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023009-R1 - Mateřská ško..." sheetId="2" r:id="rId2"/>
    <sheet name="Pokyny pro vyplnění" sheetId="3" r:id="rId3"/>
  </sheets>
  <definedNames>
    <definedName name="_xlnm.Print_Area" localSheetId="0">'Rekapitulace zakázky'!$D$4:$AO$36,'Rekapitulace zakázky'!$C$42:$AQ$56</definedName>
    <definedName name="_xlnm._FilterDatabase" localSheetId="1" hidden="1">'2023009-R1 - Mateřská ško...'!$C$97:$K$560</definedName>
    <definedName name="_xlnm.Print_Area" localSheetId="1">'2023009-R1 - Mateřská ško...'!$C$4:$J$37,'2023009-R1 - Mateřská ško...'!$C$43:$J$81,'2023009-R1 - Mateřská ško...'!$C$87:$K$560</definedName>
    <definedName name="_xlnm.Print_Titles" localSheetId="0">'Rekapitulace zakázky'!$52:$52</definedName>
    <definedName name="_xlnm.Print_Titles" localSheetId="1">'2023009-R1 - Mateřská ško...'!$97:$97</definedName>
  </definedNames>
  <calcPr fullCalcOnLoad="1"/>
</workbook>
</file>

<file path=xl/sharedStrings.xml><?xml version="1.0" encoding="utf-8"?>
<sst xmlns="http://schemas.openxmlformats.org/spreadsheetml/2006/main" count="5141" uniqueCount="1165">
  <si>
    <t>Export Komplet</t>
  </si>
  <si>
    <t>VZ</t>
  </si>
  <si>
    <t>2.0</t>
  </si>
  <si>
    <t>ZAMOK</t>
  </si>
  <si>
    <t>False</t>
  </si>
  <si>
    <t>{d3381f0b-dc52-45c8-92fb-36b88301e020}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</si>
  <si>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</si>
  <si>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</si>
  <si>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</si>
  <si>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</si>
  <si>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</si>
  <si>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</si>
  <si>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</si>
  <si>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</si>
  <si>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2023009-R1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</si>
  <si>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</si>
  <si>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</si>
  <si>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Mateřská škola Rumburk, Krásnolipská - sanace suterénu</t>
  </si>
  <si>
    <t>KSO:</t>
  </si>
  <si>
    <t/>
  </si>
  <si>
    <t>CC-CZ:</t>
  </si>
  <si>
    <t>Místo:</t>
  </si>
  <si>
    <t>st.p.č.k. 2577/1, k.ú. Rumburk</t>
  </si>
  <si>
    <t>Datum:</t>
  </si>
  <si>
    <t>16. 5. 2023</t>
  </si>
  <si>
    <t>Zadavatel:</t>
  </si>
  <si>
    <t>IČ:</t>
  </si>
  <si>
    <t>00261602</t>
  </si>
  <si>
    <t>Město Rumburk</t>
  </si>
  <si>
    <t>DIČ:</t>
  </si>
  <si>
    <t>Uchazeč:</t>
  </si>
  <si>
    <t>Vyplň údaj</t>
  </si>
  <si>
    <t>Projektant:</t>
  </si>
  <si>
    <t>25487892</t>
  </si>
  <si>
    <t xml:space="preserve">ProProjekt s.r.o. </t>
  </si>
  <si>
    <t>CZ25487892</t>
  </si>
  <si>
    <t>True</t>
  </si>
  <si>
    <t>Zpracovatel:</t>
  </si>
  <si>
    <t>Martin Rousek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</si>
  <si>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</si>
  <si>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</si>
  <si>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</si>
  <si>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</si>
  <si>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</si>
  <si>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</si>
  <si>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</si>
  <si>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</si>
  <si>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</si>
  <si>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</si>
  <si>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</si>
  <si>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</si>
  <si>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</si>
  <si>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</si>
  <si>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</si>
  <si>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</si>
  <si>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</si>
  <si>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</si>
  <si>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</si>
  <si>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</si>
  <si>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</si>
  <si>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</si>
  <si>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</si>
  <si>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</si>
  <si>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</si>
  <si>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</si>
  <si>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</si>
  <si>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</si>
  <si>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</si>
  <si>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</si>
  <si>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</si>
  <si>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</si>
  <si>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</si>
  <si>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</si>
  <si>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</si>
  <si>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</si>
  <si>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</si>
  <si>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</si>
  <si>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</si>
  <si>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</si>
  <si>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</si>
  <si>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</si>
  <si>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</si>
  <si>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</si>
  <si>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</si>
  <si>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</si>
  <si>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</si>
  <si>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</si>
  <si>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</si>
  <si>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</si>
  <si>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</si>
  <si>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</si>
  <si>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</si>
  <si>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</si>
  <si>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</si>
  <si>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</si>
  <si>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</si>
  <si>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</si>
  <si>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</si>
  <si>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</si>
  <si>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</si>
  <si>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733 - Ústřední vytápění 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</si>
  <si>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</si>
  <si>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</si>
  <si>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</si>
  <si>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</si>
  <si>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</si>
  <si>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</si>
  <si>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</si>
  <si>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</si>
  <si>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</si>
  <si>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</si>
  <si>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</si>
  <si>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</si>
  <si>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</si>
  <si>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</si>
  <si>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</si>
  <si>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</si>
  <si>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</si>
  <si>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</si>
  <si>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</si>
  <si>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</si>
  <si>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</si>
  <si>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</si>
  <si>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</si>
  <si>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</si>
  <si>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</si>
  <si>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</si>
  <si>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</si>
  <si>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</si>
  <si>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</si>
  <si>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</si>
  <si>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</si>
  <si>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</si>
  <si>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Překlady nenosné z pórobetonu osazené do tenkého maltového lože, výšky do 250 mm, šířky překladu 100 mm, délky překladu přes 1000 do 1250 mm</t>
  </si>
  <si>
    <t>kus</t>
  </si>
  <si>
    <t>CS ÚRS 2023 01</t>
  </si>
  <si>
    <t>4</t>
  </si>
  <si>
    <t>-495849081</t>
  </si>
  <si>
    <t>Online PSC</t>
  </si>
  <si>
    <t>https://podminky.urs.cz/item/CS_URS_2023_01/317142422</t>
  </si>
  <si>
    <t>319201321</t>
  </si>
  <si>
    <t>Vyrovnání nerovného povrchu vnitřního i vnějšího zdiva bez odsekání vadných cihel, maltou (s dodáním hmot) tl. do 30 mm</t>
  </si>
  <si>
    <t>m2</t>
  </si>
  <si>
    <t>-800882832</t>
  </si>
  <si>
    <t>https://podminky.urs.cz/item/CS_URS_2023_01/319201321</t>
  </si>
  <si>
    <t>VV</t>
  </si>
  <si>
    <t>(1,5*2+0,5*2)*0,5+(1,5*0,5)"vodovodní šachta</t>
  </si>
  <si>
    <t>31920211-1</t>
  </si>
  <si>
    <t>Dodatečná izolace zdiva injektáží nízkotlakou metodou silanového krému pro zavlhčení 95%, tloušťka zdiva do 150 mm</t>
  </si>
  <si>
    <t>m</t>
  </si>
  <si>
    <t>957348784</t>
  </si>
  <si>
    <t>0,15*2</t>
  </si>
  <si>
    <t>31920211-2</t>
  </si>
  <si>
    <t>Dodatečná izolace zdiva injektáží nízkotlakou metodou silanového krému pro zavlhčení 95%, tloušťka zdiva přes 150 do 300 mm</t>
  </si>
  <si>
    <t>302859940</t>
  </si>
  <si>
    <t>2+1,85*2+2,6*2"vodorovně</t>
  </si>
  <si>
    <t>2,3*1"svisle</t>
  </si>
  <si>
    <t>Součet</t>
  </si>
  <si>
    <t>5</t>
  </si>
  <si>
    <t>31920211-3</t>
  </si>
  <si>
    <t>Dodatečná izolace zdiva injektáží nízkotlakou metodou silanového krému pro zavlhčení 95%, tloušťka zdiva přes 300 do 450 mm</t>
  </si>
  <si>
    <t>-1336130086</t>
  </si>
  <si>
    <t>3,2+0,45+2,15+0,25"vodorovně</t>
  </si>
  <si>
    <t>2,3"svisle</t>
  </si>
  <si>
    <t>6</t>
  </si>
  <si>
    <t>31920211-4</t>
  </si>
  <si>
    <t>Dodatečná izolace zdiva injektáží nízkotlakou metodou silanového krému pro zavlhčení 95%, tloušťka zdiva přes 450 do 600 mm</t>
  </si>
  <si>
    <t>-994553525</t>
  </si>
  <si>
    <t>0,35+0,3+1,2+0,6+2*2+0,8*2"vodorovně</t>
  </si>
  <si>
    <t>2,95*1+1,2"svisle</t>
  </si>
  <si>
    <t>7</t>
  </si>
  <si>
    <t>31920211-5</t>
  </si>
  <si>
    <t>Dodatečná izolace zdiva injektáží nízkotlakou metodou silanového krému pro zavlhčení 95%, tloušťka zdiva přes 600 do 900 mm</t>
  </si>
  <si>
    <t>-1367070478</t>
  </si>
  <si>
    <t>4,15+1,35+2,45+2,4+3,45+3,85+6"vodorovně</t>
  </si>
  <si>
    <t>2,95*3"svisle</t>
  </si>
  <si>
    <t>5,1+4,3+4,3+(2,85+0,6*2)+2,6+0,3+2+1,3+7,1"k terénu</t>
  </si>
  <si>
    <t>8</t>
  </si>
  <si>
    <t>342272225</t>
  </si>
  <si>
    <t>Příčky z pórobetonových tvárnic hladkých na tenké maltové lože objemová hmotnost do 500 kg/m3, tloušťka příčky 100 mm</t>
  </si>
  <si>
    <t>380357045</t>
  </si>
  <si>
    <t>https://podminky.urs.cz/item/CS_URS_2023_01/342272225</t>
  </si>
  <si>
    <t>(2*2,94-0,7*2)*2</t>
  </si>
  <si>
    <t>2,05*2,94-0,9*2</t>
  </si>
  <si>
    <t>2*2,26</t>
  </si>
  <si>
    <t>9</t>
  </si>
  <si>
    <t>342291141</t>
  </si>
  <si>
    <t>Ukotvení příček expanzní maltou, tl. příčky do 100 mm</t>
  </si>
  <si>
    <t>1296142165</t>
  </si>
  <si>
    <t>https://podminky.urs.cz/item/CS_URS_2023_01/342291141</t>
  </si>
  <si>
    <t>2,94*8</t>
  </si>
  <si>
    <t>Úpravy povrchů, podlahy a osazování výplní</t>
  </si>
  <si>
    <t>10</t>
  </si>
  <si>
    <t>6113151-01</t>
  </si>
  <si>
    <t>Vyplentování výlomů ve zdivu cementovou maltou s úlomky suchého keramického materiálu</t>
  </si>
  <si>
    <t>1929710756</t>
  </si>
  <si>
    <t>6,5*2,94-(0,8*1,1)+(0,8+1,1*2)*0,5"007</t>
  </si>
  <si>
    <t>12,77*2,94-(1,1*2+0,9*2*2+1,45*2)+(1+2,1*2)*0,75+(1,3+2,4*2)*0,75+(1,1+2,2*2)*0,75+(1,45+2,2*2)*0,5"008</t>
  </si>
  <si>
    <t>14,2*2,85-(1,1*2)+(1,2+2,15*2)*0,45"009</t>
  </si>
  <si>
    <t>25,15*2,92-(0,9*2*2+1,1*0,4)+(1,15+2,25*2)*0,65+(1,1+0,4*2)*0,4"010</t>
  </si>
  <si>
    <t>(5,8+3,15)*2,26-(0,9*2+1,1*2)+(6,9*2,26)"011</t>
  </si>
  <si>
    <t>6,02*2,26-(0,8*2+0,6*0,9)+(1+2*2)*0,15+(0,6+0,9*2)*0,15"012</t>
  </si>
  <si>
    <t>11</t>
  </si>
  <si>
    <t>6113151-02</t>
  </si>
  <si>
    <t>Vyplentování výlomů ve stropu cementovou maltou s úlomky suchého keramického materiálu</t>
  </si>
  <si>
    <t>-34364154</t>
  </si>
  <si>
    <t>7,05+5,02"011+012</t>
  </si>
  <si>
    <t>12</t>
  </si>
  <si>
    <t>611321131</t>
  </si>
  <si>
    <t>Potažení vnitřních ploch vápenocementovým štukem tloušťky do 3 mm vodorovných konstrukcí stropů rovných</t>
  </si>
  <si>
    <t>-1521449655</t>
  </si>
  <si>
    <t>https://podminky.urs.cz/item/CS_URS_2023_01/611321131</t>
  </si>
  <si>
    <t>4,15+13,77+21,23+4,19+15,86+12,06+16,27"007-010</t>
  </si>
  <si>
    <t>13</t>
  </si>
  <si>
    <t>611325412</t>
  </si>
  <si>
    <t>Oprava vápenocementové omítky vnitřních ploch hladké, tloušťky do 20 mm stropů, v rozsahu opravované plochy přes 10 do 30%</t>
  </si>
  <si>
    <t>-1542133498</t>
  </si>
  <si>
    <t>https://podminky.urs.cz/item/CS_URS_2023_01/611325412</t>
  </si>
  <si>
    <t>14</t>
  </si>
  <si>
    <t>612131121</t>
  </si>
  <si>
    <t>Podkladní a spojovací vrstva vnitřních omítaných ploch penetrace disperzní nanášená ručně stěn</t>
  </si>
  <si>
    <t>1050734013</t>
  </si>
  <si>
    <t>https://podminky.urs.cz/item/CS_URS_2023_01/612131121</t>
  </si>
  <si>
    <t>17,707*2"na nové příčky</t>
  </si>
  <si>
    <t>612142001</t>
  </si>
  <si>
    <t>Potažení vnitřních ploch pletivem v ploše nebo pruzích, na plném podkladu sklovláknitým vtlačením do tmelu stěn</t>
  </si>
  <si>
    <t>164002459</t>
  </si>
  <si>
    <t>https://podminky.urs.cz/item/CS_URS_2023_01/612142001</t>
  </si>
  <si>
    <t>16</t>
  </si>
  <si>
    <t>612321131</t>
  </si>
  <si>
    <t>Potažení vnitřních ploch vápenocementovým štukem tloušťky do 3 mm svislých konstrukcí stěn</t>
  </si>
  <si>
    <t>-1502464570</t>
  </si>
  <si>
    <t>https://podminky.urs.cz/item/CS_URS_2023_01/612321131</t>
  </si>
  <si>
    <t>17</t>
  </si>
  <si>
    <t>6128210-01</t>
  </si>
  <si>
    <t>Souvrství sanačních omítek vnitřních ploch stěn provaděné po jednotlivých vsrtvách včetně materiálu</t>
  </si>
  <si>
    <t>1273865862</t>
  </si>
  <si>
    <t>P</t>
  </si>
  <si>
    <t>Poznámka k položce:
SKLADBA SANAČNÍ OMÍTKY:
1) CELOPLOŠNÝ SANAČNÍ OMÍTKOVÝ PODHOZ CERTIFIKOVANÝ WTA, S OBSAHEM SÍRANOVZDORNÉHO HYDRAULICKÉHO POJIVA, PEVNOST SANAČNÍHO OMÍTKOVÉHO PODHOZU V TLAKU TŘÍDY CS IV, APLIKACE PROVÁDĚNA SÍŤOVITĚ
2) PORÉZNÍ JÁDROVÁ LEHČENÁ VYROVNÁVACÍ OMÍTKA CERTIFIKOVANÁ WTA, ARMOVANÁ VLÁKNY S OBSAHEM SÍRANOVZDORNÉHO HYDRAULICKÉHO POJIVA, PEVNOST V TLAKU TŘÍDY CS III, PÓROVITOST ZATVRDLÉ MALTY &gt;50%, TL. VRSTVY MINIMÁLNĚ 10 MM A MAX.40 MM (DLE NEROVNOSTÍ)
3) JÁDROVÁ SANAČNÍ LEHČENÁ OMÍTKA ARMOVANÁ VLÁKNY, CERTIFIKOVANÁ WTA S OBSAHEM SÍRANOVZDORNÉHO HYDRAULICKÉHO POJIVA, PEVNOST V TLAKU TŘÍDY CS II, PÓROVITOST ZATVRDLÉ MALTY &gt; 50%, TL. MINIMÁLNĚ 15 MM
4) SANAČNÍ ŠTUKOVÁ OMÍTKA V TL. MIN. 2 MM, SANAČNÍ OMÍTKOVÝ ŠTUK BÍLÝ, HYDRAULICKÉ POJIVO, ZRNO 0,5 MM, SD &lt; 0,5 M, PEVNOST V TLAKU TŘÍDY CS II</t>
  </si>
  <si>
    <t>18</t>
  </si>
  <si>
    <t>6128210-02</t>
  </si>
  <si>
    <t>Souvrství sanačních omítek vnitřních ploch stropu provaděné po jednotlivých vsrtvách včetně materiálu</t>
  </si>
  <si>
    <t>2033384068</t>
  </si>
  <si>
    <t>19</t>
  </si>
  <si>
    <t>619991001</t>
  </si>
  <si>
    <t>Zakrytí vnitřních ploch před znečištěním včetně pozdějšího odkrytí podlah fólií přilepenou lepící páskou</t>
  </si>
  <si>
    <t>656804867</t>
  </si>
  <si>
    <t>https://podminky.urs.cz/item/CS_URS_2023_01/619991001</t>
  </si>
  <si>
    <t>20</t>
  </si>
  <si>
    <t>619991011</t>
  </si>
  <si>
    <t>Zakrytí vnitřních ploch před znečištěním včetně pozdějšího odkrytí konstrukcí a prvků obalením fólií a přelepením páskou</t>
  </si>
  <si>
    <t>-917496738</t>
  </si>
  <si>
    <t>https://podminky.urs.cz/item/CS_URS_2023_01/619991011</t>
  </si>
  <si>
    <t>619991021</t>
  </si>
  <si>
    <t>Zakrytí vnitřních ploch před znečištěním včetně pozdějšího odkrytí rámů oken a dveří, keramických soklů oblepením malířskou páskou</t>
  </si>
  <si>
    <t>1585772487</t>
  </si>
  <si>
    <t>https://podminky.urs.cz/item/CS_URS_2023_01/619991021</t>
  </si>
  <si>
    <t>22</t>
  </si>
  <si>
    <t>619995001</t>
  </si>
  <si>
    <t>Začištění omítek (s dodáním hmot) kolem oken, dveří, podlah, obkladů apod.</t>
  </si>
  <si>
    <t>1304789570</t>
  </si>
  <si>
    <t>https://podminky.urs.cz/item/CS_URS_2023_01/619995001</t>
  </si>
  <si>
    <t>(1+2,1*2)*3"z vnitřní strany nedotčených místností 003, 004, 006</t>
  </si>
  <si>
    <t>23</t>
  </si>
  <si>
    <t>642942611</t>
  </si>
  <si>
    <t>Osazování zárubní nebo rámů kovových dveřních lisovaných nebo z úhelníků bez dveřních křídel na montážní pěnu, plochy otvoru do 2,5 m2</t>
  </si>
  <si>
    <t>-1277220378</t>
  </si>
  <si>
    <t>https://podminky.urs.cz/item/CS_URS_2023_01/642942611</t>
  </si>
  <si>
    <t>24</t>
  </si>
  <si>
    <t>M</t>
  </si>
  <si>
    <t>5530000-d01</t>
  </si>
  <si>
    <t>zárubeň jednokřídlá ocelová pro dveře 900 x 1970 mm včetně povrchové úpravy - viz. výpis dveří D01</t>
  </si>
  <si>
    <t>733652540</t>
  </si>
  <si>
    <t>25</t>
  </si>
  <si>
    <t>5530000-d02</t>
  </si>
  <si>
    <t>zárubeň jednokřídlá ocelová pro dveře 700 x 1970 mm včetně povrchové úpravy - viz. výpis dveří D02</t>
  </si>
  <si>
    <t>1996985464</t>
  </si>
  <si>
    <t>26</t>
  </si>
  <si>
    <t>5530000-d03</t>
  </si>
  <si>
    <t>zárubeň jednokřídlá ocelová pro dveře 1100 x 1970 mm včetně povrchové úpravy - viz. výpis dveří D03</t>
  </si>
  <si>
    <t>-248752411</t>
  </si>
  <si>
    <t>27</t>
  </si>
  <si>
    <t>5530000-d04</t>
  </si>
  <si>
    <t>zárubeň jednokřídlá ocelová pro dveře 900 x 1970 mm včetně povrchové úpravy - viz. výpis dveří D04</t>
  </si>
  <si>
    <t>250635775</t>
  </si>
  <si>
    <t>Ostatní konstrukce a práce, bourání</t>
  </si>
  <si>
    <t>28</t>
  </si>
  <si>
    <t>949101111</t>
  </si>
  <si>
    <t>Lešení pomocné pracovní pro objekty pozemních staveb pro zatížení do 150 kg/m2, o výšce lešeňové podlahy do 1,9 m</t>
  </si>
  <si>
    <t>356012696</t>
  </si>
  <si>
    <t>https://podminky.urs.cz/item/CS_URS_2023_01/949101111</t>
  </si>
  <si>
    <t>4,41+16,23+12,55+16,95+11,12+5,02</t>
  </si>
  <si>
    <t>29</t>
  </si>
  <si>
    <t>952901111</t>
  </si>
  <si>
    <t>Vyčištění budov nebo objektů před předáním do užívání budov bytové nebo občanské výstavby, světlé výšky podlaží do 4 m</t>
  </si>
  <si>
    <t>-708759313</t>
  </si>
  <si>
    <t>https://podminky.urs.cz/item/CS_URS_2023_01/952901111</t>
  </si>
  <si>
    <t>30</t>
  </si>
  <si>
    <t>952901411</t>
  </si>
  <si>
    <t>Vyčištění budov nebo objektů před předáním do užívání ostatních objektů (např. kanálů, zásobníků, kůlen apod.) jakékoliv výšky podlaží</t>
  </si>
  <si>
    <t>3998866</t>
  </si>
  <si>
    <t>https://podminky.urs.cz/item/CS_URS_2023_01/952901411</t>
  </si>
  <si>
    <t>1,5*0,5"vodovodní šachta</t>
  </si>
  <si>
    <t>31</t>
  </si>
  <si>
    <t>953941209</t>
  </si>
  <si>
    <t>Osazování drobných kovových předmětů se zalitím maltou cementovou, do vysekaných kapes nebo připravených otvorů komínových dvířek</t>
  </si>
  <si>
    <t>-332143291</t>
  </si>
  <si>
    <t>https://podminky.urs.cz/item/CS_URS_2023_01/953941209</t>
  </si>
  <si>
    <t>2"budou použity stávající</t>
  </si>
  <si>
    <t>32</t>
  </si>
  <si>
    <t>953941220</t>
  </si>
  <si>
    <t>Osazení drobných kovových výrobků bez jejich dodání s vysekáním kapes pro upevňovací prvky se zazděním, zabetonováním nebo zalitím kovových poklopů s rámy, plochy přes 1 m2</t>
  </si>
  <si>
    <t>595009780</t>
  </si>
  <si>
    <t>https://podminky.urs.cz/item/CS_URS_2023_01/953941220</t>
  </si>
  <si>
    <t>33</t>
  </si>
  <si>
    <t>553000-r1</t>
  </si>
  <si>
    <t>repase stávajícího ocelového poklopu včetně rámu 1600 x 600 mm z vnitřní i vnější strany včetně materiálu</t>
  </si>
  <si>
    <t>1801471938</t>
  </si>
  <si>
    <t xml:space="preserve">Poznámka k položce:
Poklop i rám jsou silně zrezivěny. </t>
  </si>
  <si>
    <t>34</t>
  </si>
  <si>
    <t>953942121</t>
  </si>
  <si>
    <t>Osazování drobných kovových předmětů se zalitím maltou cementovou, do vysekaných kapes nebo připravených otvorů ochranných úhelníků</t>
  </si>
  <si>
    <t>-755536468</t>
  </si>
  <si>
    <t>https://podminky.urs.cz/item/CS_URS_2023_01/953942121</t>
  </si>
  <si>
    <t>35</t>
  </si>
  <si>
    <t>3110000-z03</t>
  </si>
  <si>
    <t>nerezová kartáčovaná lišta - ochraná rohů s přehybem, 50 x 50 mm výšky 1500 mm - viz. výpis zámečnickcých prvků Z03</t>
  </si>
  <si>
    <t>2127389655</t>
  </si>
  <si>
    <t>36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</si>
  <si>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</si>
  <si>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</si>
  <si>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817572378</t>
  </si>
  <si>
    <t>https://podminky.urs.cz/item/CS_URS_2023_01/953943111</t>
  </si>
  <si>
    <t>10"háčky, držák na toalet. papír a ostatní - budou použity stávající</t>
  </si>
  <si>
    <t>37</t>
  </si>
  <si>
    <t>962031133</t>
  </si>
  <si>
    <t>Bourání příček z cihel, tvárnic nebo příčkovek z cihel pálených, plných nebo dutých na maltu vápennou nebo vápenocementovou, tl. do 150 mm</t>
  </si>
  <si>
    <t>-1835596482</t>
  </si>
  <si>
    <t>https://podminky.urs.cz/item/CS_URS_2023_01/962031133</t>
  </si>
  <si>
    <t>(2*2,26)</t>
  </si>
  <si>
    <t>(2*2,92-0,9*2)</t>
  </si>
  <si>
    <t>(2,05*2,94-0,7*2)</t>
  </si>
  <si>
    <t>38</t>
  </si>
  <si>
    <t>962032230</t>
  </si>
  <si>
    <t>Bourání zdiva nadzákladového z cihel nebo tvárnic z cihel pálených nebo vápenopískových, na maltu vápennou nebo vápenocementovou, objemu do 1 m3</t>
  </si>
  <si>
    <t>m3</t>
  </si>
  <si>
    <t>1019192635</t>
  </si>
  <si>
    <t>https://podminky.urs.cz/item/CS_URS_2023_01/962032230</t>
  </si>
  <si>
    <t>(2,05*2,94-0,7*2)*0,19</t>
  </si>
  <si>
    <t>39</t>
  </si>
  <si>
    <t>965046111</t>
  </si>
  <si>
    <t>Broušení stávajících betonových podlah úběr do 3 mm</t>
  </si>
  <si>
    <t>-1750830960</t>
  </si>
  <si>
    <t>https://podminky.urs.cz/item/CS_URS_2023_01/965046111</t>
  </si>
  <si>
    <t>4,41+16,23+12,55+16,95+11,12+5,02"odstranění lepidla</t>
  </si>
  <si>
    <t>40</t>
  </si>
  <si>
    <t>968072455</t>
  </si>
  <si>
    <t>Vybourání kovových rámů oken s křídly, dveřních zárubní, vrat, stěn, ostění nebo obkladů dveřních zárubní, plochy do 2 m2</t>
  </si>
  <si>
    <t>-2065281265</t>
  </si>
  <si>
    <t>https://podminky.urs.cz/item/CS_URS_2023_01/968072455</t>
  </si>
  <si>
    <t>(0,7*2)*2</t>
  </si>
  <si>
    <t>(0,9*2)*5</t>
  </si>
  <si>
    <t>(1,1*2)*1</t>
  </si>
  <si>
    <t>41</t>
  </si>
  <si>
    <t>976081111</t>
  </si>
  <si>
    <t>Vybourání drobných zámečnických a jiných konstrukcí pozedního madla zazděného ve zdivu</t>
  </si>
  <si>
    <t>-1595372602</t>
  </si>
  <si>
    <t>https://podminky.urs.cz/item/CS_URS_2023_01/976081111</t>
  </si>
  <si>
    <t>(2,4+2,8)/Cos(30)</t>
  </si>
  <si>
    <t>42</t>
  </si>
  <si>
    <t>976082131</t>
  </si>
  <si>
    <t>Vybourání drobných zámečnických a jiných konstrukcí objímek, držáků, věšáků, záclonových konzol, lustrových skob apod., ze zdiva cihelného</t>
  </si>
  <si>
    <t>-920334514</t>
  </si>
  <si>
    <t>https://podminky.urs.cz/item/CS_URS_2023_01/976082131</t>
  </si>
  <si>
    <t>20"háčků, konzol a ostatních</t>
  </si>
  <si>
    <t>43</t>
  </si>
  <si>
    <t>976084111</t>
  </si>
  <si>
    <t>Vybourání drobných zámečnických a jiných konstrukcí ochranných úhelníků ze zdiva s vysekáním kotev</t>
  </si>
  <si>
    <t>517286495</t>
  </si>
  <si>
    <t>https://podminky.urs.cz/item/CS_URS_2023_01/976084111</t>
  </si>
  <si>
    <t>1,5"ochranný rohovník</t>
  </si>
  <si>
    <t>44</t>
  </si>
  <si>
    <t>976085411</t>
  </si>
  <si>
    <t>Vybourání drobných zámečnických a jiných konstrukcí kanalizačních rámů litinových, z rýhovaného plechu nebo betonových včetně poklopů nebo mříží, plochy přes 0,60 m2</t>
  </si>
  <si>
    <t>-1243388668</t>
  </si>
  <si>
    <t>https://podminky.urs.cz/item/CS_URS_2023_01/976085411</t>
  </si>
  <si>
    <t>45</t>
  </si>
  <si>
    <t>978012141</t>
  </si>
  <si>
    <t>Otlučení vápenných nebo vápenocementových omítek vnitřních ploch stropů rákosovaných, v rozsahu přes 10 do 30 %</t>
  </si>
  <si>
    <t>444965457</t>
  </si>
  <si>
    <t>https://podminky.urs.cz/item/CS_URS_2023_01/978012141</t>
  </si>
  <si>
    <t>46</t>
  </si>
  <si>
    <t>978012191</t>
  </si>
  <si>
    <t>Otlučení vápenných nebo vápenocementových omítek vnitřních ploch stropů rákosovaných, v rozsahu přes 50 do 100 %</t>
  </si>
  <si>
    <t>242460363</t>
  </si>
  <si>
    <t>https://podminky.urs.cz/item/CS_URS_2023_01/978012191</t>
  </si>
  <si>
    <t>11,12+5,02"011+012</t>
  </si>
  <si>
    <t>47</t>
  </si>
  <si>
    <t>978013191</t>
  </si>
  <si>
    <t>Otlučení vápenných nebo vápenocementových omítek vnitřních ploch stěn s vyškrabáním spar, s očištěním zdiva, v rozsahu přes 50 do 100 %</t>
  </si>
  <si>
    <t>1340591396</t>
  </si>
  <si>
    <t>https://podminky.urs.cz/item/CS_URS_2023_01/978013191</t>
  </si>
  <si>
    <t>48</t>
  </si>
  <si>
    <t>978022151</t>
  </si>
  <si>
    <t>Otlučení omítek stěn a stropů kanálů při světlé výšce do 1,40 m</t>
  </si>
  <si>
    <t>1099765033</t>
  </si>
  <si>
    <t>https://podminky.urs.cz/item/CS_URS_2023_01/978022151</t>
  </si>
  <si>
    <t>49</t>
  </si>
  <si>
    <t>985131311</t>
  </si>
  <si>
    <t>Očištění ploch stěn, rubu kleneb a podlah ruční dočištění ocelovými kartáči</t>
  </si>
  <si>
    <t>877846112</t>
  </si>
  <si>
    <t>https://podminky.urs.cz/item/CS_URS_2023_01/985131311</t>
  </si>
  <si>
    <t>0,5*1,2*10+0,5*1,05*8"kam. schodiště</t>
  </si>
  <si>
    <t>997</t>
  </si>
  <si>
    <t>Přesun sutě</t>
  </si>
  <si>
    <t>50</t>
  </si>
  <si>
    <t>997013151</t>
  </si>
  <si>
    <t>Vnitrostaveništní doprava suti a vybouraných hmot vodorovně do 50 m svisle s omezením mechanizace pro budovy a haly výšky do 6 m</t>
  </si>
  <si>
    <t>t</t>
  </si>
  <si>
    <t>1472312493</t>
  </si>
  <si>
    <t>https://podminky.urs.cz/item/CS_URS_2023_01/997013151</t>
  </si>
  <si>
    <t>51</t>
  </si>
  <si>
    <t>997013501</t>
  </si>
  <si>
    <t>Odvoz suti a vybouraných hmot na skládku nebo meziskládku se složením, na vzdálenost do 1 km</t>
  </si>
  <si>
    <t>695813749</t>
  </si>
  <si>
    <t>https://podminky.urs.cz/item/CS_URS_2023_01/997013501</t>
  </si>
  <si>
    <t>52</t>
  </si>
  <si>
    <t>997013509</t>
  </si>
  <si>
    <t>Odvoz suti a vybouraných hmot na skládku nebo meziskládku se složením, na vzdálenost Příplatek k ceně za každý další i započatý 1 km přes 1 km</t>
  </si>
  <si>
    <t>-164156952</t>
  </si>
  <si>
    <t>https://podminky.urs.cz/item/CS_URS_2023_01/997013509</t>
  </si>
  <si>
    <t>28,749*39 'Přepočtené koeficientem množství</t>
  </si>
  <si>
    <t>53</t>
  </si>
  <si>
    <t>997013812</t>
  </si>
  <si>
    <t>Poplatek za uložení stavebního odpadu na skládce (skládkovné) z materiálů na bázi sádry zatříděného do Katalogu odpadů pod kódem 17 08 02</t>
  </si>
  <si>
    <t>-1261538018</t>
  </si>
  <si>
    <t>https://podminky.urs.cz/item/CS_URS_2023_01/997013812</t>
  </si>
  <si>
    <t>54</t>
  </si>
  <si>
    <t>997013861</t>
  </si>
  <si>
    <t>Poplatek za uložení stavebního odpadu na recyklační skládce (skládkovné) z prostého betonu zatříděného do Katalogu odpadů pod kódem 17 01 01</t>
  </si>
  <si>
    <t>-396986872</t>
  </si>
  <si>
    <t>https://podminky.urs.cz/item/CS_URS_2023_01/997013861</t>
  </si>
  <si>
    <t>0,054+0,875+0,807+10,261+0,138+0,027</t>
  </si>
  <si>
    <t>55</t>
  </si>
  <si>
    <t>997013863</t>
  </si>
  <si>
    <t>Poplatek za uložení stavebního odpadu na recyklační skládce (skládkovné) cihelného zatříděného do Katalogu odpadů pod kódem 17 01 02</t>
  </si>
  <si>
    <t>-2040680472</t>
  </si>
  <si>
    <t>https://podminky.urs.cz/item/CS_URS_2023_01/997013863</t>
  </si>
  <si>
    <t>3,442+1,582+1,064+0,018+0,02+0,015</t>
  </si>
  <si>
    <t>56</t>
  </si>
  <si>
    <t>997013867</t>
  </si>
  <si>
    <t>Poplatek za uložení stavebního odpadu na recyklační skládce (skládkovné) z tašek a keramických výrobků zatříděného do Katalogu odpadů pod kódem 17 01 03</t>
  </si>
  <si>
    <t>54514125</t>
  </si>
  <si>
    <t>https://podminky.urs.cz/item/CS_URS_2023_01/997013867</t>
  </si>
  <si>
    <t>5,885+2,12</t>
  </si>
  <si>
    <t>998</t>
  </si>
  <si>
    <t>Přesun hmot</t>
  </si>
  <si>
    <t>57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</si>
  <si>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</si>
  <si>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</si>
  <si>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-1873824248</t>
  </si>
  <si>
    <t>https://podminky.urs.cz/item/CS_URS_2023_01/998017001</t>
  </si>
  <si>
    <t>PSV</t>
  </si>
  <si>
    <t>Práce a dodávky PSV</t>
  </si>
  <si>
    <t>711</t>
  </si>
  <si>
    <t>Izolace proti vodě, vlhkosti a plynům</t>
  </si>
  <si>
    <t>58</t>
  </si>
  <si>
    <t>7114131-00</t>
  </si>
  <si>
    <t>Přechodový klín mezi podlahovou konstrukcí a stěnou vytvoření ze systémové malty</t>
  </si>
  <si>
    <t>-1124865595</t>
  </si>
  <si>
    <t>37,3+18,75+2,45+13,8+2,95+4,7+3,9+0,9*2"napojení podlahy a stěny</t>
  </si>
  <si>
    <t>23"napojení stěn na strop</t>
  </si>
  <si>
    <t>(2,26*7+1,2*2)+(2,94*2)"kouty stěn</t>
  </si>
  <si>
    <t>59</t>
  </si>
  <si>
    <t>7114131-01</t>
  </si>
  <si>
    <t>Lokální vyrovnání stávající podlahy s keramickou dlažbou nesmrštitelnou maltou se síranovzdorným pojivem, pevnost v tlaku třídy CA</t>
  </si>
  <si>
    <t>-29084380</t>
  </si>
  <si>
    <t>5+46+5,85+3,6"podlaha</t>
  </si>
  <si>
    <t>60</t>
  </si>
  <si>
    <t>7114131-02</t>
  </si>
  <si>
    <t>Izolace podlahy pod dlažbu dvojkomponentní hybridní hydroizolační plastem modifikovanou minerální stěrkou v min. tl. 3 mm</t>
  </si>
  <si>
    <t>391356796</t>
  </si>
  <si>
    <t>Poznámka k položce:
DVOJ-KOMPONENTNÍ HYBRIDNÍ HYDROIZOLAČNÍ PLASTEM MODIFIKOVANÁ MINERÁLNÍ STĚRKA, PAROPROPUSTNOST CCA µ = 6600, SD = CCA 20 M, SCHOPNOST PŘEKLENOVAT TRHLINY MIN. 2 MM PŘI TL. VYZRÁLÉ STĚRKY 3 MM, VODOTĚSNOST 1 BAR PO 18-TI HODINÁCH OD APLIKACE, PLNÉ VYZRÁNÍ STĚRKY PO 18-TI HODINÁCH OD APLIKACE, PŘI 5°C A 90% R.V, ZATÍŽITELNOST SUCHÉ STĚRKY TLAKEM0,9 MN/M² (TLOUŠŤKA VYZRÁLÉ VRSTVY MUSÍ BÝT MINIMÁLNĚ 3 MM)</t>
  </si>
  <si>
    <t>61</t>
  </si>
  <si>
    <t>7114131-03</t>
  </si>
  <si>
    <t>Hydroizolační souvrství vnitřních stěn prováděné v 6 samostatných krocích po jednotlivých vrstvách včetně materiálu</t>
  </si>
  <si>
    <t>-1740060870</t>
  </si>
  <si>
    <t xml:space="preserve">Poznámka k položce:
SKLADBA HYDROIZOLAČNÍHO SOUVRSTVÍ:
1) MINERALIZAČNÍ NÁSTŘIK, HYDROFOBIZUJÍCÍ A KAPILÁRY ZUŽUJÍCÍ, DIFUZNĚ OTEVŘENÁ BARIÉRA PROTI NEGATIVNÍ VLHKOSTI
2) KOTVÍCÍ MŮSTEK, NÁTĚR MINERÁLNÍ HYDROIZOLAČNÍ STĚRKOU S VYSOKOU ODOLNOSTÍ PROTI SÍRANŮM, DIFÚZE VODNÍ PÁRY µ&lt;200, PEVNOST V TLAKU PO 28 DNECH CCA 30N/MM²
3) VYROVNÁNÍ ZDIVA DO LÍCE TĚSNÍCÍ NESMRŠTIVOU MALTOU SE SÍRANOVZDORNÝM POJIVEM, PEVNOST V TLAKU TŘÍDY CA. 20 N/MM²
4) 1. NÁTĚR HYDROIZOLAČNÍ SULFÁTOSTÁLOU STĚRKOU S VYSOKOU ODOLNOSTÍ PROTI SÍRANŮM, DIFÚZE VODNÍ PÁRY µ&lt;200, PEVNOST V TLAKU PO 28 DNECH CCA 30N/MM²
5) 2. NÁTĚR HYDROIZOLAČNÍ SULFÁTOSTÁLOU STĚRKOU S VYSOKOU ODOLNOSTÍ PROTI SÍRANŮM, DIFÚZE VODNÍ PÁRY µ&lt;200, PEVNOST V TLAKU PO 28 DNECH CCA 30N/MM²
6) 3. NÁTĚR HYDROIZOLAČNÍ SULFÁTOSTÁLOU STĚRKOU S VYSOKOU ODOLNOSTÍ PROTI SÍRANŮM, DIFÚZE VODNÍ PÁRY µ&lt;200, PEVNOST V TLAKU PO 28 DNECH CCA 30N/MM²
</t>
  </si>
  <si>
    <t>(2,9+4,7+2,95+4,4+0,9)*0,5"napojení na stěnu u podlahy - červená izolace</t>
  </si>
  <si>
    <t>6,95*2,94-(0,8*1,1)+(0,8*2+1,1*2)*0,5"izolace celé stěny - zelená izolace</t>
  </si>
  <si>
    <t>13,75*2,94-(1,1*2,05+1,1*0,4)+(1,1*2+0,4*2)*0,4"izolace celé stěny - zelená izolace</t>
  </si>
  <si>
    <t>14,2*2,85-(1,1*2)+(1,2+2,15*2)*0,75"izolace celé stěny - zelená izolace</t>
  </si>
  <si>
    <t>23*2,26-(0,9*2+1,1*2+0,8*2+0,6*0,9)+(1,2+2,2*2)*0,65+(1,1+2*2)*0,15+(0,9+2,1*2)*0,15+(0,6*2+0,9*2)*0,15"izolace celé stěny - zelená izolace</t>
  </si>
  <si>
    <t>62</t>
  </si>
  <si>
    <t>7114131-04</t>
  </si>
  <si>
    <t>Hydroizolační souvrství vnitřních stropů prováděné v 6 samostatných krocích po jednotlivých vrstvách včetně materiálu</t>
  </si>
  <si>
    <t>1965057260</t>
  </si>
  <si>
    <t>7,05+5,02"mč. 011+012</t>
  </si>
  <si>
    <t>63</t>
  </si>
  <si>
    <t>7117130-01</t>
  </si>
  <si>
    <t>Utěsnění prostupu izolovou stěnou minerální hybridní dvoukomponentní stěrkou včetně materiálu</t>
  </si>
  <si>
    <t>-1822248704</t>
  </si>
  <si>
    <t>1"plyn vedení</t>
  </si>
  <si>
    <t>1"vzt potrubí</t>
  </si>
  <si>
    <t>1"svazky kabelů</t>
  </si>
  <si>
    <t>721</t>
  </si>
  <si>
    <t>Zdravotechnika - vnitřní kanalizace</t>
  </si>
  <si>
    <t>64</t>
  </si>
  <si>
    <t>721000-01</t>
  </si>
  <si>
    <t>Demontáž a zpětná montáž stávajících rozvodů kanalizace do průměru 150 mm včetně dodávky potřebného nového materiálu, přesunů a zkoušky těsnosti</t>
  </si>
  <si>
    <t>kpl</t>
  </si>
  <si>
    <t>2035484539</t>
  </si>
  <si>
    <t>Poznámka k položce:
Nutná prohlídka stavby na místním šetření před předložením cenové nabídky.
Zpětná montáž musí být provedena dle montážního předpisu sanačního systému. 
Délka rozvodů cca 2,0 m a ostatní příslušenství.</t>
  </si>
  <si>
    <t>722</t>
  </si>
  <si>
    <t>Zdravotechnika - vnitřní vodovod</t>
  </si>
  <si>
    <t>65</t>
  </si>
  <si>
    <t>7220000-01</t>
  </si>
  <si>
    <t>Demontáž a zpětná montáž stávajících rozvodů vody s tepelnou izolací do průměru 50 mm a zařízení včetně dodávky potřebného nového materiálu, přesunů, zkoušky těsnosti a dezinfekce</t>
  </si>
  <si>
    <t>-56463608</t>
  </si>
  <si>
    <t>Poznámka k položce:
Nutná prohlídka stavby na místním šetření před předložením cenové nabídky. 
Zpětná montáž musí být provedena dle montážního předpisu sanačního systému. 
Délka rozvodů cca 40,0 m a ostatní příslušenství.</t>
  </si>
  <si>
    <t>66</t>
  </si>
  <si>
    <t>7222100-02</t>
  </si>
  <si>
    <t>Demontáž a zpětná montáž hydrantu včetně dočasného zaslepení potrubí</t>
  </si>
  <si>
    <t>-1189398373</t>
  </si>
  <si>
    <t>723</t>
  </si>
  <si>
    <t>Zdravotechnika - vnitřní plynovod</t>
  </si>
  <si>
    <t>67</t>
  </si>
  <si>
    <t>7230000-01</t>
  </si>
  <si>
    <t>Odpojení a připojení plynových spotřebičů včetně přesunů a revize</t>
  </si>
  <si>
    <t>-1096827285</t>
  </si>
  <si>
    <t>Poznámka k položce:
Nutná prohlídka stavby na místním šetření před předložením cenové nabídky. 
Zpětná montáž musí být provedena dle montážního předpisu sanačního systému. 
Plynový kotel - 2ks
Plynoměrů - 2 ks</t>
  </si>
  <si>
    <t>725</t>
  </si>
  <si>
    <t>Zdravotechnika - zařizovací předměty</t>
  </si>
  <si>
    <t>68</t>
  </si>
  <si>
    <t>725110814</t>
  </si>
  <si>
    <t>Demontáž klozetů kombi</t>
  </si>
  <si>
    <t>soubor</t>
  </si>
  <si>
    <t>1093947885</t>
  </si>
  <si>
    <t>https://podminky.urs.cz/item/CS_URS_2023_01/725110814</t>
  </si>
  <si>
    <t>69</t>
  </si>
  <si>
    <t>725119122</t>
  </si>
  <si>
    <t>Zařízení záchodů montáž klozetových mís kombi</t>
  </si>
  <si>
    <t>-2142516435</t>
  </si>
  <si>
    <t>https://podminky.urs.cz/item/CS_URS_2023_01/725119122</t>
  </si>
  <si>
    <t>70</t>
  </si>
  <si>
    <t>725210821</t>
  </si>
  <si>
    <t>Demontáž umyvadel bez výtokových armatur umyvadel</t>
  </si>
  <si>
    <t>2050845249</t>
  </si>
  <si>
    <t>https://podminky.urs.cz/item/CS_URS_2023_01/725210821</t>
  </si>
  <si>
    <t>71</t>
  </si>
  <si>
    <t>725219102</t>
  </si>
  <si>
    <t>Umyvadla montáž umyvadel ostatních typů na šrouby</t>
  </si>
  <si>
    <t>55082435</t>
  </si>
  <si>
    <t>https://podminky.urs.cz/item/CS_URS_2023_01/725219102</t>
  </si>
  <si>
    <t>72</t>
  </si>
  <si>
    <t>725339111</t>
  </si>
  <si>
    <t>Výlevky montáž výlevky</t>
  </si>
  <si>
    <t>-2091201037</t>
  </si>
  <si>
    <t>https://podminky.urs.cz/item/CS_URS_2023_01/725339111</t>
  </si>
  <si>
    <t>73</t>
  </si>
  <si>
    <t>725820802</t>
  </si>
  <si>
    <t>Demontáž baterií stojánkových do 1 otvoru</t>
  </si>
  <si>
    <t>-1551900025</t>
  </si>
  <si>
    <t>https://podminky.urs.cz/item/CS_URS_2023_01/725820802</t>
  </si>
  <si>
    <t>74</t>
  </si>
  <si>
    <t>725829101</t>
  </si>
  <si>
    <t>Baterie dřezové montáž ostatních typů nástěnných pákových nebo klasických</t>
  </si>
  <si>
    <t>-1481972688</t>
  </si>
  <si>
    <t>https://podminky.urs.cz/item/CS_URS_2023_01/725829101</t>
  </si>
  <si>
    <t>75</t>
  </si>
  <si>
    <t>725829131</t>
  </si>
  <si>
    <t>Baterie umyvadlové montáž ostatních typů stojánkových G 1/2"</t>
  </si>
  <si>
    <t>1741113207</t>
  </si>
  <si>
    <t>https://podminky.urs.cz/item/CS_URS_2023_01/725829131</t>
  </si>
  <si>
    <t>76</t>
  </si>
  <si>
    <t>725850800</t>
  </si>
  <si>
    <t>Demontáž odpadních ventilů všech připojovacích dimenzí</t>
  </si>
  <si>
    <t>-814570493</t>
  </si>
  <si>
    <t>https://podminky.urs.cz/item/CS_URS_2023_01/725850800</t>
  </si>
  <si>
    <t>77</t>
  </si>
  <si>
    <t>725859102</t>
  </si>
  <si>
    <t>Ventily odpadní pro zařizovací předměty montáž ventilů přes 32 do DN 50</t>
  </si>
  <si>
    <t>77651104</t>
  </si>
  <si>
    <t>https://podminky.urs.cz/item/CS_URS_2023_01/725859102</t>
  </si>
  <si>
    <t>78</t>
  </si>
  <si>
    <t>725860811</t>
  </si>
  <si>
    <t>Demontáž zápachových uzávěrek pro zařizovací předměty jednoduchých</t>
  </si>
  <si>
    <t>-492991272</t>
  </si>
  <si>
    <t>https://podminky.urs.cz/item/CS_URS_2023_01/725860811</t>
  </si>
  <si>
    <t>79</t>
  </si>
  <si>
    <t>725869101</t>
  </si>
  <si>
    <t>Zápachové uzávěrky zařizovacích předmětů montáž zápachových uzávěrek umyvadlových do DN 40</t>
  </si>
  <si>
    <t>1148599903</t>
  </si>
  <si>
    <t>https://podminky.urs.cz/item/CS_URS_2023_01/725869101</t>
  </si>
  <si>
    <t>80</t>
  </si>
  <si>
    <t>725980121</t>
  </si>
  <si>
    <t>Dvířka 15/15</t>
  </si>
  <si>
    <t>1918660752</t>
  </si>
  <si>
    <t>https://podminky.urs.cz/item/CS_URS_2023_01/725980121</t>
  </si>
  <si>
    <t>3"pro uzávěry a čistící kusy</t>
  </si>
  <si>
    <t>81</t>
  </si>
  <si>
    <t>725980122</t>
  </si>
  <si>
    <t>Dvířka 15/20</t>
  </si>
  <si>
    <t>711748054</t>
  </si>
  <si>
    <t>https://podminky.urs.cz/item/CS_URS_2023_01/725980122</t>
  </si>
  <si>
    <t>2"pro uzávěry a čistící kusy</t>
  </si>
  <si>
    <t>82</t>
  </si>
  <si>
    <t>998725101</t>
  </si>
  <si>
    <t>Přesun hmot pro zařizovací předměty stanovený z hmotnosti přesunovaného materiálu vodorovná dopravní vzdálenost do 50 m v objektech výšky do 6 m</t>
  </si>
  <si>
    <t>-1534186274</t>
  </si>
  <si>
    <t>https://podminky.urs.cz/item/CS_URS_2023_01/998725101</t>
  </si>
  <si>
    <t>83</t>
  </si>
  <si>
    <t>998725181</t>
  </si>
  <si>
    <t>Přesun hmot pro zařizovací předměty stanovený z hmotnosti přesunovaného materiálu Příplatek k cenám za přesun prováděný bez použití mechanizace pro jakoukoliv výšku objektu</t>
  </si>
  <si>
    <t>-1437144694</t>
  </si>
  <si>
    <t>https://podminky.urs.cz/item/CS_URS_2023_01/998725181</t>
  </si>
  <si>
    <t>733</t>
  </si>
  <si>
    <t xml:space="preserve">Ústřední vytápění </t>
  </si>
  <si>
    <t>84</t>
  </si>
  <si>
    <t>7330000-01</t>
  </si>
  <si>
    <t>Demontáž a zpětná montáž stávajících rozvodů topení s tepelnou izolací do průměru 75 mm a zařízení pro vytápění včetně dodávky potřebného nového materiálu, vypouštění a napouštění otopného systému, zaregulování, přesunů, zkouška těsnosti a topná zkouška</t>
  </si>
  <si>
    <t>-1937174260</t>
  </si>
  <si>
    <t>Poznámka k položce:
Nutná prohlídka stavby na místním šetření před předložením cenové nabídky. 
Zpětná montáž musí být provedena dle montážního předpisu sanačního systému. 
Délka rozvodů cca 75,0 m
Radiátor 3 ks
Plynový kotel 2ks
Čerpadlo 1 ks
Expanzní nádoba 1 ks
Rozděleovač 1 ks
a ostatní příslušenství</t>
  </si>
  <si>
    <t>85</t>
  </si>
  <si>
    <t>7330000-02</t>
  </si>
  <si>
    <t>Revize plynového kotle a napojení na plyn</t>
  </si>
  <si>
    <t>1437369170</t>
  </si>
  <si>
    <t>741</t>
  </si>
  <si>
    <t>Elektroinstalace - silnoproud</t>
  </si>
  <si>
    <t>86</t>
  </si>
  <si>
    <t>7410000-01</t>
  </si>
  <si>
    <t>Demontáž a zpětná montáž stávající elektroinstalace (vypínačů, zásuvek, svítidle, MaR, rozvaděčů, kabelů apod.) v dotčených prostorách včetně zaříení pro vytápění</t>
  </si>
  <si>
    <t>-1870204484</t>
  </si>
  <si>
    <t xml:space="preserve">Poznámka k položce:
Nutná prohlídka stavby na místním šetření před předložením cenové nabídky.
Zpětná montáž musí být provedena dle montážního předpisu sanačního systému. </t>
  </si>
  <si>
    <t>87</t>
  </si>
  <si>
    <t>7419000-01</t>
  </si>
  <si>
    <t>Revize kompletní dotčené elektroinstalace včetně nových rozvodů</t>
  </si>
  <si>
    <t>219679754</t>
  </si>
  <si>
    <t>763</t>
  </si>
  <si>
    <t>Konstrukce suché výstavby</t>
  </si>
  <si>
    <t>88</t>
  </si>
  <si>
    <t>763121821</t>
  </si>
  <si>
    <t>Demontáž předsazených nebo šachtových stěn ze sádrokartonových desek s nosnou konstrukcí z ocelových profilů se zdvojeným CW profilem, opláštění jednoduché</t>
  </si>
  <si>
    <t>826404774</t>
  </si>
  <si>
    <t>https://podminky.urs.cz/item/CS_URS_2023_01/763121821</t>
  </si>
  <si>
    <t>4,05*2,94-(0,8*1,08)+(0,8*2+1,1*2)*0,5+(1,08*2)*2,94"007</t>
  </si>
  <si>
    <t>(8,7+8,7)*2,94-(0,9*2*3+1,1*2)"008</t>
  </si>
  <si>
    <t>(8,1+12,3)*2,92-(1,07*0,4)+(1,07*2+0,4*2)*0,4"010</t>
  </si>
  <si>
    <t>766</t>
  </si>
  <si>
    <t>Konstrukce truhlářské</t>
  </si>
  <si>
    <t>89</t>
  </si>
  <si>
    <t>766660001</t>
  </si>
  <si>
    <t>Montáž dveřních křídel dřevěných nebo plastových otevíravých do ocelové zárubně povrchově upravených jednokřídlových, šířky do 800 mm</t>
  </si>
  <si>
    <t>-546355092</t>
  </si>
  <si>
    <t>https://podminky.urs.cz/item/CS_URS_2023_01/766660001</t>
  </si>
  <si>
    <t>90</t>
  </si>
  <si>
    <t>6110000-d02</t>
  </si>
  <si>
    <t>dveře dřevěné jednokřídlé povrchová úprava HPL 700 x 1970 mm včetně kování, zámku a ostatních doplňků - viz. výpis dveří D02</t>
  </si>
  <si>
    <t>-1883754648</t>
  </si>
  <si>
    <t>91</t>
  </si>
  <si>
    <t>766660002</t>
  </si>
  <si>
    <t>Montáž dveřních křídel dřevěných nebo plastových otevíravých do ocelové zárubně povrchově upravených jednokřídlových, šířky přes 800 mm</t>
  </si>
  <si>
    <t>124477800</t>
  </si>
  <si>
    <t>https://podminky.urs.cz/item/CS_URS_2023_01/766660002</t>
  </si>
  <si>
    <t>92</t>
  </si>
  <si>
    <t>6110000-d01</t>
  </si>
  <si>
    <t>dveře dřevěné jednokřídlé povrchová úprava HPL 900 x 1970 mm včetně kování, zámku a ostatních doplňků - viz. výpis dveří D01</t>
  </si>
  <si>
    <t>1239374976</t>
  </si>
  <si>
    <t>93</t>
  </si>
  <si>
    <t>6110000-d03</t>
  </si>
  <si>
    <t>dveře dřevěné jednokřídlé povrchová úprava HPL 1100 x 1970 mm včetně kování, zámku a ostatních doplňků - viz. výpis dveří D03</t>
  </si>
  <si>
    <t>-389087916</t>
  </si>
  <si>
    <t>94</t>
  </si>
  <si>
    <t>6110000-d04</t>
  </si>
  <si>
    <t>dveře dřevěné jednokřídlé povrchová úprava HPL 900 x 1970 mm včetně kování, zámku a ostatních doplňků - viz. výpis dveří D04</t>
  </si>
  <si>
    <t>1579925084</t>
  </si>
  <si>
    <t>95</t>
  </si>
  <si>
    <t>998766101</t>
  </si>
  <si>
    <t>Přesun hmot pro konstrukce truhlářské stanovený z hmotnosti přesunovaného materiálu vodorovná dopravní vzdálenost do 50 m v objektech výšky do 6 m</t>
  </si>
  <si>
    <t>-1682566033</t>
  </si>
  <si>
    <t>https://podminky.urs.cz/item/CS_URS_2023_01/998766101</t>
  </si>
  <si>
    <t>96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</si>
  <si>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</si>
  <si>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</si>
  <si>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1354545572</t>
  </si>
  <si>
    <t>https://podminky.urs.cz/item/CS_URS_2023_01/998766181</t>
  </si>
  <si>
    <t>767</t>
  </si>
  <si>
    <t>Konstrukce zámečnické</t>
  </si>
  <si>
    <t>97</t>
  </si>
  <si>
    <t>767221001</t>
  </si>
  <si>
    <t>Montáž výrobků z kompozitů zábradlí, kotveného do zdiva</t>
  </si>
  <si>
    <t>-226711847</t>
  </si>
  <si>
    <t>https://podminky.urs.cz/item/CS_URS_2023_01/767221001</t>
  </si>
  <si>
    <t>(2,4+2,8)/Cos(30)"madlo bude pouzito stávajíc</t>
  </si>
  <si>
    <t>98</t>
  </si>
  <si>
    <t>998767101</t>
  </si>
  <si>
    <t>Přesun hmot pro zámečnické konstrukce stanovený z hmotnosti přesunovaného materiálu vodorovná dopravní vzdálenost do 50 m v objektech výšky do 6 m</t>
  </si>
  <si>
    <t>1207296412</t>
  </si>
  <si>
    <t>https://podminky.urs.cz/item/CS_URS_2023_01/998767101</t>
  </si>
  <si>
    <t>99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</si>
  <si>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</si>
  <si>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</si>
  <si>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430225296</t>
  </si>
  <si>
    <t>https://podminky.urs.cz/item/CS_URS_2023_01/998767181</t>
  </si>
  <si>
    <t>771</t>
  </si>
  <si>
    <t>Podlahy z dlaždic</t>
  </si>
  <si>
    <t>100</t>
  </si>
  <si>
    <t>771111011</t>
  </si>
  <si>
    <t>Příprava podkladu před provedením dlažby vysátí podlah</t>
  </si>
  <si>
    <t>-1650083356</t>
  </si>
  <si>
    <t>https://podminky.urs.cz/item/CS_URS_2023_01/771111011</t>
  </si>
  <si>
    <t>60,45+20,4*0,5</t>
  </si>
  <si>
    <t>101</t>
  </si>
  <si>
    <t>771121011</t>
  </si>
  <si>
    <t>Příprava podkladu před provedením dlažby nátěr penetrační na podlahu</t>
  </si>
  <si>
    <t>-671878217</t>
  </si>
  <si>
    <t>https://podminky.urs.cz/item/CS_URS_2023_01/771121011</t>
  </si>
  <si>
    <t>102</t>
  </si>
  <si>
    <t>771161022</t>
  </si>
  <si>
    <t>Příprava podkladu před provedením dlažby montáž profilu ukončujícího profilu pro schodové hrany a ukončení dlažby</t>
  </si>
  <si>
    <t>509234718</t>
  </si>
  <si>
    <t>https://podminky.urs.cz/item/CS_URS_2023_01/771161022</t>
  </si>
  <si>
    <t>1,2*10+1,05*8"kam. schodiště</t>
  </si>
  <si>
    <t>(0,85*3)"009</t>
  </si>
  <si>
    <t>103</t>
  </si>
  <si>
    <t>59054145</t>
  </si>
  <si>
    <t>profil schodový protiskluzový ušlechtilá ocel V2A R10 V6 13x1000mm</t>
  </si>
  <si>
    <t>-1388292963</t>
  </si>
  <si>
    <t>22,95*1,1 'Přepočtené koeficientem množství</t>
  </si>
  <si>
    <t>104</t>
  </si>
  <si>
    <t>771274123</t>
  </si>
  <si>
    <t>Montáž obkladů schodišť z dlaždic keramických lepených flexibilním lepidlem stupnic protiskluzných nebo reliéfních, šířky přes 250 do 300 mm</t>
  </si>
  <si>
    <t>1853489033</t>
  </si>
  <si>
    <t>https://podminky.urs.cz/item/CS_URS_2023_01/771274123</t>
  </si>
  <si>
    <t>105</t>
  </si>
  <si>
    <t>59761409</t>
  </si>
  <si>
    <t>dlažba keramická slinutá protiskluzná do interiéru i exteriéru pro vysoké mechanické namáhání přes 9 do 12ks/m2</t>
  </si>
  <si>
    <t>110664787</t>
  </si>
  <si>
    <t>20,4*0,3</t>
  </si>
  <si>
    <t>6,12*1,1 'Přepočtené koeficientem množství</t>
  </si>
  <si>
    <t>106</t>
  </si>
  <si>
    <t>771274242</t>
  </si>
  <si>
    <t>Montáž obkladů schodišť z dlaždic keramických lepených flexibilním lepidlem podstupnic protiskluzních nebo reliéfních, výšky přes 150 do 200 mm</t>
  </si>
  <si>
    <t>811315588</t>
  </si>
  <si>
    <t>https://podminky.urs.cz/item/CS_URS_2023_01/771274242</t>
  </si>
  <si>
    <t>107</t>
  </si>
  <si>
    <t>153732161</t>
  </si>
  <si>
    <t>20,4*0,2</t>
  </si>
  <si>
    <t>4,08*1,2 'Přepočtené koeficientem množství</t>
  </si>
  <si>
    <t>108</t>
  </si>
  <si>
    <t>771471810</t>
  </si>
  <si>
    <t>Demontáž soklíků z dlaždic keramických kladených do malty rovných</t>
  </si>
  <si>
    <t>-929413150</t>
  </si>
  <si>
    <t>https://podminky.urs.cz/item/CS_URS_2023_01/771471810</t>
  </si>
  <si>
    <t>70-(0,9*3+1,14+1,1)</t>
  </si>
  <si>
    <t>8,9-0,8</t>
  </si>
  <si>
    <t>109</t>
  </si>
  <si>
    <t>771471830</t>
  </si>
  <si>
    <t>Demontáž soklíků z dlaždic keramických kladených do malty schodišťových</t>
  </si>
  <si>
    <t>1898828203</t>
  </si>
  <si>
    <t>https://podminky.urs.cz/item/CS_URS_2023_01/771471830</t>
  </si>
  <si>
    <t>0,5*2*(10+8)+5,3+1</t>
  </si>
  <si>
    <t>110</t>
  </si>
  <si>
    <t>771474113</t>
  </si>
  <si>
    <t>Montáž soklů z dlaždic keramických lepených flexibilním lepidlem rovných, výšky přes 90 do 120 mm</t>
  </si>
  <si>
    <t>277532075</t>
  </si>
  <si>
    <t>https://podminky.urs.cz/item/CS_URS_2023_01/771474113</t>
  </si>
  <si>
    <t>21,4-(0,7+0,9*4+1,1)"008</t>
  </si>
  <si>
    <t>15,1-(1,1+1,5)"009</t>
  </si>
  <si>
    <t>10,5-(0,9*2)+5,5+0,85"010</t>
  </si>
  <si>
    <t>18,4-(1,1+0,9)"011</t>
  </si>
  <si>
    <t>9,15-(0,8+4,45)"012</t>
  </si>
  <si>
    <t>111</t>
  </si>
  <si>
    <t>837624364</t>
  </si>
  <si>
    <t>63,85*0,1</t>
  </si>
  <si>
    <t>6,385*1,5 'Přepočtené koeficientem množství</t>
  </si>
  <si>
    <t>112</t>
  </si>
  <si>
    <t>771474133</t>
  </si>
  <si>
    <t>Montáž soklů z dlaždic keramických lepených flexibilním lepidlem schodišťových stupňovitých, výšky přes 90 do 120 mm</t>
  </si>
  <si>
    <t>1620763891</t>
  </si>
  <si>
    <t>https://podminky.urs.cz/item/CS_URS_2023_01/771474133</t>
  </si>
  <si>
    <t>0,5*2*(10+8)</t>
  </si>
  <si>
    <t>113</t>
  </si>
  <si>
    <t>1869150532</t>
  </si>
  <si>
    <t>18*0,1</t>
  </si>
  <si>
    <t>1,8*1,5 'Přepočtené koeficientem množství</t>
  </si>
  <si>
    <t>114</t>
  </si>
  <si>
    <t>771571810</t>
  </si>
  <si>
    <t>Demontáž podlah z dlaždic keramických kladených do malty</t>
  </si>
  <si>
    <t>447256612</t>
  </si>
  <si>
    <t>https://podminky.urs.cz/item/CS_URS_2023_01/771571810</t>
  </si>
  <si>
    <t>52+5</t>
  </si>
  <si>
    <t>115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</si>
  <si>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</si>
  <si>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</si>
  <si>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-1190110596</t>
  </si>
  <si>
    <t>https://podminky.urs.cz/item/CS_URS_2023_01/771574263</t>
  </si>
  <si>
    <t>5+46+5,85+3,6</t>
  </si>
  <si>
    <t>116</t>
  </si>
  <si>
    <t>1231289524</t>
  </si>
  <si>
    <t>60,45*1,1 'Přepočtené koeficientem množství</t>
  </si>
  <si>
    <t>117</t>
  </si>
  <si>
    <t>771577111</t>
  </si>
  <si>
    <t>Montáž podlah z dlaždic keramických lepených flexibilním lepidlem Příplatek k cenám za plochu do 5 m2 jednotlivě</t>
  </si>
  <si>
    <t>-1109114033</t>
  </si>
  <si>
    <t>https://podminky.urs.cz/item/CS_URS_2023_01/771577111</t>
  </si>
  <si>
    <t>4,41+5,02</t>
  </si>
  <si>
    <t>118</t>
  </si>
  <si>
    <t>771577112</t>
  </si>
  <si>
    <t>Montáž podlah z dlaždic keramických lepených flexibilním lepidlem Příplatek k cenám za podlahy v omezeném prostoru</t>
  </si>
  <si>
    <t>-144675153</t>
  </si>
  <si>
    <t>https://podminky.urs.cz/item/CS_URS_2023_01/771577112</t>
  </si>
  <si>
    <t>119</t>
  </si>
  <si>
    <t>998771101</t>
  </si>
  <si>
    <t>Přesun hmot pro podlahy z dlaždic stanovený z hmotnosti přesunovaného materiálu vodorovná dopravní vzdálenost do 50 m v objektech výšky do 6 m</t>
  </si>
  <si>
    <t>575116841</t>
  </si>
  <si>
    <t>https://podminky.urs.cz/item/CS_URS_2023_01/998771101</t>
  </si>
  <si>
    <t>120</t>
  </si>
  <si>
    <t>998771181</t>
  </si>
  <si>
    <t>Přesun hmot pro podlahy z dlaždic stanovený z hmotnosti přesunovaného materiálu Příplatek k ceně za přesun prováděný bez použití mechanizace pro jakoukoliv výšku objektu</t>
  </si>
  <si>
    <t>-2054810068</t>
  </si>
  <si>
    <t>https://podminky.urs.cz/item/CS_URS_2023_01/998771181</t>
  </si>
  <si>
    <t>781</t>
  </si>
  <si>
    <t>Dokončovací práce - obklady</t>
  </si>
  <si>
    <t>121</t>
  </si>
  <si>
    <t>781111011</t>
  </si>
  <si>
    <t>Příprava podkladu před provedením obkladu oprášení (ometení) stěny</t>
  </si>
  <si>
    <t>225643089</t>
  </si>
  <si>
    <t>https://podminky.urs.cz/item/CS_URS_2023_01/781111011</t>
  </si>
  <si>
    <t>1*0,5+0,6*0,2+1,1*0,5"parapety</t>
  </si>
  <si>
    <t>5,3*1,9+(1,95+2,75)*1,9"007</t>
  </si>
  <si>
    <t>3*0,6+1,5*1,5"009</t>
  </si>
  <si>
    <t>5,05*1,5"012</t>
  </si>
  <si>
    <t>122</t>
  </si>
  <si>
    <t>781121011</t>
  </si>
  <si>
    <t>Příprava podkladu před provedením obkladu nátěr penetrační na stěnu</t>
  </si>
  <si>
    <t>-539060956</t>
  </si>
  <si>
    <t>https://podminky.urs.cz/item/CS_URS_2023_01/781121011</t>
  </si>
  <si>
    <t>123</t>
  </si>
  <si>
    <t>781471810</t>
  </si>
  <si>
    <t>Demontáž obkladů z dlaždic keramických kladených do malty</t>
  </si>
  <si>
    <t>-1660741659</t>
  </si>
  <si>
    <t>https://podminky.urs.cz/item/CS_URS_2023_01/781471810</t>
  </si>
  <si>
    <t>4,5*1,5</t>
  </si>
  <si>
    <t>(5,3+2,7)*1,9</t>
  </si>
  <si>
    <t>1,03*0,6</t>
  </si>
  <si>
    <t>1,5*1,5</t>
  </si>
  <si>
    <t>Mezisoučet</t>
  </si>
  <si>
    <t>1,1*0,5*2+0,65*0,15"parapet</t>
  </si>
  <si>
    <t>124</t>
  </si>
  <si>
    <t>781473920</t>
  </si>
  <si>
    <t>Výměna keramické obkladačky lepené, velikosti přes 9 do 12 ks/m2</t>
  </si>
  <si>
    <t>1030817854</t>
  </si>
  <si>
    <t>https://podminky.urs.cz/item/CS_URS_2023_01/781473920</t>
  </si>
  <si>
    <t>(6*2)*2"z vnitřní strany nedotčených místností 003, 004, 006 - demontáž a montáž obkladu pro vybourání zárubně a osazení nové</t>
  </si>
  <si>
    <t>125</t>
  </si>
  <si>
    <t>781474112</t>
  </si>
  <si>
    <t>Montáž obkladů vnitřních stěn z dlaždic keramických lepených flexibilním lepidlem maloformátových hladkých přes 9 do 12 ks/m2</t>
  </si>
  <si>
    <t>-1505352864</t>
  </si>
  <si>
    <t>https://podminky.urs.cz/item/CS_URS_2023_01/781474112</t>
  </si>
  <si>
    <t>126</t>
  </si>
  <si>
    <t>59761026</t>
  </si>
  <si>
    <t>obklad keramický hladký do 12ks/m2</t>
  </si>
  <si>
    <t>-1503217621</t>
  </si>
  <si>
    <t>31,795*1,1 'Přepočtené koeficientem množství</t>
  </si>
  <si>
    <t>127</t>
  </si>
  <si>
    <t>781477111</t>
  </si>
  <si>
    <t>Montáž obkladů vnitřních stěn z dlaždic keramických Příplatek k cenám za plochu do 10 m2 jednotlivě</t>
  </si>
  <si>
    <t>1082748412</t>
  </si>
  <si>
    <t>https://podminky.urs.cz/item/CS_URS_2023_01/781477111</t>
  </si>
  <si>
    <t>128</t>
  </si>
  <si>
    <t>781494111</t>
  </si>
  <si>
    <t>Obklad - dokončující práce profily ukončovací plastové lepené flexibilním lepidlem rohové</t>
  </si>
  <si>
    <t>1899607047</t>
  </si>
  <si>
    <t>https://podminky.urs.cz/item/CS_URS_2023_01/781494111</t>
  </si>
  <si>
    <t>(0,97+0,6*2)+1,9*2"007</t>
  </si>
  <si>
    <t>0,6+3"009</t>
  </si>
  <si>
    <t>129</t>
  </si>
  <si>
    <t>781494511</t>
  </si>
  <si>
    <t>Obklad - dokončující práce profily ukončovací plastové lepené flexibilním lepidlem ukončovací</t>
  </si>
  <si>
    <t>1455605766</t>
  </si>
  <si>
    <t>https://podminky.urs.cz/item/CS_URS_2023_01/781494511</t>
  </si>
  <si>
    <t>1,9+3,5+1,95+2,8+1,9*6"007</t>
  </si>
  <si>
    <t>1,5+1,5*2"009</t>
  </si>
  <si>
    <t>4,45"012</t>
  </si>
  <si>
    <t>130</t>
  </si>
  <si>
    <t>781495115</t>
  </si>
  <si>
    <t>Obklad - dokončující práce ostatní práce spárování silikonem</t>
  </si>
  <si>
    <t>1467377670</t>
  </si>
  <si>
    <t>https://podminky.urs.cz/item/CS_URS_2023_01/781495115</t>
  </si>
  <si>
    <t>1,9+3,5+1,95+2,8+0,6+0,5"007</t>
  </si>
  <si>
    <t>11,1-1,1"009</t>
  </si>
  <si>
    <t>9,15-0,8"012</t>
  </si>
  <si>
    <t>131</t>
  </si>
  <si>
    <t>781495141</t>
  </si>
  <si>
    <t>Obklad - dokončující práce průnik obkladem kruhový, bez izolace do DN 30</t>
  </si>
  <si>
    <t>-973288416</t>
  </si>
  <si>
    <t>https://podminky.urs.cz/item/CS_URS_2023_01/781495141</t>
  </si>
  <si>
    <t>132</t>
  </si>
  <si>
    <t>781495142</t>
  </si>
  <si>
    <t>Obklad - dokončující práce průnik obkladem kruhový, bez izolace přes DN 30 do DN 90</t>
  </si>
  <si>
    <t>-1177151217</t>
  </si>
  <si>
    <t>https://podminky.urs.cz/item/CS_URS_2023_01/781495142</t>
  </si>
  <si>
    <t>133</t>
  </si>
  <si>
    <t>998781101</t>
  </si>
  <si>
    <t>Přesun hmot pro obklady keramické stanovený z hmotnosti přesunovaného materiálu vodorovná dopravní vzdálenost do 50 m v objektech výšky do 6 m</t>
  </si>
  <si>
    <t>1790987441</t>
  </si>
  <si>
    <t>https://podminky.urs.cz/item/CS_URS_2023_01/998781101</t>
  </si>
  <si>
    <t>134</t>
  </si>
  <si>
    <t>998781181</t>
  </si>
  <si>
    <t>Přesun hmot pro obklady keramické stanovený z hmotnosti přesunovaného materiálu Příplatek k cenám za přesun prováděný bez použití mechanizace pro jakoukoliv výšku objektu</t>
  </si>
  <si>
    <t>-42694626</t>
  </si>
  <si>
    <t>https://podminky.urs.cz/item/CS_URS_2023_01/998781181</t>
  </si>
  <si>
    <t>784</t>
  </si>
  <si>
    <t>Dokončovací práce - malby a tapety</t>
  </si>
  <si>
    <t>135</t>
  </si>
  <si>
    <t>784111001</t>
  </si>
  <si>
    <t>Oprášení (ometení) podkladu v místnostech výšky do 3,80 m</t>
  </si>
  <si>
    <t>982077627</t>
  </si>
  <si>
    <t>https://podminky.urs.cz/item/CS_URS_2023_01/784111001</t>
  </si>
  <si>
    <t>4,15+13,77+21,23+4,19+15,86+12,06+16,27"007-010 - strop - oprava 30%</t>
  </si>
  <si>
    <t>12,07"011,012 - strop sanační om.</t>
  </si>
  <si>
    <t>35,414"nové stěny</t>
  </si>
  <si>
    <t>223,071"sanační omítka</t>
  </si>
  <si>
    <t>136</t>
  </si>
  <si>
    <t>784121001</t>
  </si>
  <si>
    <t>Oškrabání malby v místnostech výšky do 3,80 m</t>
  </si>
  <si>
    <t>811756934</t>
  </si>
  <si>
    <t>https://podminky.urs.cz/item/CS_URS_2023_01/784121001</t>
  </si>
  <si>
    <t>137</t>
  </si>
  <si>
    <t>784121011</t>
  </si>
  <si>
    <t>Rozmývání podkladu po oškrabání malby v místnostech výšky do 3,80 m</t>
  </si>
  <si>
    <t>-1041011717</t>
  </si>
  <si>
    <t>https://podminky.urs.cz/item/CS_URS_2023_01/784121011</t>
  </si>
  <si>
    <t>138</t>
  </si>
  <si>
    <t>7841811-R0</t>
  </si>
  <si>
    <t>Penetrace podkladu jednonásobná základní vysoceprodyšná (SD&lt;0,01) pigmentovaná v místnostech výšky do 3,80 m</t>
  </si>
  <si>
    <t>-568416068</t>
  </si>
  <si>
    <t>139</t>
  </si>
  <si>
    <t>7842111-R1</t>
  </si>
  <si>
    <t>Malby z malířských směsí oděruvzdorných vysoceprodyšných (SD&lt;0,01 m) dvojnásobné, bílé za sucha oděruvzdorné výborně v místnostech výšky do 3,80 m</t>
  </si>
  <si>
    <t>-885244191</t>
  </si>
  <si>
    <t>140</t>
  </si>
  <si>
    <t>7842111-R2</t>
  </si>
  <si>
    <t>Malby z malířských směsí oděruvzdorných vysoce prodyšných (SD&lt;0,01) Příplatek k cenám dvojnásobných maleb za provádění barevné malby tónované na tónovacích automatech, v odstínu sytém</t>
  </si>
  <si>
    <t>456079476</t>
  </si>
  <si>
    <t>VRN</t>
  </si>
  <si>
    <t>Vedlejší rozpočtové náklady</t>
  </si>
  <si>
    <t>VRN2</t>
  </si>
  <si>
    <t>Příprava staveniště</t>
  </si>
  <si>
    <t>141</t>
  </si>
  <si>
    <t>020001000</t>
  </si>
  <si>
    <t>…</t>
  </si>
  <si>
    <t>1024</t>
  </si>
  <si>
    <t>-408179372</t>
  </si>
  <si>
    <t>https://podminky.urs.cz/item/CS_URS_2023_01/020001000</t>
  </si>
  <si>
    <t>VRN3</t>
  </si>
  <si>
    <t>Zařízení staveniště</t>
  </si>
  <si>
    <t>142</t>
  </si>
  <si>
    <t>030001000</t>
  </si>
  <si>
    <t>-1877672315</t>
  </si>
  <si>
    <t>https://podminky.urs.cz/item/CS_URS_2023_01/030001000</t>
  </si>
  <si>
    <t>VRN4</t>
  </si>
  <si>
    <t>Inženýrská činnost</t>
  </si>
  <si>
    <t>143</t>
  </si>
  <si>
    <t>045002000</t>
  </si>
  <si>
    <t>Kompletační a koordinační činnostvčetně dokladové části</t>
  </si>
  <si>
    <t>2084080674</t>
  </si>
  <si>
    <t>https://podminky.urs.cz/item/CS_URS_2023_01/045002000</t>
  </si>
  <si>
    <t>VRN7</t>
  </si>
  <si>
    <t>Provozní vlivy</t>
  </si>
  <si>
    <t>144</t>
  </si>
  <si>
    <t>070001000</t>
  </si>
  <si>
    <t>-1259035026</t>
  </si>
  <si>
    <t>https://podminky.urs.cz/item/CS_URS_2023_01/070001000</t>
  </si>
  <si>
    <t>145</t>
  </si>
  <si>
    <t>0900011-OP1</t>
  </si>
  <si>
    <t>Ostatní náklady - ochrana a zakrývání veškerých zachovávaných prvků před poškozením nebo znečištěním při provádění prací (např. zakrývání nášlapných vrstev, zařízovacích předmětů, svítidel, krytů, obložení apod.) a zajištění úklidu dotčených prostor</t>
  </si>
  <si>
    <t>-614357317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</si>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</sst>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142422" TargetMode="External" /><Relationship Id="rId2" Type="http://schemas.openxmlformats.org/officeDocument/2006/relationships/hyperlink" Target="https://podminky.urs.cz/item/CS_URS_2023_01/319201321" TargetMode="External" /><Relationship Id="rId3" Type="http://schemas.openxmlformats.org/officeDocument/2006/relationships/hyperlink" Target="https://podminky.urs.cz/item/CS_URS_2023_01/342272225" TargetMode="External" /><Relationship Id="rId4" Type="http://schemas.openxmlformats.org/officeDocument/2006/relationships/hyperlink" Target="https://podminky.urs.cz/item/CS_URS_2023_01/342291141" TargetMode="External" /><Relationship Id="rId5" Type="http://schemas.openxmlformats.org/officeDocument/2006/relationships/hyperlink" Target="https://podminky.urs.cz/item/CS_URS_2023_01/611321131" TargetMode="External" /><Relationship Id="rId6" Type="http://schemas.openxmlformats.org/officeDocument/2006/relationships/hyperlink" Target="https://podminky.urs.cz/item/CS_URS_2023_01/611325412" TargetMode="External" /><Relationship Id="rId7" Type="http://schemas.openxmlformats.org/officeDocument/2006/relationships/hyperlink" Target="https://podminky.urs.cz/item/CS_URS_2023_01/612131121" TargetMode="External" /><Relationship Id="rId8" Type="http://schemas.openxmlformats.org/officeDocument/2006/relationships/hyperlink" Target="https://podminky.urs.cz/item/CS_URS_2023_01/612142001" TargetMode="External" /><Relationship Id="rId9" Type="http://schemas.openxmlformats.org/officeDocument/2006/relationships/hyperlink" Target="https://podminky.urs.cz/item/CS_URS_2023_01/612321131" TargetMode="External" /><Relationship Id="rId10" Type="http://schemas.openxmlformats.org/officeDocument/2006/relationships/hyperlink" Target="https://podminky.urs.cz/item/CS_URS_2023_01/619991001" TargetMode="External" /><Relationship Id="rId11" Type="http://schemas.openxmlformats.org/officeDocument/2006/relationships/hyperlink" Target="https://podminky.urs.cz/item/CS_URS_2023_01/619991011" TargetMode="External" /><Relationship Id="rId12" Type="http://schemas.openxmlformats.org/officeDocument/2006/relationships/hyperlink" Target="https://podminky.urs.cz/item/CS_URS_2023_01/619991021" TargetMode="External" /><Relationship Id="rId13" Type="http://schemas.openxmlformats.org/officeDocument/2006/relationships/hyperlink" Target="https://podminky.urs.cz/item/CS_URS_2023_01/619995001" TargetMode="External" /><Relationship Id="rId14" Type="http://schemas.openxmlformats.org/officeDocument/2006/relationships/hyperlink" Target="https://podminky.urs.cz/item/CS_URS_2023_01/642942611" TargetMode="External" /><Relationship Id="rId15" Type="http://schemas.openxmlformats.org/officeDocument/2006/relationships/hyperlink" Target="https://podminky.urs.cz/item/CS_URS_2023_01/949101111" TargetMode="External" /><Relationship Id="rId16" Type="http://schemas.openxmlformats.org/officeDocument/2006/relationships/hyperlink" Target="https://podminky.urs.cz/item/CS_URS_2023_01/952901111" TargetMode="External" /><Relationship Id="rId17" Type="http://schemas.openxmlformats.org/officeDocument/2006/relationships/hyperlink" Target="https://podminky.urs.cz/item/CS_URS_2023_01/952901411" TargetMode="External" /><Relationship Id="rId18" Type="http://schemas.openxmlformats.org/officeDocument/2006/relationships/hyperlink" Target="https://podminky.urs.cz/item/CS_URS_2023_01/953941209" TargetMode="External" /><Relationship Id="rId19" Type="http://schemas.openxmlformats.org/officeDocument/2006/relationships/hyperlink" Target="https://podminky.urs.cz/item/CS_URS_2023_01/953941220" TargetMode="External" /><Relationship Id="rId20" Type="http://schemas.openxmlformats.org/officeDocument/2006/relationships/hyperlink" Target="https://podminky.urs.cz/item/CS_URS_2023_01/953942121" TargetMode="External" /><Relationship Id="rId21" Type="http://schemas.openxmlformats.org/officeDocument/2006/relationships/hyperlink" Target="https://podminky.urs.cz/item/CS_URS_2023_01/953943111" TargetMode="External" /><Relationship Id="rId22" Type="http://schemas.openxmlformats.org/officeDocument/2006/relationships/hyperlink" Target="https://podminky.urs.cz/item/CS_URS_2023_01/962031133" TargetMode="External" /><Relationship Id="rId23" Type="http://schemas.openxmlformats.org/officeDocument/2006/relationships/hyperlink" Target="https://podminky.urs.cz/item/CS_URS_2023_01/962032230" TargetMode="External" /><Relationship Id="rId24" Type="http://schemas.openxmlformats.org/officeDocument/2006/relationships/hyperlink" Target="https://podminky.urs.cz/item/CS_URS_2023_01/965046111" TargetMode="External" /><Relationship Id="rId25" Type="http://schemas.openxmlformats.org/officeDocument/2006/relationships/hyperlink" Target="https://podminky.urs.cz/item/CS_URS_2023_01/968072455" TargetMode="External" /><Relationship Id="rId26" Type="http://schemas.openxmlformats.org/officeDocument/2006/relationships/hyperlink" Target="https://podminky.urs.cz/item/CS_URS_2023_01/976081111" TargetMode="External" /><Relationship Id="rId27" Type="http://schemas.openxmlformats.org/officeDocument/2006/relationships/hyperlink" Target="https://podminky.urs.cz/item/CS_URS_2023_01/976082131" TargetMode="External" /><Relationship Id="rId28" Type="http://schemas.openxmlformats.org/officeDocument/2006/relationships/hyperlink" Target="https://podminky.urs.cz/item/CS_URS_2023_01/976084111" TargetMode="External" /><Relationship Id="rId29" Type="http://schemas.openxmlformats.org/officeDocument/2006/relationships/hyperlink" Target="https://podminky.urs.cz/item/CS_URS_2023_01/976085411" TargetMode="External" /><Relationship Id="rId30" Type="http://schemas.openxmlformats.org/officeDocument/2006/relationships/hyperlink" Target="https://podminky.urs.cz/item/CS_URS_2023_01/978012141" TargetMode="External" /><Relationship Id="rId31" Type="http://schemas.openxmlformats.org/officeDocument/2006/relationships/hyperlink" Target="https://podminky.urs.cz/item/CS_URS_2023_01/978012191" TargetMode="External" /><Relationship Id="rId32" Type="http://schemas.openxmlformats.org/officeDocument/2006/relationships/hyperlink" Target="https://podminky.urs.cz/item/CS_URS_2023_01/978013191" TargetMode="External" /><Relationship Id="rId33" Type="http://schemas.openxmlformats.org/officeDocument/2006/relationships/hyperlink" Target="https://podminky.urs.cz/item/CS_URS_2023_01/978022151" TargetMode="External" /><Relationship Id="rId34" Type="http://schemas.openxmlformats.org/officeDocument/2006/relationships/hyperlink" Target="https://podminky.urs.cz/item/CS_URS_2023_01/985131311" TargetMode="External" /><Relationship Id="rId35" Type="http://schemas.openxmlformats.org/officeDocument/2006/relationships/hyperlink" Target="https://podminky.urs.cz/item/CS_URS_2023_01/997013151" TargetMode="External" /><Relationship Id="rId36" Type="http://schemas.openxmlformats.org/officeDocument/2006/relationships/hyperlink" Target="https://podminky.urs.cz/item/CS_URS_2023_01/997013501" TargetMode="External" /><Relationship Id="rId37" Type="http://schemas.openxmlformats.org/officeDocument/2006/relationships/hyperlink" Target="https://podminky.urs.cz/item/CS_URS_2023_01/997013509" TargetMode="External" /><Relationship Id="rId38" Type="http://schemas.openxmlformats.org/officeDocument/2006/relationships/hyperlink" Target="https://podminky.urs.cz/item/CS_URS_2023_01/997013812" TargetMode="External" /><Relationship Id="rId39" Type="http://schemas.openxmlformats.org/officeDocument/2006/relationships/hyperlink" Target="https://podminky.urs.cz/item/CS_URS_2023_01/997013861" TargetMode="External" /><Relationship Id="rId40" Type="http://schemas.openxmlformats.org/officeDocument/2006/relationships/hyperlink" Target="https://podminky.urs.cz/item/CS_URS_2023_01/997013863" TargetMode="External" /><Relationship Id="rId41" Type="http://schemas.openxmlformats.org/officeDocument/2006/relationships/hyperlink" Target="https://podminky.urs.cz/item/CS_URS_2023_01/997013867" TargetMode="External" /><Relationship Id="rId42" Type="http://schemas.openxmlformats.org/officeDocument/2006/relationships/hyperlink" Target="https://podminky.urs.cz/item/CS_URS_2023_01/998017001" TargetMode="External" /><Relationship Id="rId43" Type="http://schemas.openxmlformats.org/officeDocument/2006/relationships/hyperlink" Target="https://podminky.urs.cz/item/CS_URS_2023_01/725110814" TargetMode="External" /><Relationship Id="rId44" Type="http://schemas.openxmlformats.org/officeDocument/2006/relationships/hyperlink" Target="https://podminky.urs.cz/item/CS_URS_2023_01/725119122" TargetMode="External" /><Relationship Id="rId45" Type="http://schemas.openxmlformats.org/officeDocument/2006/relationships/hyperlink" Target="https://podminky.urs.cz/item/CS_URS_2023_01/725210821" TargetMode="External" /><Relationship Id="rId46" Type="http://schemas.openxmlformats.org/officeDocument/2006/relationships/hyperlink" Target="https://podminky.urs.cz/item/CS_URS_2023_01/725219102" TargetMode="External" /><Relationship Id="rId47" Type="http://schemas.openxmlformats.org/officeDocument/2006/relationships/hyperlink" Target="https://podminky.urs.cz/item/CS_URS_2023_01/725339111" TargetMode="External" /><Relationship Id="rId48" Type="http://schemas.openxmlformats.org/officeDocument/2006/relationships/hyperlink" Target="https://podminky.urs.cz/item/CS_URS_2023_01/725820802" TargetMode="External" /><Relationship Id="rId49" Type="http://schemas.openxmlformats.org/officeDocument/2006/relationships/hyperlink" Target="https://podminky.urs.cz/item/CS_URS_2023_01/725829101" TargetMode="External" /><Relationship Id="rId50" Type="http://schemas.openxmlformats.org/officeDocument/2006/relationships/hyperlink" Target="https://podminky.urs.cz/item/CS_URS_2023_01/725829131" TargetMode="External" /><Relationship Id="rId51" Type="http://schemas.openxmlformats.org/officeDocument/2006/relationships/hyperlink" Target="https://podminky.urs.cz/item/CS_URS_2023_01/725850800" TargetMode="External" /><Relationship Id="rId52" Type="http://schemas.openxmlformats.org/officeDocument/2006/relationships/hyperlink" Target="https://podminky.urs.cz/item/CS_URS_2023_01/725859102" TargetMode="External" /><Relationship Id="rId53" Type="http://schemas.openxmlformats.org/officeDocument/2006/relationships/hyperlink" Target="https://podminky.urs.cz/item/CS_URS_2023_01/725860811" TargetMode="External" /><Relationship Id="rId54" Type="http://schemas.openxmlformats.org/officeDocument/2006/relationships/hyperlink" Target="https://podminky.urs.cz/item/CS_URS_2023_01/725869101" TargetMode="External" /><Relationship Id="rId55" Type="http://schemas.openxmlformats.org/officeDocument/2006/relationships/hyperlink" Target="https://podminky.urs.cz/item/CS_URS_2023_01/725980121" TargetMode="External" /><Relationship Id="rId56" Type="http://schemas.openxmlformats.org/officeDocument/2006/relationships/hyperlink" Target="https://podminky.urs.cz/item/CS_URS_2023_01/725980122" TargetMode="External" /><Relationship Id="rId57" Type="http://schemas.openxmlformats.org/officeDocument/2006/relationships/hyperlink" Target="https://podminky.urs.cz/item/CS_URS_2023_01/998725101" TargetMode="External" /><Relationship Id="rId58" Type="http://schemas.openxmlformats.org/officeDocument/2006/relationships/hyperlink" Target="https://podminky.urs.cz/item/CS_URS_2023_01/998725181" TargetMode="External" /><Relationship Id="rId59" Type="http://schemas.openxmlformats.org/officeDocument/2006/relationships/hyperlink" Target="https://podminky.urs.cz/item/CS_URS_2023_01/763121821" TargetMode="External" /><Relationship Id="rId60" Type="http://schemas.openxmlformats.org/officeDocument/2006/relationships/hyperlink" Target="https://podminky.urs.cz/item/CS_URS_2023_01/766660001" TargetMode="External" /><Relationship Id="rId61" Type="http://schemas.openxmlformats.org/officeDocument/2006/relationships/hyperlink" Target="https://podminky.urs.cz/item/CS_URS_2023_01/766660002" TargetMode="External" /><Relationship Id="rId62" Type="http://schemas.openxmlformats.org/officeDocument/2006/relationships/hyperlink" Target="https://podminky.urs.cz/item/CS_URS_2023_01/998766101" TargetMode="External" /><Relationship Id="rId63" Type="http://schemas.openxmlformats.org/officeDocument/2006/relationships/hyperlink" Target="https://podminky.urs.cz/item/CS_URS_2023_01/998766181" TargetMode="External" /><Relationship Id="rId64" Type="http://schemas.openxmlformats.org/officeDocument/2006/relationships/hyperlink" Target="https://podminky.urs.cz/item/CS_URS_2023_01/767221001" TargetMode="External" /><Relationship Id="rId65" Type="http://schemas.openxmlformats.org/officeDocument/2006/relationships/hyperlink" Target="https://podminky.urs.cz/item/CS_URS_2023_01/998767101" TargetMode="External" /><Relationship Id="rId66" Type="http://schemas.openxmlformats.org/officeDocument/2006/relationships/hyperlink" Target="https://podminky.urs.cz/item/CS_URS_2023_01/998767181" TargetMode="External" /><Relationship Id="rId67" Type="http://schemas.openxmlformats.org/officeDocument/2006/relationships/hyperlink" Target="https://podminky.urs.cz/item/CS_URS_2023_01/771111011" TargetMode="External" /><Relationship Id="rId68" Type="http://schemas.openxmlformats.org/officeDocument/2006/relationships/hyperlink" Target="https://podminky.urs.cz/item/CS_URS_2023_01/771121011" TargetMode="External" /><Relationship Id="rId69" Type="http://schemas.openxmlformats.org/officeDocument/2006/relationships/hyperlink" Target="https://podminky.urs.cz/item/CS_URS_2023_01/771161022" TargetMode="External" /><Relationship Id="rId70" Type="http://schemas.openxmlformats.org/officeDocument/2006/relationships/hyperlink" Target="https://podminky.urs.cz/item/CS_URS_2023_01/771274123" TargetMode="External" /><Relationship Id="rId71" Type="http://schemas.openxmlformats.org/officeDocument/2006/relationships/hyperlink" Target="https://podminky.urs.cz/item/CS_URS_2023_01/771274242" TargetMode="External" /><Relationship Id="rId72" Type="http://schemas.openxmlformats.org/officeDocument/2006/relationships/hyperlink" Target="https://podminky.urs.cz/item/CS_URS_2023_01/771471810" TargetMode="External" /><Relationship Id="rId73" Type="http://schemas.openxmlformats.org/officeDocument/2006/relationships/hyperlink" Target="https://podminky.urs.cz/item/CS_URS_2023_01/771471830" TargetMode="External" /><Relationship Id="rId74" Type="http://schemas.openxmlformats.org/officeDocument/2006/relationships/hyperlink" Target="https://podminky.urs.cz/item/CS_URS_2023_01/771474113" TargetMode="External" /><Relationship Id="rId75" Type="http://schemas.openxmlformats.org/officeDocument/2006/relationships/hyperlink" Target="https://podminky.urs.cz/item/CS_URS_2023_01/771474133" TargetMode="External" /><Relationship Id="rId76" Type="http://schemas.openxmlformats.org/officeDocument/2006/relationships/hyperlink" Target="https://podminky.urs.cz/item/CS_URS_2023_01/771571810" TargetMode="External" /><Relationship Id="rId77" Type="http://schemas.openxmlformats.org/officeDocument/2006/relationships/hyperlink" Target="https://podminky.urs.cz/item/CS_URS_2023_01/771574263" TargetMode="External" /><Relationship Id="rId78" Type="http://schemas.openxmlformats.org/officeDocument/2006/relationships/hyperlink" Target="https://podminky.urs.cz/item/CS_URS_2023_01/771577111" TargetMode="External" /><Relationship Id="rId79" Type="http://schemas.openxmlformats.org/officeDocument/2006/relationships/hyperlink" Target="https://podminky.urs.cz/item/CS_URS_2023_01/771577112" TargetMode="External" /><Relationship Id="rId80" Type="http://schemas.openxmlformats.org/officeDocument/2006/relationships/hyperlink" Target="https://podminky.urs.cz/item/CS_URS_2023_01/998771101" TargetMode="External" /><Relationship Id="rId81" Type="http://schemas.openxmlformats.org/officeDocument/2006/relationships/hyperlink" Target="https://podminky.urs.cz/item/CS_URS_2023_01/998771181" TargetMode="External" /><Relationship Id="rId82" Type="http://schemas.openxmlformats.org/officeDocument/2006/relationships/hyperlink" Target="https://podminky.urs.cz/item/CS_URS_2023_01/781111011" TargetMode="External" /><Relationship Id="rId83" Type="http://schemas.openxmlformats.org/officeDocument/2006/relationships/hyperlink" Target="https://podminky.urs.cz/item/CS_URS_2023_01/781121011" TargetMode="External" /><Relationship Id="rId84" Type="http://schemas.openxmlformats.org/officeDocument/2006/relationships/hyperlink" Target="https://podminky.urs.cz/item/CS_URS_2023_01/781471810" TargetMode="External" /><Relationship Id="rId85" Type="http://schemas.openxmlformats.org/officeDocument/2006/relationships/hyperlink" Target="https://podminky.urs.cz/item/CS_URS_2023_01/781473920" TargetMode="External" /><Relationship Id="rId86" Type="http://schemas.openxmlformats.org/officeDocument/2006/relationships/hyperlink" Target="https://podminky.urs.cz/item/CS_URS_2023_01/781474112" TargetMode="External" /><Relationship Id="rId87" Type="http://schemas.openxmlformats.org/officeDocument/2006/relationships/hyperlink" Target="https://podminky.urs.cz/item/CS_URS_2023_01/781477111" TargetMode="External" /><Relationship Id="rId88" Type="http://schemas.openxmlformats.org/officeDocument/2006/relationships/hyperlink" Target="https://podminky.urs.cz/item/CS_URS_2023_01/781494111" TargetMode="External" /><Relationship Id="rId89" Type="http://schemas.openxmlformats.org/officeDocument/2006/relationships/hyperlink" Target="https://podminky.urs.cz/item/CS_URS_2023_01/781494511" TargetMode="External" /><Relationship Id="rId90" Type="http://schemas.openxmlformats.org/officeDocument/2006/relationships/hyperlink" Target="https://podminky.urs.cz/item/CS_URS_2023_01/781495115" TargetMode="External" /><Relationship Id="rId91" Type="http://schemas.openxmlformats.org/officeDocument/2006/relationships/hyperlink" Target="https://podminky.urs.cz/item/CS_URS_2023_01/781495141" TargetMode="External" /><Relationship Id="rId92" Type="http://schemas.openxmlformats.org/officeDocument/2006/relationships/hyperlink" Target="https://podminky.urs.cz/item/CS_URS_2023_01/781495142" TargetMode="External" /><Relationship Id="rId93" Type="http://schemas.openxmlformats.org/officeDocument/2006/relationships/hyperlink" Target="https://podminky.urs.cz/item/CS_URS_2023_01/998781101" TargetMode="External" /><Relationship Id="rId94" Type="http://schemas.openxmlformats.org/officeDocument/2006/relationships/hyperlink" Target="https://podminky.urs.cz/item/CS_URS_2023_01/998781181" TargetMode="External" /><Relationship Id="rId95" Type="http://schemas.openxmlformats.org/officeDocument/2006/relationships/hyperlink" Target="https://podminky.urs.cz/item/CS_URS_2023_01/784111001" TargetMode="External" /><Relationship Id="rId96" Type="http://schemas.openxmlformats.org/officeDocument/2006/relationships/hyperlink" Target="https://podminky.urs.cz/item/CS_URS_2023_01/784121001" TargetMode="External" /><Relationship Id="rId97" Type="http://schemas.openxmlformats.org/officeDocument/2006/relationships/hyperlink" Target="https://podminky.urs.cz/item/CS_URS_2023_01/784121011" TargetMode="External" /><Relationship Id="rId98" Type="http://schemas.openxmlformats.org/officeDocument/2006/relationships/hyperlink" Target="https://podminky.urs.cz/item/CS_URS_2023_01/020001000" TargetMode="External" /><Relationship Id="rId99" Type="http://schemas.openxmlformats.org/officeDocument/2006/relationships/hyperlink" Target="https://podminky.urs.cz/item/CS_URS_2023_01/030001000" TargetMode="External" /><Relationship Id="rId100" Type="http://schemas.openxmlformats.org/officeDocument/2006/relationships/hyperlink" Target="https://podminky.urs.cz/item/CS_URS_2023_01/045002000" TargetMode="External" /><Relationship Id="rId101" Type="http://schemas.openxmlformats.org/officeDocument/2006/relationships/hyperlink" Target="https://podminky.urs.cz/item/CS_URS_2023_01/070001000" TargetMode="External" /><Relationship Id="rId10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2023009-R1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Mateřská škola Rumburk, Krásnolipská - sanace suterénu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st.p.č.k. 2577/1, k.ú. Rumburk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16. 5. 2023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Rumburk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ProProjekt s.r.o. 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>Martin Rousek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74</v>
      </c>
      <c r="BT54" s="110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0" s="7" customFormat="1" ht="24.75" customHeight="1">
      <c r="A55" s="111" t="s">
        <v>78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'2023009-R1 - Mateřská ško...'!J28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'2023009-R1 - Mateřská ško...'!P98</f>
        <v>0</v>
      </c>
      <c r="AV55" s="120">
        <f>'2023009-R1 - Mateřská ško...'!J31</f>
        <v>0</v>
      </c>
      <c r="AW55" s="120">
        <f>'2023009-R1 - Mateřská ško...'!J32</f>
        <v>0</v>
      </c>
      <c r="AX55" s="120">
        <f>'2023009-R1 - Mateřská ško...'!J33</f>
        <v>0</v>
      </c>
      <c r="AY55" s="120">
        <f>'2023009-R1 - Mateřská ško...'!J34</f>
        <v>0</v>
      </c>
      <c r="AZ55" s="120">
        <f>'2023009-R1 - Mateřská ško...'!F31</f>
        <v>0</v>
      </c>
      <c r="BA55" s="120">
        <f>'2023009-R1 - Mateřská ško...'!F32</f>
        <v>0</v>
      </c>
      <c r="BB55" s="120">
        <f>'2023009-R1 - Mateřská ško...'!F33</f>
        <v>0</v>
      </c>
      <c r="BC55" s="120">
        <f>'2023009-R1 - Mateřská ško...'!F34</f>
        <v>0</v>
      </c>
      <c r="BD55" s="122">
        <f>'2023009-R1 - Mateřská ško...'!F35</f>
        <v>0</v>
      </c>
      <c r="BE55" s="7"/>
      <c r="BT55" s="123" t="s">
        <v>80</v>
      </c>
      <c r="BU55" s="123" t="s">
        <v>81</v>
      </c>
      <c r="BV55" s="123" t="s">
        <v>76</v>
      </c>
      <c r="BW55" s="123" t="s">
        <v>5</v>
      </c>
      <c r="BX55" s="123" t="s">
        <v>77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009-R1 - Mateřská šk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82</v>
      </c>
    </row>
    <row r="4" spans="2:46" s="1" customFormat="1" ht="24.95" customHeight="1">
      <c r="B4" s="21"/>
      <c r="D4" s="126" t="s">
        <v>83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zakázky'!AN8</f>
        <v>16. 5. 2023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">
        <v>27</v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">
        <v>28</v>
      </c>
      <c r="F13" s="39"/>
      <c r="G13" s="39"/>
      <c r="H13" s="39"/>
      <c r="I13" s="128" t="s">
        <v>29</v>
      </c>
      <c r="J13" s="131" t="s">
        <v>19</v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30</v>
      </c>
      <c r="E15" s="39"/>
      <c r="F15" s="39"/>
      <c r="G15" s="39"/>
      <c r="H15" s="39"/>
      <c r="I15" s="128" t="s">
        <v>26</v>
      </c>
      <c r="J15" s="34" t="str">
        <f>'Rekapitulace zakázky'!AN13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zakázky'!E14</f>
        <v>Vyplň údaj</v>
      </c>
      <c r="F16" s="131"/>
      <c r="G16" s="131"/>
      <c r="H16" s="131"/>
      <c r="I16" s="128" t="s">
        <v>29</v>
      </c>
      <c r="J16" s="34" t="str">
        <f>'Rekapitulace zakázky'!AN14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32</v>
      </c>
      <c r="E18" s="39"/>
      <c r="F18" s="39"/>
      <c r="G18" s="39"/>
      <c r="H18" s="39"/>
      <c r="I18" s="128" t="s">
        <v>26</v>
      </c>
      <c r="J18" s="131" t="s">
        <v>33</v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">
        <v>34</v>
      </c>
      <c r="F19" s="39"/>
      <c r="G19" s="39"/>
      <c r="H19" s="39"/>
      <c r="I19" s="128" t="s">
        <v>29</v>
      </c>
      <c r="J19" s="131" t="s">
        <v>35</v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37</v>
      </c>
      <c r="E21" s="39"/>
      <c r="F21" s="39"/>
      <c r="G21" s="39"/>
      <c r="H21" s="39"/>
      <c r="I21" s="128" t="s">
        <v>26</v>
      </c>
      <c r="J21" s="131" t="s">
        <v>19</v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">
        <v>38</v>
      </c>
      <c r="F22" s="39"/>
      <c r="G22" s="39"/>
      <c r="H22" s="39"/>
      <c r="I22" s="128" t="s">
        <v>29</v>
      </c>
      <c r="J22" s="131" t="s">
        <v>19</v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39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40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41</v>
      </c>
      <c r="E28" s="39"/>
      <c r="F28" s="39"/>
      <c r="G28" s="39"/>
      <c r="H28" s="39"/>
      <c r="I28" s="39"/>
      <c r="J28" s="139">
        <f>ROUND(J98,2)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43</v>
      </c>
      <c r="G30" s="39"/>
      <c r="H30" s="39"/>
      <c r="I30" s="140" t="s">
        <v>42</v>
      </c>
      <c r="J30" s="140" t="s">
        <v>44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45</v>
      </c>
      <c r="E31" s="128" t="s">
        <v>46</v>
      </c>
      <c r="F31" s="142">
        <f>ROUND((SUM(BE98:BE560)),2)</f>
        <v>0</v>
      </c>
      <c r="G31" s="39"/>
      <c r="H31" s="39"/>
      <c r="I31" s="143">
        <v>0.21</v>
      </c>
      <c r="J31" s="142">
        <f>ROUND(((SUM(BE98:BE560))*I31),2)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47</v>
      </c>
      <c r="F32" s="142">
        <f>ROUND((SUM(BF98:BF560)),2)</f>
        <v>0</v>
      </c>
      <c r="G32" s="39"/>
      <c r="H32" s="39"/>
      <c r="I32" s="143">
        <v>0.15</v>
      </c>
      <c r="J32" s="142">
        <f>ROUND(((SUM(BF98:BF560))*I32),2)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48</v>
      </c>
      <c r="F33" s="142">
        <f>ROUND((SUM(BG98:BG560)),2)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49</v>
      </c>
      <c r="F34" s="142">
        <f>ROUND((SUM(BH98:BH560)),2)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50</v>
      </c>
      <c r="F35" s="142">
        <f>ROUND((SUM(BI98:BI560)),2)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51</v>
      </c>
      <c r="E37" s="146"/>
      <c r="F37" s="146"/>
      <c r="G37" s="147" t="s">
        <v>52</v>
      </c>
      <c r="H37" s="148" t="s">
        <v>53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84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Mateřská škola Rumburk, Krásnolipská - sanace suterénu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>st.p.č.k. 2577/1, k.ú. Rumburk</v>
      </c>
      <c r="G48" s="41"/>
      <c r="H48" s="41"/>
      <c r="I48" s="33" t="s">
        <v>23</v>
      </c>
      <c r="J48" s="73" t="str">
        <f>IF(J10="","",J10)</f>
        <v>16. 5. 2023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>Město Rumburk</v>
      </c>
      <c r="G50" s="41"/>
      <c r="H50" s="41"/>
      <c r="I50" s="33" t="s">
        <v>32</v>
      </c>
      <c r="J50" s="37" t="str">
        <f>E19</f>
        <v xml:space="preserve">ProProjekt s.r.o.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30</v>
      </c>
      <c r="D51" s="41"/>
      <c r="E51" s="41"/>
      <c r="F51" s="28" t="str">
        <f>IF(E16="","",E16)</f>
        <v>Vyplň údaj</v>
      </c>
      <c r="G51" s="41"/>
      <c r="H51" s="41"/>
      <c r="I51" s="33" t="s">
        <v>37</v>
      </c>
      <c r="J51" s="37" t="str">
        <f>E22</f>
        <v>Martin Rousek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85</v>
      </c>
      <c r="D53" s="156"/>
      <c r="E53" s="156"/>
      <c r="F53" s="156"/>
      <c r="G53" s="156"/>
      <c r="H53" s="156"/>
      <c r="I53" s="156"/>
      <c r="J53" s="157" t="s">
        <v>86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73</v>
      </c>
      <c r="D55" s="41"/>
      <c r="E55" s="41"/>
      <c r="F55" s="41"/>
      <c r="G55" s="41"/>
      <c r="H55" s="41"/>
      <c r="I55" s="41"/>
      <c r="J55" s="103">
        <f>J98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87</v>
      </c>
    </row>
    <row r="56" spans="1:31" s="9" customFormat="1" ht="24.95" customHeight="1">
      <c r="A56" s="9"/>
      <c r="B56" s="159"/>
      <c r="C56" s="160"/>
      <c r="D56" s="161" t="s">
        <v>88</v>
      </c>
      <c r="E56" s="162"/>
      <c r="F56" s="162"/>
      <c r="G56" s="162"/>
      <c r="H56" s="162"/>
      <c r="I56" s="162"/>
      <c r="J56" s="163">
        <f>J99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89</v>
      </c>
      <c r="E57" s="168"/>
      <c r="F57" s="168"/>
      <c r="G57" s="168"/>
      <c r="H57" s="168"/>
      <c r="I57" s="168"/>
      <c r="J57" s="169">
        <f>J100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90</v>
      </c>
      <c r="E58" s="168"/>
      <c r="F58" s="168"/>
      <c r="G58" s="168"/>
      <c r="H58" s="168"/>
      <c r="I58" s="168"/>
      <c r="J58" s="169">
        <f>J134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91</v>
      </c>
      <c r="E59" s="168"/>
      <c r="F59" s="168"/>
      <c r="G59" s="168"/>
      <c r="H59" s="168"/>
      <c r="I59" s="168"/>
      <c r="J59" s="169">
        <f>J187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J259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93</v>
      </c>
      <c r="E61" s="168"/>
      <c r="F61" s="168"/>
      <c r="G61" s="168"/>
      <c r="H61" s="168"/>
      <c r="I61" s="168"/>
      <c r="J61" s="169">
        <f>J278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9"/>
      <c r="C62" s="160"/>
      <c r="D62" s="161" t="s">
        <v>94</v>
      </c>
      <c r="E62" s="162"/>
      <c r="F62" s="162"/>
      <c r="G62" s="162"/>
      <c r="H62" s="162"/>
      <c r="I62" s="162"/>
      <c r="J62" s="163">
        <f>J281</f>
        <v>0</v>
      </c>
      <c r="K62" s="160"/>
      <c r="L62" s="16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5"/>
      <c r="C63" s="166"/>
      <c r="D63" s="167" t="s">
        <v>95</v>
      </c>
      <c r="E63" s="168"/>
      <c r="F63" s="168"/>
      <c r="G63" s="168"/>
      <c r="H63" s="168"/>
      <c r="I63" s="168"/>
      <c r="J63" s="169">
        <f>J282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J315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97</v>
      </c>
      <c r="E65" s="168"/>
      <c r="F65" s="168"/>
      <c r="G65" s="168"/>
      <c r="H65" s="168"/>
      <c r="I65" s="168"/>
      <c r="J65" s="169">
        <f>J318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5"/>
      <c r="C66" s="166"/>
      <c r="D66" s="167" t="s">
        <v>98</v>
      </c>
      <c r="E66" s="168"/>
      <c r="F66" s="168"/>
      <c r="G66" s="168"/>
      <c r="H66" s="168"/>
      <c r="I66" s="168"/>
      <c r="J66" s="169">
        <f>J322</f>
        <v>0</v>
      </c>
      <c r="K66" s="166"/>
      <c r="L66" s="17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5"/>
      <c r="C67" s="166"/>
      <c r="D67" s="167" t="s">
        <v>99</v>
      </c>
      <c r="E67" s="168"/>
      <c r="F67" s="168"/>
      <c r="G67" s="168"/>
      <c r="H67" s="168"/>
      <c r="I67" s="168"/>
      <c r="J67" s="169">
        <f>J325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100</v>
      </c>
      <c r="E68" s="168"/>
      <c r="F68" s="168"/>
      <c r="G68" s="168"/>
      <c r="H68" s="168"/>
      <c r="I68" s="168"/>
      <c r="J68" s="169">
        <f>J360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101</v>
      </c>
      <c r="E69" s="168"/>
      <c r="F69" s="168"/>
      <c r="G69" s="168"/>
      <c r="H69" s="168"/>
      <c r="I69" s="168"/>
      <c r="J69" s="169">
        <f>J364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102</v>
      </c>
      <c r="E70" s="168"/>
      <c r="F70" s="168"/>
      <c r="G70" s="168"/>
      <c r="H70" s="168"/>
      <c r="I70" s="168"/>
      <c r="J70" s="169">
        <f>J368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103</v>
      </c>
      <c r="E71" s="168"/>
      <c r="F71" s="168"/>
      <c r="G71" s="168"/>
      <c r="H71" s="168"/>
      <c r="I71" s="168"/>
      <c r="J71" s="169">
        <f>J375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65"/>
      <c r="C72" s="166"/>
      <c r="D72" s="167" t="s">
        <v>104</v>
      </c>
      <c r="E72" s="168"/>
      <c r="F72" s="168"/>
      <c r="G72" s="168"/>
      <c r="H72" s="168"/>
      <c r="I72" s="168"/>
      <c r="J72" s="169">
        <f>J388</f>
        <v>0</v>
      </c>
      <c r="K72" s="166"/>
      <c r="L72" s="17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5"/>
      <c r="C73" s="166"/>
      <c r="D73" s="167" t="s">
        <v>105</v>
      </c>
      <c r="E73" s="168"/>
      <c r="F73" s="168"/>
      <c r="G73" s="168"/>
      <c r="H73" s="168"/>
      <c r="I73" s="168"/>
      <c r="J73" s="169">
        <f>J396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106</v>
      </c>
      <c r="E74" s="168"/>
      <c r="F74" s="168"/>
      <c r="G74" s="168"/>
      <c r="H74" s="168"/>
      <c r="I74" s="168"/>
      <c r="J74" s="169">
        <f>J462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5"/>
      <c r="C75" s="166"/>
      <c r="D75" s="167" t="s">
        <v>107</v>
      </c>
      <c r="E75" s="168"/>
      <c r="F75" s="168"/>
      <c r="G75" s="168"/>
      <c r="H75" s="168"/>
      <c r="I75" s="168"/>
      <c r="J75" s="169">
        <f>J515</f>
        <v>0</v>
      </c>
      <c r="K75" s="166"/>
      <c r="L75" s="17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59"/>
      <c r="C76" s="160"/>
      <c r="D76" s="161" t="s">
        <v>108</v>
      </c>
      <c r="E76" s="162"/>
      <c r="F76" s="162"/>
      <c r="G76" s="162"/>
      <c r="H76" s="162"/>
      <c r="I76" s="162"/>
      <c r="J76" s="163">
        <f>J547</f>
        <v>0</v>
      </c>
      <c r="K76" s="160"/>
      <c r="L76" s="16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65"/>
      <c r="C77" s="166"/>
      <c r="D77" s="167" t="s">
        <v>109</v>
      </c>
      <c r="E77" s="168"/>
      <c r="F77" s="168"/>
      <c r="G77" s="168"/>
      <c r="H77" s="168"/>
      <c r="I77" s="168"/>
      <c r="J77" s="169">
        <f>J548</f>
        <v>0</v>
      </c>
      <c r="K77" s="166"/>
      <c r="L77" s="17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5"/>
      <c r="C78" s="166"/>
      <c r="D78" s="167" t="s">
        <v>110</v>
      </c>
      <c r="E78" s="168"/>
      <c r="F78" s="168"/>
      <c r="G78" s="168"/>
      <c r="H78" s="168"/>
      <c r="I78" s="168"/>
      <c r="J78" s="169">
        <f>J551</f>
        <v>0</v>
      </c>
      <c r="K78" s="166"/>
      <c r="L78" s="17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5"/>
      <c r="C79" s="166"/>
      <c r="D79" s="167" t="s">
        <v>111</v>
      </c>
      <c r="E79" s="168"/>
      <c r="F79" s="168"/>
      <c r="G79" s="168"/>
      <c r="H79" s="168"/>
      <c r="I79" s="168"/>
      <c r="J79" s="169">
        <f>J554</f>
        <v>0</v>
      </c>
      <c r="K79" s="166"/>
      <c r="L79" s="17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65"/>
      <c r="C80" s="166"/>
      <c r="D80" s="167" t="s">
        <v>112</v>
      </c>
      <c r="E80" s="168"/>
      <c r="F80" s="168"/>
      <c r="G80" s="168"/>
      <c r="H80" s="168"/>
      <c r="I80" s="168"/>
      <c r="J80" s="169">
        <f>J557</f>
        <v>0</v>
      </c>
      <c r="K80" s="166"/>
      <c r="L80" s="17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6" spans="1:31" s="2" customFormat="1" ht="6.95" customHeight="1">
      <c r="A86" s="39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24.95" customHeight="1">
      <c r="A87" s="39"/>
      <c r="B87" s="40"/>
      <c r="C87" s="24" t="s">
        <v>113</v>
      </c>
      <c r="D87" s="41"/>
      <c r="E87" s="41"/>
      <c r="F87" s="41"/>
      <c r="G87" s="41"/>
      <c r="H87" s="41"/>
      <c r="I87" s="41"/>
      <c r="J87" s="41"/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16</v>
      </c>
      <c r="D89" s="41"/>
      <c r="E89" s="41"/>
      <c r="F89" s="41"/>
      <c r="G89" s="41"/>
      <c r="H89" s="41"/>
      <c r="I89" s="41"/>
      <c r="J89" s="41"/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E7</f>
        <v>Mateřská škola Rumburk, Krásnolipská - sanace suterénu</v>
      </c>
      <c r="F90" s="41"/>
      <c r="G90" s="41"/>
      <c r="H90" s="41"/>
      <c r="I90" s="41"/>
      <c r="J90" s="41"/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2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F10</f>
        <v>st.p.č.k. 2577/1, k.ú. Rumburk</v>
      </c>
      <c r="G92" s="41"/>
      <c r="H92" s="41"/>
      <c r="I92" s="33" t="s">
        <v>23</v>
      </c>
      <c r="J92" s="73" t="str">
        <f>IF(J10="","",J10)</f>
        <v>16. 5. 2023</v>
      </c>
      <c r="K92" s="41"/>
      <c r="L92" s="12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2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E13</f>
        <v>Město Rumburk</v>
      </c>
      <c r="G94" s="41"/>
      <c r="H94" s="41"/>
      <c r="I94" s="33" t="s">
        <v>32</v>
      </c>
      <c r="J94" s="37" t="str">
        <f>E19</f>
        <v xml:space="preserve">ProProjekt s.r.o. </v>
      </c>
      <c r="K94" s="41"/>
      <c r="L94" s="12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30</v>
      </c>
      <c r="D95" s="41"/>
      <c r="E95" s="41"/>
      <c r="F95" s="28" t="str">
        <f>IF(E16="","",E16)</f>
        <v>Vyplň údaj</v>
      </c>
      <c r="G95" s="41"/>
      <c r="H95" s="41"/>
      <c r="I95" s="33" t="s">
        <v>37</v>
      </c>
      <c r="J95" s="37" t="str">
        <f>E22</f>
        <v>Martin Rousek</v>
      </c>
      <c r="K95" s="41"/>
      <c r="L95" s="12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2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71"/>
      <c r="B97" s="172"/>
      <c r="C97" s="173" t="s">
        <v>114</v>
      </c>
      <c r="D97" s="174" t="s">
        <v>60</v>
      </c>
      <c r="E97" s="174" t="s">
        <v>56</v>
      </c>
      <c r="F97" s="174" t="s">
        <v>57</v>
      </c>
      <c r="G97" s="174" t="s">
        <v>115</v>
      </c>
      <c r="H97" s="174" t="s">
        <v>116</v>
      </c>
      <c r="I97" s="174" t="s">
        <v>117</v>
      </c>
      <c r="J97" s="174" t="s">
        <v>86</v>
      </c>
      <c r="K97" s="175" t="s">
        <v>118</v>
      </c>
      <c r="L97" s="176"/>
      <c r="M97" s="93" t="s">
        <v>19</v>
      </c>
      <c r="N97" s="94" t="s">
        <v>45</v>
      </c>
      <c r="O97" s="94" t="s">
        <v>119</v>
      </c>
      <c r="P97" s="94" t="s">
        <v>120</v>
      </c>
      <c r="Q97" s="94" t="s">
        <v>121</v>
      </c>
      <c r="R97" s="94" t="s">
        <v>122</v>
      </c>
      <c r="S97" s="94" t="s">
        <v>123</v>
      </c>
      <c r="T97" s="95" t="s">
        <v>124</v>
      </c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</row>
    <row r="98" spans="1:63" s="2" customFormat="1" ht="22.8" customHeight="1">
      <c r="A98" s="39"/>
      <c r="B98" s="40"/>
      <c r="C98" s="100" t="s">
        <v>125</v>
      </c>
      <c r="D98" s="41"/>
      <c r="E98" s="41"/>
      <c r="F98" s="41"/>
      <c r="G98" s="41"/>
      <c r="H98" s="41"/>
      <c r="I98" s="41"/>
      <c r="J98" s="177">
        <f>BK98</f>
        <v>0</v>
      </c>
      <c r="K98" s="41"/>
      <c r="L98" s="45"/>
      <c r="M98" s="96"/>
      <c r="N98" s="178"/>
      <c r="O98" s="97"/>
      <c r="P98" s="179">
        <f>P99+P281+P547</f>
        <v>0</v>
      </c>
      <c r="Q98" s="97"/>
      <c r="R98" s="179">
        <f>R99+R281+R547</f>
        <v>19.33252028</v>
      </c>
      <c r="S98" s="97"/>
      <c r="T98" s="180">
        <f>T99+T281+T547</f>
        <v>28.749195800000003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74</v>
      </c>
      <c r="AU98" s="18" t="s">
        <v>87</v>
      </c>
      <c r="BK98" s="181">
        <f>BK99+BK281+BK547</f>
        <v>0</v>
      </c>
    </row>
    <row r="99" spans="1:63" s="12" customFormat="1" ht="25.9" customHeight="1">
      <c r="A99" s="12"/>
      <c r="B99" s="182"/>
      <c r="C99" s="183"/>
      <c r="D99" s="184" t="s">
        <v>74</v>
      </c>
      <c r="E99" s="185" t="s">
        <v>126</v>
      </c>
      <c r="F99" s="185" t="s">
        <v>127</v>
      </c>
      <c r="G99" s="183"/>
      <c r="H99" s="183"/>
      <c r="I99" s="186"/>
      <c r="J99" s="187">
        <f>BK99</f>
        <v>0</v>
      </c>
      <c r="K99" s="183"/>
      <c r="L99" s="188"/>
      <c r="M99" s="189"/>
      <c r="N99" s="190"/>
      <c r="O99" s="190"/>
      <c r="P99" s="191">
        <f>P100+P134+P187+P259+P278</f>
        <v>0</v>
      </c>
      <c r="Q99" s="190"/>
      <c r="R99" s="191">
        <f>R100+R134+R187+R259+R278</f>
        <v>12.7972984</v>
      </c>
      <c r="S99" s="190"/>
      <c r="T99" s="192">
        <f>T100+T134+T187+T259+T278</f>
        <v>18.277061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3" t="s">
        <v>80</v>
      </c>
      <c r="AT99" s="194" t="s">
        <v>74</v>
      </c>
      <c r="AU99" s="194" t="s">
        <v>75</v>
      </c>
      <c r="AY99" s="193" t="s">
        <v>128</v>
      </c>
      <c r="BK99" s="195">
        <f>BK100+BK134+BK187+BK259+BK278</f>
        <v>0</v>
      </c>
    </row>
    <row r="100" spans="1:63" s="12" customFormat="1" ht="22.8" customHeight="1">
      <c r="A100" s="12"/>
      <c r="B100" s="182"/>
      <c r="C100" s="183"/>
      <c r="D100" s="184" t="s">
        <v>74</v>
      </c>
      <c r="E100" s="196" t="s">
        <v>129</v>
      </c>
      <c r="F100" s="196" t="s">
        <v>130</v>
      </c>
      <c r="G100" s="183"/>
      <c r="H100" s="183"/>
      <c r="I100" s="186"/>
      <c r="J100" s="197">
        <f>BK100</f>
        <v>0</v>
      </c>
      <c r="K100" s="183"/>
      <c r="L100" s="188"/>
      <c r="M100" s="189"/>
      <c r="N100" s="190"/>
      <c r="O100" s="190"/>
      <c r="P100" s="191">
        <f>SUM(P101:P133)</f>
        <v>0</v>
      </c>
      <c r="Q100" s="190"/>
      <c r="R100" s="191">
        <f>SUM(R101:R133)</f>
        <v>1.4403728399999998</v>
      </c>
      <c r="S100" s="190"/>
      <c r="T100" s="192">
        <f>SUM(T101:T133)</f>
        <v>0.0009760000000000001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3" t="s">
        <v>80</v>
      </c>
      <c r="AT100" s="194" t="s">
        <v>74</v>
      </c>
      <c r="AU100" s="194" t="s">
        <v>80</v>
      </c>
      <c r="AY100" s="193" t="s">
        <v>128</v>
      </c>
      <c r="BK100" s="195">
        <f>SUM(BK101:BK133)</f>
        <v>0</v>
      </c>
    </row>
    <row r="101" spans="1:65" s="2" customFormat="1" ht="24.15" customHeight="1">
      <c r="A101" s="39"/>
      <c r="B101" s="40"/>
      <c r="C101" s="198" t="s">
        <v>80</v>
      </c>
      <c r="D101" s="198" t="s">
        <v>131</v>
      </c>
      <c r="E101" s="199" t="s">
        <v>132</v>
      </c>
      <c r="F101" s="200" t="s">
        <v>133</v>
      </c>
      <c r="G101" s="201" t="s">
        <v>134</v>
      </c>
      <c r="H101" s="202">
        <v>3</v>
      </c>
      <c r="I101" s="203"/>
      <c r="J101" s="204">
        <f>ROUND(I101*H101,2)</f>
        <v>0</v>
      </c>
      <c r="K101" s="200" t="s">
        <v>135</v>
      </c>
      <c r="L101" s="45"/>
      <c r="M101" s="205" t="s">
        <v>19</v>
      </c>
      <c r="N101" s="206" t="s">
        <v>46</v>
      </c>
      <c r="O101" s="85"/>
      <c r="P101" s="207">
        <f>O101*H101</f>
        <v>0</v>
      </c>
      <c r="Q101" s="207">
        <v>0.02628</v>
      </c>
      <c r="R101" s="207">
        <f>Q101*H101</f>
        <v>0.07884000000000001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136</v>
      </c>
      <c r="AT101" s="209" t="s">
        <v>131</v>
      </c>
      <c r="AU101" s="209" t="s">
        <v>82</v>
      </c>
      <c r="AY101" s="18" t="s">
        <v>128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80</v>
      </c>
      <c r="BK101" s="210">
        <f>ROUND(I101*H101,2)</f>
        <v>0</v>
      </c>
      <c r="BL101" s="18" t="s">
        <v>136</v>
      </c>
      <c r="BM101" s="209" t="s">
        <v>137</v>
      </c>
    </row>
    <row r="102" spans="1:47" s="2" customFormat="1" ht="12">
      <c r="A102" s="39"/>
      <c r="B102" s="40"/>
      <c r="C102" s="41"/>
      <c r="D102" s="211" t="s">
        <v>138</v>
      </c>
      <c r="E102" s="41"/>
      <c r="F102" s="212" t="s">
        <v>139</v>
      </c>
      <c r="G102" s="41"/>
      <c r="H102" s="41"/>
      <c r="I102" s="213"/>
      <c r="J102" s="41"/>
      <c r="K102" s="41"/>
      <c r="L102" s="45"/>
      <c r="M102" s="214"/>
      <c r="N102" s="215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138</v>
      </c>
      <c r="AU102" s="18" t="s">
        <v>82</v>
      </c>
    </row>
    <row r="103" spans="1:65" s="2" customFormat="1" ht="24.15" customHeight="1">
      <c r="A103" s="39"/>
      <c r="B103" s="40"/>
      <c r="C103" s="198" t="s">
        <v>82</v>
      </c>
      <c r="D103" s="198" t="s">
        <v>131</v>
      </c>
      <c r="E103" s="199" t="s">
        <v>140</v>
      </c>
      <c r="F103" s="200" t="s">
        <v>141</v>
      </c>
      <c r="G103" s="201" t="s">
        <v>142</v>
      </c>
      <c r="H103" s="202">
        <v>2.75</v>
      </c>
      <c r="I103" s="203"/>
      <c r="J103" s="204">
        <f>ROUND(I103*H103,2)</f>
        <v>0</v>
      </c>
      <c r="K103" s="200" t="s">
        <v>135</v>
      </c>
      <c r="L103" s="45"/>
      <c r="M103" s="205" t="s">
        <v>19</v>
      </c>
      <c r="N103" s="206" t="s">
        <v>46</v>
      </c>
      <c r="O103" s="85"/>
      <c r="P103" s="207">
        <f>O103*H103</f>
        <v>0</v>
      </c>
      <c r="Q103" s="207">
        <v>0.02857</v>
      </c>
      <c r="R103" s="207">
        <f>Q103*H103</f>
        <v>0.0785675</v>
      </c>
      <c r="S103" s="207">
        <v>0</v>
      </c>
      <c r="T103" s="208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09" t="s">
        <v>136</v>
      </c>
      <c r="AT103" s="209" t="s">
        <v>131</v>
      </c>
      <c r="AU103" s="209" t="s">
        <v>82</v>
      </c>
      <c r="AY103" s="18" t="s">
        <v>128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8" t="s">
        <v>80</v>
      </c>
      <c r="BK103" s="210">
        <f>ROUND(I103*H103,2)</f>
        <v>0</v>
      </c>
      <c r="BL103" s="18" t="s">
        <v>136</v>
      </c>
      <c r="BM103" s="209" t="s">
        <v>143</v>
      </c>
    </row>
    <row r="104" spans="1:47" s="2" customFormat="1" ht="12">
      <c r="A104" s="39"/>
      <c r="B104" s="40"/>
      <c r="C104" s="41"/>
      <c r="D104" s="211" t="s">
        <v>138</v>
      </c>
      <c r="E104" s="41"/>
      <c r="F104" s="212" t="s">
        <v>144</v>
      </c>
      <c r="G104" s="41"/>
      <c r="H104" s="41"/>
      <c r="I104" s="213"/>
      <c r="J104" s="41"/>
      <c r="K104" s="41"/>
      <c r="L104" s="45"/>
      <c r="M104" s="214"/>
      <c r="N104" s="215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138</v>
      </c>
      <c r="AU104" s="18" t="s">
        <v>82</v>
      </c>
    </row>
    <row r="105" spans="1:51" s="13" customFormat="1" ht="12">
      <c r="A105" s="13"/>
      <c r="B105" s="216"/>
      <c r="C105" s="217"/>
      <c r="D105" s="218" t="s">
        <v>145</v>
      </c>
      <c r="E105" s="219" t="s">
        <v>19</v>
      </c>
      <c r="F105" s="220" t="s">
        <v>146</v>
      </c>
      <c r="G105" s="217"/>
      <c r="H105" s="221">
        <v>2.75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145</v>
      </c>
      <c r="AU105" s="227" t="s">
        <v>82</v>
      </c>
      <c r="AV105" s="13" t="s">
        <v>82</v>
      </c>
      <c r="AW105" s="13" t="s">
        <v>36</v>
      </c>
      <c r="AX105" s="13" t="s">
        <v>80</v>
      </c>
      <c r="AY105" s="227" t="s">
        <v>128</v>
      </c>
    </row>
    <row r="106" spans="1:65" s="2" customFormat="1" ht="24.15" customHeight="1">
      <c r="A106" s="39"/>
      <c r="B106" s="40"/>
      <c r="C106" s="198" t="s">
        <v>129</v>
      </c>
      <c r="D106" s="198" t="s">
        <v>131</v>
      </c>
      <c r="E106" s="199" t="s">
        <v>147</v>
      </c>
      <c r="F106" s="200" t="s">
        <v>148</v>
      </c>
      <c r="G106" s="201" t="s">
        <v>149</v>
      </c>
      <c r="H106" s="202">
        <v>0.3</v>
      </c>
      <c r="I106" s="203"/>
      <c r="J106" s="204">
        <f>ROUND(I106*H106,2)</f>
        <v>0</v>
      </c>
      <c r="K106" s="200" t="s">
        <v>19</v>
      </c>
      <c r="L106" s="45"/>
      <c r="M106" s="205" t="s">
        <v>19</v>
      </c>
      <c r="N106" s="206" t="s">
        <v>46</v>
      </c>
      <c r="O106" s="85"/>
      <c r="P106" s="207">
        <f>O106*H106</f>
        <v>0</v>
      </c>
      <c r="Q106" s="207">
        <v>0.00029</v>
      </c>
      <c r="R106" s="207">
        <f>Q106*H106</f>
        <v>8.7E-05</v>
      </c>
      <c r="S106" s="207">
        <v>1E-05</v>
      </c>
      <c r="T106" s="208">
        <f>S106*H106</f>
        <v>3E-06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09" t="s">
        <v>136</v>
      </c>
      <c r="AT106" s="209" t="s">
        <v>131</v>
      </c>
      <c r="AU106" s="209" t="s">
        <v>82</v>
      </c>
      <c r="AY106" s="18" t="s">
        <v>128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18" t="s">
        <v>80</v>
      </c>
      <c r="BK106" s="210">
        <f>ROUND(I106*H106,2)</f>
        <v>0</v>
      </c>
      <c r="BL106" s="18" t="s">
        <v>136</v>
      </c>
      <c r="BM106" s="209" t="s">
        <v>150</v>
      </c>
    </row>
    <row r="107" spans="1:51" s="13" customFormat="1" ht="12">
      <c r="A107" s="13"/>
      <c r="B107" s="216"/>
      <c r="C107" s="217"/>
      <c r="D107" s="218" t="s">
        <v>145</v>
      </c>
      <c r="E107" s="219" t="s">
        <v>19</v>
      </c>
      <c r="F107" s="220" t="s">
        <v>151</v>
      </c>
      <c r="G107" s="217"/>
      <c r="H107" s="221">
        <v>0.3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145</v>
      </c>
      <c r="AU107" s="227" t="s">
        <v>82</v>
      </c>
      <c r="AV107" s="13" t="s">
        <v>82</v>
      </c>
      <c r="AW107" s="13" t="s">
        <v>36</v>
      </c>
      <c r="AX107" s="13" t="s">
        <v>80</v>
      </c>
      <c r="AY107" s="227" t="s">
        <v>128</v>
      </c>
    </row>
    <row r="108" spans="1:65" s="2" customFormat="1" ht="24.15" customHeight="1">
      <c r="A108" s="39"/>
      <c r="B108" s="40"/>
      <c r="C108" s="198" t="s">
        <v>136</v>
      </c>
      <c r="D108" s="198" t="s">
        <v>131</v>
      </c>
      <c r="E108" s="199" t="s">
        <v>152</v>
      </c>
      <c r="F108" s="200" t="s">
        <v>153</v>
      </c>
      <c r="G108" s="201" t="s">
        <v>149</v>
      </c>
      <c r="H108" s="202">
        <v>13.2</v>
      </c>
      <c r="I108" s="203"/>
      <c r="J108" s="204">
        <f>ROUND(I108*H108,2)</f>
        <v>0</v>
      </c>
      <c r="K108" s="200" t="s">
        <v>19</v>
      </c>
      <c r="L108" s="45"/>
      <c r="M108" s="205" t="s">
        <v>19</v>
      </c>
      <c r="N108" s="206" t="s">
        <v>46</v>
      </c>
      <c r="O108" s="85"/>
      <c r="P108" s="207">
        <f>O108*H108</f>
        <v>0</v>
      </c>
      <c r="Q108" s="207">
        <v>0.00059</v>
      </c>
      <c r="R108" s="207">
        <f>Q108*H108</f>
        <v>0.007788</v>
      </c>
      <c r="S108" s="207">
        <v>1E-05</v>
      </c>
      <c r="T108" s="208">
        <f>S108*H108</f>
        <v>0.000132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09" t="s">
        <v>136</v>
      </c>
      <c r="AT108" s="209" t="s">
        <v>131</v>
      </c>
      <c r="AU108" s="209" t="s">
        <v>82</v>
      </c>
      <c r="AY108" s="18" t="s">
        <v>128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18" t="s">
        <v>80</v>
      </c>
      <c r="BK108" s="210">
        <f>ROUND(I108*H108,2)</f>
        <v>0</v>
      </c>
      <c r="BL108" s="18" t="s">
        <v>136</v>
      </c>
      <c r="BM108" s="209" t="s">
        <v>154</v>
      </c>
    </row>
    <row r="109" spans="1:51" s="13" customFormat="1" ht="12">
      <c r="A109" s="13"/>
      <c r="B109" s="216"/>
      <c r="C109" s="217"/>
      <c r="D109" s="218" t="s">
        <v>145</v>
      </c>
      <c r="E109" s="219" t="s">
        <v>19</v>
      </c>
      <c r="F109" s="220" t="s">
        <v>155</v>
      </c>
      <c r="G109" s="217"/>
      <c r="H109" s="221">
        <v>10.9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7" t="s">
        <v>145</v>
      </c>
      <c r="AU109" s="227" t="s">
        <v>82</v>
      </c>
      <c r="AV109" s="13" t="s">
        <v>82</v>
      </c>
      <c r="AW109" s="13" t="s">
        <v>36</v>
      </c>
      <c r="AX109" s="13" t="s">
        <v>75</v>
      </c>
      <c r="AY109" s="227" t="s">
        <v>128</v>
      </c>
    </row>
    <row r="110" spans="1:51" s="13" customFormat="1" ht="12">
      <c r="A110" s="13"/>
      <c r="B110" s="216"/>
      <c r="C110" s="217"/>
      <c r="D110" s="218" t="s">
        <v>145</v>
      </c>
      <c r="E110" s="219" t="s">
        <v>19</v>
      </c>
      <c r="F110" s="220" t="s">
        <v>156</v>
      </c>
      <c r="G110" s="217"/>
      <c r="H110" s="221">
        <v>2.3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145</v>
      </c>
      <c r="AU110" s="227" t="s">
        <v>82</v>
      </c>
      <c r="AV110" s="13" t="s">
        <v>82</v>
      </c>
      <c r="AW110" s="13" t="s">
        <v>36</v>
      </c>
      <c r="AX110" s="13" t="s">
        <v>75</v>
      </c>
      <c r="AY110" s="227" t="s">
        <v>128</v>
      </c>
    </row>
    <row r="111" spans="1:51" s="14" customFormat="1" ht="12">
      <c r="A111" s="14"/>
      <c r="B111" s="228"/>
      <c r="C111" s="229"/>
      <c r="D111" s="218" t="s">
        <v>145</v>
      </c>
      <c r="E111" s="230" t="s">
        <v>19</v>
      </c>
      <c r="F111" s="231" t="s">
        <v>157</v>
      </c>
      <c r="G111" s="229"/>
      <c r="H111" s="232">
        <v>13.2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8" t="s">
        <v>145</v>
      </c>
      <c r="AU111" s="238" t="s">
        <v>82</v>
      </c>
      <c r="AV111" s="14" t="s">
        <v>136</v>
      </c>
      <c r="AW111" s="14" t="s">
        <v>36</v>
      </c>
      <c r="AX111" s="14" t="s">
        <v>80</v>
      </c>
      <c r="AY111" s="238" t="s">
        <v>128</v>
      </c>
    </row>
    <row r="112" spans="1:65" s="2" customFormat="1" ht="24.15" customHeight="1">
      <c r="A112" s="39"/>
      <c r="B112" s="40"/>
      <c r="C112" s="198" t="s">
        <v>158</v>
      </c>
      <c r="D112" s="198" t="s">
        <v>131</v>
      </c>
      <c r="E112" s="199" t="s">
        <v>159</v>
      </c>
      <c r="F112" s="200" t="s">
        <v>160</v>
      </c>
      <c r="G112" s="201" t="s">
        <v>149</v>
      </c>
      <c r="H112" s="202">
        <v>8.35</v>
      </c>
      <c r="I112" s="203"/>
      <c r="J112" s="204">
        <f>ROUND(I112*H112,2)</f>
        <v>0</v>
      </c>
      <c r="K112" s="200" t="s">
        <v>19</v>
      </c>
      <c r="L112" s="45"/>
      <c r="M112" s="205" t="s">
        <v>19</v>
      </c>
      <c r="N112" s="206" t="s">
        <v>46</v>
      </c>
      <c r="O112" s="85"/>
      <c r="P112" s="207">
        <f>O112*H112</f>
        <v>0</v>
      </c>
      <c r="Q112" s="207">
        <v>0.00079</v>
      </c>
      <c r="R112" s="207">
        <f>Q112*H112</f>
        <v>0.0065965</v>
      </c>
      <c r="S112" s="207">
        <v>1E-05</v>
      </c>
      <c r="T112" s="208">
        <f>S112*H112</f>
        <v>8.35E-05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09" t="s">
        <v>136</v>
      </c>
      <c r="AT112" s="209" t="s">
        <v>131</v>
      </c>
      <c r="AU112" s="209" t="s">
        <v>82</v>
      </c>
      <c r="AY112" s="18" t="s">
        <v>128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8" t="s">
        <v>80</v>
      </c>
      <c r="BK112" s="210">
        <f>ROUND(I112*H112,2)</f>
        <v>0</v>
      </c>
      <c r="BL112" s="18" t="s">
        <v>136</v>
      </c>
      <c r="BM112" s="209" t="s">
        <v>161</v>
      </c>
    </row>
    <row r="113" spans="1:51" s="13" customFormat="1" ht="12">
      <c r="A113" s="13"/>
      <c r="B113" s="216"/>
      <c r="C113" s="217"/>
      <c r="D113" s="218" t="s">
        <v>145</v>
      </c>
      <c r="E113" s="219" t="s">
        <v>19</v>
      </c>
      <c r="F113" s="220" t="s">
        <v>162</v>
      </c>
      <c r="G113" s="217"/>
      <c r="H113" s="221">
        <v>6.05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7" t="s">
        <v>145</v>
      </c>
      <c r="AU113" s="227" t="s">
        <v>82</v>
      </c>
      <c r="AV113" s="13" t="s">
        <v>82</v>
      </c>
      <c r="AW113" s="13" t="s">
        <v>36</v>
      </c>
      <c r="AX113" s="13" t="s">
        <v>75</v>
      </c>
      <c r="AY113" s="227" t="s">
        <v>128</v>
      </c>
    </row>
    <row r="114" spans="1:51" s="13" customFormat="1" ht="12">
      <c r="A114" s="13"/>
      <c r="B114" s="216"/>
      <c r="C114" s="217"/>
      <c r="D114" s="218" t="s">
        <v>145</v>
      </c>
      <c r="E114" s="219" t="s">
        <v>19</v>
      </c>
      <c r="F114" s="220" t="s">
        <v>163</v>
      </c>
      <c r="G114" s="217"/>
      <c r="H114" s="221">
        <v>2.3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145</v>
      </c>
      <c r="AU114" s="227" t="s">
        <v>82</v>
      </c>
      <c r="AV114" s="13" t="s">
        <v>82</v>
      </c>
      <c r="AW114" s="13" t="s">
        <v>36</v>
      </c>
      <c r="AX114" s="13" t="s">
        <v>75</v>
      </c>
      <c r="AY114" s="227" t="s">
        <v>128</v>
      </c>
    </row>
    <row r="115" spans="1:51" s="14" customFormat="1" ht="12">
      <c r="A115" s="14"/>
      <c r="B115" s="228"/>
      <c r="C115" s="229"/>
      <c r="D115" s="218" t="s">
        <v>145</v>
      </c>
      <c r="E115" s="230" t="s">
        <v>19</v>
      </c>
      <c r="F115" s="231" t="s">
        <v>157</v>
      </c>
      <c r="G115" s="229"/>
      <c r="H115" s="232">
        <v>8.35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8" t="s">
        <v>145</v>
      </c>
      <c r="AU115" s="238" t="s">
        <v>82</v>
      </c>
      <c r="AV115" s="14" t="s">
        <v>136</v>
      </c>
      <c r="AW115" s="14" t="s">
        <v>36</v>
      </c>
      <c r="AX115" s="14" t="s">
        <v>80</v>
      </c>
      <c r="AY115" s="238" t="s">
        <v>128</v>
      </c>
    </row>
    <row r="116" spans="1:65" s="2" customFormat="1" ht="24.15" customHeight="1">
      <c r="A116" s="39"/>
      <c r="B116" s="40"/>
      <c r="C116" s="198" t="s">
        <v>164</v>
      </c>
      <c r="D116" s="198" t="s">
        <v>131</v>
      </c>
      <c r="E116" s="199" t="s">
        <v>165</v>
      </c>
      <c r="F116" s="200" t="s">
        <v>166</v>
      </c>
      <c r="G116" s="201" t="s">
        <v>149</v>
      </c>
      <c r="H116" s="202">
        <v>12.2</v>
      </c>
      <c r="I116" s="203"/>
      <c r="J116" s="204">
        <f>ROUND(I116*H116,2)</f>
        <v>0</v>
      </c>
      <c r="K116" s="200" t="s">
        <v>19</v>
      </c>
      <c r="L116" s="45"/>
      <c r="M116" s="205" t="s">
        <v>19</v>
      </c>
      <c r="N116" s="206" t="s">
        <v>46</v>
      </c>
      <c r="O116" s="85"/>
      <c r="P116" s="207">
        <f>O116*H116</f>
        <v>0</v>
      </c>
      <c r="Q116" s="207">
        <v>0.00119</v>
      </c>
      <c r="R116" s="207">
        <f>Q116*H116</f>
        <v>0.014518</v>
      </c>
      <c r="S116" s="207">
        <v>1E-05</v>
      </c>
      <c r="T116" s="208">
        <f>S116*H116</f>
        <v>0.000122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9" t="s">
        <v>136</v>
      </c>
      <c r="AT116" s="209" t="s">
        <v>131</v>
      </c>
      <c r="AU116" s="209" t="s">
        <v>82</v>
      </c>
      <c r="AY116" s="18" t="s">
        <v>128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8" t="s">
        <v>80</v>
      </c>
      <c r="BK116" s="210">
        <f>ROUND(I116*H116,2)</f>
        <v>0</v>
      </c>
      <c r="BL116" s="18" t="s">
        <v>136</v>
      </c>
      <c r="BM116" s="209" t="s">
        <v>167</v>
      </c>
    </row>
    <row r="117" spans="1:51" s="13" customFormat="1" ht="12">
      <c r="A117" s="13"/>
      <c r="B117" s="216"/>
      <c r="C117" s="217"/>
      <c r="D117" s="218" t="s">
        <v>145</v>
      </c>
      <c r="E117" s="219" t="s">
        <v>19</v>
      </c>
      <c r="F117" s="220" t="s">
        <v>168</v>
      </c>
      <c r="G117" s="217"/>
      <c r="H117" s="221">
        <v>8.05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7" t="s">
        <v>145</v>
      </c>
      <c r="AU117" s="227" t="s">
        <v>82</v>
      </c>
      <c r="AV117" s="13" t="s">
        <v>82</v>
      </c>
      <c r="AW117" s="13" t="s">
        <v>36</v>
      </c>
      <c r="AX117" s="13" t="s">
        <v>75</v>
      </c>
      <c r="AY117" s="227" t="s">
        <v>128</v>
      </c>
    </row>
    <row r="118" spans="1:51" s="13" customFormat="1" ht="12">
      <c r="A118" s="13"/>
      <c r="B118" s="216"/>
      <c r="C118" s="217"/>
      <c r="D118" s="218" t="s">
        <v>145</v>
      </c>
      <c r="E118" s="219" t="s">
        <v>19</v>
      </c>
      <c r="F118" s="220" t="s">
        <v>169</v>
      </c>
      <c r="G118" s="217"/>
      <c r="H118" s="221">
        <v>4.15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145</v>
      </c>
      <c r="AU118" s="227" t="s">
        <v>82</v>
      </c>
      <c r="AV118" s="13" t="s">
        <v>82</v>
      </c>
      <c r="AW118" s="13" t="s">
        <v>36</v>
      </c>
      <c r="AX118" s="13" t="s">
        <v>75</v>
      </c>
      <c r="AY118" s="227" t="s">
        <v>128</v>
      </c>
    </row>
    <row r="119" spans="1:51" s="14" customFormat="1" ht="12">
      <c r="A119" s="14"/>
      <c r="B119" s="228"/>
      <c r="C119" s="229"/>
      <c r="D119" s="218" t="s">
        <v>145</v>
      </c>
      <c r="E119" s="230" t="s">
        <v>19</v>
      </c>
      <c r="F119" s="231" t="s">
        <v>157</v>
      </c>
      <c r="G119" s="229"/>
      <c r="H119" s="232">
        <v>12.200000000000001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8" t="s">
        <v>145</v>
      </c>
      <c r="AU119" s="238" t="s">
        <v>82</v>
      </c>
      <c r="AV119" s="14" t="s">
        <v>136</v>
      </c>
      <c r="AW119" s="14" t="s">
        <v>36</v>
      </c>
      <c r="AX119" s="14" t="s">
        <v>80</v>
      </c>
      <c r="AY119" s="238" t="s">
        <v>128</v>
      </c>
    </row>
    <row r="120" spans="1:65" s="2" customFormat="1" ht="24.15" customHeight="1">
      <c r="A120" s="39"/>
      <c r="B120" s="40"/>
      <c r="C120" s="198" t="s">
        <v>170</v>
      </c>
      <c r="D120" s="198" t="s">
        <v>131</v>
      </c>
      <c r="E120" s="199" t="s">
        <v>171</v>
      </c>
      <c r="F120" s="200" t="s">
        <v>172</v>
      </c>
      <c r="G120" s="201" t="s">
        <v>149</v>
      </c>
      <c r="H120" s="202">
        <v>63.55</v>
      </c>
      <c r="I120" s="203"/>
      <c r="J120" s="204">
        <f>ROUND(I120*H120,2)</f>
        <v>0</v>
      </c>
      <c r="K120" s="200" t="s">
        <v>19</v>
      </c>
      <c r="L120" s="45"/>
      <c r="M120" s="205" t="s">
        <v>19</v>
      </c>
      <c r="N120" s="206" t="s">
        <v>46</v>
      </c>
      <c r="O120" s="85"/>
      <c r="P120" s="207">
        <f>O120*H120</f>
        <v>0</v>
      </c>
      <c r="Q120" s="207">
        <v>0.00178</v>
      </c>
      <c r="R120" s="207">
        <f>Q120*H120</f>
        <v>0.11311899999999998</v>
      </c>
      <c r="S120" s="207">
        <v>1E-05</v>
      </c>
      <c r="T120" s="208">
        <f>S120*H120</f>
        <v>0.0006355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9" t="s">
        <v>136</v>
      </c>
      <c r="AT120" s="209" t="s">
        <v>131</v>
      </c>
      <c r="AU120" s="209" t="s">
        <v>82</v>
      </c>
      <c r="AY120" s="18" t="s">
        <v>128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8" t="s">
        <v>80</v>
      </c>
      <c r="BK120" s="210">
        <f>ROUND(I120*H120,2)</f>
        <v>0</v>
      </c>
      <c r="BL120" s="18" t="s">
        <v>136</v>
      </c>
      <c r="BM120" s="209" t="s">
        <v>173</v>
      </c>
    </row>
    <row r="121" spans="1:51" s="13" customFormat="1" ht="12">
      <c r="A121" s="13"/>
      <c r="B121" s="216"/>
      <c r="C121" s="217"/>
      <c r="D121" s="218" t="s">
        <v>145</v>
      </c>
      <c r="E121" s="219" t="s">
        <v>19</v>
      </c>
      <c r="F121" s="220" t="s">
        <v>174</v>
      </c>
      <c r="G121" s="217"/>
      <c r="H121" s="221">
        <v>23.65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7" t="s">
        <v>145</v>
      </c>
      <c r="AU121" s="227" t="s">
        <v>82</v>
      </c>
      <c r="AV121" s="13" t="s">
        <v>82</v>
      </c>
      <c r="AW121" s="13" t="s">
        <v>36</v>
      </c>
      <c r="AX121" s="13" t="s">
        <v>75</v>
      </c>
      <c r="AY121" s="227" t="s">
        <v>128</v>
      </c>
    </row>
    <row r="122" spans="1:51" s="13" customFormat="1" ht="12">
      <c r="A122" s="13"/>
      <c r="B122" s="216"/>
      <c r="C122" s="217"/>
      <c r="D122" s="218" t="s">
        <v>145</v>
      </c>
      <c r="E122" s="219" t="s">
        <v>19</v>
      </c>
      <c r="F122" s="220" t="s">
        <v>175</v>
      </c>
      <c r="G122" s="217"/>
      <c r="H122" s="221">
        <v>8.85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7" t="s">
        <v>145</v>
      </c>
      <c r="AU122" s="227" t="s">
        <v>82</v>
      </c>
      <c r="AV122" s="13" t="s">
        <v>82</v>
      </c>
      <c r="AW122" s="13" t="s">
        <v>36</v>
      </c>
      <c r="AX122" s="13" t="s">
        <v>75</v>
      </c>
      <c r="AY122" s="227" t="s">
        <v>128</v>
      </c>
    </row>
    <row r="123" spans="1:51" s="13" customFormat="1" ht="12">
      <c r="A123" s="13"/>
      <c r="B123" s="216"/>
      <c r="C123" s="217"/>
      <c r="D123" s="218" t="s">
        <v>145</v>
      </c>
      <c r="E123" s="219" t="s">
        <v>19</v>
      </c>
      <c r="F123" s="220" t="s">
        <v>176</v>
      </c>
      <c r="G123" s="217"/>
      <c r="H123" s="221">
        <v>31.05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145</v>
      </c>
      <c r="AU123" s="227" t="s">
        <v>82</v>
      </c>
      <c r="AV123" s="13" t="s">
        <v>82</v>
      </c>
      <c r="AW123" s="13" t="s">
        <v>36</v>
      </c>
      <c r="AX123" s="13" t="s">
        <v>75</v>
      </c>
      <c r="AY123" s="227" t="s">
        <v>128</v>
      </c>
    </row>
    <row r="124" spans="1:51" s="14" customFormat="1" ht="12">
      <c r="A124" s="14"/>
      <c r="B124" s="228"/>
      <c r="C124" s="229"/>
      <c r="D124" s="218" t="s">
        <v>145</v>
      </c>
      <c r="E124" s="230" t="s">
        <v>19</v>
      </c>
      <c r="F124" s="231" t="s">
        <v>157</v>
      </c>
      <c r="G124" s="229"/>
      <c r="H124" s="232">
        <v>63.55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8" t="s">
        <v>145</v>
      </c>
      <c r="AU124" s="238" t="s">
        <v>82</v>
      </c>
      <c r="AV124" s="14" t="s">
        <v>136</v>
      </c>
      <c r="AW124" s="14" t="s">
        <v>36</v>
      </c>
      <c r="AX124" s="14" t="s">
        <v>80</v>
      </c>
      <c r="AY124" s="238" t="s">
        <v>128</v>
      </c>
    </row>
    <row r="125" spans="1:65" s="2" customFormat="1" ht="24.15" customHeight="1">
      <c r="A125" s="39"/>
      <c r="B125" s="40"/>
      <c r="C125" s="198" t="s">
        <v>177</v>
      </c>
      <c r="D125" s="198" t="s">
        <v>131</v>
      </c>
      <c r="E125" s="199" t="s">
        <v>178</v>
      </c>
      <c r="F125" s="200" t="s">
        <v>179</v>
      </c>
      <c r="G125" s="201" t="s">
        <v>142</v>
      </c>
      <c r="H125" s="202">
        <v>17.707</v>
      </c>
      <c r="I125" s="203"/>
      <c r="J125" s="204">
        <f>ROUND(I125*H125,2)</f>
        <v>0</v>
      </c>
      <c r="K125" s="200" t="s">
        <v>135</v>
      </c>
      <c r="L125" s="45"/>
      <c r="M125" s="205" t="s">
        <v>19</v>
      </c>
      <c r="N125" s="206" t="s">
        <v>46</v>
      </c>
      <c r="O125" s="85"/>
      <c r="P125" s="207">
        <f>O125*H125</f>
        <v>0</v>
      </c>
      <c r="Q125" s="207">
        <v>0.06172</v>
      </c>
      <c r="R125" s="207">
        <f>Q125*H125</f>
        <v>1.09287604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136</v>
      </c>
      <c r="AT125" s="209" t="s">
        <v>131</v>
      </c>
      <c r="AU125" s="209" t="s">
        <v>82</v>
      </c>
      <c r="AY125" s="18" t="s">
        <v>128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80</v>
      </c>
      <c r="BK125" s="210">
        <f>ROUND(I125*H125,2)</f>
        <v>0</v>
      </c>
      <c r="BL125" s="18" t="s">
        <v>136</v>
      </c>
      <c r="BM125" s="209" t="s">
        <v>180</v>
      </c>
    </row>
    <row r="126" spans="1:47" s="2" customFormat="1" ht="12">
      <c r="A126" s="39"/>
      <c r="B126" s="40"/>
      <c r="C126" s="41"/>
      <c r="D126" s="211" t="s">
        <v>138</v>
      </c>
      <c r="E126" s="41"/>
      <c r="F126" s="212" t="s">
        <v>181</v>
      </c>
      <c r="G126" s="41"/>
      <c r="H126" s="41"/>
      <c r="I126" s="213"/>
      <c r="J126" s="41"/>
      <c r="K126" s="41"/>
      <c r="L126" s="45"/>
      <c r="M126" s="214"/>
      <c r="N126" s="215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138</v>
      </c>
      <c r="AU126" s="18" t="s">
        <v>82</v>
      </c>
    </row>
    <row r="127" spans="1:51" s="13" customFormat="1" ht="12">
      <c r="A127" s="13"/>
      <c r="B127" s="216"/>
      <c r="C127" s="217"/>
      <c r="D127" s="218" t="s">
        <v>145</v>
      </c>
      <c r="E127" s="219" t="s">
        <v>19</v>
      </c>
      <c r="F127" s="220" t="s">
        <v>182</v>
      </c>
      <c r="G127" s="217"/>
      <c r="H127" s="221">
        <v>8.96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7" t="s">
        <v>145</v>
      </c>
      <c r="AU127" s="227" t="s">
        <v>82</v>
      </c>
      <c r="AV127" s="13" t="s">
        <v>82</v>
      </c>
      <c r="AW127" s="13" t="s">
        <v>36</v>
      </c>
      <c r="AX127" s="13" t="s">
        <v>75</v>
      </c>
      <c r="AY127" s="227" t="s">
        <v>128</v>
      </c>
    </row>
    <row r="128" spans="1:51" s="13" customFormat="1" ht="12">
      <c r="A128" s="13"/>
      <c r="B128" s="216"/>
      <c r="C128" s="217"/>
      <c r="D128" s="218" t="s">
        <v>145</v>
      </c>
      <c r="E128" s="219" t="s">
        <v>19</v>
      </c>
      <c r="F128" s="220" t="s">
        <v>183</v>
      </c>
      <c r="G128" s="217"/>
      <c r="H128" s="221">
        <v>4.227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7" t="s">
        <v>145</v>
      </c>
      <c r="AU128" s="227" t="s">
        <v>82</v>
      </c>
      <c r="AV128" s="13" t="s">
        <v>82</v>
      </c>
      <c r="AW128" s="13" t="s">
        <v>36</v>
      </c>
      <c r="AX128" s="13" t="s">
        <v>75</v>
      </c>
      <c r="AY128" s="227" t="s">
        <v>128</v>
      </c>
    </row>
    <row r="129" spans="1:51" s="13" customFormat="1" ht="12">
      <c r="A129" s="13"/>
      <c r="B129" s="216"/>
      <c r="C129" s="217"/>
      <c r="D129" s="218" t="s">
        <v>145</v>
      </c>
      <c r="E129" s="219" t="s">
        <v>19</v>
      </c>
      <c r="F129" s="220" t="s">
        <v>184</v>
      </c>
      <c r="G129" s="217"/>
      <c r="H129" s="221">
        <v>4.52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145</v>
      </c>
      <c r="AU129" s="227" t="s">
        <v>82</v>
      </c>
      <c r="AV129" s="13" t="s">
        <v>82</v>
      </c>
      <c r="AW129" s="13" t="s">
        <v>36</v>
      </c>
      <c r="AX129" s="13" t="s">
        <v>75</v>
      </c>
      <c r="AY129" s="227" t="s">
        <v>128</v>
      </c>
    </row>
    <row r="130" spans="1:51" s="14" customFormat="1" ht="12">
      <c r="A130" s="14"/>
      <c r="B130" s="228"/>
      <c r="C130" s="229"/>
      <c r="D130" s="218" t="s">
        <v>145</v>
      </c>
      <c r="E130" s="230" t="s">
        <v>19</v>
      </c>
      <c r="F130" s="231" t="s">
        <v>157</v>
      </c>
      <c r="G130" s="229"/>
      <c r="H130" s="232">
        <v>17.707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8" t="s">
        <v>145</v>
      </c>
      <c r="AU130" s="238" t="s">
        <v>82</v>
      </c>
      <c r="AV130" s="14" t="s">
        <v>136</v>
      </c>
      <c r="AW130" s="14" t="s">
        <v>36</v>
      </c>
      <c r="AX130" s="14" t="s">
        <v>80</v>
      </c>
      <c r="AY130" s="238" t="s">
        <v>128</v>
      </c>
    </row>
    <row r="131" spans="1:65" s="2" customFormat="1" ht="16.5" customHeight="1">
      <c r="A131" s="39"/>
      <c r="B131" s="40"/>
      <c r="C131" s="198" t="s">
        <v>185</v>
      </c>
      <c r="D131" s="198" t="s">
        <v>131</v>
      </c>
      <c r="E131" s="199" t="s">
        <v>186</v>
      </c>
      <c r="F131" s="200" t="s">
        <v>187</v>
      </c>
      <c r="G131" s="201" t="s">
        <v>149</v>
      </c>
      <c r="H131" s="202">
        <v>23.52</v>
      </c>
      <c r="I131" s="203"/>
      <c r="J131" s="204">
        <f>ROUND(I131*H131,2)</f>
        <v>0</v>
      </c>
      <c r="K131" s="200" t="s">
        <v>135</v>
      </c>
      <c r="L131" s="45"/>
      <c r="M131" s="205" t="s">
        <v>19</v>
      </c>
      <c r="N131" s="206" t="s">
        <v>46</v>
      </c>
      <c r="O131" s="85"/>
      <c r="P131" s="207">
        <f>O131*H131</f>
        <v>0</v>
      </c>
      <c r="Q131" s="207">
        <v>0.00204</v>
      </c>
      <c r="R131" s="207">
        <f>Q131*H131</f>
        <v>0.047980800000000004</v>
      </c>
      <c r="S131" s="207">
        <v>0</v>
      </c>
      <c r="T131" s="208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09" t="s">
        <v>136</v>
      </c>
      <c r="AT131" s="209" t="s">
        <v>131</v>
      </c>
      <c r="AU131" s="209" t="s">
        <v>82</v>
      </c>
      <c r="AY131" s="18" t="s">
        <v>128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8" t="s">
        <v>80</v>
      </c>
      <c r="BK131" s="210">
        <f>ROUND(I131*H131,2)</f>
        <v>0</v>
      </c>
      <c r="BL131" s="18" t="s">
        <v>136</v>
      </c>
      <c r="BM131" s="209" t="s">
        <v>188</v>
      </c>
    </row>
    <row r="132" spans="1:47" s="2" customFormat="1" ht="12">
      <c r="A132" s="39"/>
      <c r="B132" s="40"/>
      <c r="C132" s="41"/>
      <c r="D132" s="211" t="s">
        <v>138</v>
      </c>
      <c r="E132" s="41"/>
      <c r="F132" s="212" t="s">
        <v>189</v>
      </c>
      <c r="G132" s="41"/>
      <c r="H132" s="41"/>
      <c r="I132" s="213"/>
      <c r="J132" s="41"/>
      <c r="K132" s="41"/>
      <c r="L132" s="45"/>
      <c r="M132" s="214"/>
      <c r="N132" s="215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138</v>
      </c>
      <c r="AU132" s="18" t="s">
        <v>82</v>
      </c>
    </row>
    <row r="133" spans="1:51" s="13" customFormat="1" ht="12">
      <c r="A133" s="13"/>
      <c r="B133" s="216"/>
      <c r="C133" s="217"/>
      <c r="D133" s="218" t="s">
        <v>145</v>
      </c>
      <c r="E133" s="219" t="s">
        <v>19</v>
      </c>
      <c r="F133" s="220" t="s">
        <v>190</v>
      </c>
      <c r="G133" s="217"/>
      <c r="H133" s="221">
        <v>23.52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145</v>
      </c>
      <c r="AU133" s="227" t="s">
        <v>82</v>
      </c>
      <c r="AV133" s="13" t="s">
        <v>82</v>
      </c>
      <c r="AW133" s="13" t="s">
        <v>36</v>
      </c>
      <c r="AX133" s="13" t="s">
        <v>80</v>
      </c>
      <c r="AY133" s="227" t="s">
        <v>128</v>
      </c>
    </row>
    <row r="134" spans="1:63" s="12" customFormat="1" ht="22.8" customHeight="1">
      <c r="A134" s="12"/>
      <c r="B134" s="182"/>
      <c r="C134" s="183"/>
      <c r="D134" s="184" t="s">
        <v>74</v>
      </c>
      <c r="E134" s="196" t="s">
        <v>164</v>
      </c>
      <c r="F134" s="196" t="s">
        <v>191</v>
      </c>
      <c r="G134" s="183"/>
      <c r="H134" s="183"/>
      <c r="I134" s="186"/>
      <c r="J134" s="197">
        <f>BK134</f>
        <v>0</v>
      </c>
      <c r="K134" s="183"/>
      <c r="L134" s="188"/>
      <c r="M134" s="189"/>
      <c r="N134" s="190"/>
      <c r="O134" s="190"/>
      <c r="P134" s="191">
        <f>SUM(P135:P186)</f>
        <v>0</v>
      </c>
      <c r="Q134" s="190"/>
      <c r="R134" s="191">
        <f>SUM(R135:R186)</f>
        <v>11.10054796</v>
      </c>
      <c r="S134" s="190"/>
      <c r="T134" s="192">
        <f>SUM(T135:T186)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3" t="s">
        <v>80</v>
      </c>
      <c r="AT134" s="194" t="s">
        <v>74</v>
      </c>
      <c r="AU134" s="194" t="s">
        <v>80</v>
      </c>
      <c r="AY134" s="193" t="s">
        <v>128</v>
      </c>
      <c r="BK134" s="195">
        <f>SUM(BK135:BK186)</f>
        <v>0</v>
      </c>
    </row>
    <row r="135" spans="1:65" s="2" customFormat="1" ht="16.5" customHeight="1">
      <c r="A135" s="39"/>
      <c r="B135" s="40"/>
      <c r="C135" s="198" t="s">
        <v>192</v>
      </c>
      <c r="D135" s="198" t="s">
        <v>131</v>
      </c>
      <c r="E135" s="199" t="s">
        <v>193</v>
      </c>
      <c r="F135" s="200" t="s">
        <v>194</v>
      </c>
      <c r="G135" s="201" t="s">
        <v>142</v>
      </c>
      <c r="H135" s="202">
        <v>223.071</v>
      </c>
      <c r="I135" s="203"/>
      <c r="J135" s="204">
        <f>ROUND(I135*H135,2)</f>
        <v>0</v>
      </c>
      <c r="K135" s="200" t="s">
        <v>19</v>
      </c>
      <c r="L135" s="45"/>
      <c r="M135" s="205" t="s">
        <v>19</v>
      </c>
      <c r="N135" s="206" t="s">
        <v>46</v>
      </c>
      <c r="O135" s="85"/>
      <c r="P135" s="207">
        <f>O135*H135</f>
        <v>0</v>
      </c>
      <c r="Q135" s="207">
        <v>0.038</v>
      </c>
      <c r="R135" s="207">
        <f>Q135*H135</f>
        <v>8.476697999999999</v>
      </c>
      <c r="S135" s="207">
        <v>0</v>
      </c>
      <c r="T135" s="208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09" t="s">
        <v>136</v>
      </c>
      <c r="AT135" s="209" t="s">
        <v>131</v>
      </c>
      <c r="AU135" s="209" t="s">
        <v>82</v>
      </c>
      <c r="AY135" s="18" t="s">
        <v>128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8" t="s">
        <v>80</v>
      </c>
      <c r="BK135" s="210">
        <f>ROUND(I135*H135,2)</f>
        <v>0</v>
      </c>
      <c r="BL135" s="18" t="s">
        <v>136</v>
      </c>
      <c r="BM135" s="209" t="s">
        <v>195</v>
      </c>
    </row>
    <row r="136" spans="1:51" s="13" customFormat="1" ht="12">
      <c r="A136" s="13"/>
      <c r="B136" s="216"/>
      <c r="C136" s="217"/>
      <c r="D136" s="218" t="s">
        <v>145</v>
      </c>
      <c r="E136" s="219" t="s">
        <v>19</v>
      </c>
      <c r="F136" s="220" t="s">
        <v>196</v>
      </c>
      <c r="G136" s="217"/>
      <c r="H136" s="221">
        <v>19.73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7" t="s">
        <v>145</v>
      </c>
      <c r="AU136" s="227" t="s">
        <v>82</v>
      </c>
      <c r="AV136" s="13" t="s">
        <v>82</v>
      </c>
      <c r="AW136" s="13" t="s">
        <v>36</v>
      </c>
      <c r="AX136" s="13" t="s">
        <v>75</v>
      </c>
      <c r="AY136" s="227" t="s">
        <v>128</v>
      </c>
    </row>
    <row r="137" spans="1:51" s="13" customFormat="1" ht="12">
      <c r="A137" s="13"/>
      <c r="B137" s="216"/>
      <c r="C137" s="217"/>
      <c r="D137" s="218" t="s">
        <v>145</v>
      </c>
      <c r="E137" s="219" t="s">
        <v>19</v>
      </c>
      <c r="F137" s="220" t="s">
        <v>197</v>
      </c>
      <c r="G137" s="217"/>
      <c r="H137" s="221">
        <v>44.369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7" t="s">
        <v>145</v>
      </c>
      <c r="AU137" s="227" t="s">
        <v>82</v>
      </c>
      <c r="AV137" s="13" t="s">
        <v>82</v>
      </c>
      <c r="AW137" s="13" t="s">
        <v>36</v>
      </c>
      <c r="AX137" s="13" t="s">
        <v>75</v>
      </c>
      <c r="AY137" s="227" t="s">
        <v>128</v>
      </c>
    </row>
    <row r="138" spans="1:51" s="13" customFormat="1" ht="12">
      <c r="A138" s="13"/>
      <c r="B138" s="216"/>
      <c r="C138" s="217"/>
      <c r="D138" s="218" t="s">
        <v>145</v>
      </c>
      <c r="E138" s="219" t="s">
        <v>19</v>
      </c>
      <c r="F138" s="220" t="s">
        <v>198</v>
      </c>
      <c r="G138" s="217"/>
      <c r="H138" s="221">
        <v>40.745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7" t="s">
        <v>145</v>
      </c>
      <c r="AU138" s="227" t="s">
        <v>82</v>
      </c>
      <c r="AV138" s="13" t="s">
        <v>82</v>
      </c>
      <c r="AW138" s="13" t="s">
        <v>36</v>
      </c>
      <c r="AX138" s="13" t="s">
        <v>75</v>
      </c>
      <c r="AY138" s="227" t="s">
        <v>128</v>
      </c>
    </row>
    <row r="139" spans="1:51" s="13" customFormat="1" ht="12">
      <c r="A139" s="13"/>
      <c r="B139" s="216"/>
      <c r="C139" s="217"/>
      <c r="D139" s="218" t="s">
        <v>145</v>
      </c>
      <c r="E139" s="219" t="s">
        <v>19</v>
      </c>
      <c r="F139" s="220" t="s">
        <v>199</v>
      </c>
      <c r="G139" s="217"/>
      <c r="H139" s="221">
        <v>73.831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7" t="s">
        <v>145</v>
      </c>
      <c r="AU139" s="227" t="s">
        <v>82</v>
      </c>
      <c r="AV139" s="13" t="s">
        <v>82</v>
      </c>
      <c r="AW139" s="13" t="s">
        <v>36</v>
      </c>
      <c r="AX139" s="13" t="s">
        <v>75</v>
      </c>
      <c r="AY139" s="227" t="s">
        <v>128</v>
      </c>
    </row>
    <row r="140" spans="1:51" s="13" customFormat="1" ht="12">
      <c r="A140" s="13"/>
      <c r="B140" s="216"/>
      <c r="C140" s="217"/>
      <c r="D140" s="218" t="s">
        <v>145</v>
      </c>
      <c r="E140" s="219" t="s">
        <v>19</v>
      </c>
      <c r="F140" s="220" t="s">
        <v>200</v>
      </c>
      <c r="G140" s="217"/>
      <c r="H140" s="221">
        <v>31.821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7" t="s">
        <v>145</v>
      </c>
      <c r="AU140" s="227" t="s">
        <v>82</v>
      </c>
      <c r="AV140" s="13" t="s">
        <v>82</v>
      </c>
      <c r="AW140" s="13" t="s">
        <v>36</v>
      </c>
      <c r="AX140" s="13" t="s">
        <v>75</v>
      </c>
      <c r="AY140" s="227" t="s">
        <v>128</v>
      </c>
    </row>
    <row r="141" spans="1:51" s="13" customFormat="1" ht="12">
      <c r="A141" s="13"/>
      <c r="B141" s="216"/>
      <c r="C141" s="217"/>
      <c r="D141" s="218" t="s">
        <v>145</v>
      </c>
      <c r="E141" s="219" t="s">
        <v>19</v>
      </c>
      <c r="F141" s="220" t="s">
        <v>201</v>
      </c>
      <c r="G141" s="217"/>
      <c r="H141" s="221">
        <v>12.575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7" t="s">
        <v>145</v>
      </c>
      <c r="AU141" s="227" t="s">
        <v>82</v>
      </c>
      <c r="AV141" s="13" t="s">
        <v>82</v>
      </c>
      <c r="AW141" s="13" t="s">
        <v>36</v>
      </c>
      <c r="AX141" s="13" t="s">
        <v>75</v>
      </c>
      <c r="AY141" s="227" t="s">
        <v>128</v>
      </c>
    </row>
    <row r="142" spans="1:51" s="14" customFormat="1" ht="12">
      <c r="A142" s="14"/>
      <c r="B142" s="228"/>
      <c r="C142" s="229"/>
      <c r="D142" s="218" t="s">
        <v>145</v>
      </c>
      <c r="E142" s="230" t="s">
        <v>19</v>
      </c>
      <c r="F142" s="231" t="s">
        <v>157</v>
      </c>
      <c r="G142" s="229"/>
      <c r="H142" s="232">
        <v>223.071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8" t="s">
        <v>145</v>
      </c>
      <c r="AU142" s="238" t="s">
        <v>82</v>
      </c>
      <c r="AV142" s="14" t="s">
        <v>136</v>
      </c>
      <c r="AW142" s="14" t="s">
        <v>36</v>
      </c>
      <c r="AX142" s="14" t="s">
        <v>80</v>
      </c>
      <c r="AY142" s="238" t="s">
        <v>128</v>
      </c>
    </row>
    <row r="143" spans="1:65" s="2" customFormat="1" ht="16.5" customHeight="1">
      <c r="A143" s="39"/>
      <c r="B143" s="40"/>
      <c r="C143" s="198" t="s">
        <v>202</v>
      </c>
      <c r="D143" s="198" t="s">
        <v>131</v>
      </c>
      <c r="E143" s="199" t="s">
        <v>203</v>
      </c>
      <c r="F143" s="200" t="s">
        <v>204</v>
      </c>
      <c r="G143" s="201" t="s">
        <v>142</v>
      </c>
      <c r="H143" s="202">
        <v>12.07</v>
      </c>
      <c r="I143" s="203"/>
      <c r="J143" s="204">
        <f>ROUND(I143*H143,2)</f>
        <v>0</v>
      </c>
      <c r="K143" s="200" t="s">
        <v>19</v>
      </c>
      <c r="L143" s="45"/>
      <c r="M143" s="205" t="s">
        <v>19</v>
      </c>
      <c r="N143" s="206" t="s">
        <v>46</v>
      </c>
      <c r="O143" s="85"/>
      <c r="P143" s="207">
        <f>O143*H143</f>
        <v>0</v>
      </c>
      <c r="Q143" s="207">
        <v>0.038</v>
      </c>
      <c r="R143" s="207">
        <f>Q143*H143</f>
        <v>0.45866</v>
      </c>
      <c r="S143" s="207">
        <v>0</v>
      </c>
      <c r="T143" s="208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09" t="s">
        <v>136</v>
      </c>
      <c r="AT143" s="209" t="s">
        <v>131</v>
      </c>
      <c r="AU143" s="209" t="s">
        <v>82</v>
      </c>
      <c r="AY143" s="18" t="s">
        <v>128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18" t="s">
        <v>80</v>
      </c>
      <c r="BK143" s="210">
        <f>ROUND(I143*H143,2)</f>
        <v>0</v>
      </c>
      <c r="BL143" s="18" t="s">
        <v>136</v>
      </c>
      <c r="BM143" s="209" t="s">
        <v>205</v>
      </c>
    </row>
    <row r="144" spans="1:51" s="13" customFormat="1" ht="12">
      <c r="A144" s="13"/>
      <c r="B144" s="216"/>
      <c r="C144" s="217"/>
      <c r="D144" s="218" t="s">
        <v>145</v>
      </c>
      <c r="E144" s="219" t="s">
        <v>19</v>
      </c>
      <c r="F144" s="220" t="s">
        <v>206</v>
      </c>
      <c r="G144" s="217"/>
      <c r="H144" s="221">
        <v>12.07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145</v>
      </c>
      <c r="AU144" s="227" t="s">
        <v>82</v>
      </c>
      <c r="AV144" s="13" t="s">
        <v>82</v>
      </c>
      <c r="AW144" s="13" t="s">
        <v>36</v>
      </c>
      <c r="AX144" s="13" t="s">
        <v>80</v>
      </c>
      <c r="AY144" s="227" t="s">
        <v>128</v>
      </c>
    </row>
    <row r="145" spans="1:65" s="2" customFormat="1" ht="21.75" customHeight="1">
      <c r="A145" s="39"/>
      <c r="B145" s="40"/>
      <c r="C145" s="198" t="s">
        <v>207</v>
      </c>
      <c r="D145" s="198" t="s">
        <v>131</v>
      </c>
      <c r="E145" s="199" t="s">
        <v>208</v>
      </c>
      <c r="F145" s="200" t="s">
        <v>209</v>
      </c>
      <c r="G145" s="201" t="s">
        <v>142</v>
      </c>
      <c r="H145" s="202">
        <v>87.53</v>
      </c>
      <c r="I145" s="203"/>
      <c r="J145" s="204">
        <f>ROUND(I145*H145,2)</f>
        <v>0</v>
      </c>
      <c r="K145" s="200" t="s">
        <v>135</v>
      </c>
      <c r="L145" s="45"/>
      <c r="M145" s="205" t="s">
        <v>19</v>
      </c>
      <c r="N145" s="206" t="s">
        <v>46</v>
      </c>
      <c r="O145" s="85"/>
      <c r="P145" s="207">
        <f>O145*H145</f>
        <v>0</v>
      </c>
      <c r="Q145" s="207">
        <v>0.003</v>
      </c>
      <c r="R145" s="207">
        <f>Q145*H145</f>
        <v>0.26259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136</v>
      </c>
      <c r="AT145" s="209" t="s">
        <v>131</v>
      </c>
      <c r="AU145" s="209" t="s">
        <v>82</v>
      </c>
      <c r="AY145" s="18" t="s">
        <v>128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80</v>
      </c>
      <c r="BK145" s="210">
        <f>ROUND(I145*H145,2)</f>
        <v>0</v>
      </c>
      <c r="BL145" s="18" t="s">
        <v>136</v>
      </c>
      <c r="BM145" s="209" t="s">
        <v>210</v>
      </c>
    </row>
    <row r="146" spans="1:47" s="2" customFormat="1" ht="12">
      <c r="A146" s="39"/>
      <c r="B146" s="40"/>
      <c r="C146" s="41"/>
      <c r="D146" s="211" t="s">
        <v>138</v>
      </c>
      <c r="E146" s="41"/>
      <c r="F146" s="212" t="s">
        <v>211</v>
      </c>
      <c r="G146" s="41"/>
      <c r="H146" s="41"/>
      <c r="I146" s="213"/>
      <c r="J146" s="41"/>
      <c r="K146" s="41"/>
      <c r="L146" s="45"/>
      <c r="M146" s="214"/>
      <c r="N146" s="215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138</v>
      </c>
      <c r="AU146" s="18" t="s">
        <v>82</v>
      </c>
    </row>
    <row r="147" spans="1:51" s="13" customFormat="1" ht="12">
      <c r="A147" s="13"/>
      <c r="B147" s="216"/>
      <c r="C147" s="217"/>
      <c r="D147" s="218" t="s">
        <v>145</v>
      </c>
      <c r="E147" s="219" t="s">
        <v>19</v>
      </c>
      <c r="F147" s="220" t="s">
        <v>212</v>
      </c>
      <c r="G147" s="217"/>
      <c r="H147" s="221">
        <v>87.53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7" t="s">
        <v>145</v>
      </c>
      <c r="AU147" s="227" t="s">
        <v>82</v>
      </c>
      <c r="AV147" s="13" t="s">
        <v>82</v>
      </c>
      <c r="AW147" s="13" t="s">
        <v>36</v>
      </c>
      <c r="AX147" s="13" t="s">
        <v>80</v>
      </c>
      <c r="AY147" s="227" t="s">
        <v>128</v>
      </c>
    </row>
    <row r="148" spans="1:65" s="2" customFormat="1" ht="24.15" customHeight="1">
      <c r="A148" s="39"/>
      <c r="B148" s="40"/>
      <c r="C148" s="198" t="s">
        <v>213</v>
      </c>
      <c r="D148" s="198" t="s">
        <v>131</v>
      </c>
      <c r="E148" s="199" t="s">
        <v>214</v>
      </c>
      <c r="F148" s="200" t="s">
        <v>215</v>
      </c>
      <c r="G148" s="201" t="s">
        <v>142</v>
      </c>
      <c r="H148" s="202">
        <v>87.53</v>
      </c>
      <c r="I148" s="203"/>
      <c r="J148" s="204">
        <f>ROUND(I148*H148,2)</f>
        <v>0</v>
      </c>
      <c r="K148" s="200" t="s">
        <v>135</v>
      </c>
      <c r="L148" s="45"/>
      <c r="M148" s="205" t="s">
        <v>19</v>
      </c>
      <c r="N148" s="206" t="s">
        <v>46</v>
      </c>
      <c r="O148" s="85"/>
      <c r="P148" s="207">
        <f>O148*H148</f>
        <v>0</v>
      </c>
      <c r="Q148" s="207">
        <v>0.0169</v>
      </c>
      <c r="R148" s="207">
        <f>Q148*H148</f>
        <v>1.4792569999999998</v>
      </c>
      <c r="S148" s="207">
        <v>0</v>
      </c>
      <c r="T148" s="208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09" t="s">
        <v>136</v>
      </c>
      <c r="AT148" s="209" t="s">
        <v>131</v>
      </c>
      <c r="AU148" s="209" t="s">
        <v>82</v>
      </c>
      <c r="AY148" s="18" t="s">
        <v>128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18" t="s">
        <v>80</v>
      </c>
      <c r="BK148" s="210">
        <f>ROUND(I148*H148,2)</f>
        <v>0</v>
      </c>
      <c r="BL148" s="18" t="s">
        <v>136</v>
      </c>
      <c r="BM148" s="209" t="s">
        <v>216</v>
      </c>
    </row>
    <row r="149" spans="1:47" s="2" customFormat="1" ht="12">
      <c r="A149" s="39"/>
      <c r="B149" s="40"/>
      <c r="C149" s="41"/>
      <c r="D149" s="211" t="s">
        <v>138</v>
      </c>
      <c r="E149" s="41"/>
      <c r="F149" s="212" t="s">
        <v>217</v>
      </c>
      <c r="G149" s="41"/>
      <c r="H149" s="41"/>
      <c r="I149" s="213"/>
      <c r="J149" s="41"/>
      <c r="K149" s="41"/>
      <c r="L149" s="45"/>
      <c r="M149" s="214"/>
      <c r="N149" s="215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138</v>
      </c>
      <c r="AU149" s="18" t="s">
        <v>82</v>
      </c>
    </row>
    <row r="150" spans="1:51" s="13" customFormat="1" ht="12">
      <c r="A150" s="13"/>
      <c r="B150" s="216"/>
      <c r="C150" s="217"/>
      <c r="D150" s="218" t="s">
        <v>145</v>
      </c>
      <c r="E150" s="219" t="s">
        <v>19</v>
      </c>
      <c r="F150" s="220" t="s">
        <v>212</v>
      </c>
      <c r="G150" s="217"/>
      <c r="H150" s="221">
        <v>87.53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7" t="s">
        <v>145</v>
      </c>
      <c r="AU150" s="227" t="s">
        <v>82</v>
      </c>
      <c r="AV150" s="13" t="s">
        <v>82</v>
      </c>
      <c r="AW150" s="13" t="s">
        <v>36</v>
      </c>
      <c r="AX150" s="13" t="s">
        <v>80</v>
      </c>
      <c r="AY150" s="227" t="s">
        <v>128</v>
      </c>
    </row>
    <row r="151" spans="1:65" s="2" customFormat="1" ht="16.5" customHeight="1">
      <c r="A151" s="39"/>
      <c r="B151" s="40"/>
      <c r="C151" s="198" t="s">
        <v>218</v>
      </c>
      <c r="D151" s="198" t="s">
        <v>131</v>
      </c>
      <c r="E151" s="199" t="s">
        <v>219</v>
      </c>
      <c r="F151" s="200" t="s">
        <v>220</v>
      </c>
      <c r="G151" s="201" t="s">
        <v>142</v>
      </c>
      <c r="H151" s="202">
        <v>35.414</v>
      </c>
      <c r="I151" s="203"/>
      <c r="J151" s="204">
        <f>ROUND(I151*H151,2)</f>
        <v>0</v>
      </c>
      <c r="K151" s="200" t="s">
        <v>135</v>
      </c>
      <c r="L151" s="45"/>
      <c r="M151" s="205" t="s">
        <v>19</v>
      </c>
      <c r="N151" s="206" t="s">
        <v>46</v>
      </c>
      <c r="O151" s="85"/>
      <c r="P151" s="207">
        <f>O151*H151</f>
        <v>0</v>
      </c>
      <c r="Q151" s="207">
        <v>0.00026</v>
      </c>
      <c r="R151" s="207">
        <f>Q151*H151</f>
        <v>0.00920764</v>
      </c>
      <c r="S151" s="207">
        <v>0</v>
      </c>
      <c r="T151" s="208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09" t="s">
        <v>136</v>
      </c>
      <c r="AT151" s="209" t="s">
        <v>131</v>
      </c>
      <c r="AU151" s="209" t="s">
        <v>82</v>
      </c>
      <c r="AY151" s="18" t="s">
        <v>128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18" t="s">
        <v>80</v>
      </c>
      <c r="BK151" s="210">
        <f>ROUND(I151*H151,2)</f>
        <v>0</v>
      </c>
      <c r="BL151" s="18" t="s">
        <v>136</v>
      </c>
      <c r="BM151" s="209" t="s">
        <v>221</v>
      </c>
    </row>
    <row r="152" spans="1:47" s="2" customFormat="1" ht="12">
      <c r="A152" s="39"/>
      <c r="B152" s="40"/>
      <c r="C152" s="41"/>
      <c r="D152" s="211" t="s">
        <v>138</v>
      </c>
      <c r="E152" s="41"/>
      <c r="F152" s="212" t="s">
        <v>222</v>
      </c>
      <c r="G152" s="41"/>
      <c r="H152" s="41"/>
      <c r="I152" s="213"/>
      <c r="J152" s="41"/>
      <c r="K152" s="41"/>
      <c r="L152" s="45"/>
      <c r="M152" s="214"/>
      <c r="N152" s="215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138</v>
      </c>
      <c r="AU152" s="18" t="s">
        <v>82</v>
      </c>
    </row>
    <row r="153" spans="1:51" s="13" customFormat="1" ht="12">
      <c r="A153" s="13"/>
      <c r="B153" s="216"/>
      <c r="C153" s="217"/>
      <c r="D153" s="218" t="s">
        <v>145</v>
      </c>
      <c r="E153" s="219" t="s">
        <v>19</v>
      </c>
      <c r="F153" s="220" t="s">
        <v>223</v>
      </c>
      <c r="G153" s="217"/>
      <c r="H153" s="221">
        <v>35.414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7" t="s">
        <v>145</v>
      </c>
      <c r="AU153" s="227" t="s">
        <v>82</v>
      </c>
      <c r="AV153" s="13" t="s">
        <v>82</v>
      </c>
      <c r="AW153" s="13" t="s">
        <v>36</v>
      </c>
      <c r="AX153" s="13" t="s">
        <v>80</v>
      </c>
      <c r="AY153" s="227" t="s">
        <v>128</v>
      </c>
    </row>
    <row r="154" spans="1:65" s="2" customFormat="1" ht="24.15" customHeight="1">
      <c r="A154" s="39"/>
      <c r="B154" s="40"/>
      <c r="C154" s="198" t="s">
        <v>8</v>
      </c>
      <c r="D154" s="198" t="s">
        <v>131</v>
      </c>
      <c r="E154" s="199" t="s">
        <v>224</v>
      </c>
      <c r="F154" s="200" t="s">
        <v>225</v>
      </c>
      <c r="G154" s="201" t="s">
        <v>142</v>
      </c>
      <c r="H154" s="202">
        <v>35.414</v>
      </c>
      <c r="I154" s="203"/>
      <c r="J154" s="204">
        <f>ROUND(I154*H154,2)</f>
        <v>0</v>
      </c>
      <c r="K154" s="200" t="s">
        <v>135</v>
      </c>
      <c r="L154" s="45"/>
      <c r="M154" s="205" t="s">
        <v>19</v>
      </c>
      <c r="N154" s="206" t="s">
        <v>46</v>
      </c>
      <c r="O154" s="85"/>
      <c r="P154" s="207">
        <f>O154*H154</f>
        <v>0</v>
      </c>
      <c r="Q154" s="207">
        <v>0.00438</v>
      </c>
      <c r="R154" s="207">
        <f>Q154*H154</f>
        <v>0.15511332000000003</v>
      </c>
      <c r="S154" s="207">
        <v>0</v>
      </c>
      <c r="T154" s="20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9" t="s">
        <v>136</v>
      </c>
      <c r="AT154" s="209" t="s">
        <v>131</v>
      </c>
      <c r="AU154" s="209" t="s">
        <v>82</v>
      </c>
      <c r="AY154" s="18" t="s">
        <v>128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8" t="s">
        <v>80</v>
      </c>
      <c r="BK154" s="210">
        <f>ROUND(I154*H154,2)</f>
        <v>0</v>
      </c>
      <c r="BL154" s="18" t="s">
        <v>136</v>
      </c>
      <c r="BM154" s="209" t="s">
        <v>226</v>
      </c>
    </row>
    <row r="155" spans="1:47" s="2" customFormat="1" ht="12">
      <c r="A155" s="39"/>
      <c r="B155" s="40"/>
      <c r="C155" s="41"/>
      <c r="D155" s="211" t="s">
        <v>138</v>
      </c>
      <c r="E155" s="41"/>
      <c r="F155" s="212" t="s">
        <v>227</v>
      </c>
      <c r="G155" s="41"/>
      <c r="H155" s="41"/>
      <c r="I155" s="213"/>
      <c r="J155" s="41"/>
      <c r="K155" s="41"/>
      <c r="L155" s="45"/>
      <c r="M155" s="214"/>
      <c r="N155" s="215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138</v>
      </c>
      <c r="AU155" s="18" t="s">
        <v>82</v>
      </c>
    </row>
    <row r="156" spans="1:51" s="13" customFormat="1" ht="12">
      <c r="A156" s="13"/>
      <c r="B156" s="216"/>
      <c r="C156" s="217"/>
      <c r="D156" s="218" t="s">
        <v>145</v>
      </c>
      <c r="E156" s="219" t="s">
        <v>19</v>
      </c>
      <c r="F156" s="220" t="s">
        <v>223</v>
      </c>
      <c r="G156" s="217"/>
      <c r="H156" s="221">
        <v>35.414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7" t="s">
        <v>145</v>
      </c>
      <c r="AU156" s="227" t="s">
        <v>82</v>
      </c>
      <c r="AV156" s="13" t="s">
        <v>82</v>
      </c>
      <c r="AW156" s="13" t="s">
        <v>36</v>
      </c>
      <c r="AX156" s="13" t="s">
        <v>80</v>
      </c>
      <c r="AY156" s="227" t="s">
        <v>128</v>
      </c>
    </row>
    <row r="157" spans="1:65" s="2" customFormat="1" ht="16.5" customHeight="1">
      <c r="A157" s="39"/>
      <c r="B157" s="40"/>
      <c r="C157" s="198" t="s">
        <v>228</v>
      </c>
      <c r="D157" s="198" t="s">
        <v>131</v>
      </c>
      <c r="E157" s="199" t="s">
        <v>229</v>
      </c>
      <c r="F157" s="200" t="s">
        <v>230</v>
      </c>
      <c r="G157" s="201" t="s">
        <v>142</v>
      </c>
      <c r="H157" s="202">
        <v>35.414</v>
      </c>
      <c r="I157" s="203"/>
      <c r="J157" s="204">
        <f>ROUND(I157*H157,2)</f>
        <v>0</v>
      </c>
      <c r="K157" s="200" t="s">
        <v>135</v>
      </c>
      <c r="L157" s="45"/>
      <c r="M157" s="205" t="s">
        <v>19</v>
      </c>
      <c r="N157" s="206" t="s">
        <v>46</v>
      </c>
      <c r="O157" s="85"/>
      <c r="P157" s="207">
        <f>O157*H157</f>
        <v>0</v>
      </c>
      <c r="Q157" s="207">
        <v>0.003</v>
      </c>
      <c r="R157" s="207">
        <f>Q157*H157</f>
        <v>0.106242</v>
      </c>
      <c r="S157" s="207">
        <v>0</v>
      </c>
      <c r="T157" s="208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09" t="s">
        <v>136</v>
      </c>
      <c r="AT157" s="209" t="s">
        <v>131</v>
      </c>
      <c r="AU157" s="209" t="s">
        <v>82</v>
      </c>
      <c r="AY157" s="18" t="s">
        <v>128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8" t="s">
        <v>80</v>
      </c>
      <c r="BK157" s="210">
        <f>ROUND(I157*H157,2)</f>
        <v>0</v>
      </c>
      <c r="BL157" s="18" t="s">
        <v>136</v>
      </c>
      <c r="BM157" s="209" t="s">
        <v>231</v>
      </c>
    </row>
    <row r="158" spans="1:47" s="2" customFormat="1" ht="12">
      <c r="A158" s="39"/>
      <c r="B158" s="40"/>
      <c r="C158" s="41"/>
      <c r="D158" s="211" t="s">
        <v>138</v>
      </c>
      <c r="E158" s="41"/>
      <c r="F158" s="212" t="s">
        <v>232</v>
      </c>
      <c r="G158" s="41"/>
      <c r="H158" s="41"/>
      <c r="I158" s="213"/>
      <c r="J158" s="41"/>
      <c r="K158" s="41"/>
      <c r="L158" s="45"/>
      <c r="M158" s="214"/>
      <c r="N158" s="215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138</v>
      </c>
      <c r="AU158" s="18" t="s">
        <v>82</v>
      </c>
    </row>
    <row r="159" spans="1:51" s="13" customFormat="1" ht="12">
      <c r="A159" s="13"/>
      <c r="B159" s="216"/>
      <c r="C159" s="217"/>
      <c r="D159" s="218" t="s">
        <v>145</v>
      </c>
      <c r="E159" s="219" t="s">
        <v>19</v>
      </c>
      <c r="F159" s="220" t="s">
        <v>223</v>
      </c>
      <c r="G159" s="217"/>
      <c r="H159" s="221">
        <v>35.414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7" t="s">
        <v>145</v>
      </c>
      <c r="AU159" s="227" t="s">
        <v>82</v>
      </c>
      <c r="AV159" s="13" t="s">
        <v>82</v>
      </c>
      <c r="AW159" s="13" t="s">
        <v>36</v>
      </c>
      <c r="AX159" s="13" t="s">
        <v>80</v>
      </c>
      <c r="AY159" s="227" t="s">
        <v>128</v>
      </c>
    </row>
    <row r="160" spans="1:65" s="2" customFormat="1" ht="21.75" customHeight="1">
      <c r="A160" s="39"/>
      <c r="B160" s="40"/>
      <c r="C160" s="198" t="s">
        <v>233</v>
      </c>
      <c r="D160" s="198" t="s">
        <v>131</v>
      </c>
      <c r="E160" s="199" t="s">
        <v>234</v>
      </c>
      <c r="F160" s="200" t="s">
        <v>235</v>
      </c>
      <c r="G160" s="201" t="s">
        <v>142</v>
      </c>
      <c r="H160" s="202">
        <v>223.071</v>
      </c>
      <c r="I160" s="203"/>
      <c r="J160" s="204">
        <f>ROUND(I160*H160,2)</f>
        <v>0</v>
      </c>
      <c r="K160" s="200" t="s">
        <v>19</v>
      </c>
      <c r="L160" s="45"/>
      <c r="M160" s="205" t="s">
        <v>19</v>
      </c>
      <c r="N160" s="206" t="s">
        <v>46</v>
      </c>
      <c r="O160" s="85"/>
      <c r="P160" s="207">
        <f>O160*H160</f>
        <v>0</v>
      </c>
      <c r="Q160" s="207">
        <v>0</v>
      </c>
      <c r="R160" s="207">
        <f>Q160*H160</f>
        <v>0</v>
      </c>
      <c r="S160" s="207">
        <v>0</v>
      </c>
      <c r="T160" s="20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09" t="s">
        <v>136</v>
      </c>
      <c r="AT160" s="209" t="s">
        <v>131</v>
      </c>
      <c r="AU160" s="209" t="s">
        <v>82</v>
      </c>
      <c r="AY160" s="18" t="s">
        <v>128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18" t="s">
        <v>80</v>
      </c>
      <c r="BK160" s="210">
        <f>ROUND(I160*H160,2)</f>
        <v>0</v>
      </c>
      <c r="BL160" s="18" t="s">
        <v>136</v>
      </c>
      <c r="BM160" s="209" t="s">
        <v>236</v>
      </c>
    </row>
    <row r="161" spans="1:47" s="2" customFormat="1" ht="12">
      <c r="A161" s="39"/>
      <c r="B161" s="40"/>
      <c r="C161" s="41"/>
      <c r="D161" s="218" t="s">
        <v>237</v>
      </c>
      <c r="E161" s="41"/>
      <c r="F161" s="239" t="s">
        <v>238</v>
      </c>
      <c r="G161" s="41"/>
      <c r="H161" s="41"/>
      <c r="I161" s="213"/>
      <c r="J161" s="41"/>
      <c r="K161" s="41"/>
      <c r="L161" s="45"/>
      <c r="M161" s="214"/>
      <c r="N161" s="215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237</v>
      </c>
      <c r="AU161" s="18" t="s">
        <v>82</v>
      </c>
    </row>
    <row r="162" spans="1:51" s="13" customFormat="1" ht="12">
      <c r="A162" s="13"/>
      <c r="B162" s="216"/>
      <c r="C162" s="217"/>
      <c r="D162" s="218" t="s">
        <v>145</v>
      </c>
      <c r="E162" s="219" t="s">
        <v>19</v>
      </c>
      <c r="F162" s="220" t="s">
        <v>196</v>
      </c>
      <c r="G162" s="217"/>
      <c r="H162" s="221">
        <v>19.73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7" t="s">
        <v>145</v>
      </c>
      <c r="AU162" s="227" t="s">
        <v>82</v>
      </c>
      <c r="AV162" s="13" t="s">
        <v>82</v>
      </c>
      <c r="AW162" s="13" t="s">
        <v>36</v>
      </c>
      <c r="AX162" s="13" t="s">
        <v>75</v>
      </c>
      <c r="AY162" s="227" t="s">
        <v>128</v>
      </c>
    </row>
    <row r="163" spans="1:51" s="13" customFormat="1" ht="12">
      <c r="A163" s="13"/>
      <c r="B163" s="216"/>
      <c r="C163" s="217"/>
      <c r="D163" s="218" t="s">
        <v>145</v>
      </c>
      <c r="E163" s="219" t="s">
        <v>19</v>
      </c>
      <c r="F163" s="220" t="s">
        <v>197</v>
      </c>
      <c r="G163" s="217"/>
      <c r="H163" s="221">
        <v>44.369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7" t="s">
        <v>145</v>
      </c>
      <c r="AU163" s="227" t="s">
        <v>82</v>
      </c>
      <c r="AV163" s="13" t="s">
        <v>82</v>
      </c>
      <c r="AW163" s="13" t="s">
        <v>36</v>
      </c>
      <c r="AX163" s="13" t="s">
        <v>75</v>
      </c>
      <c r="AY163" s="227" t="s">
        <v>128</v>
      </c>
    </row>
    <row r="164" spans="1:51" s="13" customFormat="1" ht="12">
      <c r="A164" s="13"/>
      <c r="B164" s="216"/>
      <c r="C164" s="217"/>
      <c r="D164" s="218" t="s">
        <v>145</v>
      </c>
      <c r="E164" s="219" t="s">
        <v>19</v>
      </c>
      <c r="F164" s="220" t="s">
        <v>198</v>
      </c>
      <c r="G164" s="217"/>
      <c r="H164" s="221">
        <v>40.745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7" t="s">
        <v>145</v>
      </c>
      <c r="AU164" s="227" t="s">
        <v>82</v>
      </c>
      <c r="AV164" s="13" t="s">
        <v>82</v>
      </c>
      <c r="AW164" s="13" t="s">
        <v>36</v>
      </c>
      <c r="AX164" s="13" t="s">
        <v>75</v>
      </c>
      <c r="AY164" s="227" t="s">
        <v>128</v>
      </c>
    </row>
    <row r="165" spans="1:51" s="13" customFormat="1" ht="12">
      <c r="A165" s="13"/>
      <c r="B165" s="216"/>
      <c r="C165" s="217"/>
      <c r="D165" s="218" t="s">
        <v>145</v>
      </c>
      <c r="E165" s="219" t="s">
        <v>19</v>
      </c>
      <c r="F165" s="220" t="s">
        <v>199</v>
      </c>
      <c r="G165" s="217"/>
      <c r="H165" s="221">
        <v>73.831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7" t="s">
        <v>145</v>
      </c>
      <c r="AU165" s="227" t="s">
        <v>82</v>
      </c>
      <c r="AV165" s="13" t="s">
        <v>82</v>
      </c>
      <c r="AW165" s="13" t="s">
        <v>36</v>
      </c>
      <c r="AX165" s="13" t="s">
        <v>75</v>
      </c>
      <c r="AY165" s="227" t="s">
        <v>128</v>
      </c>
    </row>
    <row r="166" spans="1:51" s="13" customFormat="1" ht="12">
      <c r="A166" s="13"/>
      <c r="B166" s="216"/>
      <c r="C166" s="217"/>
      <c r="D166" s="218" t="s">
        <v>145</v>
      </c>
      <c r="E166" s="219" t="s">
        <v>19</v>
      </c>
      <c r="F166" s="220" t="s">
        <v>200</v>
      </c>
      <c r="G166" s="217"/>
      <c r="H166" s="221">
        <v>31.821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145</v>
      </c>
      <c r="AU166" s="227" t="s">
        <v>82</v>
      </c>
      <c r="AV166" s="13" t="s">
        <v>82</v>
      </c>
      <c r="AW166" s="13" t="s">
        <v>36</v>
      </c>
      <c r="AX166" s="13" t="s">
        <v>75</v>
      </c>
      <c r="AY166" s="227" t="s">
        <v>128</v>
      </c>
    </row>
    <row r="167" spans="1:51" s="13" customFormat="1" ht="12">
      <c r="A167" s="13"/>
      <c r="B167" s="216"/>
      <c r="C167" s="217"/>
      <c r="D167" s="218" t="s">
        <v>145</v>
      </c>
      <c r="E167" s="219" t="s">
        <v>19</v>
      </c>
      <c r="F167" s="220" t="s">
        <v>201</v>
      </c>
      <c r="G167" s="217"/>
      <c r="H167" s="221">
        <v>12.575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145</v>
      </c>
      <c r="AU167" s="227" t="s">
        <v>82</v>
      </c>
      <c r="AV167" s="13" t="s">
        <v>82</v>
      </c>
      <c r="AW167" s="13" t="s">
        <v>36</v>
      </c>
      <c r="AX167" s="13" t="s">
        <v>75</v>
      </c>
      <c r="AY167" s="227" t="s">
        <v>128</v>
      </c>
    </row>
    <row r="168" spans="1:51" s="14" customFormat="1" ht="12">
      <c r="A168" s="14"/>
      <c r="B168" s="228"/>
      <c r="C168" s="229"/>
      <c r="D168" s="218" t="s">
        <v>145</v>
      </c>
      <c r="E168" s="230" t="s">
        <v>19</v>
      </c>
      <c r="F168" s="231" t="s">
        <v>157</v>
      </c>
      <c r="G168" s="229"/>
      <c r="H168" s="232">
        <v>223.071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8" t="s">
        <v>145</v>
      </c>
      <c r="AU168" s="238" t="s">
        <v>82</v>
      </c>
      <c r="AV168" s="14" t="s">
        <v>136</v>
      </c>
      <c r="AW168" s="14" t="s">
        <v>36</v>
      </c>
      <c r="AX168" s="14" t="s">
        <v>80</v>
      </c>
      <c r="AY168" s="238" t="s">
        <v>128</v>
      </c>
    </row>
    <row r="169" spans="1:65" s="2" customFormat="1" ht="21.75" customHeight="1">
      <c r="A169" s="39"/>
      <c r="B169" s="40"/>
      <c r="C169" s="198" t="s">
        <v>239</v>
      </c>
      <c r="D169" s="198" t="s">
        <v>131</v>
      </c>
      <c r="E169" s="199" t="s">
        <v>240</v>
      </c>
      <c r="F169" s="200" t="s">
        <v>241</v>
      </c>
      <c r="G169" s="201" t="s">
        <v>142</v>
      </c>
      <c r="H169" s="202">
        <v>12.07</v>
      </c>
      <c r="I169" s="203"/>
      <c r="J169" s="204">
        <f>ROUND(I169*H169,2)</f>
        <v>0</v>
      </c>
      <c r="K169" s="200" t="s">
        <v>19</v>
      </c>
      <c r="L169" s="45"/>
      <c r="M169" s="205" t="s">
        <v>19</v>
      </c>
      <c r="N169" s="206" t="s">
        <v>46</v>
      </c>
      <c r="O169" s="85"/>
      <c r="P169" s="207">
        <f>O169*H169</f>
        <v>0</v>
      </c>
      <c r="Q169" s="207">
        <v>0</v>
      </c>
      <c r="R169" s="207">
        <f>Q169*H169</f>
        <v>0</v>
      </c>
      <c r="S169" s="207">
        <v>0</v>
      </c>
      <c r="T169" s="20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09" t="s">
        <v>136</v>
      </c>
      <c r="AT169" s="209" t="s">
        <v>131</v>
      </c>
      <c r="AU169" s="209" t="s">
        <v>82</v>
      </c>
      <c r="AY169" s="18" t="s">
        <v>128</v>
      </c>
      <c r="BE169" s="210">
        <f>IF(N169="základní",J169,0)</f>
        <v>0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8" t="s">
        <v>80</v>
      </c>
      <c r="BK169" s="210">
        <f>ROUND(I169*H169,2)</f>
        <v>0</v>
      </c>
      <c r="BL169" s="18" t="s">
        <v>136</v>
      </c>
      <c r="BM169" s="209" t="s">
        <v>242</v>
      </c>
    </row>
    <row r="170" spans="1:47" s="2" customFormat="1" ht="12">
      <c r="A170" s="39"/>
      <c r="B170" s="40"/>
      <c r="C170" s="41"/>
      <c r="D170" s="218" t="s">
        <v>237</v>
      </c>
      <c r="E170" s="41"/>
      <c r="F170" s="239" t="s">
        <v>238</v>
      </c>
      <c r="G170" s="41"/>
      <c r="H170" s="41"/>
      <c r="I170" s="213"/>
      <c r="J170" s="41"/>
      <c r="K170" s="41"/>
      <c r="L170" s="45"/>
      <c r="M170" s="214"/>
      <c r="N170" s="215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237</v>
      </c>
      <c r="AU170" s="18" t="s">
        <v>82</v>
      </c>
    </row>
    <row r="171" spans="1:51" s="13" customFormat="1" ht="12">
      <c r="A171" s="13"/>
      <c r="B171" s="216"/>
      <c r="C171" s="217"/>
      <c r="D171" s="218" t="s">
        <v>145</v>
      </c>
      <c r="E171" s="219" t="s">
        <v>19</v>
      </c>
      <c r="F171" s="220" t="s">
        <v>206</v>
      </c>
      <c r="G171" s="217"/>
      <c r="H171" s="221">
        <v>12.07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145</v>
      </c>
      <c r="AU171" s="227" t="s">
        <v>82</v>
      </c>
      <c r="AV171" s="13" t="s">
        <v>82</v>
      </c>
      <c r="AW171" s="13" t="s">
        <v>36</v>
      </c>
      <c r="AX171" s="13" t="s">
        <v>80</v>
      </c>
      <c r="AY171" s="227" t="s">
        <v>128</v>
      </c>
    </row>
    <row r="172" spans="1:65" s="2" customFormat="1" ht="21.75" customHeight="1">
      <c r="A172" s="39"/>
      <c r="B172" s="40"/>
      <c r="C172" s="198" t="s">
        <v>243</v>
      </c>
      <c r="D172" s="198" t="s">
        <v>131</v>
      </c>
      <c r="E172" s="199" t="s">
        <v>244</v>
      </c>
      <c r="F172" s="200" t="s">
        <v>245</v>
      </c>
      <c r="G172" s="201" t="s">
        <v>142</v>
      </c>
      <c r="H172" s="202">
        <v>66.28</v>
      </c>
      <c r="I172" s="203"/>
      <c r="J172" s="204">
        <f>ROUND(I172*H172,2)</f>
        <v>0</v>
      </c>
      <c r="K172" s="200" t="s">
        <v>135</v>
      </c>
      <c r="L172" s="45"/>
      <c r="M172" s="205" t="s">
        <v>19</v>
      </c>
      <c r="N172" s="206" t="s">
        <v>46</v>
      </c>
      <c r="O172" s="85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09" t="s">
        <v>136</v>
      </c>
      <c r="AT172" s="209" t="s">
        <v>131</v>
      </c>
      <c r="AU172" s="209" t="s">
        <v>82</v>
      </c>
      <c r="AY172" s="18" t="s">
        <v>128</v>
      </c>
      <c r="BE172" s="210">
        <f>IF(N172="základní",J172,0)</f>
        <v>0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8" t="s">
        <v>80</v>
      </c>
      <c r="BK172" s="210">
        <f>ROUND(I172*H172,2)</f>
        <v>0</v>
      </c>
      <c r="BL172" s="18" t="s">
        <v>136</v>
      </c>
      <c r="BM172" s="209" t="s">
        <v>246</v>
      </c>
    </row>
    <row r="173" spans="1:47" s="2" customFormat="1" ht="12">
      <c r="A173" s="39"/>
      <c r="B173" s="40"/>
      <c r="C173" s="41"/>
      <c r="D173" s="211" t="s">
        <v>138</v>
      </c>
      <c r="E173" s="41"/>
      <c r="F173" s="212" t="s">
        <v>247</v>
      </c>
      <c r="G173" s="41"/>
      <c r="H173" s="41"/>
      <c r="I173" s="213"/>
      <c r="J173" s="41"/>
      <c r="K173" s="41"/>
      <c r="L173" s="45"/>
      <c r="M173" s="214"/>
      <c r="N173" s="215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138</v>
      </c>
      <c r="AU173" s="18" t="s">
        <v>82</v>
      </c>
    </row>
    <row r="174" spans="1:65" s="2" customFormat="1" ht="24.15" customHeight="1">
      <c r="A174" s="39"/>
      <c r="B174" s="40"/>
      <c r="C174" s="198" t="s">
        <v>248</v>
      </c>
      <c r="D174" s="198" t="s">
        <v>131</v>
      </c>
      <c r="E174" s="199" t="s">
        <v>249</v>
      </c>
      <c r="F174" s="200" t="s">
        <v>250</v>
      </c>
      <c r="G174" s="201" t="s">
        <v>142</v>
      </c>
      <c r="H174" s="202">
        <v>50</v>
      </c>
      <c r="I174" s="203"/>
      <c r="J174" s="204">
        <f>ROUND(I174*H174,2)</f>
        <v>0</v>
      </c>
      <c r="K174" s="200" t="s">
        <v>135</v>
      </c>
      <c r="L174" s="45"/>
      <c r="M174" s="205" t="s">
        <v>19</v>
      </c>
      <c r="N174" s="206" t="s">
        <v>46</v>
      </c>
      <c r="O174" s="85"/>
      <c r="P174" s="207">
        <f>O174*H174</f>
        <v>0</v>
      </c>
      <c r="Q174" s="207">
        <v>0</v>
      </c>
      <c r="R174" s="207">
        <f>Q174*H174</f>
        <v>0</v>
      </c>
      <c r="S174" s="207">
        <v>0</v>
      </c>
      <c r="T174" s="208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09" t="s">
        <v>136</v>
      </c>
      <c r="AT174" s="209" t="s">
        <v>131</v>
      </c>
      <c r="AU174" s="209" t="s">
        <v>82</v>
      </c>
      <c r="AY174" s="18" t="s">
        <v>128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8" t="s">
        <v>80</v>
      </c>
      <c r="BK174" s="210">
        <f>ROUND(I174*H174,2)</f>
        <v>0</v>
      </c>
      <c r="BL174" s="18" t="s">
        <v>136</v>
      </c>
      <c r="BM174" s="209" t="s">
        <v>251</v>
      </c>
    </row>
    <row r="175" spans="1:47" s="2" customFormat="1" ht="12">
      <c r="A175" s="39"/>
      <c r="B175" s="40"/>
      <c r="C175" s="41"/>
      <c r="D175" s="211" t="s">
        <v>138</v>
      </c>
      <c r="E175" s="41"/>
      <c r="F175" s="212" t="s">
        <v>252</v>
      </c>
      <c r="G175" s="41"/>
      <c r="H175" s="41"/>
      <c r="I175" s="213"/>
      <c r="J175" s="41"/>
      <c r="K175" s="41"/>
      <c r="L175" s="45"/>
      <c r="M175" s="214"/>
      <c r="N175" s="215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138</v>
      </c>
      <c r="AU175" s="18" t="s">
        <v>82</v>
      </c>
    </row>
    <row r="176" spans="1:65" s="2" customFormat="1" ht="24.15" customHeight="1">
      <c r="A176" s="39"/>
      <c r="B176" s="40"/>
      <c r="C176" s="198" t="s">
        <v>7</v>
      </c>
      <c r="D176" s="198" t="s">
        <v>131</v>
      </c>
      <c r="E176" s="199" t="s">
        <v>253</v>
      </c>
      <c r="F176" s="200" t="s">
        <v>254</v>
      </c>
      <c r="G176" s="201" t="s">
        <v>149</v>
      </c>
      <c r="H176" s="202">
        <v>100</v>
      </c>
      <c r="I176" s="203"/>
      <c r="J176" s="204">
        <f>ROUND(I176*H176,2)</f>
        <v>0</v>
      </c>
      <c r="K176" s="200" t="s">
        <v>135</v>
      </c>
      <c r="L176" s="45"/>
      <c r="M176" s="205" t="s">
        <v>19</v>
      </c>
      <c r="N176" s="206" t="s">
        <v>46</v>
      </c>
      <c r="O176" s="85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9" t="s">
        <v>136</v>
      </c>
      <c r="AT176" s="209" t="s">
        <v>131</v>
      </c>
      <c r="AU176" s="209" t="s">
        <v>82</v>
      </c>
      <c r="AY176" s="18" t="s">
        <v>128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8" t="s">
        <v>80</v>
      </c>
      <c r="BK176" s="210">
        <f>ROUND(I176*H176,2)</f>
        <v>0</v>
      </c>
      <c r="BL176" s="18" t="s">
        <v>136</v>
      </c>
      <c r="BM176" s="209" t="s">
        <v>255</v>
      </c>
    </row>
    <row r="177" spans="1:47" s="2" customFormat="1" ht="12">
      <c r="A177" s="39"/>
      <c r="B177" s="40"/>
      <c r="C177" s="41"/>
      <c r="D177" s="211" t="s">
        <v>138</v>
      </c>
      <c r="E177" s="41"/>
      <c r="F177" s="212" t="s">
        <v>256</v>
      </c>
      <c r="G177" s="41"/>
      <c r="H177" s="41"/>
      <c r="I177" s="213"/>
      <c r="J177" s="41"/>
      <c r="K177" s="41"/>
      <c r="L177" s="45"/>
      <c r="M177" s="214"/>
      <c r="N177" s="215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138</v>
      </c>
      <c r="AU177" s="18" t="s">
        <v>82</v>
      </c>
    </row>
    <row r="178" spans="1:65" s="2" customFormat="1" ht="16.5" customHeight="1">
      <c r="A178" s="39"/>
      <c r="B178" s="40"/>
      <c r="C178" s="198" t="s">
        <v>257</v>
      </c>
      <c r="D178" s="198" t="s">
        <v>131</v>
      </c>
      <c r="E178" s="199" t="s">
        <v>258</v>
      </c>
      <c r="F178" s="200" t="s">
        <v>259</v>
      </c>
      <c r="G178" s="201" t="s">
        <v>149</v>
      </c>
      <c r="H178" s="202">
        <v>15.6</v>
      </c>
      <c r="I178" s="203"/>
      <c r="J178" s="204">
        <f>ROUND(I178*H178,2)</f>
        <v>0</v>
      </c>
      <c r="K178" s="200" t="s">
        <v>135</v>
      </c>
      <c r="L178" s="45"/>
      <c r="M178" s="205" t="s">
        <v>19</v>
      </c>
      <c r="N178" s="206" t="s">
        <v>46</v>
      </c>
      <c r="O178" s="85"/>
      <c r="P178" s="207">
        <f>O178*H178</f>
        <v>0</v>
      </c>
      <c r="Q178" s="207">
        <v>0.0015</v>
      </c>
      <c r="R178" s="207">
        <f>Q178*H178</f>
        <v>0.0234</v>
      </c>
      <c r="S178" s="207">
        <v>0</v>
      </c>
      <c r="T178" s="20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09" t="s">
        <v>136</v>
      </c>
      <c r="AT178" s="209" t="s">
        <v>131</v>
      </c>
      <c r="AU178" s="209" t="s">
        <v>82</v>
      </c>
      <c r="AY178" s="18" t="s">
        <v>128</v>
      </c>
      <c r="BE178" s="210">
        <f>IF(N178="základní",J178,0)</f>
        <v>0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8" t="s">
        <v>80</v>
      </c>
      <c r="BK178" s="210">
        <f>ROUND(I178*H178,2)</f>
        <v>0</v>
      </c>
      <c r="BL178" s="18" t="s">
        <v>136</v>
      </c>
      <c r="BM178" s="209" t="s">
        <v>260</v>
      </c>
    </row>
    <row r="179" spans="1:47" s="2" customFormat="1" ht="12">
      <c r="A179" s="39"/>
      <c r="B179" s="40"/>
      <c r="C179" s="41"/>
      <c r="D179" s="211" t="s">
        <v>138</v>
      </c>
      <c r="E179" s="41"/>
      <c r="F179" s="212" t="s">
        <v>261</v>
      </c>
      <c r="G179" s="41"/>
      <c r="H179" s="41"/>
      <c r="I179" s="213"/>
      <c r="J179" s="41"/>
      <c r="K179" s="41"/>
      <c r="L179" s="45"/>
      <c r="M179" s="214"/>
      <c r="N179" s="215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138</v>
      </c>
      <c r="AU179" s="18" t="s">
        <v>82</v>
      </c>
    </row>
    <row r="180" spans="1:51" s="13" customFormat="1" ht="12">
      <c r="A180" s="13"/>
      <c r="B180" s="216"/>
      <c r="C180" s="217"/>
      <c r="D180" s="218" t="s">
        <v>145</v>
      </c>
      <c r="E180" s="219" t="s">
        <v>19</v>
      </c>
      <c r="F180" s="220" t="s">
        <v>262</v>
      </c>
      <c r="G180" s="217"/>
      <c r="H180" s="221">
        <v>15.6</v>
      </c>
      <c r="I180" s="222"/>
      <c r="J180" s="217"/>
      <c r="K180" s="217"/>
      <c r="L180" s="223"/>
      <c r="M180" s="224"/>
      <c r="N180" s="225"/>
      <c r="O180" s="225"/>
      <c r="P180" s="225"/>
      <c r="Q180" s="225"/>
      <c r="R180" s="225"/>
      <c r="S180" s="225"/>
      <c r="T180" s="22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7" t="s">
        <v>145</v>
      </c>
      <c r="AU180" s="227" t="s">
        <v>82</v>
      </c>
      <c r="AV180" s="13" t="s">
        <v>82</v>
      </c>
      <c r="AW180" s="13" t="s">
        <v>36</v>
      </c>
      <c r="AX180" s="13" t="s">
        <v>80</v>
      </c>
      <c r="AY180" s="227" t="s">
        <v>128</v>
      </c>
    </row>
    <row r="181" spans="1:65" s="2" customFormat="1" ht="24.15" customHeight="1">
      <c r="A181" s="39"/>
      <c r="B181" s="40"/>
      <c r="C181" s="198" t="s">
        <v>263</v>
      </c>
      <c r="D181" s="198" t="s">
        <v>131</v>
      </c>
      <c r="E181" s="199" t="s">
        <v>264</v>
      </c>
      <c r="F181" s="200" t="s">
        <v>265</v>
      </c>
      <c r="G181" s="201" t="s">
        <v>134</v>
      </c>
      <c r="H181" s="202">
        <v>7</v>
      </c>
      <c r="I181" s="203"/>
      <c r="J181" s="204">
        <f>ROUND(I181*H181,2)</f>
        <v>0</v>
      </c>
      <c r="K181" s="200" t="s">
        <v>135</v>
      </c>
      <c r="L181" s="45"/>
      <c r="M181" s="205" t="s">
        <v>19</v>
      </c>
      <c r="N181" s="206" t="s">
        <v>46</v>
      </c>
      <c r="O181" s="85"/>
      <c r="P181" s="207">
        <f>O181*H181</f>
        <v>0</v>
      </c>
      <c r="Q181" s="207">
        <v>0.00048</v>
      </c>
      <c r="R181" s="207">
        <f>Q181*H181</f>
        <v>0.00336</v>
      </c>
      <c r="S181" s="207">
        <v>0</v>
      </c>
      <c r="T181" s="208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09" t="s">
        <v>136</v>
      </c>
      <c r="AT181" s="209" t="s">
        <v>131</v>
      </c>
      <c r="AU181" s="209" t="s">
        <v>82</v>
      </c>
      <c r="AY181" s="18" t="s">
        <v>128</v>
      </c>
      <c r="BE181" s="210">
        <f>IF(N181="základní",J181,0)</f>
        <v>0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8" t="s">
        <v>80</v>
      </c>
      <c r="BK181" s="210">
        <f>ROUND(I181*H181,2)</f>
        <v>0</v>
      </c>
      <c r="BL181" s="18" t="s">
        <v>136</v>
      </c>
      <c r="BM181" s="209" t="s">
        <v>266</v>
      </c>
    </row>
    <row r="182" spans="1:47" s="2" customFormat="1" ht="12">
      <c r="A182" s="39"/>
      <c r="B182" s="40"/>
      <c r="C182" s="41"/>
      <c r="D182" s="211" t="s">
        <v>138</v>
      </c>
      <c r="E182" s="41"/>
      <c r="F182" s="212" t="s">
        <v>267</v>
      </c>
      <c r="G182" s="41"/>
      <c r="H182" s="41"/>
      <c r="I182" s="213"/>
      <c r="J182" s="41"/>
      <c r="K182" s="41"/>
      <c r="L182" s="45"/>
      <c r="M182" s="214"/>
      <c r="N182" s="215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138</v>
      </c>
      <c r="AU182" s="18" t="s">
        <v>82</v>
      </c>
    </row>
    <row r="183" spans="1:65" s="2" customFormat="1" ht="21.75" customHeight="1">
      <c r="A183" s="39"/>
      <c r="B183" s="40"/>
      <c r="C183" s="240" t="s">
        <v>268</v>
      </c>
      <c r="D183" s="240" t="s">
        <v>269</v>
      </c>
      <c r="E183" s="241" t="s">
        <v>270</v>
      </c>
      <c r="F183" s="242" t="s">
        <v>271</v>
      </c>
      <c r="G183" s="243" t="s">
        <v>134</v>
      </c>
      <c r="H183" s="244">
        <v>3</v>
      </c>
      <c r="I183" s="245"/>
      <c r="J183" s="246">
        <f>ROUND(I183*H183,2)</f>
        <v>0</v>
      </c>
      <c r="K183" s="242" t="s">
        <v>19</v>
      </c>
      <c r="L183" s="247"/>
      <c r="M183" s="248" t="s">
        <v>19</v>
      </c>
      <c r="N183" s="249" t="s">
        <v>46</v>
      </c>
      <c r="O183" s="85"/>
      <c r="P183" s="207">
        <f>O183*H183</f>
        <v>0</v>
      </c>
      <c r="Q183" s="207">
        <v>0.01753</v>
      </c>
      <c r="R183" s="207">
        <f>Q183*H183</f>
        <v>0.05259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177</v>
      </c>
      <c r="AT183" s="209" t="s">
        <v>269</v>
      </c>
      <c r="AU183" s="209" t="s">
        <v>82</v>
      </c>
      <c r="AY183" s="18" t="s">
        <v>128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80</v>
      </c>
      <c r="BK183" s="210">
        <f>ROUND(I183*H183,2)</f>
        <v>0</v>
      </c>
      <c r="BL183" s="18" t="s">
        <v>136</v>
      </c>
      <c r="BM183" s="209" t="s">
        <v>272</v>
      </c>
    </row>
    <row r="184" spans="1:65" s="2" customFormat="1" ht="21.75" customHeight="1">
      <c r="A184" s="39"/>
      <c r="B184" s="40"/>
      <c r="C184" s="240" t="s">
        <v>273</v>
      </c>
      <c r="D184" s="240" t="s">
        <v>269</v>
      </c>
      <c r="E184" s="241" t="s">
        <v>274</v>
      </c>
      <c r="F184" s="242" t="s">
        <v>275</v>
      </c>
      <c r="G184" s="243" t="s">
        <v>134</v>
      </c>
      <c r="H184" s="244">
        <v>2</v>
      </c>
      <c r="I184" s="245"/>
      <c r="J184" s="246">
        <f>ROUND(I184*H184,2)</f>
        <v>0</v>
      </c>
      <c r="K184" s="242" t="s">
        <v>19</v>
      </c>
      <c r="L184" s="247"/>
      <c r="M184" s="248" t="s">
        <v>19</v>
      </c>
      <c r="N184" s="249" t="s">
        <v>46</v>
      </c>
      <c r="O184" s="85"/>
      <c r="P184" s="207">
        <f>O184*H184</f>
        <v>0</v>
      </c>
      <c r="Q184" s="207">
        <v>0.01793</v>
      </c>
      <c r="R184" s="207">
        <f>Q184*H184</f>
        <v>0.03586</v>
      </c>
      <c r="S184" s="207">
        <v>0</v>
      </c>
      <c r="T184" s="208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09" t="s">
        <v>177</v>
      </c>
      <c r="AT184" s="209" t="s">
        <v>269</v>
      </c>
      <c r="AU184" s="209" t="s">
        <v>82</v>
      </c>
      <c r="AY184" s="18" t="s">
        <v>128</v>
      </c>
      <c r="BE184" s="210">
        <f>IF(N184="základní",J184,0)</f>
        <v>0</v>
      </c>
      <c r="BF184" s="210">
        <f>IF(N184="snížená",J184,0)</f>
        <v>0</v>
      </c>
      <c r="BG184" s="210">
        <f>IF(N184="zákl. přenesená",J184,0)</f>
        <v>0</v>
      </c>
      <c r="BH184" s="210">
        <f>IF(N184="sníž. přenesená",J184,0)</f>
        <v>0</v>
      </c>
      <c r="BI184" s="210">
        <f>IF(N184="nulová",J184,0)</f>
        <v>0</v>
      </c>
      <c r="BJ184" s="18" t="s">
        <v>80</v>
      </c>
      <c r="BK184" s="210">
        <f>ROUND(I184*H184,2)</f>
        <v>0</v>
      </c>
      <c r="BL184" s="18" t="s">
        <v>136</v>
      </c>
      <c r="BM184" s="209" t="s">
        <v>276</v>
      </c>
    </row>
    <row r="185" spans="1:65" s="2" customFormat="1" ht="21.75" customHeight="1">
      <c r="A185" s="39"/>
      <c r="B185" s="40"/>
      <c r="C185" s="240" t="s">
        <v>277</v>
      </c>
      <c r="D185" s="240" t="s">
        <v>269</v>
      </c>
      <c r="E185" s="241" t="s">
        <v>278</v>
      </c>
      <c r="F185" s="242" t="s">
        <v>279</v>
      </c>
      <c r="G185" s="243" t="s">
        <v>134</v>
      </c>
      <c r="H185" s="244">
        <v>1</v>
      </c>
      <c r="I185" s="245"/>
      <c r="J185" s="246">
        <f>ROUND(I185*H185,2)</f>
        <v>0</v>
      </c>
      <c r="K185" s="242" t="s">
        <v>19</v>
      </c>
      <c r="L185" s="247"/>
      <c r="M185" s="248" t="s">
        <v>19</v>
      </c>
      <c r="N185" s="249" t="s">
        <v>46</v>
      </c>
      <c r="O185" s="85"/>
      <c r="P185" s="207">
        <f>O185*H185</f>
        <v>0</v>
      </c>
      <c r="Q185" s="207">
        <v>0.01834</v>
      </c>
      <c r="R185" s="207">
        <f>Q185*H185</f>
        <v>0.01834</v>
      </c>
      <c r="S185" s="207">
        <v>0</v>
      </c>
      <c r="T185" s="208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09" t="s">
        <v>177</v>
      </c>
      <c r="AT185" s="209" t="s">
        <v>269</v>
      </c>
      <c r="AU185" s="209" t="s">
        <v>82</v>
      </c>
      <c r="AY185" s="18" t="s">
        <v>128</v>
      </c>
      <c r="BE185" s="210">
        <f>IF(N185="základní",J185,0)</f>
        <v>0</v>
      </c>
      <c r="BF185" s="210">
        <f>IF(N185="snížená",J185,0)</f>
        <v>0</v>
      </c>
      <c r="BG185" s="210">
        <f>IF(N185="zákl. přenesená",J185,0)</f>
        <v>0</v>
      </c>
      <c r="BH185" s="210">
        <f>IF(N185="sníž. přenesená",J185,0)</f>
        <v>0</v>
      </c>
      <c r="BI185" s="210">
        <f>IF(N185="nulová",J185,0)</f>
        <v>0</v>
      </c>
      <c r="BJ185" s="18" t="s">
        <v>80</v>
      </c>
      <c r="BK185" s="210">
        <f>ROUND(I185*H185,2)</f>
        <v>0</v>
      </c>
      <c r="BL185" s="18" t="s">
        <v>136</v>
      </c>
      <c r="BM185" s="209" t="s">
        <v>280</v>
      </c>
    </row>
    <row r="186" spans="1:65" s="2" customFormat="1" ht="21.75" customHeight="1">
      <c r="A186" s="39"/>
      <c r="B186" s="40"/>
      <c r="C186" s="240" t="s">
        <v>281</v>
      </c>
      <c r="D186" s="240" t="s">
        <v>269</v>
      </c>
      <c r="E186" s="241" t="s">
        <v>282</v>
      </c>
      <c r="F186" s="242" t="s">
        <v>283</v>
      </c>
      <c r="G186" s="243" t="s">
        <v>134</v>
      </c>
      <c r="H186" s="244">
        <v>1</v>
      </c>
      <c r="I186" s="245"/>
      <c r="J186" s="246">
        <f>ROUND(I186*H186,2)</f>
        <v>0</v>
      </c>
      <c r="K186" s="242" t="s">
        <v>19</v>
      </c>
      <c r="L186" s="247"/>
      <c r="M186" s="248" t="s">
        <v>19</v>
      </c>
      <c r="N186" s="249" t="s">
        <v>46</v>
      </c>
      <c r="O186" s="85"/>
      <c r="P186" s="207">
        <f>O186*H186</f>
        <v>0</v>
      </c>
      <c r="Q186" s="207">
        <v>0.01923</v>
      </c>
      <c r="R186" s="207">
        <f>Q186*H186</f>
        <v>0.01923</v>
      </c>
      <c r="S186" s="207">
        <v>0</v>
      </c>
      <c r="T186" s="208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09" t="s">
        <v>177</v>
      </c>
      <c r="AT186" s="209" t="s">
        <v>269</v>
      </c>
      <c r="AU186" s="209" t="s">
        <v>82</v>
      </c>
      <c r="AY186" s="18" t="s">
        <v>128</v>
      </c>
      <c r="BE186" s="210">
        <f>IF(N186="základní",J186,0)</f>
        <v>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8" t="s">
        <v>80</v>
      </c>
      <c r="BK186" s="210">
        <f>ROUND(I186*H186,2)</f>
        <v>0</v>
      </c>
      <c r="BL186" s="18" t="s">
        <v>136</v>
      </c>
      <c r="BM186" s="209" t="s">
        <v>284</v>
      </c>
    </row>
    <row r="187" spans="1:63" s="12" customFormat="1" ht="22.8" customHeight="1">
      <c r="A187" s="12"/>
      <c r="B187" s="182"/>
      <c r="C187" s="183"/>
      <c r="D187" s="184" t="s">
        <v>74</v>
      </c>
      <c r="E187" s="196" t="s">
        <v>185</v>
      </c>
      <c r="F187" s="196" t="s">
        <v>285</v>
      </c>
      <c r="G187" s="183"/>
      <c r="H187" s="183"/>
      <c r="I187" s="186"/>
      <c r="J187" s="197">
        <f>BK187</f>
        <v>0</v>
      </c>
      <c r="K187" s="183"/>
      <c r="L187" s="188"/>
      <c r="M187" s="189"/>
      <c r="N187" s="190"/>
      <c r="O187" s="190"/>
      <c r="P187" s="191">
        <f>SUM(P188:P258)</f>
        <v>0</v>
      </c>
      <c r="Q187" s="190"/>
      <c r="R187" s="191">
        <f>SUM(R188:R258)</f>
        <v>0.25637760000000004</v>
      </c>
      <c r="S187" s="190"/>
      <c r="T187" s="192">
        <f>SUM(T188:T258)</f>
        <v>18.276085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3" t="s">
        <v>80</v>
      </c>
      <c r="AT187" s="194" t="s">
        <v>74</v>
      </c>
      <c r="AU187" s="194" t="s">
        <v>80</v>
      </c>
      <c r="AY187" s="193" t="s">
        <v>128</v>
      </c>
      <c r="BK187" s="195">
        <f>SUM(BK188:BK258)</f>
        <v>0</v>
      </c>
    </row>
    <row r="188" spans="1:65" s="2" customFormat="1" ht="24.15" customHeight="1">
      <c r="A188" s="39"/>
      <c r="B188" s="40"/>
      <c r="C188" s="198" t="s">
        <v>286</v>
      </c>
      <c r="D188" s="198" t="s">
        <v>131</v>
      </c>
      <c r="E188" s="199" t="s">
        <v>287</v>
      </c>
      <c r="F188" s="200" t="s">
        <v>288</v>
      </c>
      <c r="G188" s="201" t="s">
        <v>142</v>
      </c>
      <c r="H188" s="202">
        <v>66.28</v>
      </c>
      <c r="I188" s="203"/>
      <c r="J188" s="204">
        <f>ROUND(I188*H188,2)</f>
        <v>0</v>
      </c>
      <c r="K188" s="200" t="s">
        <v>135</v>
      </c>
      <c r="L188" s="45"/>
      <c r="M188" s="205" t="s">
        <v>19</v>
      </c>
      <c r="N188" s="206" t="s">
        <v>46</v>
      </c>
      <c r="O188" s="85"/>
      <c r="P188" s="207">
        <f>O188*H188</f>
        <v>0</v>
      </c>
      <c r="Q188" s="207">
        <v>0.00013</v>
      </c>
      <c r="R188" s="207">
        <f>Q188*H188</f>
        <v>0.0086164</v>
      </c>
      <c r="S188" s="207">
        <v>0</v>
      </c>
      <c r="T188" s="208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09" t="s">
        <v>136</v>
      </c>
      <c r="AT188" s="209" t="s">
        <v>131</v>
      </c>
      <c r="AU188" s="209" t="s">
        <v>82</v>
      </c>
      <c r="AY188" s="18" t="s">
        <v>128</v>
      </c>
      <c r="BE188" s="210">
        <f>IF(N188="základní",J188,0)</f>
        <v>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8" t="s">
        <v>80</v>
      </c>
      <c r="BK188" s="210">
        <f>ROUND(I188*H188,2)</f>
        <v>0</v>
      </c>
      <c r="BL188" s="18" t="s">
        <v>136</v>
      </c>
      <c r="BM188" s="209" t="s">
        <v>289</v>
      </c>
    </row>
    <row r="189" spans="1:47" s="2" customFormat="1" ht="12">
      <c r="A189" s="39"/>
      <c r="B189" s="40"/>
      <c r="C189" s="41"/>
      <c r="D189" s="211" t="s">
        <v>138</v>
      </c>
      <c r="E189" s="41"/>
      <c r="F189" s="212" t="s">
        <v>290</v>
      </c>
      <c r="G189" s="41"/>
      <c r="H189" s="41"/>
      <c r="I189" s="213"/>
      <c r="J189" s="41"/>
      <c r="K189" s="41"/>
      <c r="L189" s="45"/>
      <c r="M189" s="214"/>
      <c r="N189" s="215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138</v>
      </c>
      <c r="AU189" s="18" t="s">
        <v>82</v>
      </c>
    </row>
    <row r="190" spans="1:51" s="13" customFormat="1" ht="12">
      <c r="A190" s="13"/>
      <c r="B190" s="216"/>
      <c r="C190" s="217"/>
      <c r="D190" s="218" t="s">
        <v>145</v>
      </c>
      <c r="E190" s="219" t="s">
        <v>19</v>
      </c>
      <c r="F190" s="220" t="s">
        <v>291</v>
      </c>
      <c r="G190" s="217"/>
      <c r="H190" s="221">
        <v>66.28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7" t="s">
        <v>145</v>
      </c>
      <c r="AU190" s="227" t="s">
        <v>82</v>
      </c>
      <c r="AV190" s="13" t="s">
        <v>82</v>
      </c>
      <c r="AW190" s="13" t="s">
        <v>36</v>
      </c>
      <c r="AX190" s="13" t="s">
        <v>80</v>
      </c>
      <c r="AY190" s="227" t="s">
        <v>128</v>
      </c>
    </row>
    <row r="191" spans="1:65" s="2" customFormat="1" ht="24.15" customHeight="1">
      <c r="A191" s="39"/>
      <c r="B191" s="40"/>
      <c r="C191" s="198" t="s">
        <v>292</v>
      </c>
      <c r="D191" s="198" t="s">
        <v>131</v>
      </c>
      <c r="E191" s="199" t="s">
        <v>293</v>
      </c>
      <c r="F191" s="200" t="s">
        <v>294</v>
      </c>
      <c r="G191" s="201" t="s">
        <v>142</v>
      </c>
      <c r="H191" s="202">
        <v>66.28</v>
      </c>
      <c r="I191" s="203"/>
      <c r="J191" s="204">
        <f>ROUND(I191*H191,2)</f>
        <v>0</v>
      </c>
      <c r="K191" s="200" t="s">
        <v>135</v>
      </c>
      <c r="L191" s="45"/>
      <c r="M191" s="205" t="s">
        <v>19</v>
      </c>
      <c r="N191" s="206" t="s">
        <v>46</v>
      </c>
      <c r="O191" s="85"/>
      <c r="P191" s="207">
        <f>O191*H191</f>
        <v>0</v>
      </c>
      <c r="Q191" s="207">
        <v>4E-05</v>
      </c>
      <c r="R191" s="207">
        <f>Q191*H191</f>
        <v>0.0026512000000000003</v>
      </c>
      <c r="S191" s="207">
        <v>0</v>
      </c>
      <c r="T191" s="208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09" t="s">
        <v>136</v>
      </c>
      <c r="AT191" s="209" t="s">
        <v>131</v>
      </c>
      <c r="AU191" s="209" t="s">
        <v>82</v>
      </c>
      <c r="AY191" s="18" t="s">
        <v>128</v>
      </c>
      <c r="BE191" s="210">
        <f>IF(N191="základní",J191,0)</f>
        <v>0</v>
      </c>
      <c r="BF191" s="210">
        <f>IF(N191="snížená",J191,0)</f>
        <v>0</v>
      </c>
      <c r="BG191" s="210">
        <f>IF(N191="zákl. přenesená",J191,0)</f>
        <v>0</v>
      </c>
      <c r="BH191" s="210">
        <f>IF(N191="sníž. přenesená",J191,0)</f>
        <v>0</v>
      </c>
      <c r="BI191" s="210">
        <f>IF(N191="nulová",J191,0)</f>
        <v>0</v>
      </c>
      <c r="BJ191" s="18" t="s">
        <v>80</v>
      </c>
      <c r="BK191" s="210">
        <f>ROUND(I191*H191,2)</f>
        <v>0</v>
      </c>
      <c r="BL191" s="18" t="s">
        <v>136</v>
      </c>
      <c r="BM191" s="209" t="s">
        <v>295</v>
      </c>
    </row>
    <row r="192" spans="1:47" s="2" customFormat="1" ht="12">
      <c r="A192" s="39"/>
      <c r="B192" s="40"/>
      <c r="C192" s="41"/>
      <c r="D192" s="211" t="s">
        <v>138</v>
      </c>
      <c r="E192" s="41"/>
      <c r="F192" s="212" t="s">
        <v>296</v>
      </c>
      <c r="G192" s="41"/>
      <c r="H192" s="41"/>
      <c r="I192" s="213"/>
      <c r="J192" s="41"/>
      <c r="K192" s="41"/>
      <c r="L192" s="45"/>
      <c r="M192" s="214"/>
      <c r="N192" s="215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138</v>
      </c>
      <c r="AU192" s="18" t="s">
        <v>82</v>
      </c>
    </row>
    <row r="193" spans="1:65" s="2" customFormat="1" ht="24.15" customHeight="1">
      <c r="A193" s="39"/>
      <c r="B193" s="40"/>
      <c r="C193" s="198" t="s">
        <v>297</v>
      </c>
      <c r="D193" s="198" t="s">
        <v>131</v>
      </c>
      <c r="E193" s="199" t="s">
        <v>298</v>
      </c>
      <c r="F193" s="200" t="s">
        <v>299</v>
      </c>
      <c r="G193" s="201" t="s">
        <v>142</v>
      </c>
      <c r="H193" s="202">
        <v>0.75</v>
      </c>
      <c r="I193" s="203"/>
      <c r="J193" s="204">
        <f>ROUND(I193*H193,2)</f>
        <v>0</v>
      </c>
      <c r="K193" s="200" t="s">
        <v>135</v>
      </c>
      <c r="L193" s="45"/>
      <c r="M193" s="205" t="s">
        <v>19</v>
      </c>
      <c r="N193" s="206" t="s">
        <v>46</v>
      </c>
      <c r="O193" s="85"/>
      <c r="P193" s="207">
        <f>O193*H193</f>
        <v>0</v>
      </c>
      <c r="Q193" s="207">
        <v>0</v>
      </c>
      <c r="R193" s="207">
        <f>Q193*H193</f>
        <v>0</v>
      </c>
      <c r="S193" s="207">
        <v>0</v>
      </c>
      <c r="T193" s="20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9" t="s">
        <v>136</v>
      </c>
      <c r="AT193" s="209" t="s">
        <v>131</v>
      </c>
      <c r="AU193" s="209" t="s">
        <v>82</v>
      </c>
      <c r="AY193" s="18" t="s">
        <v>128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8" t="s">
        <v>80</v>
      </c>
      <c r="BK193" s="210">
        <f>ROUND(I193*H193,2)</f>
        <v>0</v>
      </c>
      <c r="BL193" s="18" t="s">
        <v>136</v>
      </c>
      <c r="BM193" s="209" t="s">
        <v>300</v>
      </c>
    </row>
    <row r="194" spans="1:47" s="2" customFormat="1" ht="12">
      <c r="A194" s="39"/>
      <c r="B194" s="40"/>
      <c r="C194" s="41"/>
      <c r="D194" s="211" t="s">
        <v>138</v>
      </c>
      <c r="E194" s="41"/>
      <c r="F194" s="212" t="s">
        <v>301</v>
      </c>
      <c r="G194" s="41"/>
      <c r="H194" s="41"/>
      <c r="I194" s="213"/>
      <c r="J194" s="41"/>
      <c r="K194" s="41"/>
      <c r="L194" s="45"/>
      <c r="M194" s="214"/>
      <c r="N194" s="215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138</v>
      </c>
      <c r="AU194" s="18" t="s">
        <v>82</v>
      </c>
    </row>
    <row r="195" spans="1:51" s="13" customFormat="1" ht="12">
      <c r="A195" s="13"/>
      <c r="B195" s="216"/>
      <c r="C195" s="217"/>
      <c r="D195" s="218" t="s">
        <v>145</v>
      </c>
      <c r="E195" s="219" t="s">
        <v>19</v>
      </c>
      <c r="F195" s="220" t="s">
        <v>302</v>
      </c>
      <c r="G195" s="217"/>
      <c r="H195" s="221">
        <v>0.75</v>
      </c>
      <c r="I195" s="222"/>
      <c r="J195" s="217"/>
      <c r="K195" s="217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145</v>
      </c>
      <c r="AU195" s="227" t="s">
        <v>82</v>
      </c>
      <c r="AV195" s="13" t="s">
        <v>82</v>
      </c>
      <c r="AW195" s="13" t="s">
        <v>36</v>
      </c>
      <c r="AX195" s="13" t="s">
        <v>80</v>
      </c>
      <c r="AY195" s="227" t="s">
        <v>128</v>
      </c>
    </row>
    <row r="196" spans="1:65" s="2" customFormat="1" ht="24.15" customHeight="1">
      <c r="A196" s="39"/>
      <c r="B196" s="40"/>
      <c r="C196" s="198" t="s">
        <v>303</v>
      </c>
      <c r="D196" s="198" t="s">
        <v>131</v>
      </c>
      <c r="E196" s="199" t="s">
        <v>304</v>
      </c>
      <c r="F196" s="200" t="s">
        <v>305</v>
      </c>
      <c r="G196" s="201" t="s">
        <v>134</v>
      </c>
      <c r="H196" s="202">
        <v>2</v>
      </c>
      <c r="I196" s="203"/>
      <c r="J196" s="204">
        <f>ROUND(I196*H196,2)</f>
        <v>0</v>
      </c>
      <c r="K196" s="200" t="s">
        <v>135</v>
      </c>
      <c r="L196" s="45"/>
      <c r="M196" s="205" t="s">
        <v>19</v>
      </c>
      <c r="N196" s="206" t="s">
        <v>46</v>
      </c>
      <c r="O196" s="85"/>
      <c r="P196" s="207">
        <f>O196*H196</f>
        <v>0</v>
      </c>
      <c r="Q196" s="207">
        <v>0.01547</v>
      </c>
      <c r="R196" s="207">
        <f>Q196*H196</f>
        <v>0.03094</v>
      </c>
      <c r="S196" s="207">
        <v>0</v>
      </c>
      <c r="T196" s="208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09" t="s">
        <v>136</v>
      </c>
      <c r="AT196" s="209" t="s">
        <v>131</v>
      </c>
      <c r="AU196" s="209" t="s">
        <v>82</v>
      </c>
      <c r="AY196" s="18" t="s">
        <v>128</v>
      </c>
      <c r="BE196" s="210">
        <f>IF(N196="základní",J196,0)</f>
        <v>0</v>
      </c>
      <c r="BF196" s="210">
        <f>IF(N196="snížená",J196,0)</f>
        <v>0</v>
      </c>
      <c r="BG196" s="210">
        <f>IF(N196="zákl. přenesená",J196,0)</f>
        <v>0</v>
      </c>
      <c r="BH196" s="210">
        <f>IF(N196="sníž. přenesená",J196,0)</f>
        <v>0</v>
      </c>
      <c r="BI196" s="210">
        <f>IF(N196="nulová",J196,0)</f>
        <v>0</v>
      </c>
      <c r="BJ196" s="18" t="s">
        <v>80</v>
      </c>
      <c r="BK196" s="210">
        <f>ROUND(I196*H196,2)</f>
        <v>0</v>
      </c>
      <c r="BL196" s="18" t="s">
        <v>136</v>
      </c>
      <c r="BM196" s="209" t="s">
        <v>306</v>
      </c>
    </row>
    <row r="197" spans="1:47" s="2" customFormat="1" ht="12">
      <c r="A197" s="39"/>
      <c r="B197" s="40"/>
      <c r="C197" s="41"/>
      <c r="D197" s="211" t="s">
        <v>138</v>
      </c>
      <c r="E197" s="41"/>
      <c r="F197" s="212" t="s">
        <v>307</v>
      </c>
      <c r="G197" s="41"/>
      <c r="H197" s="41"/>
      <c r="I197" s="213"/>
      <c r="J197" s="41"/>
      <c r="K197" s="41"/>
      <c r="L197" s="45"/>
      <c r="M197" s="214"/>
      <c r="N197" s="215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138</v>
      </c>
      <c r="AU197" s="18" t="s">
        <v>82</v>
      </c>
    </row>
    <row r="198" spans="1:51" s="13" customFormat="1" ht="12">
      <c r="A198" s="13"/>
      <c r="B198" s="216"/>
      <c r="C198" s="217"/>
      <c r="D198" s="218" t="s">
        <v>145</v>
      </c>
      <c r="E198" s="219" t="s">
        <v>19</v>
      </c>
      <c r="F198" s="220" t="s">
        <v>308</v>
      </c>
      <c r="G198" s="217"/>
      <c r="H198" s="221">
        <v>2</v>
      </c>
      <c r="I198" s="222"/>
      <c r="J198" s="217"/>
      <c r="K198" s="217"/>
      <c r="L198" s="223"/>
      <c r="M198" s="224"/>
      <c r="N198" s="225"/>
      <c r="O198" s="225"/>
      <c r="P198" s="225"/>
      <c r="Q198" s="225"/>
      <c r="R198" s="225"/>
      <c r="S198" s="225"/>
      <c r="T198" s="22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7" t="s">
        <v>145</v>
      </c>
      <c r="AU198" s="227" t="s">
        <v>82</v>
      </c>
      <c r="AV198" s="13" t="s">
        <v>82</v>
      </c>
      <c r="AW198" s="13" t="s">
        <v>36</v>
      </c>
      <c r="AX198" s="13" t="s">
        <v>80</v>
      </c>
      <c r="AY198" s="227" t="s">
        <v>128</v>
      </c>
    </row>
    <row r="199" spans="1:65" s="2" customFormat="1" ht="24.15" customHeight="1">
      <c r="A199" s="39"/>
      <c r="B199" s="40"/>
      <c r="C199" s="198" t="s">
        <v>309</v>
      </c>
      <c r="D199" s="198" t="s">
        <v>131</v>
      </c>
      <c r="E199" s="199" t="s">
        <v>310</v>
      </c>
      <c r="F199" s="200" t="s">
        <v>311</v>
      </c>
      <c r="G199" s="201" t="s">
        <v>134</v>
      </c>
      <c r="H199" s="202">
        <v>1</v>
      </c>
      <c r="I199" s="203"/>
      <c r="J199" s="204">
        <f>ROUND(I199*H199,2)</f>
        <v>0</v>
      </c>
      <c r="K199" s="200" t="s">
        <v>135</v>
      </c>
      <c r="L199" s="45"/>
      <c r="M199" s="205" t="s">
        <v>19</v>
      </c>
      <c r="N199" s="206" t="s">
        <v>46</v>
      </c>
      <c r="O199" s="85"/>
      <c r="P199" s="207">
        <f>O199*H199</f>
        <v>0</v>
      </c>
      <c r="Q199" s="207">
        <v>0.06851</v>
      </c>
      <c r="R199" s="207">
        <f>Q199*H199</f>
        <v>0.06851</v>
      </c>
      <c r="S199" s="207">
        <v>0</v>
      </c>
      <c r="T199" s="208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09" t="s">
        <v>136</v>
      </c>
      <c r="AT199" s="209" t="s">
        <v>131</v>
      </c>
      <c r="AU199" s="209" t="s">
        <v>82</v>
      </c>
      <c r="AY199" s="18" t="s">
        <v>128</v>
      </c>
      <c r="BE199" s="210">
        <f>IF(N199="základní",J199,0)</f>
        <v>0</v>
      </c>
      <c r="BF199" s="210">
        <f>IF(N199="snížená",J199,0)</f>
        <v>0</v>
      </c>
      <c r="BG199" s="210">
        <f>IF(N199="zákl. přenesená",J199,0)</f>
        <v>0</v>
      </c>
      <c r="BH199" s="210">
        <f>IF(N199="sníž. přenesená",J199,0)</f>
        <v>0</v>
      </c>
      <c r="BI199" s="210">
        <f>IF(N199="nulová",J199,0)</f>
        <v>0</v>
      </c>
      <c r="BJ199" s="18" t="s">
        <v>80</v>
      </c>
      <c r="BK199" s="210">
        <f>ROUND(I199*H199,2)</f>
        <v>0</v>
      </c>
      <c r="BL199" s="18" t="s">
        <v>136</v>
      </c>
      <c r="BM199" s="209" t="s">
        <v>312</v>
      </c>
    </row>
    <row r="200" spans="1:47" s="2" customFormat="1" ht="12">
      <c r="A200" s="39"/>
      <c r="B200" s="40"/>
      <c r="C200" s="41"/>
      <c r="D200" s="211" t="s">
        <v>138</v>
      </c>
      <c r="E200" s="41"/>
      <c r="F200" s="212" t="s">
        <v>313</v>
      </c>
      <c r="G200" s="41"/>
      <c r="H200" s="41"/>
      <c r="I200" s="213"/>
      <c r="J200" s="41"/>
      <c r="K200" s="41"/>
      <c r="L200" s="45"/>
      <c r="M200" s="214"/>
      <c r="N200" s="215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138</v>
      </c>
      <c r="AU200" s="18" t="s">
        <v>82</v>
      </c>
    </row>
    <row r="201" spans="1:65" s="2" customFormat="1" ht="21.75" customHeight="1">
      <c r="A201" s="39"/>
      <c r="B201" s="40"/>
      <c r="C201" s="240" t="s">
        <v>314</v>
      </c>
      <c r="D201" s="240" t="s">
        <v>269</v>
      </c>
      <c r="E201" s="241" t="s">
        <v>315</v>
      </c>
      <c r="F201" s="242" t="s">
        <v>316</v>
      </c>
      <c r="G201" s="243" t="s">
        <v>134</v>
      </c>
      <c r="H201" s="244">
        <v>1</v>
      </c>
      <c r="I201" s="245"/>
      <c r="J201" s="246">
        <f>ROUND(I201*H201,2)</f>
        <v>0</v>
      </c>
      <c r="K201" s="242" t="s">
        <v>19</v>
      </c>
      <c r="L201" s="247"/>
      <c r="M201" s="248" t="s">
        <v>19</v>
      </c>
      <c r="N201" s="249" t="s">
        <v>46</v>
      </c>
      <c r="O201" s="85"/>
      <c r="P201" s="207">
        <f>O201*H201</f>
        <v>0</v>
      </c>
      <c r="Q201" s="207">
        <v>0.0059</v>
      </c>
      <c r="R201" s="207">
        <f>Q201*H201</f>
        <v>0.0059</v>
      </c>
      <c r="S201" s="207">
        <v>0</v>
      </c>
      <c r="T201" s="208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09" t="s">
        <v>177</v>
      </c>
      <c r="AT201" s="209" t="s">
        <v>269</v>
      </c>
      <c r="AU201" s="209" t="s">
        <v>82</v>
      </c>
      <c r="AY201" s="18" t="s">
        <v>128</v>
      </c>
      <c r="BE201" s="210">
        <f>IF(N201="základní",J201,0)</f>
        <v>0</v>
      </c>
      <c r="BF201" s="210">
        <f>IF(N201="snížená",J201,0)</f>
        <v>0</v>
      </c>
      <c r="BG201" s="210">
        <f>IF(N201="zákl. přenesená",J201,0)</f>
        <v>0</v>
      </c>
      <c r="BH201" s="210">
        <f>IF(N201="sníž. přenesená",J201,0)</f>
        <v>0</v>
      </c>
      <c r="BI201" s="210">
        <f>IF(N201="nulová",J201,0)</f>
        <v>0</v>
      </c>
      <c r="BJ201" s="18" t="s">
        <v>80</v>
      </c>
      <c r="BK201" s="210">
        <f>ROUND(I201*H201,2)</f>
        <v>0</v>
      </c>
      <c r="BL201" s="18" t="s">
        <v>136</v>
      </c>
      <c r="BM201" s="209" t="s">
        <v>317</v>
      </c>
    </row>
    <row r="202" spans="1:47" s="2" customFormat="1" ht="12">
      <c r="A202" s="39"/>
      <c r="B202" s="40"/>
      <c r="C202" s="41"/>
      <c r="D202" s="218" t="s">
        <v>237</v>
      </c>
      <c r="E202" s="41"/>
      <c r="F202" s="239" t="s">
        <v>318</v>
      </c>
      <c r="G202" s="41"/>
      <c r="H202" s="41"/>
      <c r="I202" s="213"/>
      <c r="J202" s="41"/>
      <c r="K202" s="41"/>
      <c r="L202" s="45"/>
      <c r="M202" s="214"/>
      <c r="N202" s="215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237</v>
      </c>
      <c r="AU202" s="18" t="s">
        <v>82</v>
      </c>
    </row>
    <row r="203" spans="1:65" s="2" customFormat="1" ht="24.15" customHeight="1">
      <c r="A203" s="39"/>
      <c r="B203" s="40"/>
      <c r="C203" s="198" t="s">
        <v>319</v>
      </c>
      <c r="D203" s="198" t="s">
        <v>131</v>
      </c>
      <c r="E203" s="199" t="s">
        <v>320</v>
      </c>
      <c r="F203" s="200" t="s">
        <v>321</v>
      </c>
      <c r="G203" s="201" t="s">
        <v>134</v>
      </c>
      <c r="H203" s="202">
        <v>2</v>
      </c>
      <c r="I203" s="203"/>
      <c r="J203" s="204">
        <f>ROUND(I203*H203,2)</f>
        <v>0</v>
      </c>
      <c r="K203" s="200" t="s">
        <v>135</v>
      </c>
      <c r="L203" s="45"/>
      <c r="M203" s="205" t="s">
        <v>19</v>
      </c>
      <c r="N203" s="206" t="s">
        <v>46</v>
      </c>
      <c r="O203" s="85"/>
      <c r="P203" s="207">
        <f>O203*H203</f>
        <v>0</v>
      </c>
      <c r="Q203" s="207">
        <v>0.00468</v>
      </c>
      <c r="R203" s="207">
        <f>Q203*H203</f>
        <v>0.00936</v>
      </c>
      <c r="S203" s="207">
        <v>0</v>
      </c>
      <c r="T203" s="208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09" t="s">
        <v>136</v>
      </c>
      <c r="AT203" s="209" t="s">
        <v>131</v>
      </c>
      <c r="AU203" s="209" t="s">
        <v>82</v>
      </c>
      <c r="AY203" s="18" t="s">
        <v>128</v>
      </c>
      <c r="BE203" s="210">
        <f>IF(N203="základní",J203,0)</f>
        <v>0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8" t="s">
        <v>80</v>
      </c>
      <c r="BK203" s="210">
        <f>ROUND(I203*H203,2)</f>
        <v>0</v>
      </c>
      <c r="BL203" s="18" t="s">
        <v>136</v>
      </c>
      <c r="BM203" s="209" t="s">
        <v>322</v>
      </c>
    </row>
    <row r="204" spans="1:47" s="2" customFormat="1" ht="12">
      <c r="A204" s="39"/>
      <c r="B204" s="40"/>
      <c r="C204" s="41"/>
      <c r="D204" s="211" t="s">
        <v>138</v>
      </c>
      <c r="E204" s="41"/>
      <c r="F204" s="212" t="s">
        <v>323</v>
      </c>
      <c r="G204" s="41"/>
      <c r="H204" s="41"/>
      <c r="I204" s="213"/>
      <c r="J204" s="41"/>
      <c r="K204" s="41"/>
      <c r="L204" s="45"/>
      <c r="M204" s="214"/>
      <c r="N204" s="215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138</v>
      </c>
      <c r="AU204" s="18" t="s">
        <v>82</v>
      </c>
    </row>
    <row r="205" spans="1:65" s="2" customFormat="1" ht="24.15" customHeight="1">
      <c r="A205" s="39"/>
      <c r="B205" s="40"/>
      <c r="C205" s="240" t="s">
        <v>324</v>
      </c>
      <c r="D205" s="240" t="s">
        <v>269</v>
      </c>
      <c r="E205" s="241" t="s">
        <v>325</v>
      </c>
      <c r="F205" s="242" t="s">
        <v>326</v>
      </c>
      <c r="G205" s="243" t="s">
        <v>134</v>
      </c>
      <c r="H205" s="244">
        <v>2</v>
      </c>
      <c r="I205" s="245"/>
      <c r="J205" s="246">
        <f>ROUND(I205*H205,2)</f>
        <v>0</v>
      </c>
      <c r="K205" s="242" t="s">
        <v>19</v>
      </c>
      <c r="L205" s="247"/>
      <c r="M205" s="248" t="s">
        <v>19</v>
      </c>
      <c r="N205" s="249" t="s">
        <v>46</v>
      </c>
      <c r="O205" s="85"/>
      <c r="P205" s="207">
        <f>O205*H205</f>
        <v>0</v>
      </c>
      <c r="Q205" s="207">
        <v>0.0067</v>
      </c>
      <c r="R205" s="207">
        <f>Q205*H205</f>
        <v>0.0134</v>
      </c>
      <c r="S205" s="207">
        <v>0</v>
      </c>
      <c r="T205" s="208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09" t="s">
        <v>177</v>
      </c>
      <c r="AT205" s="209" t="s">
        <v>269</v>
      </c>
      <c r="AU205" s="209" t="s">
        <v>82</v>
      </c>
      <c r="AY205" s="18" t="s">
        <v>128</v>
      </c>
      <c r="BE205" s="210">
        <f>IF(N205="základní",J205,0)</f>
        <v>0</v>
      </c>
      <c r="BF205" s="210">
        <f>IF(N205="snížená",J205,0)</f>
        <v>0</v>
      </c>
      <c r="BG205" s="210">
        <f>IF(N205="zákl. přenesená",J205,0)</f>
        <v>0</v>
      </c>
      <c r="BH205" s="210">
        <f>IF(N205="sníž. přenesená",J205,0)</f>
        <v>0</v>
      </c>
      <c r="BI205" s="210">
        <f>IF(N205="nulová",J205,0)</f>
        <v>0</v>
      </c>
      <c r="BJ205" s="18" t="s">
        <v>80</v>
      </c>
      <c r="BK205" s="210">
        <f>ROUND(I205*H205,2)</f>
        <v>0</v>
      </c>
      <c r="BL205" s="18" t="s">
        <v>136</v>
      </c>
      <c r="BM205" s="209" t="s">
        <v>327</v>
      </c>
    </row>
    <row r="206" spans="1:65" s="2" customFormat="1" ht="33" customHeight="1">
      <c r="A206" s="39"/>
      <c r="B206" s="40"/>
      <c r="C206" s="198" t="s">
        <v>328</v>
      </c>
      <c r="D206" s="198" t="s">
        <v>131</v>
      </c>
      <c r="E206" s="199" t="s">
        <v>329</v>
      </c>
      <c r="F206" s="200" t="s">
        <v>330</v>
      </c>
      <c r="G206" s="201" t="s">
        <v>134</v>
      </c>
      <c r="H206" s="202">
        <v>10</v>
      </c>
      <c r="I206" s="203"/>
      <c r="J206" s="204">
        <f>ROUND(I206*H206,2)</f>
        <v>0</v>
      </c>
      <c r="K206" s="200" t="s">
        <v>135</v>
      </c>
      <c r="L206" s="45"/>
      <c r="M206" s="205" t="s">
        <v>19</v>
      </c>
      <c r="N206" s="206" t="s">
        <v>46</v>
      </c>
      <c r="O206" s="85"/>
      <c r="P206" s="207">
        <f>O206*H206</f>
        <v>0</v>
      </c>
      <c r="Q206" s="207">
        <v>0.0117</v>
      </c>
      <c r="R206" s="207">
        <f>Q206*H206</f>
        <v>0.117</v>
      </c>
      <c r="S206" s="207">
        <v>0</v>
      </c>
      <c r="T206" s="20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09" t="s">
        <v>136</v>
      </c>
      <c r="AT206" s="209" t="s">
        <v>131</v>
      </c>
      <c r="AU206" s="209" t="s">
        <v>82</v>
      </c>
      <c r="AY206" s="18" t="s">
        <v>128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18" t="s">
        <v>80</v>
      </c>
      <c r="BK206" s="210">
        <f>ROUND(I206*H206,2)</f>
        <v>0</v>
      </c>
      <c r="BL206" s="18" t="s">
        <v>136</v>
      </c>
      <c r="BM206" s="209" t="s">
        <v>331</v>
      </c>
    </row>
    <row r="207" spans="1:47" s="2" customFormat="1" ht="12">
      <c r="A207" s="39"/>
      <c r="B207" s="40"/>
      <c r="C207" s="41"/>
      <c r="D207" s="211" t="s">
        <v>138</v>
      </c>
      <c r="E207" s="41"/>
      <c r="F207" s="212" t="s">
        <v>332</v>
      </c>
      <c r="G207" s="41"/>
      <c r="H207" s="41"/>
      <c r="I207" s="213"/>
      <c r="J207" s="41"/>
      <c r="K207" s="41"/>
      <c r="L207" s="45"/>
      <c r="M207" s="214"/>
      <c r="N207" s="215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138</v>
      </c>
      <c r="AU207" s="18" t="s">
        <v>82</v>
      </c>
    </row>
    <row r="208" spans="1:51" s="13" customFormat="1" ht="12">
      <c r="A208" s="13"/>
      <c r="B208" s="216"/>
      <c r="C208" s="217"/>
      <c r="D208" s="218" t="s">
        <v>145</v>
      </c>
      <c r="E208" s="219" t="s">
        <v>19</v>
      </c>
      <c r="F208" s="220" t="s">
        <v>333</v>
      </c>
      <c r="G208" s="217"/>
      <c r="H208" s="221">
        <v>10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145</v>
      </c>
      <c r="AU208" s="227" t="s">
        <v>82</v>
      </c>
      <c r="AV208" s="13" t="s">
        <v>82</v>
      </c>
      <c r="AW208" s="13" t="s">
        <v>36</v>
      </c>
      <c r="AX208" s="13" t="s">
        <v>80</v>
      </c>
      <c r="AY208" s="227" t="s">
        <v>128</v>
      </c>
    </row>
    <row r="209" spans="1:65" s="2" customFormat="1" ht="24.15" customHeight="1">
      <c r="A209" s="39"/>
      <c r="B209" s="40"/>
      <c r="C209" s="198" t="s">
        <v>334</v>
      </c>
      <c r="D209" s="198" t="s">
        <v>131</v>
      </c>
      <c r="E209" s="199" t="s">
        <v>335</v>
      </c>
      <c r="F209" s="200" t="s">
        <v>336</v>
      </c>
      <c r="G209" s="201" t="s">
        <v>142</v>
      </c>
      <c r="H209" s="202">
        <v>13.187</v>
      </c>
      <c r="I209" s="203"/>
      <c r="J209" s="204">
        <f>ROUND(I209*H209,2)</f>
        <v>0</v>
      </c>
      <c r="K209" s="200" t="s">
        <v>135</v>
      </c>
      <c r="L209" s="45"/>
      <c r="M209" s="205" t="s">
        <v>19</v>
      </c>
      <c r="N209" s="206" t="s">
        <v>46</v>
      </c>
      <c r="O209" s="85"/>
      <c r="P209" s="207">
        <f>O209*H209</f>
        <v>0</v>
      </c>
      <c r="Q209" s="207">
        <v>0</v>
      </c>
      <c r="R209" s="207">
        <f>Q209*H209</f>
        <v>0</v>
      </c>
      <c r="S209" s="207">
        <v>0.261</v>
      </c>
      <c r="T209" s="208">
        <f>S209*H209</f>
        <v>3.441807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09" t="s">
        <v>136</v>
      </c>
      <c r="AT209" s="209" t="s">
        <v>131</v>
      </c>
      <c r="AU209" s="209" t="s">
        <v>82</v>
      </c>
      <c r="AY209" s="18" t="s">
        <v>128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8" t="s">
        <v>80</v>
      </c>
      <c r="BK209" s="210">
        <f>ROUND(I209*H209,2)</f>
        <v>0</v>
      </c>
      <c r="BL209" s="18" t="s">
        <v>136</v>
      </c>
      <c r="BM209" s="209" t="s">
        <v>337</v>
      </c>
    </row>
    <row r="210" spans="1:47" s="2" customFormat="1" ht="12">
      <c r="A210" s="39"/>
      <c r="B210" s="40"/>
      <c r="C210" s="41"/>
      <c r="D210" s="211" t="s">
        <v>138</v>
      </c>
      <c r="E210" s="41"/>
      <c r="F210" s="212" t="s">
        <v>338</v>
      </c>
      <c r="G210" s="41"/>
      <c r="H210" s="41"/>
      <c r="I210" s="213"/>
      <c r="J210" s="41"/>
      <c r="K210" s="41"/>
      <c r="L210" s="45"/>
      <c r="M210" s="214"/>
      <c r="N210" s="215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138</v>
      </c>
      <c r="AU210" s="18" t="s">
        <v>82</v>
      </c>
    </row>
    <row r="211" spans="1:51" s="13" customFormat="1" ht="12">
      <c r="A211" s="13"/>
      <c r="B211" s="216"/>
      <c r="C211" s="217"/>
      <c r="D211" s="218" t="s">
        <v>145</v>
      </c>
      <c r="E211" s="219" t="s">
        <v>19</v>
      </c>
      <c r="F211" s="220" t="s">
        <v>339</v>
      </c>
      <c r="G211" s="217"/>
      <c r="H211" s="221">
        <v>4.52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7" t="s">
        <v>145</v>
      </c>
      <c r="AU211" s="227" t="s">
        <v>82</v>
      </c>
      <c r="AV211" s="13" t="s">
        <v>82</v>
      </c>
      <c r="AW211" s="13" t="s">
        <v>36</v>
      </c>
      <c r="AX211" s="13" t="s">
        <v>75</v>
      </c>
      <c r="AY211" s="227" t="s">
        <v>128</v>
      </c>
    </row>
    <row r="212" spans="1:51" s="13" customFormat="1" ht="12">
      <c r="A212" s="13"/>
      <c r="B212" s="216"/>
      <c r="C212" s="217"/>
      <c r="D212" s="218" t="s">
        <v>145</v>
      </c>
      <c r="E212" s="219" t="s">
        <v>19</v>
      </c>
      <c r="F212" s="220" t="s">
        <v>340</v>
      </c>
      <c r="G212" s="217"/>
      <c r="H212" s="221">
        <v>4.04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7" t="s">
        <v>145</v>
      </c>
      <c r="AU212" s="227" t="s">
        <v>82</v>
      </c>
      <c r="AV212" s="13" t="s">
        <v>82</v>
      </c>
      <c r="AW212" s="13" t="s">
        <v>36</v>
      </c>
      <c r="AX212" s="13" t="s">
        <v>75</v>
      </c>
      <c r="AY212" s="227" t="s">
        <v>128</v>
      </c>
    </row>
    <row r="213" spans="1:51" s="13" customFormat="1" ht="12">
      <c r="A213" s="13"/>
      <c r="B213" s="216"/>
      <c r="C213" s="217"/>
      <c r="D213" s="218" t="s">
        <v>145</v>
      </c>
      <c r="E213" s="219" t="s">
        <v>19</v>
      </c>
      <c r="F213" s="220" t="s">
        <v>341</v>
      </c>
      <c r="G213" s="217"/>
      <c r="H213" s="221">
        <v>4.627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7" t="s">
        <v>145</v>
      </c>
      <c r="AU213" s="227" t="s">
        <v>82</v>
      </c>
      <c r="AV213" s="13" t="s">
        <v>82</v>
      </c>
      <c r="AW213" s="13" t="s">
        <v>36</v>
      </c>
      <c r="AX213" s="13" t="s">
        <v>75</v>
      </c>
      <c r="AY213" s="227" t="s">
        <v>128</v>
      </c>
    </row>
    <row r="214" spans="1:51" s="14" customFormat="1" ht="12">
      <c r="A214" s="14"/>
      <c r="B214" s="228"/>
      <c r="C214" s="229"/>
      <c r="D214" s="218" t="s">
        <v>145</v>
      </c>
      <c r="E214" s="230" t="s">
        <v>19</v>
      </c>
      <c r="F214" s="231" t="s">
        <v>157</v>
      </c>
      <c r="G214" s="229"/>
      <c r="H214" s="232">
        <v>13.187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8" t="s">
        <v>145</v>
      </c>
      <c r="AU214" s="238" t="s">
        <v>82</v>
      </c>
      <c r="AV214" s="14" t="s">
        <v>136</v>
      </c>
      <c r="AW214" s="14" t="s">
        <v>36</v>
      </c>
      <c r="AX214" s="14" t="s">
        <v>80</v>
      </c>
      <c r="AY214" s="238" t="s">
        <v>128</v>
      </c>
    </row>
    <row r="215" spans="1:65" s="2" customFormat="1" ht="24.15" customHeight="1">
      <c r="A215" s="39"/>
      <c r="B215" s="40"/>
      <c r="C215" s="198" t="s">
        <v>342</v>
      </c>
      <c r="D215" s="198" t="s">
        <v>131</v>
      </c>
      <c r="E215" s="199" t="s">
        <v>343</v>
      </c>
      <c r="F215" s="200" t="s">
        <v>344</v>
      </c>
      <c r="G215" s="201" t="s">
        <v>345</v>
      </c>
      <c r="H215" s="202">
        <v>0.879</v>
      </c>
      <c r="I215" s="203"/>
      <c r="J215" s="204">
        <f>ROUND(I215*H215,2)</f>
        <v>0</v>
      </c>
      <c r="K215" s="200" t="s">
        <v>135</v>
      </c>
      <c r="L215" s="45"/>
      <c r="M215" s="205" t="s">
        <v>19</v>
      </c>
      <c r="N215" s="206" t="s">
        <v>46</v>
      </c>
      <c r="O215" s="85"/>
      <c r="P215" s="207">
        <f>O215*H215</f>
        <v>0</v>
      </c>
      <c r="Q215" s="207">
        <v>0</v>
      </c>
      <c r="R215" s="207">
        <f>Q215*H215</f>
        <v>0</v>
      </c>
      <c r="S215" s="207">
        <v>1.8</v>
      </c>
      <c r="T215" s="208">
        <f>S215*H215</f>
        <v>1.5822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09" t="s">
        <v>136</v>
      </c>
      <c r="AT215" s="209" t="s">
        <v>131</v>
      </c>
      <c r="AU215" s="209" t="s">
        <v>82</v>
      </c>
      <c r="AY215" s="18" t="s">
        <v>128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8" t="s">
        <v>80</v>
      </c>
      <c r="BK215" s="210">
        <f>ROUND(I215*H215,2)</f>
        <v>0</v>
      </c>
      <c r="BL215" s="18" t="s">
        <v>136</v>
      </c>
      <c r="BM215" s="209" t="s">
        <v>346</v>
      </c>
    </row>
    <row r="216" spans="1:47" s="2" customFormat="1" ht="12">
      <c r="A216" s="39"/>
      <c r="B216" s="40"/>
      <c r="C216" s="41"/>
      <c r="D216" s="211" t="s">
        <v>138</v>
      </c>
      <c r="E216" s="41"/>
      <c r="F216" s="212" t="s">
        <v>347</v>
      </c>
      <c r="G216" s="41"/>
      <c r="H216" s="41"/>
      <c r="I216" s="213"/>
      <c r="J216" s="41"/>
      <c r="K216" s="41"/>
      <c r="L216" s="45"/>
      <c r="M216" s="214"/>
      <c r="N216" s="215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138</v>
      </c>
      <c r="AU216" s="18" t="s">
        <v>82</v>
      </c>
    </row>
    <row r="217" spans="1:51" s="13" customFormat="1" ht="12">
      <c r="A217" s="13"/>
      <c r="B217" s="216"/>
      <c r="C217" s="217"/>
      <c r="D217" s="218" t="s">
        <v>145</v>
      </c>
      <c r="E217" s="219" t="s">
        <v>19</v>
      </c>
      <c r="F217" s="220" t="s">
        <v>348</v>
      </c>
      <c r="G217" s="217"/>
      <c r="H217" s="221">
        <v>0.879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7" t="s">
        <v>145</v>
      </c>
      <c r="AU217" s="227" t="s">
        <v>82</v>
      </c>
      <c r="AV217" s="13" t="s">
        <v>82</v>
      </c>
      <c r="AW217" s="13" t="s">
        <v>36</v>
      </c>
      <c r="AX217" s="13" t="s">
        <v>80</v>
      </c>
      <c r="AY217" s="227" t="s">
        <v>128</v>
      </c>
    </row>
    <row r="218" spans="1:65" s="2" customFormat="1" ht="16.5" customHeight="1">
      <c r="A218" s="39"/>
      <c r="B218" s="40"/>
      <c r="C218" s="198" t="s">
        <v>349</v>
      </c>
      <c r="D218" s="198" t="s">
        <v>131</v>
      </c>
      <c r="E218" s="199" t="s">
        <v>350</v>
      </c>
      <c r="F218" s="200" t="s">
        <v>351</v>
      </c>
      <c r="G218" s="201" t="s">
        <v>142</v>
      </c>
      <c r="H218" s="202">
        <v>66.28</v>
      </c>
      <c r="I218" s="203"/>
      <c r="J218" s="204">
        <f>ROUND(I218*H218,2)</f>
        <v>0</v>
      </c>
      <c r="K218" s="200" t="s">
        <v>135</v>
      </c>
      <c r="L218" s="45"/>
      <c r="M218" s="205" t="s">
        <v>19</v>
      </c>
      <c r="N218" s="206" t="s">
        <v>46</v>
      </c>
      <c r="O218" s="85"/>
      <c r="P218" s="207">
        <f>O218*H218</f>
        <v>0</v>
      </c>
      <c r="Q218" s="207">
        <v>0</v>
      </c>
      <c r="R218" s="207">
        <f>Q218*H218</f>
        <v>0</v>
      </c>
      <c r="S218" s="207">
        <v>0</v>
      </c>
      <c r="T218" s="20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09" t="s">
        <v>136</v>
      </c>
      <c r="AT218" s="209" t="s">
        <v>131</v>
      </c>
      <c r="AU218" s="209" t="s">
        <v>82</v>
      </c>
      <c r="AY218" s="18" t="s">
        <v>128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8" t="s">
        <v>80</v>
      </c>
      <c r="BK218" s="210">
        <f>ROUND(I218*H218,2)</f>
        <v>0</v>
      </c>
      <c r="BL218" s="18" t="s">
        <v>136</v>
      </c>
      <c r="BM218" s="209" t="s">
        <v>352</v>
      </c>
    </row>
    <row r="219" spans="1:47" s="2" customFormat="1" ht="12">
      <c r="A219" s="39"/>
      <c r="B219" s="40"/>
      <c r="C219" s="41"/>
      <c r="D219" s="211" t="s">
        <v>138</v>
      </c>
      <c r="E219" s="41"/>
      <c r="F219" s="212" t="s">
        <v>353</v>
      </c>
      <c r="G219" s="41"/>
      <c r="H219" s="41"/>
      <c r="I219" s="213"/>
      <c r="J219" s="41"/>
      <c r="K219" s="41"/>
      <c r="L219" s="45"/>
      <c r="M219" s="214"/>
      <c r="N219" s="215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138</v>
      </c>
      <c r="AU219" s="18" t="s">
        <v>82</v>
      </c>
    </row>
    <row r="220" spans="1:51" s="13" customFormat="1" ht="12">
      <c r="A220" s="13"/>
      <c r="B220" s="216"/>
      <c r="C220" s="217"/>
      <c r="D220" s="218" t="s">
        <v>145</v>
      </c>
      <c r="E220" s="219" t="s">
        <v>19</v>
      </c>
      <c r="F220" s="220" t="s">
        <v>354</v>
      </c>
      <c r="G220" s="217"/>
      <c r="H220" s="221">
        <v>66.28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7" t="s">
        <v>145</v>
      </c>
      <c r="AU220" s="227" t="s">
        <v>82</v>
      </c>
      <c r="AV220" s="13" t="s">
        <v>82</v>
      </c>
      <c r="AW220" s="13" t="s">
        <v>36</v>
      </c>
      <c r="AX220" s="13" t="s">
        <v>80</v>
      </c>
      <c r="AY220" s="227" t="s">
        <v>128</v>
      </c>
    </row>
    <row r="221" spans="1:65" s="2" customFormat="1" ht="24.15" customHeight="1">
      <c r="A221" s="39"/>
      <c r="B221" s="40"/>
      <c r="C221" s="198" t="s">
        <v>355</v>
      </c>
      <c r="D221" s="198" t="s">
        <v>131</v>
      </c>
      <c r="E221" s="199" t="s">
        <v>356</v>
      </c>
      <c r="F221" s="200" t="s">
        <v>357</v>
      </c>
      <c r="G221" s="201" t="s">
        <v>142</v>
      </c>
      <c r="H221" s="202">
        <v>14</v>
      </c>
      <c r="I221" s="203"/>
      <c r="J221" s="204">
        <f>ROUND(I221*H221,2)</f>
        <v>0</v>
      </c>
      <c r="K221" s="200" t="s">
        <v>135</v>
      </c>
      <c r="L221" s="45"/>
      <c r="M221" s="205" t="s">
        <v>19</v>
      </c>
      <c r="N221" s="206" t="s">
        <v>46</v>
      </c>
      <c r="O221" s="85"/>
      <c r="P221" s="207">
        <f>O221*H221</f>
        <v>0</v>
      </c>
      <c r="Q221" s="207">
        <v>0</v>
      </c>
      <c r="R221" s="207">
        <f>Q221*H221</f>
        <v>0</v>
      </c>
      <c r="S221" s="207">
        <v>0.076</v>
      </c>
      <c r="T221" s="208">
        <f>S221*H221</f>
        <v>1.064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09" t="s">
        <v>136</v>
      </c>
      <c r="AT221" s="209" t="s">
        <v>131</v>
      </c>
      <c r="AU221" s="209" t="s">
        <v>82</v>
      </c>
      <c r="AY221" s="18" t="s">
        <v>128</v>
      </c>
      <c r="BE221" s="210">
        <f>IF(N221="základní",J221,0)</f>
        <v>0</v>
      </c>
      <c r="BF221" s="210">
        <f>IF(N221="snížená",J221,0)</f>
        <v>0</v>
      </c>
      <c r="BG221" s="210">
        <f>IF(N221="zákl. přenesená",J221,0)</f>
        <v>0</v>
      </c>
      <c r="BH221" s="210">
        <f>IF(N221="sníž. přenesená",J221,0)</f>
        <v>0</v>
      </c>
      <c r="BI221" s="210">
        <f>IF(N221="nulová",J221,0)</f>
        <v>0</v>
      </c>
      <c r="BJ221" s="18" t="s">
        <v>80</v>
      </c>
      <c r="BK221" s="210">
        <f>ROUND(I221*H221,2)</f>
        <v>0</v>
      </c>
      <c r="BL221" s="18" t="s">
        <v>136</v>
      </c>
      <c r="BM221" s="209" t="s">
        <v>358</v>
      </c>
    </row>
    <row r="222" spans="1:47" s="2" customFormat="1" ht="12">
      <c r="A222" s="39"/>
      <c r="B222" s="40"/>
      <c r="C222" s="41"/>
      <c r="D222" s="211" t="s">
        <v>138</v>
      </c>
      <c r="E222" s="41"/>
      <c r="F222" s="212" t="s">
        <v>359</v>
      </c>
      <c r="G222" s="41"/>
      <c r="H222" s="41"/>
      <c r="I222" s="213"/>
      <c r="J222" s="41"/>
      <c r="K222" s="41"/>
      <c r="L222" s="45"/>
      <c r="M222" s="214"/>
      <c r="N222" s="215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138</v>
      </c>
      <c r="AU222" s="18" t="s">
        <v>82</v>
      </c>
    </row>
    <row r="223" spans="1:51" s="13" customFormat="1" ht="12">
      <c r="A223" s="13"/>
      <c r="B223" s="216"/>
      <c r="C223" s="217"/>
      <c r="D223" s="218" t="s">
        <v>145</v>
      </c>
      <c r="E223" s="219" t="s">
        <v>19</v>
      </c>
      <c r="F223" s="220" t="s">
        <v>360</v>
      </c>
      <c r="G223" s="217"/>
      <c r="H223" s="221">
        <v>2.8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7" t="s">
        <v>145</v>
      </c>
      <c r="AU223" s="227" t="s">
        <v>82</v>
      </c>
      <c r="AV223" s="13" t="s">
        <v>82</v>
      </c>
      <c r="AW223" s="13" t="s">
        <v>36</v>
      </c>
      <c r="AX223" s="13" t="s">
        <v>75</v>
      </c>
      <c r="AY223" s="227" t="s">
        <v>128</v>
      </c>
    </row>
    <row r="224" spans="1:51" s="13" customFormat="1" ht="12">
      <c r="A224" s="13"/>
      <c r="B224" s="216"/>
      <c r="C224" s="217"/>
      <c r="D224" s="218" t="s">
        <v>145</v>
      </c>
      <c r="E224" s="219" t="s">
        <v>19</v>
      </c>
      <c r="F224" s="220" t="s">
        <v>361</v>
      </c>
      <c r="G224" s="217"/>
      <c r="H224" s="221">
        <v>9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7" t="s">
        <v>145</v>
      </c>
      <c r="AU224" s="227" t="s">
        <v>82</v>
      </c>
      <c r="AV224" s="13" t="s">
        <v>82</v>
      </c>
      <c r="AW224" s="13" t="s">
        <v>36</v>
      </c>
      <c r="AX224" s="13" t="s">
        <v>75</v>
      </c>
      <c r="AY224" s="227" t="s">
        <v>128</v>
      </c>
    </row>
    <row r="225" spans="1:51" s="13" customFormat="1" ht="12">
      <c r="A225" s="13"/>
      <c r="B225" s="216"/>
      <c r="C225" s="217"/>
      <c r="D225" s="218" t="s">
        <v>145</v>
      </c>
      <c r="E225" s="219" t="s">
        <v>19</v>
      </c>
      <c r="F225" s="220" t="s">
        <v>362</v>
      </c>
      <c r="G225" s="217"/>
      <c r="H225" s="221">
        <v>2.2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7" t="s">
        <v>145</v>
      </c>
      <c r="AU225" s="227" t="s">
        <v>82</v>
      </c>
      <c r="AV225" s="13" t="s">
        <v>82</v>
      </c>
      <c r="AW225" s="13" t="s">
        <v>36</v>
      </c>
      <c r="AX225" s="13" t="s">
        <v>75</v>
      </c>
      <c r="AY225" s="227" t="s">
        <v>128</v>
      </c>
    </row>
    <row r="226" spans="1:51" s="14" customFormat="1" ht="12">
      <c r="A226" s="14"/>
      <c r="B226" s="228"/>
      <c r="C226" s="229"/>
      <c r="D226" s="218" t="s">
        <v>145</v>
      </c>
      <c r="E226" s="230" t="s">
        <v>19</v>
      </c>
      <c r="F226" s="231" t="s">
        <v>157</v>
      </c>
      <c r="G226" s="229"/>
      <c r="H226" s="232">
        <v>14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38" t="s">
        <v>145</v>
      </c>
      <c r="AU226" s="238" t="s">
        <v>82</v>
      </c>
      <c r="AV226" s="14" t="s">
        <v>136</v>
      </c>
      <c r="AW226" s="14" t="s">
        <v>36</v>
      </c>
      <c r="AX226" s="14" t="s">
        <v>80</v>
      </c>
      <c r="AY226" s="238" t="s">
        <v>128</v>
      </c>
    </row>
    <row r="227" spans="1:65" s="2" customFormat="1" ht="16.5" customHeight="1">
      <c r="A227" s="39"/>
      <c r="B227" s="40"/>
      <c r="C227" s="198" t="s">
        <v>363</v>
      </c>
      <c r="D227" s="198" t="s">
        <v>131</v>
      </c>
      <c r="E227" s="199" t="s">
        <v>364</v>
      </c>
      <c r="F227" s="200" t="s">
        <v>365</v>
      </c>
      <c r="G227" s="201" t="s">
        <v>149</v>
      </c>
      <c r="H227" s="202">
        <v>6.004</v>
      </c>
      <c r="I227" s="203"/>
      <c r="J227" s="204">
        <f>ROUND(I227*H227,2)</f>
        <v>0</v>
      </c>
      <c r="K227" s="200" t="s">
        <v>135</v>
      </c>
      <c r="L227" s="45"/>
      <c r="M227" s="205" t="s">
        <v>19</v>
      </c>
      <c r="N227" s="206" t="s">
        <v>46</v>
      </c>
      <c r="O227" s="85"/>
      <c r="P227" s="207">
        <f>O227*H227</f>
        <v>0</v>
      </c>
      <c r="Q227" s="207">
        <v>0</v>
      </c>
      <c r="R227" s="207">
        <f>Q227*H227</f>
        <v>0</v>
      </c>
      <c r="S227" s="207">
        <v>0.003</v>
      </c>
      <c r="T227" s="208">
        <f>S227*H227</f>
        <v>0.018012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09" t="s">
        <v>136</v>
      </c>
      <c r="AT227" s="209" t="s">
        <v>131</v>
      </c>
      <c r="AU227" s="209" t="s">
        <v>82</v>
      </c>
      <c r="AY227" s="18" t="s">
        <v>128</v>
      </c>
      <c r="BE227" s="210">
        <f>IF(N227="základní",J227,0)</f>
        <v>0</v>
      </c>
      <c r="BF227" s="210">
        <f>IF(N227="snížená",J227,0)</f>
        <v>0</v>
      </c>
      <c r="BG227" s="210">
        <f>IF(N227="zákl. přenesená",J227,0)</f>
        <v>0</v>
      </c>
      <c r="BH227" s="210">
        <f>IF(N227="sníž. přenesená",J227,0)</f>
        <v>0</v>
      </c>
      <c r="BI227" s="210">
        <f>IF(N227="nulová",J227,0)</f>
        <v>0</v>
      </c>
      <c r="BJ227" s="18" t="s">
        <v>80</v>
      </c>
      <c r="BK227" s="210">
        <f>ROUND(I227*H227,2)</f>
        <v>0</v>
      </c>
      <c r="BL227" s="18" t="s">
        <v>136</v>
      </c>
      <c r="BM227" s="209" t="s">
        <v>366</v>
      </c>
    </row>
    <row r="228" spans="1:47" s="2" customFormat="1" ht="12">
      <c r="A228" s="39"/>
      <c r="B228" s="40"/>
      <c r="C228" s="41"/>
      <c r="D228" s="211" t="s">
        <v>138</v>
      </c>
      <c r="E228" s="41"/>
      <c r="F228" s="212" t="s">
        <v>367</v>
      </c>
      <c r="G228" s="41"/>
      <c r="H228" s="41"/>
      <c r="I228" s="213"/>
      <c r="J228" s="41"/>
      <c r="K228" s="41"/>
      <c r="L228" s="45"/>
      <c r="M228" s="214"/>
      <c r="N228" s="215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138</v>
      </c>
      <c r="AU228" s="18" t="s">
        <v>82</v>
      </c>
    </row>
    <row r="229" spans="1:51" s="13" customFormat="1" ht="12">
      <c r="A229" s="13"/>
      <c r="B229" s="216"/>
      <c r="C229" s="217"/>
      <c r="D229" s="218" t="s">
        <v>145</v>
      </c>
      <c r="E229" s="219" t="s">
        <v>19</v>
      </c>
      <c r="F229" s="220" t="s">
        <v>368</v>
      </c>
      <c r="G229" s="217"/>
      <c r="H229" s="221">
        <v>6.004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7" t="s">
        <v>145</v>
      </c>
      <c r="AU229" s="227" t="s">
        <v>82</v>
      </c>
      <c r="AV229" s="13" t="s">
        <v>82</v>
      </c>
      <c r="AW229" s="13" t="s">
        <v>36</v>
      </c>
      <c r="AX229" s="13" t="s">
        <v>80</v>
      </c>
      <c r="AY229" s="227" t="s">
        <v>128</v>
      </c>
    </row>
    <row r="230" spans="1:65" s="2" customFormat="1" ht="24.15" customHeight="1">
      <c r="A230" s="39"/>
      <c r="B230" s="40"/>
      <c r="C230" s="198" t="s">
        <v>369</v>
      </c>
      <c r="D230" s="198" t="s">
        <v>131</v>
      </c>
      <c r="E230" s="199" t="s">
        <v>370</v>
      </c>
      <c r="F230" s="200" t="s">
        <v>371</v>
      </c>
      <c r="G230" s="201" t="s">
        <v>134</v>
      </c>
      <c r="H230" s="202">
        <v>20</v>
      </c>
      <c r="I230" s="203"/>
      <c r="J230" s="204">
        <f>ROUND(I230*H230,2)</f>
        <v>0</v>
      </c>
      <c r="K230" s="200" t="s">
        <v>135</v>
      </c>
      <c r="L230" s="45"/>
      <c r="M230" s="205" t="s">
        <v>19</v>
      </c>
      <c r="N230" s="206" t="s">
        <v>46</v>
      </c>
      <c r="O230" s="85"/>
      <c r="P230" s="207">
        <f>O230*H230</f>
        <v>0</v>
      </c>
      <c r="Q230" s="207">
        <v>0</v>
      </c>
      <c r="R230" s="207">
        <f>Q230*H230</f>
        <v>0</v>
      </c>
      <c r="S230" s="207">
        <v>0.001</v>
      </c>
      <c r="T230" s="208">
        <f>S230*H230</f>
        <v>0.02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09" t="s">
        <v>136</v>
      </c>
      <c r="AT230" s="209" t="s">
        <v>131</v>
      </c>
      <c r="AU230" s="209" t="s">
        <v>82</v>
      </c>
      <c r="AY230" s="18" t="s">
        <v>128</v>
      </c>
      <c r="BE230" s="210">
        <f>IF(N230="základní",J230,0)</f>
        <v>0</v>
      </c>
      <c r="BF230" s="210">
        <f>IF(N230="snížená",J230,0)</f>
        <v>0</v>
      </c>
      <c r="BG230" s="210">
        <f>IF(N230="zákl. přenesená",J230,0)</f>
        <v>0</v>
      </c>
      <c r="BH230" s="210">
        <f>IF(N230="sníž. přenesená",J230,0)</f>
        <v>0</v>
      </c>
      <c r="BI230" s="210">
        <f>IF(N230="nulová",J230,0)</f>
        <v>0</v>
      </c>
      <c r="BJ230" s="18" t="s">
        <v>80</v>
      </c>
      <c r="BK230" s="210">
        <f>ROUND(I230*H230,2)</f>
        <v>0</v>
      </c>
      <c r="BL230" s="18" t="s">
        <v>136</v>
      </c>
      <c r="BM230" s="209" t="s">
        <v>372</v>
      </c>
    </row>
    <row r="231" spans="1:47" s="2" customFormat="1" ht="12">
      <c r="A231" s="39"/>
      <c r="B231" s="40"/>
      <c r="C231" s="41"/>
      <c r="D231" s="211" t="s">
        <v>138</v>
      </c>
      <c r="E231" s="41"/>
      <c r="F231" s="212" t="s">
        <v>373</v>
      </c>
      <c r="G231" s="41"/>
      <c r="H231" s="41"/>
      <c r="I231" s="213"/>
      <c r="J231" s="41"/>
      <c r="K231" s="41"/>
      <c r="L231" s="45"/>
      <c r="M231" s="214"/>
      <c r="N231" s="215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138</v>
      </c>
      <c r="AU231" s="18" t="s">
        <v>82</v>
      </c>
    </row>
    <row r="232" spans="1:51" s="13" customFormat="1" ht="12">
      <c r="A232" s="13"/>
      <c r="B232" s="216"/>
      <c r="C232" s="217"/>
      <c r="D232" s="218" t="s">
        <v>145</v>
      </c>
      <c r="E232" s="219" t="s">
        <v>19</v>
      </c>
      <c r="F232" s="220" t="s">
        <v>374</v>
      </c>
      <c r="G232" s="217"/>
      <c r="H232" s="221">
        <v>20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7" t="s">
        <v>145</v>
      </c>
      <c r="AU232" s="227" t="s">
        <v>82</v>
      </c>
      <c r="AV232" s="13" t="s">
        <v>82</v>
      </c>
      <c r="AW232" s="13" t="s">
        <v>36</v>
      </c>
      <c r="AX232" s="13" t="s">
        <v>80</v>
      </c>
      <c r="AY232" s="227" t="s">
        <v>128</v>
      </c>
    </row>
    <row r="233" spans="1:65" s="2" customFormat="1" ht="21.75" customHeight="1">
      <c r="A233" s="39"/>
      <c r="B233" s="40"/>
      <c r="C233" s="198" t="s">
        <v>375</v>
      </c>
      <c r="D233" s="198" t="s">
        <v>131</v>
      </c>
      <c r="E233" s="199" t="s">
        <v>376</v>
      </c>
      <c r="F233" s="200" t="s">
        <v>377</v>
      </c>
      <c r="G233" s="201" t="s">
        <v>149</v>
      </c>
      <c r="H233" s="202">
        <v>1.5</v>
      </c>
      <c r="I233" s="203"/>
      <c r="J233" s="204">
        <f>ROUND(I233*H233,2)</f>
        <v>0</v>
      </c>
      <c r="K233" s="200" t="s">
        <v>135</v>
      </c>
      <c r="L233" s="45"/>
      <c r="M233" s="205" t="s">
        <v>19</v>
      </c>
      <c r="N233" s="206" t="s">
        <v>46</v>
      </c>
      <c r="O233" s="85"/>
      <c r="P233" s="207">
        <f>O233*H233</f>
        <v>0</v>
      </c>
      <c r="Q233" s="207">
        <v>0</v>
      </c>
      <c r="R233" s="207">
        <f>Q233*H233</f>
        <v>0</v>
      </c>
      <c r="S233" s="207">
        <v>0.01</v>
      </c>
      <c r="T233" s="208">
        <f>S233*H233</f>
        <v>0.015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09" t="s">
        <v>136</v>
      </c>
      <c r="AT233" s="209" t="s">
        <v>131</v>
      </c>
      <c r="AU233" s="209" t="s">
        <v>82</v>
      </c>
      <c r="AY233" s="18" t="s">
        <v>128</v>
      </c>
      <c r="BE233" s="210">
        <f>IF(N233="základní",J233,0)</f>
        <v>0</v>
      </c>
      <c r="BF233" s="210">
        <f>IF(N233="snížená",J233,0)</f>
        <v>0</v>
      </c>
      <c r="BG233" s="210">
        <f>IF(N233="zákl. přenesená",J233,0)</f>
        <v>0</v>
      </c>
      <c r="BH233" s="210">
        <f>IF(N233="sníž. přenesená",J233,0)</f>
        <v>0</v>
      </c>
      <c r="BI233" s="210">
        <f>IF(N233="nulová",J233,0)</f>
        <v>0</v>
      </c>
      <c r="BJ233" s="18" t="s">
        <v>80</v>
      </c>
      <c r="BK233" s="210">
        <f>ROUND(I233*H233,2)</f>
        <v>0</v>
      </c>
      <c r="BL233" s="18" t="s">
        <v>136</v>
      </c>
      <c r="BM233" s="209" t="s">
        <v>378</v>
      </c>
    </row>
    <row r="234" spans="1:47" s="2" customFormat="1" ht="12">
      <c r="A234" s="39"/>
      <c r="B234" s="40"/>
      <c r="C234" s="41"/>
      <c r="D234" s="211" t="s">
        <v>138</v>
      </c>
      <c r="E234" s="41"/>
      <c r="F234" s="212" t="s">
        <v>379</v>
      </c>
      <c r="G234" s="41"/>
      <c r="H234" s="41"/>
      <c r="I234" s="213"/>
      <c r="J234" s="41"/>
      <c r="K234" s="41"/>
      <c r="L234" s="45"/>
      <c r="M234" s="214"/>
      <c r="N234" s="215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138</v>
      </c>
      <c r="AU234" s="18" t="s">
        <v>82</v>
      </c>
    </row>
    <row r="235" spans="1:51" s="13" customFormat="1" ht="12">
      <c r="A235" s="13"/>
      <c r="B235" s="216"/>
      <c r="C235" s="217"/>
      <c r="D235" s="218" t="s">
        <v>145</v>
      </c>
      <c r="E235" s="219" t="s">
        <v>19</v>
      </c>
      <c r="F235" s="220" t="s">
        <v>380</v>
      </c>
      <c r="G235" s="217"/>
      <c r="H235" s="221">
        <v>1.5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7" t="s">
        <v>145</v>
      </c>
      <c r="AU235" s="227" t="s">
        <v>82</v>
      </c>
      <c r="AV235" s="13" t="s">
        <v>82</v>
      </c>
      <c r="AW235" s="13" t="s">
        <v>36</v>
      </c>
      <c r="AX235" s="13" t="s">
        <v>80</v>
      </c>
      <c r="AY235" s="227" t="s">
        <v>128</v>
      </c>
    </row>
    <row r="236" spans="1:65" s="2" customFormat="1" ht="24.15" customHeight="1">
      <c r="A236" s="39"/>
      <c r="B236" s="40"/>
      <c r="C236" s="198" t="s">
        <v>381</v>
      </c>
      <c r="D236" s="198" t="s">
        <v>131</v>
      </c>
      <c r="E236" s="199" t="s">
        <v>382</v>
      </c>
      <c r="F236" s="200" t="s">
        <v>383</v>
      </c>
      <c r="G236" s="201" t="s">
        <v>134</v>
      </c>
      <c r="H236" s="202">
        <v>1</v>
      </c>
      <c r="I236" s="203"/>
      <c r="J236" s="204">
        <f>ROUND(I236*H236,2)</f>
        <v>0</v>
      </c>
      <c r="K236" s="200" t="s">
        <v>135</v>
      </c>
      <c r="L236" s="45"/>
      <c r="M236" s="205" t="s">
        <v>19</v>
      </c>
      <c r="N236" s="206" t="s">
        <v>46</v>
      </c>
      <c r="O236" s="85"/>
      <c r="P236" s="207">
        <f>O236*H236</f>
        <v>0</v>
      </c>
      <c r="Q236" s="207">
        <v>0</v>
      </c>
      <c r="R236" s="207">
        <f>Q236*H236</f>
        <v>0</v>
      </c>
      <c r="S236" s="207">
        <v>0.054</v>
      </c>
      <c r="T236" s="208">
        <f>S236*H236</f>
        <v>0.054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9" t="s">
        <v>136</v>
      </c>
      <c r="AT236" s="209" t="s">
        <v>131</v>
      </c>
      <c r="AU236" s="209" t="s">
        <v>82</v>
      </c>
      <c r="AY236" s="18" t="s">
        <v>128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8" t="s">
        <v>80</v>
      </c>
      <c r="BK236" s="210">
        <f>ROUND(I236*H236,2)</f>
        <v>0</v>
      </c>
      <c r="BL236" s="18" t="s">
        <v>136</v>
      </c>
      <c r="BM236" s="209" t="s">
        <v>384</v>
      </c>
    </row>
    <row r="237" spans="1:47" s="2" customFormat="1" ht="12">
      <c r="A237" s="39"/>
      <c r="B237" s="40"/>
      <c r="C237" s="41"/>
      <c r="D237" s="211" t="s">
        <v>138</v>
      </c>
      <c r="E237" s="41"/>
      <c r="F237" s="212" t="s">
        <v>385</v>
      </c>
      <c r="G237" s="41"/>
      <c r="H237" s="41"/>
      <c r="I237" s="213"/>
      <c r="J237" s="41"/>
      <c r="K237" s="41"/>
      <c r="L237" s="45"/>
      <c r="M237" s="214"/>
      <c r="N237" s="215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138</v>
      </c>
      <c r="AU237" s="18" t="s">
        <v>82</v>
      </c>
    </row>
    <row r="238" spans="1:65" s="2" customFormat="1" ht="24.15" customHeight="1">
      <c r="A238" s="39"/>
      <c r="B238" s="40"/>
      <c r="C238" s="198" t="s">
        <v>386</v>
      </c>
      <c r="D238" s="198" t="s">
        <v>131</v>
      </c>
      <c r="E238" s="199" t="s">
        <v>387</v>
      </c>
      <c r="F238" s="200" t="s">
        <v>388</v>
      </c>
      <c r="G238" s="201" t="s">
        <v>142</v>
      </c>
      <c r="H238" s="202">
        <v>87.53</v>
      </c>
      <c r="I238" s="203"/>
      <c r="J238" s="204">
        <f>ROUND(I238*H238,2)</f>
        <v>0</v>
      </c>
      <c r="K238" s="200" t="s">
        <v>135</v>
      </c>
      <c r="L238" s="45"/>
      <c r="M238" s="205" t="s">
        <v>19</v>
      </c>
      <c r="N238" s="206" t="s">
        <v>46</v>
      </c>
      <c r="O238" s="85"/>
      <c r="P238" s="207">
        <f>O238*H238</f>
        <v>0</v>
      </c>
      <c r="Q238" s="207">
        <v>0</v>
      </c>
      <c r="R238" s="207">
        <f>Q238*H238</f>
        <v>0</v>
      </c>
      <c r="S238" s="207">
        <v>0.01</v>
      </c>
      <c r="T238" s="208">
        <f>S238*H238</f>
        <v>0.8753000000000001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09" t="s">
        <v>136</v>
      </c>
      <c r="AT238" s="209" t="s">
        <v>131</v>
      </c>
      <c r="AU238" s="209" t="s">
        <v>82</v>
      </c>
      <c r="AY238" s="18" t="s">
        <v>128</v>
      </c>
      <c r="BE238" s="210">
        <f>IF(N238="základní",J238,0)</f>
        <v>0</v>
      </c>
      <c r="BF238" s="210">
        <f>IF(N238="snížená",J238,0)</f>
        <v>0</v>
      </c>
      <c r="BG238" s="210">
        <f>IF(N238="zákl. přenesená",J238,0)</f>
        <v>0</v>
      </c>
      <c r="BH238" s="210">
        <f>IF(N238="sníž. přenesená",J238,0)</f>
        <v>0</v>
      </c>
      <c r="BI238" s="210">
        <f>IF(N238="nulová",J238,0)</f>
        <v>0</v>
      </c>
      <c r="BJ238" s="18" t="s">
        <v>80</v>
      </c>
      <c r="BK238" s="210">
        <f>ROUND(I238*H238,2)</f>
        <v>0</v>
      </c>
      <c r="BL238" s="18" t="s">
        <v>136</v>
      </c>
      <c r="BM238" s="209" t="s">
        <v>389</v>
      </c>
    </row>
    <row r="239" spans="1:47" s="2" customFormat="1" ht="12">
      <c r="A239" s="39"/>
      <c r="B239" s="40"/>
      <c r="C239" s="41"/>
      <c r="D239" s="211" t="s">
        <v>138</v>
      </c>
      <c r="E239" s="41"/>
      <c r="F239" s="212" t="s">
        <v>390</v>
      </c>
      <c r="G239" s="41"/>
      <c r="H239" s="41"/>
      <c r="I239" s="213"/>
      <c r="J239" s="41"/>
      <c r="K239" s="41"/>
      <c r="L239" s="45"/>
      <c r="M239" s="214"/>
      <c r="N239" s="215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138</v>
      </c>
      <c r="AU239" s="18" t="s">
        <v>82</v>
      </c>
    </row>
    <row r="240" spans="1:51" s="13" customFormat="1" ht="12">
      <c r="A240" s="13"/>
      <c r="B240" s="216"/>
      <c r="C240" s="217"/>
      <c r="D240" s="218" t="s">
        <v>145</v>
      </c>
      <c r="E240" s="219" t="s">
        <v>19</v>
      </c>
      <c r="F240" s="220" t="s">
        <v>212</v>
      </c>
      <c r="G240" s="217"/>
      <c r="H240" s="221">
        <v>87.53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7" t="s">
        <v>145</v>
      </c>
      <c r="AU240" s="227" t="s">
        <v>82</v>
      </c>
      <c r="AV240" s="13" t="s">
        <v>82</v>
      </c>
      <c r="AW240" s="13" t="s">
        <v>36</v>
      </c>
      <c r="AX240" s="13" t="s">
        <v>80</v>
      </c>
      <c r="AY240" s="227" t="s">
        <v>128</v>
      </c>
    </row>
    <row r="241" spans="1:65" s="2" customFormat="1" ht="24.15" customHeight="1">
      <c r="A241" s="39"/>
      <c r="B241" s="40"/>
      <c r="C241" s="198" t="s">
        <v>391</v>
      </c>
      <c r="D241" s="198" t="s">
        <v>131</v>
      </c>
      <c r="E241" s="199" t="s">
        <v>392</v>
      </c>
      <c r="F241" s="200" t="s">
        <v>393</v>
      </c>
      <c r="G241" s="201" t="s">
        <v>142</v>
      </c>
      <c r="H241" s="202">
        <v>16.14</v>
      </c>
      <c r="I241" s="203"/>
      <c r="J241" s="204">
        <f>ROUND(I241*H241,2)</f>
        <v>0</v>
      </c>
      <c r="K241" s="200" t="s">
        <v>135</v>
      </c>
      <c r="L241" s="45"/>
      <c r="M241" s="205" t="s">
        <v>19</v>
      </c>
      <c r="N241" s="206" t="s">
        <v>46</v>
      </c>
      <c r="O241" s="85"/>
      <c r="P241" s="207">
        <f>O241*H241</f>
        <v>0</v>
      </c>
      <c r="Q241" s="207">
        <v>0</v>
      </c>
      <c r="R241" s="207">
        <f>Q241*H241</f>
        <v>0</v>
      </c>
      <c r="S241" s="207">
        <v>0.05</v>
      </c>
      <c r="T241" s="208">
        <f>S241*H241</f>
        <v>0.807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09" t="s">
        <v>136</v>
      </c>
      <c r="AT241" s="209" t="s">
        <v>131</v>
      </c>
      <c r="AU241" s="209" t="s">
        <v>82</v>
      </c>
      <c r="AY241" s="18" t="s">
        <v>128</v>
      </c>
      <c r="BE241" s="210">
        <f>IF(N241="základní",J241,0)</f>
        <v>0</v>
      </c>
      <c r="BF241" s="210">
        <f>IF(N241="snížená",J241,0)</f>
        <v>0</v>
      </c>
      <c r="BG241" s="210">
        <f>IF(N241="zákl. přenesená",J241,0)</f>
        <v>0</v>
      </c>
      <c r="BH241" s="210">
        <f>IF(N241="sníž. přenesená",J241,0)</f>
        <v>0</v>
      </c>
      <c r="BI241" s="210">
        <f>IF(N241="nulová",J241,0)</f>
        <v>0</v>
      </c>
      <c r="BJ241" s="18" t="s">
        <v>80</v>
      </c>
      <c r="BK241" s="210">
        <f>ROUND(I241*H241,2)</f>
        <v>0</v>
      </c>
      <c r="BL241" s="18" t="s">
        <v>136</v>
      </c>
      <c r="BM241" s="209" t="s">
        <v>394</v>
      </c>
    </row>
    <row r="242" spans="1:47" s="2" customFormat="1" ht="12">
      <c r="A242" s="39"/>
      <c r="B242" s="40"/>
      <c r="C242" s="41"/>
      <c r="D242" s="211" t="s">
        <v>138</v>
      </c>
      <c r="E242" s="41"/>
      <c r="F242" s="212" t="s">
        <v>395</v>
      </c>
      <c r="G242" s="41"/>
      <c r="H242" s="41"/>
      <c r="I242" s="213"/>
      <c r="J242" s="41"/>
      <c r="K242" s="41"/>
      <c r="L242" s="45"/>
      <c r="M242" s="214"/>
      <c r="N242" s="215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138</v>
      </c>
      <c r="AU242" s="18" t="s">
        <v>82</v>
      </c>
    </row>
    <row r="243" spans="1:51" s="13" customFormat="1" ht="12">
      <c r="A243" s="13"/>
      <c r="B243" s="216"/>
      <c r="C243" s="217"/>
      <c r="D243" s="218" t="s">
        <v>145</v>
      </c>
      <c r="E243" s="219" t="s">
        <v>19</v>
      </c>
      <c r="F243" s="220" t="s">
        <v>396</v>
      </c>
      <c r="G243" s="217"/>
      <c r="H243" s="221">
        <v>16.14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7" t="s">
        <v>145</v>
      </c>
      <c r="AU243" s="227" t="s">
        <v>82</v>
      </c>
      <c r="AV243" s="13" t="s">
        <v>82</v>
      </c>
      <c r="AW243" s="13" t="s">
        <v>36</v>
      </c>
      <c r="AX243" s="13" t="s">
        <v>80</v>
      </c>
      <c r="AY243" s="227" t="s">
        <v>128</v>
      </c>
    </row>
    <row r="244" spans="1:65" s="2" customFormat="1" ht="24.15" customHeight="1">
      <c r="A244" s="39"/>
      <c r="B244" s="40"/>
      <c r="C244" s="198" t="s">
        <v>397</v>
      </c>
      <c r="D244" s="198" t="s">
        <v>131</v>
      </c>
      <c r="E244" s="199" t="s">
        <v>398</v>
      </c>
      <c r="F244" s="200" t="s">
        <v>399</v>
      </c>
      <c r="G244" s="201" t="s">
        <v>142</v>
      </c>
      <c r="H244" s="202">
        <v>223.071</v>
      </c>
      <c r="I244" s="203"/>
      <c r="J244" s="204">
        <f>ROUND(I244*H244,2)</f>
        <v>0</v>
      </c>
      <c r="K244" s="200" t="s">
        <v>135</v>
      </c>
      <c r="L244" s="45"/>
      <c r="M244" s="205" t="s">
        <v>19</v>
      </c>
      <c r="N244" s="206" t="s">
        <v>46</v>
      </c>
      <c r="O244" s="85"/>
      <c r="P244" s="207">
        <f>O244*H244</f>
        <v>0</v>
      </c>
      <c r="Q244" s="207">
        <v>0</v>
      </c>
      <c r="R244" s="207">
        <f>Q244*H244</f>
        <v>0</v>
      </c>
      <c r="S244" s="207">
        <v>0.046</v>
      </c>
      <c r="T244" s="208">
        <f>S244*H244</f>
        <v>10.261265999999999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09" t="s">
        <v>136</v>
      </c>
      <c r="AT244" s="209" t="s">
        <v>131</v>
      </c>
      <c r="AU244" s="209" t="s">
        <v>82</v>
      </c>
      <c r="AY244" s="18" t="s">
        <v>128</v>
      </c>
      <c r="BE244" s="210">
        <f>IF(N244="základní",J244,0)</f>
        <v>0</v>
      </c>
      <c r="BF244" s="210">
        <f>IF(N244="snížená",J244,0)</f>
        <v>0</v>
      </c>
      <c r="BG244" s="210">
        <f>IF(N244="zákl. přenesená",J244,0)</f>
        <v>0</v>
      </c>
      <c r="BH244" s="210">
        <f>IF(N244="sníž. přenesená",J244,0)</f>
        <v>0</v>
      </c>
      <c r="BI244" s="210">
        <f>IF(N244="nulová",J244,0)</f>
        <v>0</v>
      </c>
      <c r="BJ244" s="18" t="s">
        <v>80</v>
      </c>
      <c r="BK244" s="210">
        <f>ROUND(I244*H244,2)</f>
        <v>0</v>
      </c>
      <c r="BL244" s="18" t="s">
        <v>136</v>
      </c>
      <c r="BM244" s="209" t="s">
        <v>400</v>
      </c>
    </row>
    <row r="245" spans="1:47" s="2" customFormat="1" ht="12">
      <c r="A245" s="39"/>
      <c r="B245" s="40"/>
      <c r="C245" s="41"/>
      <c r="D245" s="211" t="s">
        <v>138</v>
      </c>
      <c r="E245" s="41"/>
      <c r="F245" s="212" t="s">
        <v>401</v>
      </c>
      <c r="G245" s="41"/>
      <c r="H245" s="41"/>
      <c r="I245" s="213"/>
      <c r="J245" s="41"/>
      <c r="K245" s="41"/>
      <c r="L245" s="45"/>
      <c r="M245" s="214"/>
      <c r="N245" s="215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138</v>
      </c>
      <c r="AU245" s="18" t="s">
        <v>82</v>
      </c>
    </row>
    <row r="246" spans="1:51" s="13" customFormat="1" ht="12">
      <c r="A246" s="13"/>
      <c r="B246" s="216"/>
      <c r="C246" s="217"/>
      <c r="D246" s="218" t="s">
        <v>145</v>
      </c>
      <c r="E246" s="219" t="s">
        <v>19</v>
      </c>
      <c r="F246" s="220" t="s">
        <v>196</v>
      </c>
      <c r="G246" s="217"/>
      <c r="H246" s="221">
        <v>19.73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7" t="s">
        <v>145</v>
      </c>
      <c r="AU246" s="227" t="s">
        <v>82</v>
      </c>
      <c r="AV246" s="13" t="s">
        <v>82</v>
      </c>
      <c r="AW246" s="13" t="s">
        <v>36</v>
      </c>
      <c r="AX246" s="13" t="s">
        <v>75</v>
      </c>
      <c r="AY246" s="227" t="s">
        <v>128</v>
      </c>
    </row>
    <row r="247" spans="1:51" s="13" customFormat="1" ht="12">
      <c r="A247" s="13"/>
      <c r="B247" s="216"/>
      <c r="C247" s="217"/>
      <c r="D247" s="218" t="s">
        <v>145</v>
      </c>
      <c r="E247" s="219" t="s">
        <v>19</v>
      </c>
      <c r="F247" s="220" t="s">
        <v>197</v>
      </c>
      <c r="G247" s="217"/>
      <c r="H247" s="221">
        <v>44.369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7" t="s">
        <v>145</v>
      </c>
      <c r="AU247" s="227" t="s">
        <v>82</v>
      </c>
      <c r="AV247" s="13" t="s">
        <v>82</v>
      </c>
      <c r="AW247" s="13" t="s">
        <v>36</v>
      </c>
      <c r="AX247" s="13" t="s">
        <v>75</v>
      </c>
      <c r="AY247" s="227" t="s">
        <v>128</v>
      </c>
    </row>
    <row r="248" spans="1:51" s="13" customFormat="1" ht="12">
      <c r="A248" s="13"/>
      <c r="B248" s="216"/>
      <c r="C248" s="217"/>
      <c r="D248" s="218" t="s">
        <v>145</v>
      </c>
      <c r="E248" s="219" t="s">
        <v>19</v>
      </c>
      <c r="F248" s="220" t="s">
        <v>198</v>
      </c>
      <c r="G248" s="217"/>
      <c r="H248" s="221">
        <v>40.745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7" t="s">
        <v>145</v>
      </c>
      <c r="AU248" s="227" t="s">
        <v>82</v>
      </c>
      <c r="AV248" s="13" t="s">
        <v>82</v>
      </c>
      <c r="AW248" s="13" t="s">
        <v>36</v>
      </c>
      <c r="AX248" s="13" t="s">
        <v>75</v>
      </c>
      <c r="AY248" s="227" t="s">
        <v>128</v>
      </c>
    </row>
    <row r="249" spans="1:51" s="13" customFormat="1" ht="12">
      <c r="A249" s="13"/>
      <c r="B249" s="216"/>
      <c r="C249" s="217"/>
      <c r="D249" s="218" t="s">
        <v>145</v>
      </c>
      <c r="E249" s="219" t="s">
        <v>19</v>
      </c>
      <c r="F249" s="220" t="s">
        <v>199</v>
      </c>
      <c r="G249" s="217"/>
      <c r="H249" s="221">
        <v>73.831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7" t="s">
        <v>145</v>
      </c>
      <c r="AU249" s="227" t="s">
        <v>82</v>
      </c>
      <c r="AV249" s="13" t="s">
        <v>82</v>
      </c>
      <c r="AW249" s="13" t="s">
        <v>36</v>
      </c>
      <c r="AX249" s="13" t="s">
        <v>75</v>
      </c>
      <c r="AY249" s="227" t="s">
        <v>128</v>
      </c>
    </row>
    <row r="250" spans="1:51" s="13" customFormat="1" ht="12">
      <c r="A250" s="13"/>
      <c r="B250" s="216"/>
      <c r="C250" s="217"/>
      <c r="D250" s="218" t="s">
        <v>145</v>
      </c>
      <c r="E250" s="219" t="s">
        <v>19</v>
      </c>
      <c r="F250" s="220" t="s">
        <v>200</v>
      </c>
      <c r="G250" s="217"/>
      <c r="H250" s="221">
        <v>31.821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7" t="s">
        <v>145</v>
      </c>
      <c r="AU250" s="227" t="s">
        <v>82</v>
      </c>
      <c r="AV250" s="13" t="s">
        <v>82</v>
      </c>
      <c r="AW250" s="13" t="s">
        <v>36</v>
      </c>
      <c r="AX250" s="13" t="s">
        <v>75</v>
      </c>
      <c r="AY250" s="227" t="s">
        <v>128</v>
      </c>
    </row>
    <row r="251" spans="1:51" s="13" customFormat="1" ht="12">
      <c r="A251" s="13"/>
      <c r="B251" s="216"/>
      <c r="C251" s="217"/>
      <c r="D251" s="218" t="s">
        <v>145</v>
      </c>
      <c r="E251" s="219" t="s">
        <v>19</v>
      </c>
      <c r="F251" s="220" t="s">
        <v>201</v>
      </c>
      <c r="G251" s="217"/>
      <c r="H251" s="221">
        <v>12.575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7" t="s">
        <v>145</v>
      </c>
      <c r="AU251" s="227" t="s">
        <v>82</v>
      </c>
      <c r="AV251" s="13" t="s">
        <v>82</v>
      </c>
      <c r="AW251" s="13" t="s">
        <v>36</v>
      </c>
      <c r="AX251" s="13" t="s">
        <v>75</v>
      </c>
      <c r="AY251" s="227" t="s">
        <v>128</v>
      </c>
    </row>
    <row r="252" spans="1:51" s="14" customFormat="1" ht="12">
      <c r="A252" s="14"/>
      <c r="B252" s="228"/>
      <c r="C252" s="229"/>
      <c r="D252" s="218" t="s">
        <v>145</v>
      </c>
      <c r="E252" s="230" t="s">
        <v>19</v>
      </c>
      <c r="F252" s="231" t="s">
        <v>157</v>
      </c>
      <c r="G252" s="229"/>
      <c r="H252" s="232">
        <v>223.071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8" t="s">
        <v>145</v>
      </c>
      <c r="AU252" s="238" t="s">
        <v>82</v>
      </c>
      <c r="AV252" s="14" t="s">
        <v>136</v>
      </c>
      <c r="AW252" s="14" t="s">
        <v>36</v>
      </c>
      <c r="AX252" s="14" t="s">
        <v>80</v>
      </c>
      <c r="AY252" s="238" t="s">
        <v>128</v>
      </c>
    </row>
    <row r="253" spans="1:65" s="2" customFormat="1" ht="16.5" customHeight="1">
      <c r="A253" s="39"/>
      <c r="B253" s="40"/>
      <c r="C253" s="198" t="s">
        <v>402</v>
      </c>
      <c r="D253" s="198" t="s">
        <v>131</v>
      </c>
      <c r="E253" s="199" t="s">
        <v>403</v>
      </c>
      <c r="F253" s="200" t="s">
        <v>404</v>
      </c>
      <c r="G253" s="201" t="s">
        <v>142</v>
      </c>
      <c r="H253" s="202">
        <v>2.75</v>
      </c>
      <c r="I253" s="203"/>
      <c r="J253" s="204">
        <f>ROUND(I253*H253,2)</f>
        <v>0</v>
      </c>
      <c r="K253" s="200" t="s">
        <v>135</v>
      </c>
      <c r="L253" s="45"/>
      <c r="M253" s="205" t="s">
        <v>19</v>
      </c>
      <c r="N253" s="206" t="s">
        <v>46</v>
      </c>
      <c r="O253" s="85"/>
      <c r="P253" s="207">
        <f>O253*H253</f>
        <v>0</v>
      </c>
      <c r="Q253" s="207">
        <v>0</v>
      </c>
      <c r="R253" s="207">
        <f>Q253*H253</f>
        <v>0</v>
      </c>
      <c r="S253" s="207">
        <v>0.05</v>
      </c>
      <c r="T253" s="208">
        <f>S253*H253</f>
        <v>0.1375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09" t="s">
        <v>136</v>
      </c>
      <c r="AT253" s="209" t="s">
        <v>131</v>
      </c>
      <c r="AU253" s="209" t="s">
        <v>82</v>
      </c>
      <c r="AY253" s="18" t="s">
        <v>128</v>
      </c>
      <c r="BE253" s="210">
        <f>IF(N253="základní",J253,0)</f>
        <v>0</v>
      </c>
      <c r="BF253" s="210">
        <f>IF(N253="snížená",J253,0)</f>
        <v>0</v>
      </c>
      <c r="BG253" s="210">
        <f>IF(N253="zákl. přenesená",J253,0)</f>
        <v>0</v>
      </c>
      <c r="BH253" s="210">
        <f>IF(N253="sníž. přenesená",J253,0)</f>
        <v>0</v>
      </c>
      <c r="BI253" s="210">
        <f>IF(N253="nulová",J253,0)</f>
        <v>0</v>
      </c>
      <c r="BJ253" s="18" t="s">
        <v>80</v>
      </c>
      <c r="BK253" s="210">
        <f>ROUND(I253*H253,2)</f>
        <v>0</v>
      </c>
      <c r="BL253" s="18" t="s">
        <v>136</v>
      </c>
      <c r="BM253" s="209" t="s">
        <v>405</v>
      </c>
    </row>
    <row r="254" spans="1:47" s="2" customFormat="1" ht="12">
      <c r="A254" s="39"/>
      <c r="B254" s="40"/>
      <c r="C254" s="41"/>
      <c r="D254" s="211" t="s">
        <v>138</v>
      </c>
      <c r="E254" s="41"/>
      <c r="F254" s="212" t="s">
        <v>406</v>
      </c>
      <c r="G254" s="41"/>
      <c r="H254" s="41"/>
      <c r="I254" s="213"/>
      <c r="J254" s="41"/>
      <c r="K254" s="41"/>
      <c r="L254" s="45"/>
      <c r="M254" s="214"/>
      <c r="N254" s="215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138</v>
      </c>
      <c r="AU254" s="18" t="s">
        <v>82</v>
      </c>
    </row>
    <row r="255" spans="1:51" s="13" customFormat="1" ht="12">
      <c r="A255" s="13"/>
      <c r="B255" s="216"/>
      <c r="C255" s="217"/>
      <c r="D255" s="218" t="s">
        <v>145</v>
      </c>
      <c r="E255" s="219" t="s">
        <v>19</v>
      </c>
      <c r="F255" s="220" t="s">
        <v>146</v>
      </c>
      <c r="G255" s="217"/>
      <c r="H255" s="221">
        <v>2.75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7" t="s">
        <v>145</v>
      </c>
      <c r="AU255" s="227" t="s">
        <v>82</v>
      </c>
      <c r="AV255" s="13" t="s">
        <v>82</v>
      </c>
      <c r="AW255" s="13" t="s">
        <v>36</v>
      </c>
      <c r="AX255" s="13" t="s">
        <v>80</v>
      </c>
      <c r="AY255" s="227" t="s">
        <v>128</v>
      </c>
    </row>
    <row r="256" spans="1:65" s="2" customFormat="1" ht="16.5" customHeight="1">
      <c r="A256" s="39"/>
      <c r="B256" s="40"/>
      <c r="C256" s="198" t="s">
        <v>407</v>
      </c>
      <c r="D256" s="198" t="s">
        <v>131</v>
      </c>
      <c r="E256" s="199" t="s">
        <v>408</v>
      </c>
      <c r="F256" s="200" t="s">
        <v>409</v>
      </c>
      <c r="G256" s="201" t="s">
        <v>142</v>
      </c>
      <c r="H256" s="202">
        <v>10.2</v>
      </c>
      <c r="I256" s="203"/>
      <c r="J256" s="204">
        <f>ROUND(I256*H256,2)</f>
        <v>0</v>
      </c>
      <c r="K256" s="200" t="s">
        <v>135</v>
      </c>
      <c r="L256" s="45"/>
      <c r="M256" s="205" t="s">
        <v>19</v>
      </c>
      <c r="N256" s="206" t="s">
        <v>46</v>
      </c>
      <c r="O256" s="85"/>
      <c r="P256" s="207">
        <f>O256*H256</f>
        <v>0</v>
      </c>
      <c r="Q256" s="207">
        <v>0</v>
      </c>
      <c r="R256" s="207">
        <f>Q256*H256</f>
        <v>0</v>
      </c>
      <c r="S256" s="207">
        <v>0</v>
      </c>
      <c r="T256" s="208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09" t="s">
        <v>136</v>
      </c>
      <c r="AT256" s="209" t="s">
        <v>131</v>
      </c>
      <c r="AU256" s="209" t="s">
        <v>82</v>
      </c>
      <c r="AY256" s="18" t="s">
        <v>128</v>
      </c>
      <c r="BE256" s="210">
        <f>IF(N256="základní",J256,0)</f>
        <v>0</v>
      </c>
      <c r="BF256" s="210">
        <f>IF(N256="snížená",J256,0)</f>
        <v>0</v>
      </c>
      <c r="BG256" s="210">
        <f>IF(N256="zákl. přenesená",J256,0)</f>
        <v>0</v>
      </c>
      <c r="BH256" s="210">
        <f>IF(N256="sníž. přenesená",J256,0)</f>
        <v>0</v>
      </c>
      <c r="BI256" s="210">
        <f>IF(N256="nulová",J256,0)</f>
        <v>0</v>
      </c>
      <c r="BJ256" s="18" t="s">
        <v>80</v>
      </c>
      <c r="BK256" s="210">
        <f>ROUND(I256*H256,2)</f>
        <v>0</v>
      </c>
      <c r="BL256" s="18" t="s">
        <v>136</v>
      </c>
      <c r="BM256" s="209" t="s">
        <v>410</v>
      </c>
    </row>
    <row r="257" spans="1:47" s="2" customFormat="1" ht="12">
      <c r="A257" s="39"/>
      <c r="B257" s="40"/>
      <c r="C257" s="41"/>
      <c r="D257" s="211" t="s">
        <v>138</v>
      </c>
      <c r="E257" s="41"/>
      <c r="F257" s="212" t="s">
        <v>411</v>
      </c>
      <c r="G257" s="41"/>
      <c r="H257" s="41"/>
      <c r="I257" s="213"/>
      <c r="J257" s="41"/>
      <c r="K257" s="41"/>
      <c r="L257" s="45"/>
      <c r="M257" s="214"/>
      <c r="N257" s="215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138</v>
      </c>
      <c r="AU257" s="18" t="s">
        <v>82</v>
      </c>
    </row>
    <row r="258" spans="1:51" s="13" customFormat="1" ht="12">
      <c r="A258" s="13"/>
      <c r="B258" s="216"/>
      <c r="C258" s="217"/>
      <c r="D258" s="218" t="s">
        <v>145</v>
      </c>
      <c r="E258" s="219" t="s">
        <v>19</v>
      </c>
      <c r="F258" s="220" t="s">
        <v>412</v>
      </c>
      <c r="G258" s="217"/>
      <c r="H258" s="221">
        <v>10.2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7" t="s">
        <v>145</v>
      </c>
      <c r="AU258" s="227" t="s">
        <v>82</v>
      </c>
      <c r="AV258" s="13" t="s">
        <v>82</v>
      </c>
      <c r="AW258" s="13" t="s">
        <v>36</v>
      </c>
      <c r="AX258" s="13" t="s">
        <v>80</v>
      </c>
      <c r="AY258" s="227" t="s">
        <v>128</v>
      </c>
    </row>
    <row r="259" spans="1:63" s="12" customFormat="1" ht="22.8" customHeight="1">
      <c r="A259" s="12"/>
      <c r="B259" s="182"/>
      <c r="C259" s="183"/>
      <c r="D259" s="184" t="s">
        <v>74</v>
      </c>
      <c r="E259" s="196" t="s">
        <v>413</v>
      </c>
      <c r="F259" s="196" t="s">
        <v>414</v>
      </c>
      <c r="G259" s="183"/>
      <c r="H259" s="183"/>
      <c r="I259" s="186"/>
      <c r="J259" s="197">
        <f>BK259</f>
        <v>0</v>
      </c>
      <c r="K259" s="183"/>
      <c r="L259" s="188"/>
      <c r="M259" s="189"/>
      <c r="N259" s="190"/>
      <c r="O259" s="190"/>
      <c r="P259" s="191">
        <f>SUM(P260:P277)</f>
        <v>0</v>
      </c>
      <c r="Q259" s="190"/>
      <c r="R259" s="191">
        <f>SUM(R260:R277)</f>
        <v>0</v>
      </c>
      <c r="S259" s="190"/>
      <c r="T259" s="192">
        <f>SUM(T260:T277)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93" t="s">
        <v>80</v>
      </c>
      <c r="AT259" s="194" t="s">
        <v>74</v>
      </c>
      <c r="AU259" s="194" t="s">
        <v>80</v>
      </c>
      <c r="AY259" s="193" t="s">
        <v>128</v>
      </c>
      <c r="BK259" s="195">
        <f>SUM(BK260:BK277)</f>
        <v>0</v>
      </c>
    </row>
    <row r="260" spans="1:65" s="2" customFormat="1" ht="24.15" customHeight="1">
      <c r="A260" s="39"/>
      <c r="B260" s="40"/>
      <c r="C260" s="198" t="s">
        <v>415</v>
      </c>
      <c r="D260" s="198" t="s">
        <v>131</v>
      </c>
      <c r="E260" s="199" t="s">
        <v>416</v>
      </c>
      <c r="F260" s="200" t="s">
        <v>417</v>
      </c>
      <c r="G260" s="201" t="s">
        <v>418</v>
      </c>
      <c r="H260" s="202">
        <v>28.749</v>
      </c>
      <c r="I260" s="203"/>
      <c r="J260" s="204">
        <f>ROUND(I260*H260,2)</f>
        <v>0</v>
      </c>
      <c r="K260" s="200" t="s">
        <v>135</v>
      </c>
      <c r="L260" s="45"/>
      <c r="M260" s="205" t="s">
        <v>19</v>
      </c>
      <c r="N260" s="206" t="s">
        <v>46</v>
      </c>
      <c r="O260" s="85"/>
      <c r="P260" s="207">
        <f>O260*H260</f>
        <v>0</v>
      </c>
      <c r="Q260" s="207">
        <v>0</v>
      </c>
      <c r="R260" s="207">
        <f>Q260*H260</f>
        <v>0</v>
      </c>
      <c r="S260" s="207">
        <v>0</v>
      </c>
      <c r="T260" s="208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09" t="s">
        <v>136</v>
      </c>
      <c r="AT260" s="209" t="s">
        <v>131</v>
      </c>
      <c r="AU260" s="209" t="s">
        <v>82</v>
      </c>
      <c r="AY260" s="18" t="s">
        <v>128</v>
      </c>
      <c r="BE260" s="210">
        <f>IF(N260="základní",J260,0)</f>
        <v>0</v>
      </c>
      <c r="BF260" s="210">
        <f>IF(N260="snížená",J260,0)</f>
        <v>0</v>
      </c>
      <c r="BG260" s="210">
        <f>IF(N260="zákl. přenesená",J260,0)</f>
        <v>0</v>
      </c>
      <c r="BH260" s="210">
        <f>IF(N260="sníž. přenesená",J260,0)</f>
        <v>0</v>
      </c>
      <c r="BI260" s="210">
        <f>IF(N260="nulová",J260,0)</f>
        <v>0</v>
      </c>
      <c r="BJ260" s="18" t="s">
        <v>80</v>
      </c>
      <c r="BK260" s="210">
        <f>ROUND(I260*H260,2)</f>
        <v>0</v>
      </c>
      <c r="BL260" s="18" t="s">
        <v>136</v>
      </c>
      <c r="BM260" s="209" t="s">
        <v>419</v>
      </c>
    </row>
    <row r="261" spans="1:47" s="2" customFormat="1" ht="12">
      <c r="A261" s="39"/>
      <c r="B261" s="40"/>
      <c r="C261" s="41"/>
      <c r="D261" s="211" t="s">
        <v>138</v>
      </c>
      <c r="E261" s="41"/>
      <c r="F261" s="212" t="s">
        <v>420</v>
      </c>
      <c r="G261" s="41"/>
      <c r="H261" s="41"/>
      <c r="I261" s="213"/>
      <c r="J261" s="41"/>
      <c r="K261" s="41"/>
      <c r="L261" s="45"/>
      <c r="M261" s="214"/>
      <c r="N261" s="215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138</v>
      </c>
      <c r="AU261" s="18" t="s">
        <v>82</v>
      </c>
    </row>
    <row r="262" spans="1:65" s="2" customFormat="1" ht="21.75" customHeight="1">
      <c r="A262" s="39"/>
      <c r="B262" s="40"/>
      <c r="C262" s="198" t="s">
        <v>421</v>
      </c>
      <c r="D262" s="198" t="s">
        <v>131</v>
      </c>
      <c r="E262" s="199" t="s">
        <v>422</v>
      </c>
      <c r="F262" s="200" t="s">
        <v>423</v>
      </c>
      <c r="G262" s="201" t="s">
        <v>418</v>
      </c>
      <c r="H262" s="202">
        <v>28.749</v>
      </c>
      <c r="I262" s="203"/>
      <c r="J262" s="204">
        <f>ROUND(I262*H262,2)</f>
        <v>0</v>
      </c>
      <c r="K262" s="200" t="s">
        <v>135</v>
      </c>
      <c r="L262" s="45"/>
      <c r="M262" s="205" t="s">
        <v>19</v>
      </c>
      <c r="N262" s="206" t="s">
        <v>46</v>
      </c>
      <c r="O262" s="85"/>
      <c r="P262" s="207">
        <f>O262*H262</f>
        <v>0</v>
      </c>
      <c r="Q262" s="207">
        <v>0</v>
      </c>
      <c r="R262" s="207">
        <f>Q262*H262</f>
        <v>0</v>
      </c>
      <c r="S262" s="207">
        <v>0</v>
      </c>
      <c r="T262" s="208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09" t="s">
        <v>136</v>
      </c>
      <c r="AT262" s="209" t="s">
        <v>131</v>
      </c>
      <c r="AU262" s="209" t="s">
        <v>82</v>
      </c>
      <c r="AY262" s="18" t="s">
        <v>128</v>
      </c>
      <c r="BE262" s="210">
        <f>IF(N262="základní",J262,0)</f>
        <v>0</v>
      </c>
      <c r="BF262" s="210">
        <f>IF(N262="snížená",J262,0)</f>
        <v>0</v>
      </c>
      <c r="BG262" s="210">
        <f>IF(N262="zákl. přenesená",J262,0)</f>
        <v>0</v>
      </c>
      <c r="BH262" s="210">
        <f>IF(N262="sníž. přenesená",J262,0)</f>
        <v>0</v>
      </c>
      <c r="BI262" s="210">
        <f>IF(N262="nulová",J262,0)</f>
        <v>0</v>
      </c>
      <c r="BJ262" s="18" t="s">
        <v>80</v>
      </c>
      <c r="BK262" s="210">
        <f>ROUND(I262*H262,2)</f>
        <v>0</v>
      </c>
      <c r="BL262" s="18" t="s">
        <v>136</v>
      </c>
      <c r="BM262" s="209" t="s">
        <v>424</v>
      </c>
    </row>
    <row r="263" spans="1:47" s="2" customFormat="1" ht="12">
      <c r="A263" s="39"/>
      <c r="B263" s="40"/>
      <c r="C263" s="41"/>
      <c r="D263" s="211" t="s">
        <v>138</v>
      </c>
      <c r="E263" s="41"/>
      <c r="F263" s="212" t="s">
        <v>425</v>
      </c>
      <c r="G263" s="41"/>
      <c r="H263" s="41"/>
      <c r="I263" s="213"/>
      <c r="J263" s="41"/>
      <c r="K263" s="41"/>
      <c r="L263" s="45"/>
      <c r="M263" s="214"/>
      <c r="N263" s="215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138</v>
      </c>
      <c r="AU263" s="18" t="s">
        <v>82</v>
      </c>
    </row>
    <row r="264" spans="1:65" s="2" customFormat="1" ht="24.15" customHeight="1">
      <c r="A264" s="39"/>
      <c r="B264" s="40"/>
      <c r="C264" s="198" t="s">
        <v>426</v>
      </c>
      <c r="D264" s="198" t="s">
        <v>131</v>
      </c>
      <c r="E264" s="199" t="s">
        <v>427</v>
      </c>
      <c r="F264" s="200" t="s">
        <v>428</v>
      </c>
      <c r="G264" s="201" t="s">
        <v>418</v>
      </c>
      <c r="H264" s="202">
        <v>1121.211</v>
      </c>
      <c r="I264" s="203"/>
      <c r="J264" s="204">
        <f>ROUND(I264*H264,2)</f>
        <v>0</v>
      </c>
      <c r="K264" s="200" t="s">
        <v>135</v>
      </c>
      <c r="L264" s="45"/>
      <c r="M264" s="205" t="s">
        <v>19</v>
      </c>
      <c r="N264" s="206" t="s">
        <v>46</v>
      </c>
      <c r="O264" s="85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136</v>
      </c>
      <c r="AT264" s="209" t="s">
        <v>131</v>
      </c>
      <c r="AU264" s="209" t="s">
        <v>82</v>
      </c>
      <c r="AY264" s="18" t="s">
        <v>128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80</v>
      </c>
      <c r="BK264" s="210">
        <f>ROUND(I264*H264,2)</f>
        <v>0</v>
      </c>
      <c r="BL264" s="18" t="s">
        <v>136</v>
      </c>
      <c r="BM264" s="209" t="s">
        <v>429</v>
      </c>
    </row>
    <row r="265" spans="1:47" s="2" customFormat="1" ht="12">
      <c r="A265" s="39"/>
      <c r="B265" s="40"/>
      <c r="C265" s="41"/>
      <c r="D265" s="211" t="s">
        <v>138</v>
      </c>
      <c r="E265" s="41"/>
      <c r="F265" s="212" t="s">
        <v>430</v>
      </c>
      <c r="G265" s="41"/>
      <c r="H265" s="41"/>
      <c r="I265" s="213"/>
      <c r="J265" s="41"/>
      <c r="K265" s="41"/>
      <c r="L265" s="45"/>
      <c r="M265" s="214"/>
      <c r="N265" s="215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138</v>
      </c>
      <c r="AU265" s="18" t="s">
        <v>82</v>
      </c>
    </row>
    <row r="266" spans="1:51" s="13" customFormat="1" ht="12">
      <c r="A266" s="13"/>
      <c r="B266" s="216"/>
      <c r="C266" s="217"/>
      <c r="D266" s="218" t="s">
        <v>145</v>
      </c>
      <c r="E266" s="217"/>
      <c r="F266" s="220" t="s">
        <v>431</v>
      </c>
      <c r="G266" s="217"/>
      <c r="H266" s="221">
        <v>1121.211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7" t="s">
        <v>145</v>
      </c>
      <c r="AU266" s="227" t="s">
        <v>82</v>
      </c>
      <c r="AV266" s="13" t="s">
        <v>82</v>
      </c>
      <c r="AW266" s="13" t="s">
        <v>4</v>
      </c>
      <c r="AX266" s="13" t="s">
        <v>80</v>
      </c>
      <c r="AY266" s="227" t="s">
        <v>128</v>
      </c>
    </row>
    <row r="267" spans="1:65" s="2" customFormat="1" ht="24.15" customHeight="1">
      <c r="A267" s="39"/>
      <c r="B267" s="40"/>
      <c r="C267" s="198" t="s">
        <v>432</v>
      </c>
      <c r="D267" s="198" t="s">
        <v>131</v>
      </c>
      <c r="E267" s="199" t="s">
        <v>433</v>
      </c>
      <c r="F267" s="200" t="s">
        <v>434</v>
      </c>
      <c r="G267" s="201" t="s">
        <v>418</v>
      </c>
      <c r="H267" s="202">
        <v>2.259</v>
      </c>
      <c r="I267" s="203"/>
      <c r="J267" s="204">
        <f>ROUND(I267*H267,2)</f>
        <v>0</v>
      </c>
      <c r="K267" s="200" t="s">
        <v>135</v>
      </c>
      <c r="L267" s="45"/>
      <c r="M267" s="205" t="s">
        <v>19</v>
      </c>
      <c r="N267" s="206" t="s">
        <v>46</v>
      </c>
      <c r="O267" s="85"/>
      <c r="P267" s="207">
        <f>O267*H267</f>
        <v>0</v>
      </c>
      <c r="Q267" s="207">
        <v>0</v>
      </c>
      <c r="R267" s="207">
        <f>Q267*H267</f>
        <v>0</v>
      </c>
      <c r="S267" s="207">
        <v>0</v>
      </c>
      <c r="T267" s="20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09" t="s">
        <v>136</v>
      </c>
      <c r="AT267" s="209" t="s">
        <v>131</v>
      </c>
      <c r="AU267" s="209" t="s">
        <v>82</v>
      </c>
      <c r="AY267" s="18" t="s">
        <v>128</v>
      </c>
      <c r="BE267" s="210">
        <f>IF(N267="základní",J267,0)</f>
        <v>0</v>
      </c>
      <c r="BF267" s="210">
        <f>IF(N267="snížená",J267,0)</f>
        <v>0</v>
      </c>
      <c r="BG267" s="210">
        <f>IF(N267="zákl. přenesená",J267,0)</f>
        <v>0</v>
      </c>
      <c r="BH267" s="210">
        <f>IF(N267="sníž. přenesená",J267,0)</f>
        <v>0</v>
      </c>
      <c r="BI267" s="210">
        <f>IF(N267="nulová",J267,0)</f>
        <v>0</v>
      </c>
      <c r="BJ267" s="18" t="s">
        <v>80</v>
      </c>
      <c r="BK267" s="210">
        <f>ROUND(I267*H267,2)</f>
        <v>0</v>
      </c>
      <c r="BL267" s="18" t="s">
        <v>136</v>
      </c>
      <c r="BM267" s="209" t="s">
        <v>435</v>
      </c>
    </row>
    <row r="268" spans="1:47" s="2" customFormat="1" ht="12">
      <c r="A268" s="39"/>
      <c r="B268" s="40"/>
      <c r="C268" s="41"/>
      <c r="D268" s="211" t="s">
        <v>138</v>
      </c>
      <c r="E268" s="41"/>
      <c r="F268" s="212" t="s">
        <v>436</v>
      </c>
      <c r="G268" s="41"/>
      <c r="H268" s="41"/>
      <c r="I268" s="213"/>
      <c r="J268" s="41"/>
      <c r="K268" s="41"/>
      <c r="L268" s="45"/>
      <c r="M268" s="214"/>
      <c r="N268" s="215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138</v>
      </c>
      <c r="AU268" s="18" t="s">
        <v>82</v>
      </c>
    </row>
    <row r="269" spans="1:65" s="2" customFormat="1" ht="24.15" customHeight="1">
      <c r="A269" s="39"/>
      <c r="B269" s="40"/>
      <c r="C269" s="198" t="s">
        <v>437</v>
      </c>
      <c r="D269" s="198" t="s">
        <v>131</v>
      </c>
      <c r="E269" s="199" t="s">
        <v>438</v>
      </c>
      <c r="F269" s="200" t="s">
        <v>439</v>
      </c>
      <c r="G269" s="201" t="s">
        <v>418</v>
      </c>
      <c r="H269" s="202">
        <v>12.162</v>
      </c>
      <c r="I269" s="203"/>
      <c r="J269" s="204">
        <f>ROUND(I269*H269,2)</f>
        <v>0</v>
      </c>
      <c r="K269" s="200" t="s">
        <v>135</v>
      </c>
      <c r="L269" s="45"/>
      <c r="M269" s="205" t="s">
        <v>19</v>
      </c>
      <c r="N269" s="206" t="s">
        <v>46</v>
      </c>
      <c r="O269" s="85"/>
      <c r="P269" s="207">
        <f>O269*H269</f>
        <v>0</v>
      </c>
      <c r="Q269" s="207">
        <v>0</v>
      </c>
      <c r="R269" s="207">
        <f>Q269*H269</f>
        <v>0</v>
      </c>
      <c r="S269" s="207">
        <v>0</v>
      </c>
      <c r="T269" s="208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09" t="s">
        <v>136</v>
      </c>
      <c r="AT269" s="209" t="s">
        <v>131</v>
      </c>
      <c r="AU269" s="209" t="s">
        <v>82</v>
      </c>
      <c r="AY269" s="18" t="s">
        <v>128</v>
      </c>
      <c r="BE269" s="210">
        <f>IF(N269="základní",J269,0)</f>
        <v>0</v>
      </c>
      <c r="BF269" s="210">
        <f>IF(N269="snížená",J269,0)</f>
        <v>0</v>
      </c>
      <c r="BG269" s="210">
        <f>IF(N269="zákl. přenesená",J269,0)</f>
        <v>0</v>
      </c>
      <c r="BH269" s="210">
        <f>IF(N269="sníž. přenesená",J269,0)</f>
        <v>0</v>
      </c>
      <c r="BI269" s="210">
        <f>IF(N269="nulová",J269,0)</f>
        <v>0</v>
      </c>
      <c r="BJ269" s="18" t="s">
        <v>80</v>
      </c>
      <c r="BK269" s="210">
        <f>ROUND(I269*H269,2)</f>
        <v>0</v>
      </c>
      <c r="BL269" s="18" t="s">
        <v>136</v>
      </c>
      <c r="BM269" s="209" t="s">
        <v>440</v>
      </c>
    </row>
    <row r="270" spans="1:47" s="2" customFormat="1" ht="12">
      <c r="A270" s="39"/>
      <c r="B270" s="40"/>
      <c r="C270" s="41"/>
      <c r="D270" s="211" t="s">
        <v>138</v>
      </c>
      <c r="E270" s="41"/>
      <c r="F270" s="212" t="s">
        <v>441</v>
      </c>
      <c r="G270" s="41"/>
      <c r="H270" s="41"/>
      <c r="I270" s="213"/>
      <c r="J270" s="41"/>
      <c r="K270" s="41"/>
      <c r="L270" s="45"/>
      <c r="M270" s="214"/>
      <c r="N270" s="215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138</v>
      </c>
      <c r="AU270" s="18" t="s">
        <v>82</v>
      </c>
    </row>
    <row r="271" spans="1:51" s="13" customFormat="1" ht="12">
      <c r="A271" s="13"/>
      <c r="B271" s="216"/>
      <c r="C271" s="217"/>
      <c r="D271" s="218" t="s">
        <v>145</v>
      </c>
      <c r="E271" s="219" t="s">
        <v>19</v>
      </c>
      <c r="F271" s="220" t="s">
        <v>442</v>
      </c>
      <c r="G271" s="217"/>
      <c r="H271" s="221">
        <v>12.162</v>
      </c>
      <c r="I271" s="222"/>
      <c r="J271" s="217"/>
      <c r="K271" s="217"/>
      <c r="L271" s="223"/>
      <c r="M271" s="224"/>
      <c r="N271" s="225"/>
      <c r="O271" s="225"/>
      <c r="P271" s="225"/>
      <c r="Q271" s="225"/>
      <c r="R271" s="225"/>
      <c r="S271" s="225"/>
      <c r="T271" s="22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7" t="s">
        <v>145</v>
      </c>
      <c r="AU271" s="227" t="s">
        <v>82</v>
      </c>
      <c r="AV271" s="13" t="s">
        <v>82</v>
      </c>
      <c r="AW271" s="13" t="s">
        <v>36</v>
      </c>
      <c r="AX271" s="13" t="s">
        <v>80</v>
      </c>
      <c r="AY271" s="227" t="s">
        <v>128</v>
      </c>
    </row>
    <row r="272" spans="1:65" s="2" customFormat="1" ht="24.15" customHeight="1">
      <c r="A272" s="39"/>
      <c r="B272" s="40"/>
      <c r="C272" s="198" t="s">
        <v>443</v>
      </c>
      <c r="D272" s="198" t="s">
        <v>131</v>
      </c>
      <c r="E272" s="199" t="s">
        <v>444</v>
      </c>
      <c r="F272" s="200" t="s">
        <v>445</v>
      </c>
      <c r="G272" s="201" t="s">
        <v>418</v>
      </c>
      <c r="H272" s="202">
        <v>6.141</v>
      </c>
      <c r="I272" s="203"/>
      <c r="J272" s="204">
        <f>ROUND(I272*H272,2)</f>
        <v>0</v>
      </c>
      <c r="K272" s="200" t="s">
        <v>135</v>
      </c>
      <c r="L272" s="45"/>
      <c r="M272" s="205" t="s">
        <v>19</v>
      </c>
      <c r="N272" s="206" t="s">
        <v>46</v>
      </c>
      <c r="O272" s="85"/>
      <c r="P272" s="207">
        <f>O272*H272</f>
        <v>0</v>
      </c>
      <c r="Q272" s="207">
        <v>0</v>
      </c>
      <c r="R272" s="207">
        <f>Q272*H272</f>
        <v>0</v>
      </c>
      <c r="S272" s="207">
        <v>0</v>
      </c>
      <c r="T272" s="20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9" t="s">
        <v>136</v>
      </c>
      <c r="AT272" s="209" t="s">
        <v>131</v>
      </c>
      <c r="AU272" s="209" t="s">
        <v>82</v>
      </c>
      <c r="AY272" s="18" t="s">
        <v>128</v>
      </c>
      <c r="BE272" s="210">
        <f>IF(N272="základní",J272,0)</f>
        <v>0</v>
      </c>
      <c r="BF272" s="210">
        <f>IF(N272="snížená",J272,0)</f>
        <v>0</v>
      </c>
      <c r="BG272" s="210">
        <f>IF(N272="zákl. přenesená",J272,0)</f>
        <v>0</v>
      </c>
      <c r="BH272" s="210">
        <f>IF(N272="sníž. přenesená",J272,0)</f>
        <v>0</v>
      </c>
      <c r="BI272" s="210">
        <f>IF(N272="nulová",J272,0)</f>
        <v>0</v>
      </c>
      <c r="BJ272" s="18" t="s">
        <v>80</v>
      </c>
      <c r="BK272" s="210">
        <f>ROUND(I272*H272,2)</f>
        <v>0</v>
      </c>
      <c r="BL272" s="18" t="s">
        <v>136</v>
      </c>
      <c r="BM272" s="209" t="s">
        <v>446</v>
      </c>
    </row>
    <row r="273" spans="1:47" s="2" customFormat="1" ht="12">
      <c r="A273" s="39"/>
      <c r="B273" s="40"/>
      <c r="C273" s="41"/>
      <c r="D273" s="211" t="s">
        <v>138</v>
      </c>
      <c r="E273" s="41"/>
      <c r="F273" s="212" t="s">
        <v>447</v>
      </c>
      <c r="G273" s="41"/>
      <c r="H273" s="41"/>
      <c r="I273" s="213"/>
      <c r="J273" s="41"/>
      <c r="K273" s="41"/>
      <c r="L273" s="45"/>
      <c r="M273" s="214"/>
      <c r="N273" s="215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138</v>
      </c>
      <c r="AU273" s="18" t="s">
        <v>82</v>
      </c>
    </row>
    <row r="274" spans="1:51" s="13" customFormat="1" ht="12">
      <c r="A274" s="13"/>
      <c r="B274" s="216"/>
      <c r="C274" s="217"/>
      <c r="D274" s="218" t="s">
        <v>145</v>
      </c>
      <c r="E274" s="219" t="s">
        <v>19</v>
      </c>
      <c r="F274" s="220" t="s">
        <v>448</v>
      </c>
      <c r="G274" s="217"/>
      <c r="H274" s="221">
        <v>6.141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7" t="s">
        <v>145</v>
      </c>
      <c r="AU274" s="227" t="s">
        <v>82</v>
      </c>
      <c r="AV274" s="13" t="s">
        <v>82</v>
      </c>
      <c r="AW274" s="13" t="s">
        <v>36</v>
      </c>
      <c r="AX274" s="13" t="s">
        <v>80</v>
      </c>
      <c r="AY274" s="227" t="s">
        <v>128</v>
      </c>
    </row>
    <row r="275" spans="1:65" s="2" customFormat="1" ht="24.15" customHeight="1">
      <c r="A275" s="39"/>
      <c r="B275" s="40"/>
      <c r="C275" s="198" t="s">
        <v>449</v>
      </c>
      <c r="D275" s="198" t="s">
        <v>131</v>
      </c>
      <c r="E275" s="199" t="s">
        <v>450</v>
      </c>
      <c r="F275" s="200" t="s">
        <v>451</v>
      </c>
      <c r="G275" s="201" t="s">
        <v>418</v>
      </c>
      <c r="H275" s="202">
        <v>8.005</v>
      </c>
      <c r="I275" s="203"/>
      <c r="J275" s="204">
        <f>ROUND(I275*H275,2)</f>
        <v>0</v>
      </c>
      <c r="K275" s="200" t="s">
        <v>135</v>
      </c>
      <c r="L275" s="45"/>
      <c r="M275" s="205" t="s">
        <v>19</v>
      </c>
      <c r="N275" s="206" t="s">
        <v>46</v>
      </c>
      <c r="O275" s="85"/>
      <c r="P275" s="207">
        <f>O275*H275</f>
        <v>0</v>
      </c>
      <c r="Q275" s="207">
        <v>0</v>
      </c>
      <c r="R275" s="207">
        <f>Q275*H275</f>
        <v>0</v>
      </c>
      <c r="S275" s="207">
        <v>0</v>
      </c>
      <c r="T275" s="20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09" t="s">
        <v>136</v>
      </c>
      <c r="AT275" s="209" t="s">
        <v>131</v>
      </c>
      <c r="AU275" s="209" t="s">
        <v>82</v>
      </c>
      <c r="AY275" s="18" t="s">
        <v>128</v>
      </c>
      <c r="BE275" s="210">
        <f>IF(N275="základní",J275,0)</f>
        <v>0</v>
      </c>
      <c r="BF275" s="210">
        <f>IF(N275="snížená",J275,0)</f>
        <v>0</v>
      </c>
      <c r="BG275" s="210">
        <f>IF(N275="zákl. přenesená",J275,0)</f>
        <v>0</v>
      </c>
      <c r="BH275" s="210">
        <f>IF(N275="sníž. přenesená",J275,0)</f>
        <v>0</v>
      </c>
      <c r="BI275" s="210">
        <f>IF(N275="nulová",J275,0)</f>
        <v>0</v>
      </c>
      <c r="BJ275" s="18" t="s">
        <v>80</v>
      </c>
      <c r="BK275" s="210">
        <f>ROUND(I275*H275,2)</f>
        <v>0</v>
      </c>
      <c r="BL275" s="18" t="s">
        <v>136</v>
      </c>
      <c r="BM275" s="209" t="s">
        <v>452</v>
      </c>
    </row>
    <row r="276" spans="1:47" s="2" customFormat="1" ht="12">
      <c r="A276" s="39"/>
      <c r="B276" s="40"/>
      <c r="C276" s="41"/>
      <c r="D276" s="211" t="s">
        <v>138</v>
      </c>
      <c r="E276" s="41"/>
      <c r="F276" s="212" t="s">
        <v>453</v>
      </c>
      <c r="G276" s="41"/>
      <c r="H276" s="41"/>
      <c r="I276" s="213"/>
      <c r="J276" s="41"/>
      <c r="K276" s="41"/>
      <c r="L276" s="45"/>
      <c r="M276" s="214"/>
      <c r="N276" s="215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138</v>
      </c>
      <c r="AU276" s="18" t="s">
        <v>82</v>
      </c>
    </row>
    <row r="277" spans="1:51" s="13" customFormat="1" ht="12">
      <c r="A277" s="13"/>
      <c r="B277" s="216"/>
      <c r="C277" s="217"/>
      <c r="D277" s="218" t="s">
        <v>145</v>
      </c>
      <c r="E277" s="219" t="s">
        <v>19</v>
      </c>
      <c r="F277" s="220" t="s">
        <v>454</v>
      </c>
      <c r="G277" s="217"/>
      <c r="H277" s="221">
        <v>8.005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7" t="s">
        <v>145</v>
      </c>
      <c r="AU277" s="227" t="s">
        <v>82</v>
      </c>
      <c r="AV277" s="13" t="s">
        <v>82</v>
      </c>
      <c r="AW277" s="13" t="s">
        <v>36</v>
      </c>
      <c r="AX277" s="13" t="s">
        <v>80</v>
      </c>
      <c r="AY277" s="227" t="s">
        <v>128</v>
      </c>
    </row>
    <row r="278" spans="1:63" s="12" customFormat="1" ht="22.8" customHeight="1">
      <c r="A278" s="12"/>
      <c r="B278" s="182"/>
      <c r="C278" s="183"/>
      <c r="D278" s="184" t="s">
        <v>74</v>
      </c>
      <c r="E278" s="196" t="s">
        <v>455</v>
      </c>
      <c r="F278" s="196" t="s">
        <v>456</v>
      </c>
      <c r="G278" s="183"/>
      <c r="H278" s="183"/>
      <c r="I278" s="186"/>
      <c r="J278" s="197">
        <f>BK278</f>
        <v>0</v>
      </c>
      <c r="K278" s="183"/>
      <c r="L278" s="188"/>
      <c r="M278" s="189"/>
      <c r="N278" s="190"/>
      <c r="O278" s="190"/>
      <c r="P278" s="191">
        <f>SUM(P279:P280)</f>
        <v>0</v>
      </c>
      <c r="Q278" s="190"/>
      <c r="R278" s="191">
        <f>SUM(R279:R280)</f>
        <v>0</v>
      </c>
      <c r="S278" s="190"/>
      <c r="T278" s="192">
        <f>SUM(T279:T280)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93" t="s">
        <v>80</v>
      </c>
      <c r="AT278" s="194" t="s">
        <v>74</v>
      </c>
      <c r="AU278" s="194" t="s">
        <v>80</v>
      </c>
      <c r="AY278" s="193" t="s">
        <v>128</v>
      </c>
      <c r="BK278" s="195">
        <f>SUM(BK279:BK280)</f>
        <v>0</v>
      </c>
    </row>
    <row r="279" spans="1:65" s="2" customFormat="1" ht="33" customHeight="1">
      <c r="A279" s="39"/>
      <c r="B279" s="40"/>
      <c r="C279" s="198" t="s">
        <v>457</v>
      </c>
      <c r="D279" s="198" t="s">
        <v>131</v>
      </c>
      <c r="E279" s="199" t="s">
        <v>458</v>
      </c>
      <c r="F279" s="200" t="s">
        <v>459</v>
      </c>
      <c r="G279" s="201" t="s">
        <v>418</v>
      </c>
      <c r="H279" s="202">
        <v>12.797</v>
      </c>
      <c r="I279" s="203"/>
      <c r="J279" s="204">
        <f>ROUND(I279*H279,2)</f>
        <v>0</v>
      </c>
      <c r="K279" s="200" t="s">
        <v>135</v>
      </c>
      <c r="L279" s="45"/>
      <c r="M279" s="205" t="s">
        <v>19</v>
      </c>
      <c r="N279" s="206" t="s">
        <v>46</v>
      </c>
      <c r="O279" s="85"/>
      <c r="P279" s="207">
        <f>O279*H279</f>
        <v>0</v>
      </c>
      <c r="Q279" s="207">
        <v>0</v>
      </c>
      <c r="R279" s="207">
        <f>Q279*H279</f>
        <v>0</v>
      </c>
      <c r="S279" s="207">
        <v>0</v>
      </c>
      <c r="T279" s="20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09" t="s">
        <v>136</v>
      </c>
      <c r="AT279" s="209" t="s">
        <v>131</v>
      </c>
      <c r="AU279" s="209" t="s">
        <v>82</v>
      </c>
      <c r="AY279" s="18" t="s">
        <v>128</v>
      </c>
      <c r="BE279" s="210">
        <f>IF(N279="základní",J279,0)</f>
        <v>0</v>
      </c>
      <c r="BF279" s="210">
        <f>IF(N279="snížená",J279,0)</f>
        <v>0</v>
      </c>
      <c r="BG279" s="210">
        <f>IF(N279="zákl. přenesená",J279,0)</f>
        <v>0</v>
      </c>
      <c r="BH279" s="210">
        <f>IF(N279="sníž. přenesená",J279,0)</f>
        <v>0</v>
      </c>
      <c r="BI279" s="210">
        <f>IF(N279="nulová",J279,0)</f>
        <v>0</v>
      </c>
      <c r="BJ279" s="18" t="s">
        <v>80</v>
      </c>
      <c r="BK279" s="210">
        <f>ROUND(I279*H279,2)</f>
        <v>0</v>
      </c>
      <c r="BL279" s="18" t="s">
        <v>136</v>
      </c>
      <c r="BM279" s="209" t="s">
        <v>460</v>
      </c>
    </row>
    <row r="280" spans="1:47" s="2" customFormat="1" ht="12">
      <c r="A280" s="39"/>
      <c r="B280" s="40"/>
      <c r="C280" s="41"/>
      <c r="D280" s="211" t="s">
        <v>138</v>
      </c>
      <c r="E280" s="41"/>
      <c r="F280" s="212" t="s">
        <v>461</v>
      </c>
      <c r="G280" s="41"/>
      <c r="H280" s="41"/>
      <c r="I280" s="213"/>
      <c r="J280" s="41"/>
      <c r="K280" s="41"/>
      <c r="L280" s="45"/>
      <c r="M280" s="214"/>
      <c r="N280" s="215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138</v>
      </c>
      <c r="AU280" s="18" t="s">
        <v>82</v>
      </c>
    </row>
    <row r="281" spans="1:63" s="12" customFormat="1" ht="25.9" customHeight="1">
      <c r="A281" s="12"/>
      <c r="B281" s="182"/>
      <c r="C281" s="183"/>
      <c r="D281" s="184" t="s">
        <v>74</v>
      </c>
      <c r="E281" s="185" t="s">
        <v>462</v>
      </c>
      <c r="F281" s="185" t="s">
        <v>463</v>
      </c>
      <c r="G281" s="183"/>
      <c r="H281" s="183"/>
      <c r="I281" s="186"/>
      <c r="J281" s="187">
        <f>BK281</f>
        <v>0</v>
      </c>
      <c r="K281" s="183"/>
      <c r="L281" s="188"/>
      <c r="M281" s="189"/>
      <c r="N281" s="190"/>
      <c r="O281" s="190"/>
      <c r="P281" s="191">
        <f>P282+P315+P318+P322+P325+P360+P364+P368+P375+P388+P396+P462+P515</f>
        <v>0</v>
      </c>
      <c r="Q281" s="190"/>
      <c r="R281" s="191">
        <f>R282+R315+R318+R322+R325+R360+R364+R368+R375+R388+R396+R462+R515</f>
        <v>6.53522188</v>
      </c>
      <c r="S281" s="190"/>
      <c r="T281" s="192">
        <f>T282+T315+T318+T322+T325+T360+T364+T368+T375+T388+T396+T462+T515</f>
        <v>10.472134800000001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3" t="s">
        <v>82</v>
      </c>
      <c r="AT281" s="194" t="s">
        <v>74</v>
      </c>
      <c r="AU281" s="194" t="s">
        <v>75</v>
      </c>
      <c r="AY281" s="193" t="s">
        <v>128</v>
      </c>
      <c r="BK281" s="195">
        <f>BK282+BK315+BK318+BK322+BK325+BK360+BK364+BK368+BK375+BK388+BK396+BK462+BK515</f>
        <v>0</v>
      </c>
    </row>
    <row r="282" spans="1:63" s="12" customFormat="1" ht="22.8" customHeight="1">
      <c r="A282" s="12"/>
      <c r="B282" s="182"/>
      <c r="C282" s="183"/>
      <c r="D282" s="184" t="s">
        <v>74</v>
      </c>
      <c r="E282" s="196" t="s">
        <v>464</v>
      </c>
      <c r="F282" s="196" t="s">
        <v>465</v>
      </c>
      <c r="G282" s="183"/>
      <c r="H282" s="183"/>
      <c r="I282" s="186"/>
      <c r="J282" s="197">
        <f>BK282</f>
        <v>0</v>
      </c>
      <c r="K282" s="183"/>
      <c r="L282" s="188"/>
      <c r="M282" s="189"/>
      <c r="N282" s="190"/>
      <c r="O282" s="190"/>
      <c r="P282" s="191">
        <f>SUM(P283:P314)</f>
        <v>0</v>
      </c>
      <c r="Q282" s="190"/>
      <c r="R282" s="191">
        <f>SUM(R283:R314)</f>
        <v>2.72723583</v>
      </c>
      <c r="S282" s="190"/>
      <c r="T282" s="192">
        <f>SUM(T283:T314)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93" t="s">
        <v>82</v>
      </c>
      <c r="AT282" s="194" t="s">
        <v>74</v>
      </c>
      <c r="AU282" s="194" t="s">
        <v>80</v>
      </c>
      <c r="AY282" s="193" t="s">
        <v>128</v>
      </c>
      <c r="BK282" s="195">
        <f>SUM(BK283:BK314)</f>
        <v>0</v>
      </c>
    </row>
    <row r="283" spans="1:65" s="2" customFormat="1" ht="16.5" customHeight="1">
      <c r="A283" s="39"/>
      <c r="B283" s="40"/>
      <c r="C283" s="198" t="s">
        <v>466</v>
      </c>
      <c r="D283" s="198" t="s">
        <v>131</v>
      </c>
      <c r="E283" s="199" t="s">
        <v>467</v>
      </c>
      <c r="F283" s="200" t="s">
        <v>468</v>
      </c>
      <c r="G283" s="201" t="s">
        <v>149</v>
      </c>
      <c r="H283" s="202">
        <v>132.75</v>
      </c>
      <c r="I283" s="203"/>
      <c r="J283" s="204">
        <f>ROUND(I283*H283,2)</f>
        <v>0</v>
      </c>
      <c r="K283" s="200" t="s">
        <v>19</v>
      </c>
      <c r="L283" s="45"/>
      <c r="M283" s="205" t="s">
        <v>19</v>
      </c>
      <c r="N283" s="206" t="s">
        <v>46</v>
      </c>
      <c r="O283" s="85"/>
      <c r="P283" s="207">
        <f>O283*H283</f>
        <v>0</v>
      </c>
      <c r="Q283" s="207">
        <v>0.00601</v>
      </c>
      <c r="R283" s="207">
        <f>Q283*H283</f>
        <v>0.7978274999999999</v>
      </c>
      <c r="S283" s="207">
        <v>0</v>
      </c>
      <c r="T283" s="20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09" t="s">
        <v>228</v>
      </c>
      <c r="AT283" s="209" t="s">
        <v>131</v>
      </c>
      <c r="AU283" s="209" t="s">
        <v>82</v>
      </c>
      <c r="AY283" s="18" t="s">
        <v>128</v>
      </c>
      <c r="BE283" s="210">
        <f>IF(N283="základní",J283,0)</f>
        <v>0</v>
      </c>
      <c r="BF283" s="210">
        <f>IF(N283="snížená",J283,0)</f>
        <v>0</v>
      </c>
      <c r="BG283" s="210">
        <f>IF(N283="zákl. přenesená",J283,0)</f>
        <v>0</v>
      </c>
      <c r="BH283" s="210">
        <f>IF(N283="sníž. přenesená",J283,0)</f>
        <v>0</v>
      </c>
      <c r="BI283" s="210">
        <f>IF(N283="nulová",J283,0)</f>
        <v>0</v>
      </c>
      <c r="BJ283" s="18" t="s">
        <v>80</v>
      </c>
      <c r="BK283" s="210">
        <f>ROUND(I283*H283,2)</f>
        <v>0</v>
      </c>
      <c r="BL283" s="18" t="s">
        <v>228</v>
      </c>
      <c r="BM283" s="209" t="s">
        <v>469</v>
      </c>
    </row>
    <row r="284" spans="1:51" s="13" customFormat="1" ht="12">
      <c r="A284" s="13"/>
      <c r="B284" s="216"/>
      <c r="C284" s="217"/>
      <c r="D284" s="218" t="s">
        <v>145</v>
      </c>
      <c r="E284" s="219" t="s">
        <v>19</v>
      </c>
      <c r="F284" s="220" t="s">
        <v>470</v>
      </c>
      <c r="G284" s="217"/>
      <c r="H284" s="221">
        <v>85.65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7" t="s">
        <v>145</v>
      </c>
      <c r="AU284" s="227" t="s">
        <v>82</v>
      </c>
      <c r="AV284" s="13" t="s">
        <v>82</v>
      </c>
      <c r="AW284" s="13" t="s">
        <v>36</v>
      </c>
      <c r="AX284" s="13" t="s">
        <v>75</v>
      </c>
      <c r="AY284" s="227" t="s">
        <v>128</v>
      </c>
    </row>
    <row r="285" spans="1:51" s="13" customFormat="1" ht="12">
      <c r="A285" s="13"/>
      <c r="B285" s="216"/>
      <c r="C285" s="217"/>
      <c r="D285" s="218" t="s">
        <v>145</v>
      </c>
      <c r="E285" s="219" t="s">
        <v>19</v>
      </c>
      <c r="F285" s="220" t="s">
        <v>471</v>
      </c>
      <c r="G285" s="217"/>
      <c r="H285" s="221">
        <v>23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7" t="s">
        <v>145</v>
      </c>
      <c r="AU285" s="227" t="s">
        <v>82</v>
      </c>
      <c r="AV285" s="13" t="s">
        <v>82</v>
      </c>
      <c r="AW285" s="13" t="s">
        <v>36</v>
      </c>
      <c r="AX285" s="13" t="s">
        <v>75</v>
      </c>
      <c r="AY285" s="227" t="s">
        <v>128</v>
      </c>
    </row>
    <row r="286" spans="1:51" s="13" customFormat="1" ht="12">
      <c r="A286" s="13"/>
      <c r="B286" s="216"/>
      <c r="C286" s="217"/>
      <c r="D286" s="218" t="s">
        <v>145</v>
      </c>
      <c r="E286" s="219" t="s">
        <v>19</v>
      </c>
      <c r="F286" s="220" t="s">
        <v>472</v>
      </c>
      <c r="G286" s="217"/>
      <c r="H286" s="221">
        <v>24.1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7" t="s">
        <v>145</v>
      </c>
      <c r="AU286" s="227" t="s">
        <v>82</v>
      </c>
      <c r="AV286" s="13" t="s">
        <v>82</v>
      </c>
      <c r="AW286" s="13" t="s">
        <v>36</v>
      </c>
      <c r="AX286" s="13" t="s">
        <v>75</v>
      </c>
      <c r="AY286" s="227" t="s">
        <v>128</v>
      </c>
    </row>
    <row r="287" spans="1:51" s="14" customFormat="1" ht="12">
      <c r="A287" s="14"/>
      <c r="B287" s="228"/>
      <c r="C287" s="229"/>
      <c r="D287" s="218" t="s">
        <v>145</v>
      </c>
      <c r="E287" s="230" t="s">
        <v>19</v>
      </c>
      <c r="F287" s="231" t="s">
        <v>157</v>
      </c>
      <c r="G287" s="229"/>
      <c r="H287" s="232">
        <v>132.75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8" t="s">
        <v>145</v>
      </c>
      <c r="AU287" s="238" t="s">
        <v>82</v>
      </c>
      <c r="AV287" s="14" t="s">
        <v>136</v>
      </c>
      <c r="AW287" s="14" t="s">
        <v>36</v>
      </c>
      <c r="AX287" s="14" t="s">
        <v>80</v>
      </c>
      <c r="AY287" s="238" t="s">
        <v>128</v>
      </c>
    </row>
    <row r="288" spans="1:65" s="2" customFormat="1" ht="24.15" customHeight="1">
      <c r="A288" s="39"/>
      <c r="B288" s="40"/>
      <c r="C288" s="198" t="s">
        <v>473</v>
      </c>
      <c r="D288" s="198" t="s">
        <v>131</v>
      </c>
      <c r="E288" s="199" t="s">
        <v>474</v>
      </c>
      <c r="F288" s="200" t="s">
        <v>475</v>
      </c>
      <c r="G288" s="201" t="s">
        <v>142</v>
      </c>
      <c r="H288" s="202">
        <v>70.65</v>
      </c>
      <c r="I288" s="203"/>
      <c r="J288" s="204">
        <f>ROUND(I288*H288,2)</f>
        <v>0</v>
      </c>
      <c r="K288" s="200" t="s">
        <v>19</v>
      </c>
      <c r="L288" s="45"/>
      <c r="M288" s="205" t="s">
        <v>19</v>
      </c>
      <c r="N288" s="206" t="s">
        <v>46</v>
      </c>
      <c r="O288" s="85"/>
      <c r="P288" s="207">
        <f>O288*H288</f>
        <v>0</v>
      </c>
      <c r="Q288" s="207">
        <v>0.00601</v>
      </c>
      <c r="R288" s="207">
        <f>Q288*H288</f>
        <v>0.4246065</v>
      </c>
      <c r="S288" s="207">
        <v>0</v>
      </c>
      <c r="T288" s="20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09" t="s">
        <v>228</v>
      </c>
      <c r="AT288" s="209" t="s">
        <v>131</v>
      </c>
      <c r="AU288" s="209" t="s">
        <v>82</v>
      </c>
      <c r="AY288" s="18" t="s">
        <v>128</v>
      </c>
      <c r="BE288" s="210">
        <f>IF(N288="základní",J288,0)</f>
        <v>0</v>
      </c>
      <c r="BF288" s="210">
        <f>IF(N288="snížená",J288,0)</f>
        <v>0</v>
      </c>
      <c r="BG288" s="210">
        <f>IF(N288="zákl. přenesená",J288,0)</f>
        <v>0</v>
      </c>
      <c r="BH288" s="210">
        <f>IF(N288="sníž. přenesená",J288,0)</f>
        <v>0</v>
      </c>
      <c r="BI288" s="210">
        <f>IF(N288="nulová",J288,0)</f>
        <v>0</v>
      </c>
      <c r="BJ288" s="18" t="s">
        <v>80</v>
      </c>
      <c r="BK288" s="210">
        <f>ROUND(I288*H288,2)</f>
        <v>0</v>
      </c>
      <c r="BL288" s="18" t="s">
        <v>228</v>
      </c>
      <c r="BM288" s="209" t="s">
        <v>476</v>
      </c>
    </row>
    <row r="289" spans="1:51" s="13" customFormat="1" ht="12">
      <c r="A289" s="13"/>
      <c r="B289" s="216"/>
      <c r="C289" s="217"/>
      <c r="D289" s="218" t="s">
        <v>145</v>
      </c>
      <c r="E289" s="219" t="s">
        <v>19</v>
      </c>
      <c r="F289" s="220" t="s">
        <v>477</v>
      </c>
      <c r="G289" s="217"/>
      <c r="H289" s="221">
        <v>60.45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7" t="s">
        <v>145</v>
      </c>
      <c r="AU289" s="227" t="s">
        <v>82</v>
      </c>
      <c r="AV289" s="13" t="s">
        <v>82</v>
      </c>
      <c r="AW289" s="13" t="s">
        <v>36</v>
      </c>
      <c r="AX289" s="13" t="s">
        <v>75</v>
      </c>
      <c r="AY289" s="227" t="s">
        <v>128</v>
      </c>
    </row>
    <row r="290" spans="1:51" s="13" customFormat="1" ht="12">
      <c r="A290" s="13"/>
      <c r="B290" s="216"/>
      <c r="C290" s="217"/>
      <c r="D290" s="218" t="s">
        <v>145</v>
      </c>
      <c r="E290" s="219" t="s">
        <v>19</v>
      </c>
      <c r="F290" s="220" t="s">
        <v>412</v>
      </c>
      <c r="G290" s="217"/>
      <c r="H290" s="221">
        <v>10.2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7" t="s">
        <v>145</v>
      </c>
      <c r="AU290" s="227" t="s">
        <v>82</v>
      </c>
      <c r="AV290" s="13" t="s">
        <v>82</v>
      </c>
      <c r="AW290" s="13" t="s">
        <v>36</v>
      </c>
      <c r="AX290" s="13" t="s">
        <v>75</v>
      </c>
      <c r="AY290" s="227" t="s">
        <v>128</v>
      </c>
    </row>
    <row r="291" spans="1:51" s="14" customFormat="1" ht="12">
      <c r="A291" s="14"/>
      <c r="B291" s="228"/>
      <c r="C291" s="229"/>
      <c r="D291" s="218" t="s">
        <v>145</v>
      </c>
      <c r="E291" s="230" t="s">
        <v>19</v>
      </c>
      <c r="F291" s="231" t="s">
        <v>157</v>
      </c>
      <c r="G291" s="229"/>
      <c r="H291" s="232">
        <v>70.65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38" t="s">
        <v>145</v>
      </c>
      <c r="AU291" s="238" t="s">
        <v>82</v>
      </c>
      <c r="AV291" s="14" t="s">
        <v>136</v>
      </c>
      <c r="AW291" s="14" t="s">
        <v>36</v>
      </c>
      <c r="AX291" s="14" t="s">
        <v>80</v>
      </c>
      <c r="AY291" s="238" t="s">
        <v>128</v>
      </c>
    </row>
    <row r="292" spans="1:65" s="2" customFormat="1" ht="24.15" customHeight="1">
      <c r="A292" s="39"/>
      <c r="B292" s="40"/>
      <c r="C292" s="198" t="s">
        <v>478</v>
      </c>
      <c r="D292" s="198" t="s">
        <v>131</v>
      </c>
      <c r="E292" s="199" t="s">
        <v>479</v>
      </c>
      <c r="F292" s="200" t="s">
        <v>480</v>
      </c>
      <c r="G292" s="201" t="s">
        <v>142</v>
      </c>
      <c r="H292" s="202">
        <v>73.4</v>
      </c>
      <c r="I292" s="203"/>
      <c r="J292" s="204">
        <f>ROUND(I292*H292,2)</f>
        <v>0</v>
      </c>
      <c r="K292" s="200" t="s">
        <v>19</v>
      </c>
      <c r="L292" s="45"/>
      <c r="M292" s="205" t="s">
        <v>19</v>
      </c>
      <c r="N292" s="206" t="s">
        <v>46</v>
      </c>
      <c r="O292" s="85"/>
      <c r="P292" s="207">
        <f>O292*H292</f>
        <v>0</v>
      </c>
      <c r="Q292" s="207">
        <v>0.00601</v>
      </c>
      <c r="R292" s="207">
        <f>Q292*H292</f>
        <v>0.441134</v>
      </c>
      <c r="S292" s="207">
        <v>0</v>
      </c>
      <c r="T292" s="208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09" t="s">
        <v>228</v>
      </c>
      <c r="AT292" s="209" t="s">
        <v>131</v>
      </c>
      <c r="AU292" s="209" t="s">
        <v>82</v>
      </c>
      <c r="AY292" s="18" t="s">
        <v>128</v>
      </c>
      <c r="BE292" s="210">
        <f>IF(N292="základní",J292,0)</f>
        <v>0</v>
      </c>
      <c r="BF292" s="210">
        <f>IF(N292="snížená",J292,0)</f>
        <v>0</v>
      </c>
      <c r="BG292" s="210">
        <f>IF(N292="zákl. přenesená",J292,0)</f>
        <v>0</v>
      </c>
      <c r="BH292" s="210">
        <f>IF(N292="sníž. přenesená",J292,0)</f>
        <v>0</v>
      </c>
      <c r="BI292" s="210">
        <f>IF(N292="nulová",J292,0)</f>
        <v>0</v>
      </c>
      <c r="BJ292" s="18" t="s">
        <v>80</v>
      </c>
      <c r="BK292" s="210">
        <f>ROUND(I292*H292,2)</f>
        <v>0</v>
      </c>
      <c r="BL292" s="18" t="s">
        <v>228</v>
      </c>
      <c r="BM292" s="209" t="s">
        <v>481</v>
      </c>
    </row>
    <row r="293" spans="1:47" s="2" customFormat="1" ht="12">
      <c r="A293" s="39"/>
      <c r="B293" s="40"/>
      <c r="C293" s="41"/>
      <c r="D293" s="218" t="s">
        <v>237</v>
      </c>
      <c r="E293" s="41"/>
      <c r="F293" s="239" t="s">
        <v>482</v>
      </c>
      <c r="G293" s="41"/>
      <c r="H293" s="41"/>
      <c r="I293" s="213"/>
      <c r="J293" s="41"/>
      <c r="K293" s="41"/>
      <c r="L293" s="45"/>
      <c r="M293" s="214"/>
      <c r="N293" s="215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237</v>
      </c>
      <c r="AU293" s="18" t="s">
        <v>82</v>
      </c>
    </row>
    <row r="294" spans="1:51" s="13" customFormat="1" ht="12">
      <c r="A294" s="13"/>
      <c r="B294" s="216"/>
      <c r="C294" s="217"/>
      <c r="D294" s="218" t="s">
        <v>145</v>
      </c>
      <c r="E294" s="219" t="s">
        <v>19</v>
      </c>
      <c r="F294" s="220" t="s">
        <v>146</v>
      </c>
      <c r="G294" s="217"/>
      <c r="H294" s="221">
        <v>2.75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7" t="s">
        <v>145</v>
      </c>
      <c r="AU294" s="227" t="s">
        <v>82</v>
      </c>
      <c r="AV294" s="13" t="s">
        <v>82</v>
      </c>
      <c r="AW294" s="13" t="s">
        <v>36</v>
      </c>
      <c r="AX294" s="13" t="s">
        <v>75</v>
      </c>
      <c r="AY294" s="227" t="s">
        <v>128</v>
      </c>
    </row>
    <row r="295" spans="1:51" s="13" customFormat="1" ht="12">
      <c r="A295" s="13"/>
      <c r="B295" s="216"/>
      <c r="C295" s="217"/>
      <c r="D295" s="218" t="s">
        <v>145</v>
      </c>
      <c r="E295" s="219" t="s">
        <v>19</v>
      </c>
      <c r="F295" s="220" t="s">
        <v>477</v>
      </c>
      <c r="G295" s="217"/>
      <c r="H295" s="221">
        <v>60.45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7" t="s">
        <v>145</v>
      </c>
      <c r="AU295" s="227" t="s">
        <v>82</v>
      </c>
      <c r="AV295" s="13" t="s">
        <v>82</v>
      </c>
      <c r="AW295" s="13" t="s">
        <v>36</v>
      </c>
      <c r="AX295" s="13" t="s">
        <v>75</v>
      </c>
      <c r="AY295" s="227" t="s">
        <v>128</v>
      </c>
    </row>
    <row r="296" spans="1:51" s="13" customFormat="1" ht="12">
      <c r="A296" s="13"/>
      <c r="B296" s="216"/>
      <c r="C296" s="217"/>
      <c r="D296" s="218" t="s">
        <v>145</v>
      </c>
      <c r="E296" s="219" t="s">
        <v>19</v>
      </c>
      <c r="F296" s="220" t="s">
        <v>412</v>
      </c>
      <c r="G296" s="217"/>
      <c r="H296" s="221">
        <v>10.2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7" t="s">
        <v>145</v>
      </c>
      <c r="AU296" s="227" t="s">
        <v>82</v>
      </c>
      <c r="AV296" s="13" t="s">
        <v>82</v>
      </c>
      <c r="AW296" s="13" t="s">
        <v>36</v>
      </c>
      <c r="AX296" s="13" t="s">
        <v>75</v>
      </c>
      <c r="AY296" s="227" t="s">
        <v>128</v>
      </c>
    </row>
    <row r="297" spans="1:51" s="14" customFormat="1" ht="12">
      <c r="A297" s="14"/>
      <c r="B297" s="228"/>
      <c r="C297" s="229"/>
      <c r="D297" s="218" t="s">
        <v>145</v>
      </c>
      <c r="E297" s="230" t="s">
        <v>19</v>
      </c>
      <c r="F297" s="231" t="s">
        <v>157</v>
      </c>
      <c r="G297" s="229"/>
      <c r="H297" s="232">
        <v>73.4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8" t="s">
        <v>145</v>
      </c>
      <c r="AU297" s="238" t="s">
        <v>82</v>
      </c>
      <c r="AV297" s="14" t="s">
        <v>136</v>
      </c>
      <c r="AW297" s="14" t="s">
        <v>36</v>
      </c>
      <c r="AX297" s="14" t="s">
        <v>80</v>
      </c>
      <c r="AY297" s="238" t="s">
        <v>128</v>
      </c>
    </row>
    <row r="298" spans="1:65" s="2" customFormat="1" ht="24.15" customHeight="1">
      <c r="A298" s="39"/>
      <c r="B298" s="40"/>
      <c r="C298" s="198" t="s">
        <v>483</v>
      </c>
      <c r="D298" s="198" t="s">
        <v>131</v>
      </c>
      <c r="E298" s="199" t="s">
        <v>484</v>
      </c>
      <c r="F298" s="200" t="s">
        <v>485</v>
      </c>
      <c r="G298" s="201" t="s">
        <v>142</v>
      </c>
      <c r="H298" s="202">
        <v>164.913</v>
      </c>
      <c r="I298" s="203"/>
      <c r="J298" s="204">
        <f>ROUND(I298*H298,2)</f>
        <v>0</v>
      </c>
      <c r="K298" s="200" t="s">
        <v>19</v>
      </c>
      <c r="L298" s="45"/>
      <c r="M298" s="205" t="s">
        <v>19</v>
      </c>
      <c r="N298" s="206" t="s">
        <v>46</v>
      </c>
      <c r="O298" s="85"/>
      <c r="P298" s="207">
        <f>O298*H298</f>
        <v>0</v>
      </c>
      <c r="Q298" s="207">
        <v>0.00601</v>
      </c>
      <c r="R298" s="207">
        <f>Q298*H298</f>
        <v>0.99112713</v>
      </c>
      <c r="S298" s="207">
        <v>0</v>
      </c>
      <c r="T298" s="20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09" t="s">
        <v>228</v>
      </c>
      <c r="AT298" s="209" t="s">
        <v>131</v>
      </c>
      <c r="AU298" s="209" t="s">
        <v>82</v>
      </c>
      <c r="AY298" s="18" t="s">
        <v>128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8" t="s">
        <v>80</v>
      </c>
      <c r="BK298" s="210">
        <f>ROUND(I298*H298,2)</f>
        <v>0</v>
      </c>
      <c r="BL298" s="18" t="s">
        <v>228</v>
      </c>
      <c r="BM298" s="209" t="s">
        <v>486</v>
      </c>
    </row>
    <row r="299" spans="1:47" s="2" customFormat="1" ht="12">
      <c r="A299" s="39"/>
      <c r="B299" s="40"/>
      <c r="C299" s="41"/>
      <c r="D299" s="218" t="s">
        <v>237</v>
      </c>
      <c r="E299" s="41"/>
      <c r="F299" s="239" t="s">
        <v>487</v>
      </c>
      <c r="G299" s="41"/>
      <c r="H299" s="41"/>
      <c r="I299" s="213"/>
      <c r="J299" s="41"/>
      <c r="K299" s="41"/>
      <c r="L299" s="45"/>
      <c r="M299" s="214"/>
      <c r="N299" s="215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237</v>
      </c>
      <c r="AU299" s="18" t="s">
        <v>82</v>
      </c>
    </row>
    <row r="300" spans="1:51" s="13" customFormat="1" ht="12">
      <c r="A300" s="13"/>
      <c r="B300" s="216"/>
      <c r="C300" s="217"/>
      <c r="D300" s="218" t="s">
        <v>145</v>
      </c>
      <c r="E300" s="219" t="s">
        <v>19</v>
      </c>
      <c r="F300" s="220" t="s">
        <v>146</v>
      </c>
      <c r="G300" s="217"/>
      <c r="H300" s="221">
        <v>2.75</v>
      </c>
      <c r="I300" s="222"/>
      <c r="J300" s="217"/>
      <c r="K300" s="217"/>
      <c r="L300" s="223"/>
      <c r="M300" s="224"/>
      <c r="N300" s="225"/>
      <c r="O300" s="225"/>
      <c r="P300" s="225"/>
      <c r="Q300" s="225"/>
      <c r="R300" s="225"/>
      <c r="S300" s="225"/>
      <c r="T300" s="22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7" t="s">
        <v>145</v>
      </c>
      <c r="AU300" s="227" t="s">
        <v>82</v>
      </c>
      <c r="AV300" s="13" t="s">
        <v>82</v>
      </c>
      <c r="AW300" s="13" t="s">
        <v>36</v>
      </c>
      <c r="AX300" s="13" t="s">
        <v>75</v>
      </c>
      <c r="AY300" s="227" t="s">
        <v>128</v>
      </c>
    </row>
    <row r="301" spans="1:51" s="13" customFormat="1" ht="12">
      <c r="A301" s="13"/>
      <c r="B301" s="216"/>
      <c r="C301" s="217"/>
      <c r="D301" s="218" t="s">
        <v>145</v>
      </c>
      <c r="E301" s="219" t="s">
        <v>19</v>
      </c>
      <c r="F301" s="220" t="s">
        <v>488</v>
      </c>
      <c r="G301" s="217"/>
      <c r="H301" s="221">
        <v>7.925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7" t="s">
        <v>145</v>
      </c>
      <c r="AU301" s="227" t="s">
        <v>82</v>
      </c>
      <c r="AV301" s="13" t="s">
        <v>82</v>
      </c>
      <c r="AW301" s="13" t="s">
        <v>36</v>
      </c>
      <c r="AX301" s="13" t="s">
        <v>75</v>
      </c>
      <c r="AY301" s="227" t="s">
        <v>128</v>
      </c>
    </row>
    <row r="302" spans="1:51" s="13" customFormat="1" ht="12">
      <c r="A302" s="13"/>
      <c r="B302" s="216"/>
      <c r="C302" s="217"/>
      <c r="D302" s="218" t="s">
        <v>145</v>
      </c>
      <c r="E302" s="219" t="s">
        <v>19</v>
      </c>
      <c r="F302" s="220" t="s">
        <v>489</v>
      </c>
      <c r="G302" s="217"/>
      <c r="H302" s="221">
        <v>21.453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7" t="s">
        <v>145</v>
      </c>
      <c r="AU302" s="227" t="s">
        <v>82</v>
      </c>
      <c r="AV302" s="13" t="s">
        <v>82</v>
      </c>
      <c r="AW302" s="13" t="s">
        <v>36</v>
      </c>
      <c r="AX302" s="13" t="s">
        <v>75</v>
      </c>
      <c r="AY302" s="227" t="s">
        <v>128</v>
      </c>
    </row>
    <row r="303" spans="1:51" s="13" customFormat="1" ht="12">
      <c r="A303" s="13"/>
      <c r="B303" s="216"/>
      <c r="C303" s="217"/>
      <c r="D303" s="218" t="s">
        <v>145</v>
      </c>
      <c r="E303" s="219" t="s">
        <v>19</v>
      </c>
      <c r="F303" s="220" t="s">
        <v>490</v>
      </c>
      <c r="G303" s="217"/>
      <c r="H303" s="221">
        <v>38.93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7" t="s">
        <v>145</v>
      </c>
      <c r="AU303" s="227" t="s">
        <v>82</v>
      </c>
      <c r="AV303" s="13" t="s">
        <v>82</v>
      </c>
      <c r="AW303" s="13" t="s">
        <v>36</v>
      </c>
      <c r="AX303" s="13" t="s">
        <v>75</v>
      </c>
      <c r="AY303" s="227" t="s">
        <v>128</v>
      </c>
    </row>
    <row r="304" spans="1:51" s="13" customFormat="1" ht="12">
      <c r="A304" s="13"/>
      <c r="B304" s="216"/>
      <c r="C304" s="217"/>
      <c r="D304" s="218" t="s">
        <v>145</v>
      </c>
      <c r="E304" s="219" t="s">
        <v>19</v>
      </c>
      <c r="F304" s="220" t="s">
        <v>491</v>
      </c>
      <c r="G304" s="217"/>
      <c r="H304" s="221">
        <v>42.395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7" t="s">
        <v>145</v>
      </c>
      <c r="AU304" s="227" t="s">
        <v>82</v>
      </c>
      <c r="AV304" s="13" t="s">
        <v>82</v>
      </c>
      <c r="AW304" s="13" t="s">
        <v>36</v>
      </c>
      <c r="AX304" s="13" t="s">
        <v>75</v>
      </c>
      <c r="AY304" s="227" t="s">
        <v>128</v>
      </c>
    </row>
    <row r="305" spans="1:51" s="13" customFormat="1" ht="12">
      <c r="A305" s="13"/>
      <c r="B305" s="216"/>
      <c r="C305" s="217"/>
      <c r="D305" s="218" t="s">
        <v>145</v>
      </c>
      <c r="E305" s="219" t="s">
        <v>19</v>
      </c>
      <c r="F305" s="220" t="s">
        <v>492</v>
      </c>
      <c r="G305" s="217"/>
      <c r="H305" s="221">
        <v>51.46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7" t="s">
        <v>145</v>
      </c>
      <c r="AU305" s="227" t="s">
        <v>82</v>
      </c>
      <c r="AV305" s="13" t="s">
        <v>82</v>
      </c>
      <c r="AW305" s="13" t="s">
        <v>36</v>
      </c>
      <c r="AX305" s="13" t="s">
        <v>75</v>
      </c>
      <c r="AY305" s="227" t="s">
        <v>128</v>
      </c>
    </row>
    <row r="306" spans="1:51" s="14" customFormat="1" ht="12">
      <c r="A306" s="14"/>
      <c r="B306" s="228"/>
      <c r="C306" s="229"/>
      <c r="D306" s="218" t="s">
        <v>145</v>
      </c>
      <c r="E306" s="230" t="s">
        <v>19</v>
      </c>
      <c r="F306" s="231" t="s">
        <v>157</v>
      </c>
      <c r="G306" s="229"/>
      <c r="H306" s="232">
        <v>164.913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8" t="s">
        <v>145</v>
      </c>
      <c r="AU306" s="238" t="s">
        <v>82</v>
      </c>
      <c r="AV306" s="14" t="s">
        <v>136</v>
      </c>
      <c r="AW306" s="14" t="s">
        <v>36</v>
      </c>
      <c r="AX306" s="14" t="s">
        <v>80</v>
      </c>
      <c r="AY306" s="238" t="s">
        <v>128</v>
      </c>
    </row>
    <row r="307" spans="1:65" s="2" customFormat="1" ht="24.15" customHeight="1">
      <c r="A307" s="39"/>
      <c r="B307" s="40"/>
      <c r="C307" s="198" t="s">
        <v>493</v>
      </c>
      <c r="D307" s="198" t="s">
        <v>131</v>
      </c>
      <c r="E307" s="199" t="s">
        <v>494</v>
      </c>
      <c r="F307" s="200" t="s">
        <v>495</v>
      </c>
      <c r="G307" s="201" t="s">
        <v>142</v>
      </c>
      <c r="H307" s="202">
        <v>12.07</v>
      </c>
      <c r="I307" s="203"/>
      <c r="J307" s="204">
        <f>ROUND(I307*H307,2)</f>
        <v>0</v>
      </c>
      <c r="K307" s="200" t="s">
        <v>19</v>
      </c>
      <c r="L307" s="45"/>
      <c r="M307" s="205" t="s">
        <v>19</v>
      </c>
      <c r="N307" s="206" t="s">
        <v>46</v>
      </c>
      <c r="O307" s="85"/>
      <c r="P307" s="207">
        <f>O307*H307</f>
        <v>0</v>
      </c>
      <c r="Q307" s="207">
        <v>0.00601</v>
      </c>
      <c r="R307" s="207">
        <f>Q307*H307</f>
        <v>0.0725407</v>
      </c>
      <c r="S307" s="207">
        <v>0</v>
      </c>
      <c r="T307" s="20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09" t="s">
        <v>228</v>
      </c>
      <c r="AT307" s="209" t="s">
        <v>131</v>
      </c>
      <c r="AU307" s="209" t="s">
        <v>82</v>
      </c>
      <c r="AY307" s="18" t="s">
        <v>128</v>
      </c>
      <c r="BE307" s="210">
        <f>IF(N307="základní",J307,0)</f>
        <v>0</v>
      </c>
      <c r="BF307" s="210">
        <f>IF(N307="snížená",J307,0)</f>
        <v>0</v>
      </c>
      <c r="BG307" s="210">
        <f>IF(N307="zákl. přenesená",J307,0)</f>
        <v>0</v>
      </c>
      <c r="BH307" s="210">
        <f>IF(N307="sníž. přenesená",J307,0)</f>
        <v>0</v>
      </c>
      <c r="BI307" s="210">
        <f>IF(N307="nulová",J307,0)</f>
        <v>0</v>
      </c>
      <c r="BJ307" s="18" t="s">
        <v>80</v>
      </c>
      <c r="BK307" s="210">
        <f>ROUND(I307*H307,2)</f>
        <v>0</v>
      </c>
      <c r="BL307" s="18" t="s">
        <v>228</v>
      </c>
      <c r="BM307" s="209" t="s">
        <v>496</v>
      </c>
    </row>
    <row r="308" spans="1:47" s="2" customFormat="1" ht="12">
      <c r="A308" s="39"/>
      <c r="B308" s="40"/>
      <c r="C308" s="41"/>
      <c r="D308" s="218" t="s">
        <v>237</v>
      </c>
      <c r="E308" s="41"/>
      <c r="F308" s="239" t="s">
        <v>487</v>
      </c>
      <c r="G308" s="41"/>
      <c r="H308" s="41"/>
      <c r="I308" s="213"/>
      <c r="J308" s="41"/>
      <c r="K308" s="41"/>
      <c r="L308" s="45"/>
      <c r="M308" s="214"/>
      <c r="N308" s="215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237</v>
      </c>
      <c r="AU308" s="18" t="s">
        <v>82</v>
      </c>
    </row>
    <row r="309" spans="1:51" s="13" customFormat="1" ht="12">
      <c r="A309" s="13"/>
      <c r="B309" s="216"/>
      <c r="C309" s="217"/>
      <c r="D309" s="218" t="s">
        <v>145</v>
      </c>
      <c r="E309" s="219" t="s">
        <v>19</v>
      </c>
      <c r="F309" s="220" t="s">
        <v>497</v>
      </c>
      <c r="G309" s="217"/>
      <c r="H309" s="221">
        <v>12.07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7" t="s">
        <v>145</v>
      </c>
      <c r="AU309" s="227" t="s">
        <v>82</v>
      </c>
      <c r="AV309" s="13" t="s">
        <v>82</v>
      </c>
      <c r="AW309" s="13" t="s">
        <v>36</v>
      </c>
      <c r="AX309" s="13" t="s">
        <v>80</v>
      </c>
      <c r="AY309" s="227" t="s">
        <v>128</v>
      </c>
    </row>
    <row r="310" spans="1:65" s="2" customFormat="1" ht="16.5" customHeight="1">
      <c r="A310" s="39"/>
      <c r="B310" s="40"/>
      <c r="C310" s="198" t="s">
        <v>498</v>
      </c>
      <c r="D310" s="198" t="s">
        <v>131</v>
      </c>
      <c r="E310" s="199" t="s">
        <v>499</v>
      </c>
      <c r="F310" s="200" t="s">
        <v>500</v>
      </c>
      <c r="G310" s="201" t="s">
        <v>134</v>
      </c>
      <c r="H310" s="202">
        <v>3</v>
      </c>
      <c r="I310" s="203"/>
      <c r="J310" s="204">
        <f>ROUND(I310*H310,2)</f>
        <v>0</v>
      </c>
      <c r="K310" s="200" t="s">
        <v>19</v>
      </c>
      <c r="L310" s="45"/>
      <c r="M310" s="205" t="s">
        <v>19</v>
      </c>
      <c r="N310" s="206" t="s">
        <v>46</v>
      </c>
      <c r="O310" s="85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9" t="s">
        <v>228</v>
      </c>
      <c r="AT310" s="209" t="s">
        <v>131</v>
      </c>
      <c r="AU310" s="209" t="s">
        <v>82</v>
      </c>
      <c r="AY310" s="18" t="s">
        <v>128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8" t="s">
        <v>80</v>
      </c>
      <c r="BK310" s="210">
        <f>ROUND(I310*H310,2)</f>
        <v>0</v>
      </c>
      <c r="BL310" s="18" t="s">
        <v>228</v>
      </c>
      <c r="BM310" s="209" t="s">
        <v>501</v>
      </c>
    </row>
    <row r="311" spans="1:51" s="13" customFormat="1" ht="12">
      <c r="A311" s="13"/>
      <c r="B311" s="216"/>
      <c r="C311" s="217"/>
      <c r="D311" s="218" t="s">
        <v>145</v>
      </c>
      <c r="E311" s="219" t="s">
        <v>19</v>
      </c>
      <c r="F311" s="220" t="s">
        <v>502</v>
      </c>
      <c r="G311" s="217"/>
      <c r="H311" s="221">
        <v>1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7" t="s">
        <v>145</v>
      </c>
      <c r="AU311" s="227" t="s">
        <v>82</v>
      </c>
      <c r="AV311" s="13" t="s">
        <v>82</v>
      </c>
      <c r="AW311" s="13" t="s">
        <v>36</v>
      </c>
      <c r="AX311" s="13" t="s">
        <v>75</v>
      </c>
      <c r="AY311" s="227" t="s">
        <v>128</v>
      </c>
    </row>
    <row r="312" spans="1:51" s="13" customFormat="1" ht="12">
      <c r="A312" s="13"/>
      <c r="B312" s="216"/>
      <c r="C312" s="217"/>
      <c r="D312" s="218" t="s">
        <v>145</v>
      </c>
      <c r="E312" s="219" t="s">
        <v>19</v>
      </c>
      <c r="F312" s="220" t="s">
        <v>503</v>
      </c>
      <c r="G312" s="217"/>
      <c r="H312" s="221">
        <v>1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7" t="s">
        <v>145</v>
      </c>
      <c r="AU312" s="227" t="s">
        <v>82</v>
      </c>
      <c r="AV312" s="13" t="s">
        <v>82</v>
      </c>
      <c r="AW312" s="13" t="s">
        <v>36</v>
      </c>
      <c r="AX312" s="13" t="s">
        <v>75</v>
      </c>
      <c r="AY312" s="227" t="s">
        <v>128</v>
      </c>
    </row>
    <row r="313" spans="1:51" s="13" customFormat="1" ht="12">
      <c r="A313" s="13"/>
      <c r="B313" s="216"/>
      <c r="C313" s="217"/>
      <c r="D313" s="218" t="s">
        <v>145</v>
      </c>
      <c r="E313" s="219" t="s">
        <v>19</v>
      </c>
      <c r="F313" s="220" t="s">
        <v>504</v>
      </c>
      <c r="G313" s="217"/>
      <c r="H313" s="221">
        <v>1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7" t="s">
        <v>145</v>
      </c>
      <c r="AU313" s="227" t="s">
        <v>82</v>
      </c>
      <c r="AV313" s="13" t="s">
        <v>82</v>
      </c>
      <c r="AW313" s="13" t="s">
        <v>36</v>
      </c>
      <c r="AX313" s="13" t="s">
        <v>75</v>
      </c>
      <c r="AY313" s="227" t="s">
        <v>128</v>
      </c>
    </row>
    <row r="314" spans="1:51" s="14" customFormat="1" ht="12">
      <c r="A314" s="14"/>
      <c r="B314" s="228"/>
      <c r="C314" s="229"/>
      <c r="D314" s="218" t="s">
        <v>145</v>
      </c>
      <c r="E314" s="230" t="s">
        <v>19</v>
      </c>
      <c r="F314" s="231" t="s">
        <v>157</v>
      </c>
      <c r="G314" s="229"/>
      <c r="H314" s="232">
        <v>3</v>
      </c>
      <c r="I314" s="233"/>
      <c r="J314" s="229"/>
      <c r="K314" s="229"/>
      <c r="L314" s="234"/>
      <c r="M314" s="235"/>
      <c r="N314" s="236"/>
      <c r="O314" s="236"/>
      <c r="P314" s="236"/>
      <c r="Q314" s="236"/>
      <c r="R314" s="236"/>
      <c r="S314" s="236"/>
      <c r="T314" s="23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38" t="s">
        <v>145</v>
      </c>
      <c r="AU314" s="238" t="s">
        <v>82</v>
      </c>
      <c r="AV314" s="14" t="s">
        <v>136</v>
      </c>
      <c r="AW314" s="14" t="s">
        <v>36</v>
      </c>
      <c r="AX314" s="14" t="s">
        <v>80</v>
      </c>
      <c r="AY314" s="238" t="s">
        <v>128</v>
      </c>
    </row>
    <row r="315" spans="1:63" s="12" customFormat="1" ht="22.8" customHeight="1">
      <c r="A315" s="12"/>
      <c r="B315" s="182"/>
      <c r="C315" s="183"/>
      <c r="D315" s="184" t="s">
        <v>74</v>
      </c>
      <c r="E315" s="196" t="s">
        <v>505</v>
      </c>
      <c r="F315" s="196" t="s">
        <v>506</v>
      </c>
      <c r="G315" s="183"/>
      <c r="H315" s="183"/>
      <c r="I315" s="186"/>
      <c r="J315" s="197">
        <f>BK315</f>
        <v>0</v>
      </c>
      <c r="K315" s="183"/>
      <c r="L315" s="188"/>
      <c r="M315" s="189"/>
      <c r="N315" s="190"/>
      <c r="O315" s="190"/>
      <c r="P315" s="191">
        <f>SUM(P316:P317)</f>
        <v>0</v>
      </c>
      <c r="Q315" s="190"/>
      <c r="R315" s="191">
        <f>SUM(R316:R317)</f>
        <v>0.01701</v>
      </c>
      <c r="S315" s="190"/>
      <c r="T315" s="192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193" t="s">
        <v>82</v>
      </c>
      <c r="AT315" s="194" t="s">
        <v>74</v>
      </c>
      <c r="AU315" s="194" t="s">
        <v>80</v>
      </c>
      <c r="AY315" s="193" t="s">
        <v>128</v>
      </c>
      <c r="BK315" s="195">
        <f>SUM(BK316:BK317)</f>
        <v>0</v>
      </c>
    </row>
    <row r="316" spans="1:65" s="2" customFormat="1" ht="24.15" customHeight="1">
      <c r="A316" s="39"/>
      <c r="B316" s="40"/>
      <c r="C316" s="198" t="s">
        <v>507</v>
      </c>
      <c r="D316" s="198" t="s">
        <v>131</v>
      </c>
      <c r="E316" s="199" t="s">
        <v>508</v>
      </c>
      <c r="F316" s="200" t="s">
        <v>509</v>
      </c>
      <c r="G316" s="201" t="s">
        <v>510</v>
      </c>
      <c r="H316" s="202">
        <v>1</v>
      </c>
      <c r="I316" s="203"/>
      <c r="J316" s="204">
        <f>ROUND(I316*H316,2)</f>
        <v>0</v>
      </c>
      <c r="K316" s="200" t="s">
        <v>19</v>
      </c>
      <c r="L316" s="45"/>
      <c r="M316" s="205" t="s">
        <v>19</v>
      </c>
      <c r="N316" s="206" t="s">
        <v>46</v>
      </c>
      <c r="O316" s="85"/>
      <c r="P316" s="207">
        <f>O316*H316</f>
        <v>0</v>
      </c>
      <c r="Q316" s="207">
        <v>0.01701</v>
      </c>
      <c r="R316" s="207">
        <f>Q316*H316</f>
        <v>0.01701</v>
      </c>
      <c r="S316" s="207">
        <v>0</v>
      </c>
      <c r="T316" s="20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09" t="s">
        <v>228</v>
      </c>
      <c r="AT316" s="209" t="s">
        <v>131</v>
      </c>
      <c r="AU316" s="209" t="s">
        <v>82</v>
      </c>
      <c r="AY316" s="18" t="s">
        <v>128</v>
      </c>
      <c r="BE316" s="210">
        <f>IF(N316="základní",J316,0)</f>
        <v>0</v>
      </c>
      <c r="BF316" s="210">
        <f>IF(N316="snížená",J316,0)</f>
        <v>0</v>
      </c>
      <c r="BG316" s="210">
        <f>IF(N316="zákl. přenesená",J316,0)</f>
        <v>0</v>
      </c>
      <c r="BH316" s="210">
        <f>IF(N316="sníž. přenesená",J316,0)</f>
        <v>0</v>
      </c>
      <c r="BI316" s="210">
        <f>IF(N316="nulová",J316,0)</f>
        <v>0</v>
      </c>
      <c r="BJ316" s="18" t="s">
        <v>80</v>
      </c>
      <c r="BK316" s="210">
        <f>ROUND(I316*H316,2)</f>
        <v>0</v>
      </c>
      <c r="BL316" s="18" t="s">
        <v>228</v>
      </c>
      <c r="BM316" s="209" t="s">
        <v>511</v>
      </c>
    </row>
    <row r="317" spans="1:47" s="2" customFormat="1" ht="12">
      <c r="A317" s="39"/>
      <c r="B317" s="40"/>
      <c r="C317" s="41"/>
      <c r="D317" s="218" t="s">
        <v>237</v>
      </c>
      <c r="E317" s="41"/>
      <c r="F317" s="239" t="s">
        <v>512</v>
      </c>
      <c r="G317" s="41"/>
      <c r="H317" s="41"/>
      <c r="I317" s="213"/>
      <c r="J317" s="41"/>
      <c r="K317" s="41"/>
      <c r="L317" s="45"/>
      <c r="M317" s="214"/>
      <c r="N317" s="215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237</v>
      </c>
      <c r="AU317" s="18" t="s">
        <v>82</v>
      </c>
    </row>
    <row r="318" spans="1:63" s="12" customFormat="1" ht="22.8" customHeight="1">
      <c r="A318" s="12"/>
      <c r="B318" s="182"/>
      <c r="C318" s="183"/>
      <c r="D318" s="184" t="s">
        <v>74</v>
      </c>
      <c r="E318" s="196" t="s">
        <v>513</v>
      </c>
      <c r="F318" s="196" t="s">
        <v>514</v>
      </c>
      <c r="G318" s="183"/>
      <c r="H318" s="183"/>
      <c r="I318" s="186"/>
      <c r="J318" s="197">
        <f>BK318</f>
        <v>0</v>
      </c>
      <c r="K318" s="183"/>
      <c r="L318" s="188"/>
      <c r="M318" s="189"/>
      <c r="N318" s="190"/>
      <c r="O318" s="190"/>
      <c r="P318" s="191">
        <f>SUM(P319:P321)</f>
        <v>0</v>
      </c>
      <c r="Q318" s="190"/>
      <c r="R318" s="191">
        <f>SUM(R319:R321)</f>
        <v>0.06548999999999999</v>
      </c>
      <c r="S318" s="190"/>
      <c r="T318" s="192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93" t="s">
        <v>82</v>
      </c>
      <c r="AT318" s="194" t="s">
        <v>74</v>
      </c>
      <c r="AU318" s="194" t="s">
        <v>80</v>
      </c>
      <c r="AY318" s="193" t="s">
        <v>128</v>
      </c>
      <c r="BK318" s="195">
        <f>SUM(BK319:BK321)</f>
        <v>0</v>
      </c>
    </row>
    <row r="319" spans="1:65" s="2" customFormat="1" ht="24.15" customHeight="1">
      <c r="A319" s="39"/>
      <c r="B319" s="40"/>
      <c r="C319" s="198" t="s">
        <v>515</v>
      </c>
      <c r="D319" s="198" t="s">
        <v>131</v>
      </c>
      <c r="E319" s="199" t="s">
        <v>516</v>
      </c>
      <c r="F319" s="200" t="s">
        <v>517</v>
      </c>
      <c r="G319" s="201" t="s">
        <v>510</v>
      </c>
      <c r="H319" s="202">
        <v>1</v>
      </c>
      <c r="I319" s="203"/>
      <c r="J319" s="204">
        <f>ROUND(I319*H319,2)</f>
        <v>0</v>
      </c>
      <c r="K319" s="200" t="s">
        <v>19</v>
      </c>
      <c r="L319" s="45"/>
      <c r="M319" s="205" t="s">
        <v>19</v>
      </c>
      <c r="N319" s="206" t="s">
        <v>46</v>
      </c>
      <c r="O319" s="85"/>
      <c r="P319" s="207">
        <f>O319*H319</f>
        <v>0</v>
      </c>
      <c r="Q319" s="207">
        <v>0.06322</v>
      </c>
      <c r="R319" s="207">
        <f>Q319*H319</f>
        <v>0.06322</v>
      </c>
      <c r="S319" s="207">
        <v>0</v>
      </c>
      <c r="T319" s="20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09" t="s">
        <v>228</v>
      </c>
      <c r="AT319" s="209" t="s">
        <v>131</v>
      </c>
      <c r="AU319" s="209" t="s">
        <v>82</v>
      </c>
      <c r="AY319" s="18" t="s">
        <v>128</v>
      </c>
      <c r="BE319" s="210">
        <f>IF(N319="základní",J319,0)</f>
        <v>0</v>
      </c>
      <c r="BF319" s="210">
        <f>IF(N319="snížená",J319,0)</f>
        <v>0</v>
      </c>
      <c r="BG319" s="210">
        <f>IF(N319="zákl. přenesená",J319,0)</f>
        <v>0</v>
      </c>
      <c r="BH319" s="210">
        <f>IF(N319="sníž. přenesená",J319,0)</f>
        <v>0</v>
      </c>
      <c r="BI319" s="210">
        <f>IF(N319="nulová",J319,0)</f>
        <v>0</v>
      </c>
      <c r="BJ319" s="18" t="s">
        <v>80</v>
      </c>
      <c r="BK319" s="210">
        <f>ROUND(I319*H319,2)</f>
        <v>0</v>
      </c>
      <c r="BL319" s="18" t="s">
        <v>228</v>
      </c>
      <c r="BM319" s="209" t="s">
        <v>518</v>
      </c>
    </row>
    <row r="320" spans="1:47" s="2" customFormat="1" ht="12">
      <c r="A320" s="39"/>
      <c r="B320" s="40"/>
      <c r="C320" s="41"/>
      <c r="D320" s="218" t="s">
        <v>237</v>
      </c>
      <c r="E320" s="41"/>
      <c r="F320" s="239" t="s">
        <v>519</v>
      </c>
      <c r="G320" s="41"/>
      <c r="H320" s="41"/>
      <c r="I320" s="213"/>
      <c r="J320" s="41"/>
      <c r="K320" s="41"/>
      <c r="L320" s="45"/>
      <c r="M320" s="214"/>
      <c r="N320" s="215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237</v>
      </c>
      <c r="AU320" s="18" t="s">
        <v>82</v>
      </c>
    </row>
    <row r="321" spans="1:65" s="2" customFormat="1" ht="16.5" customHeight="1">
      <c r="A321" s="39"/>
      <c r="B321" s="40"/>
      <c r="C321" s="198" t="s">
        <v>520</v>
      </c>
      <c r="D321" s="198" t="s">
        <v>131</v>
      </c>
      <c r="E321" s="199" t="s">
        <v>521</v>
      </c>
      <c r="F321" s="200" t="s">
        <v>522</v>
      </c>
      <c r="G321" s="201" t="s">
        <v>134</v>
      </c>
      <c r="H321" s="202">
        <v>1</v>
      </c>
      <c r="I321" s="203"/>
      <c r="J321" s="204">
        <f>ROUND(I321*H321,2)</f>
        <v>0</v>
      </c>
      <c r="K321" s="200" t="s">
        <v>19</v>
      </c>
      <c r="L321" s="45"/>
      <c r="M321" s="205" t="s">
        <v>19</v>
      </c>
      <c r="N321" s="206" t="s">
        <v>46</v>
      </c>
      <c r="O321" s="85"/>
      <c r="P321" s="207">
        <f>O321*H321</f>
        <v>0</v>
      </c>
      <c r="Q321" s="207">
        <v>0.00227</v>
      </c>
      <c r="R321" s="207">
        <f>Q321*H321</f>
        <v>0.00227</v>
      </c>
      <c r="S321" s="207">
        <v>0</v>
      </c>
      <c r="T321" s="208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09" t="s">
        <v>228</v>
      </c>
      <c r="AT321" s="209" t="s">
        <v>131</v>
      </c>
      <c r="AU321" s="209" t="s">
        <v>82</v>
      </c>
      <c r="AY321" s="18" t="s">
        <v>128</v>
      </c>
      <c r="BE321" s="210">
        <f>IF(N321="základní",J321,0)</f>
        <v>0</v>
      </c>
      <c r="BF321" s="210">
        <f>IF(N321="snížená",J321,0)</f>
        <v>0</v>
      </c>
      <c r="BG321" s="210">
        <f>IF(N321="zákl. přenesená",J321,0)</f>
        <v>0</v>
      </c>
      <c r="BH321" s="210">
        <f>IF(N321="sníž. přenesená",J321,0)</f>
        <v>0</v>
      </c>
      <c r="BI321" s="210">
        <f>IF(N321="nulová",J321,0)</f>
        <v>0</v>
      </c>
      <c r="BJ321" s="18" t="s">
        <v>80</v>
      </c>
      <c r="BK321" s="210">
        <f>ROUND(I321*H321,2)</f>
        <v>0</v>
      </c>
      <c r="BL321" s="18" t="s">
        <v>228</v>
      </c>
      <c r="BM321" s="209" t="s">
        <v>523</v>
      </c>
    </row>
    <row r="322" spans="1:63" s="12" customFormat="1" ht="22.8" customHeight="1">
      <c r="A322" s="12"/>
      <c r="B322" s="182"/>
      <c r="C322" s="183"/>
      <c r="D322" s="184" t="s">
        <v>74</v>
      </c>
      <c r="E322" s="196" t="s">
        <v>524</v>
      </c>
      <c r="F322" s="196" t="s">
        <v>525</v>
      </c>
      <c r="G322" s="183"/>
      <c r="H322" s="183"/>
      <c r="I322" s="186"/>
      <c r="J322" s="197">
        <f>BK322</f>
        <v>0</v>
      </c>
      <c r="K322" s="183"/>
      <c r="L322" s="188"/>
      <c r="M322" s="189"/>
      <c r="N322" s="190"/>
      <c r="O322" s="190"/>
      <c r="P322" s="191">
        <f>SUM(P323:P324)</f>
        <v>0</v>
      </c>
      <c r="Q322" s="190"/>
      <c r="R322" s="191">
        <f>SUM(R323:R324)</f>
        <v>0.00888</v>
      </c>
      <c r="S322" s="190"/>
      <c r="T322" s="192">
        <f>SUM(T323:T324)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93" t="s">
        <v>82</v>
      </c>
      <c r="AT322" s="194" t="s">
        <v>74</v>
      </c>
      <c r="AU322" s="194" t="s">
        <v>80</v>
      </c>
      <c r="AY322" s="193" t="s">
        <v>128</v>
      </c>
      <c r="BK322" s="195">
        <f>SUM(BK323:BK324)</f>
        <v>0</v>
      </c>
    </row>
    <row r="323" spans="1:65" s="2" customFormat="1" ht="16.5" customHeight="1">
      <c r="A323" s="39"/>
      <c r="B323" s="40"/>
      <c r="C323" s="198" t="s">
        <v>526</v>
      </c>
      <c r="D323" s="198" t="s">
        <v>131</v>
      </c>
      <c r="E323" s="199" t="s">
        <v>527</v>
      </c>
      <c r="F323" s="200" t="s">
        <v>528</v>
      </c>
      <c r="G323" s="201" t="s">
        <v>510</v>
      </c>
      <c r="H323" s="202">
        <v>1</v>
      </c>
      <c r="I323" s="203"/>
      <c r="J323" s="204">
        <f>ROUND(I323*H323,2)</f>
        <v>0</v>
      </c>
      <c r="K323" s="200" t="s">
        <v>19</v>
      </c>
      <c r="L323" s="45"/>
      <c r="M323" s="205" t="s">
        <v>19</v>
      </c>
      <c r="N323" s="206" t="s">
        <v>46</v>
      </c>
      <c r="O323" s="85"/>
      <c r="P323" s="207">
        <f>O323*H323</f>
        <v>0</v>
      </c>
      <c r="Q323" s="207">
        <v>0.00888</v>
      </c>
      <c r="R323" s="207">
        <f>Q323*H323</f>
        <v>0.00888</v>
      </c>
      <c r="S323" s="207">
        <v>0</v>
      </c>
      <c r="T323" s="208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09" t="s">
        <v>228</v>
      </c>
      <c r="AT323" s="209" t="s">
        <v>131</v>
      </c>
      <c r="AU323" s="209" t="s">
        <v>82</v>
      </c>
      <c r="AY323" s="18" t="s">
        <v>128</v>
      </c>
      <c r="BE323" s="210">
        <f>IF(N323="základní",J323,0)</f>
        <v>0</v>
      </c>
      <c r="BF323" s="210">
        <f>IF(N323="snížená",J323,0)</f>
        <v>0</v>
      </c>
      <c r="BG323" s="210">
        <f>IF(N323="zákl. přenesená",J323,0)</f>
        <v>0</v>
      </c>
      <c r="BH323" s="210">
        <f>IF(N323="sníž. přenesená",J323,0)</f>
        <v>0</v>
      </c>
      <c r="BI323" s="210">
        <f>IF(N323="nulová",J323,0)</f>
        <v>0</v>
      </c>
      <c r="BJ323" s="18" t="s">
        <v>80</v>
      </c>
      <c r="BK323" s="210">
        <f>ROUND(I323*H323,2)</f>
        <v>0</v>
      </c>
      <c r="BL323" s="18" t="s">
        <v>228</v>
      </c>
      <c r="BM323" s="209" t="s">
        <v>529</v>
      </c>
    </row>
    <row r="324" spans="1:47" s="2" customFormat="1" ht="12">
      <c r="A324" s="39"/>
      <c r="B324" s="40"/>
      <c r="C324" s="41"/>
      <c r="D324" s="218" t="s">
        <v>237</v>
      </c>
      <c r="E324" s="41"/>
      <c r="F324" s="239" t="s">
        <v>530</v>
      </c>
      <c r="G324" s="41"/>
      <c r="H324" s="41"/>
      <c r="I324" s="213"/>
      <c r="J324" s="41"/>
      <c r="K324" s="41"/>
      <c r="L324" s="45"/>
      <c r="M324" s="214"/>
      <c r="N324" s="215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237</v>
      </c>
      <c r="AU324" s="18" t="s">
        <v>82</v>
      </c>
    </row>
    <row r="325" spans="1:63" s="12" customFormat="1" ht="22.8" customHeight="1">
      <c r="A325" s="12"/>
      <c r="B325" s="182"/>
      <c r="C325" s="183"/>
      <c r="D325" s="184" t="s">
        <v>74</v>
      </c>
      <c r="E325" s="196" t="s">
        <v>531</v>
      </c>
      <c r="F325" s="196" t="s">
        <v>532</v>
      </c>
      <c r="G325" s="183"/>
      <c r="H325" s="183"/>
      <c r="I325" s="186"/>
      <c r="J325" s="197">
        <f>BK325</f>
        <v>0</v>
      </c>
      <c r="K325" s="183"/>
      <c r="L325" s="188"/>
      <c r="M325" s="189"/>
      <c r="N325" s="190"/>
      <c r="O325" s="190"/>
      <c r="P325" s="191">
        <f>SUM(P326:P359)</f>
        <v>0</v>
      </c>
      <c r="Q325" s="190"/>
      <c r="R325" s="191">
        <f>SUM(R326:R359)</f>
        <v>0.06213</v>
      </c>
      <c r="S325" s="190"/>
      <c r="T325" s="192">
        <f>SUM(T326:T359)</f>
        <v>0.14666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93" t="s">
        <v>82</v>
      </c>
      <c r="AT325" s="194" t="s">
        <v>74</v>
      </c>
      <c r="AU325" s="194" t="s">
        <v>80</v>
      </c>
      <c r="AY325" s="193" t="s">
        <v>128</v>
      </c>
      <c r="BK325" s="195">
        <f>SUM(BK326:BK359)</f>
        <v>0</v>
      </c>
    </row>
    <row r="326" spans="1:65" s="2" customFormat="1" ht="16.5" customHeight="1">
      <c r="A326" s="39"/>
      <c r="B326" s="40"/>
      <c r="C326" s="198" t="s">
        <v>533</v>
      </c>
      <c r="D326" s="198" t="s">
        <v>131</v>
      </c>
      <c r="E326" s="199" t="s">
        <v>534</v>
      </c>
      <c r="F326" s="200" t="s">
        <v>535</v>
      </c>
      <c r="G326" s="201" t="s">
        <v>536</v>
      </c>
      <c r="H326" s="202">
        <v>3</v>
      </c>
      <c r="I326" s="203"/>
      <c r="J326" s="204">
        <f>ROUND(I326*H326,2)</f>
        <v>0</v>
      </c>
      <c r="K326" s="200" t="s">
        <v>135</v>
      </c>
      <c r="L326" s="45"/>
      <c r="M326" s="205" t="s">
        <v>19</v>
      </c>
      <c r="N326" s="206" t="s">
        <v>46</v>
      </c>
      <c r="O326" s="85"/>
      <c r="P326" s="207">
        <f>O326*H326</f>
        <v>0</v>
      </c>
      <c r="Q326" s="207">
        <v>0</v>
      </c>
      <c r="R326" s="207">
        <f>Q326*H326</f>
        <v>0</v>
      </c>
      <c r="S326" s="207">
        <v>0.0342</v>
      </c>
      <c r="T326" s="208">
        <f>S326*H326</f>
        <v>0.1026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09" t="s">
        <v>228</v>
      </c>
      <c r="AT326" s="209" t="s">
        <v>131</v>
      </c>
      <c r="AU326" s="209" t="s">
        <v>82</v>
      </c>
      <c r="AY326" s="18" t="s">
        <v>128</v>
      </c>
      <c r="BE326" s="210">
        <f>IF(N326="základní",J326,0)</f>
        <v>0</v>
      </c>
      <c r="BF326" s="210">
        <f>IF(N326="snížená",J326,0)</f>
        <v>0</v>
      </c>
      <c r="BG326" s="210">
        <f>IF(N326="zákl. přenesená",J326,0)</f>
        <v>0</v>
      </c>
      <c r="BH326" s="210">
        <f>IF(N326="sníž. přenesená",J326,0)</f>
        <v>0</v>
      </c>
      <c r="BI326" s="210">
        <f>IF(N326="nulová",J326,0)</f>
        <v>0</v>
      </c>
      <c r="BJ326" s="18" t="s">
        <v>80</v>
      </c>
      <c r="BK326" s="210">
        <f>ROUND(I326*H326,2)</f>
        <v>0</v>
      </c>
      <c r="BL326" s="18" t="s">
        <v>228</v>
      </c>
      <c r="BM326" s="209" t="s">
        <v>537</v>
      </c>
    </row>
    <row r="327" spans="1:47" s="2" customFormat="1" ht="12">
      <c r="A327" s="39"/>
      <c r="B327" s="40"/>
      <c r="C327" s="41"/>
      <c r="D327" s="211" t="s">
        <v>138</v>
      </c>
      <c r="E327" s="41"/>
      <c r="F327" s="212" t="s">
        <v>538</v>
      </c>
      <c r="G327" s="41"/>
      <c r="H327" s="41"/>
      <c r="I327" s="213"/>
      <c r="J327" s="41"/>
      <c r="K327" s="41"/>
      <c r="L327" s="45"/>
      <c r="M327" s="214"/>
      <c r="N327" s="215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138</v>
      </c>
      <c r="AU327" s="18" t="s">
        <v>82</v>
      </c>
    </row>
    <row r="328" spans="1:65" s="2" customFormat="1" ht="16.5" customHeight="1">
      <c r="A328" s="39"/>
      <c r="B328" s="40"/>
      <c r="C328" s="198" t="s">
        <v>539</v>
      </c>
      <c r="D328" s="198" t="s">
        <v>131</v>
      </c>
      <c r="E328" s="199" t="s">
        <v>540</v>
      </c>
      <c r="F328" s="200" t="s">
        <v>541</v>
      </c>
      <c r="G328" s="201" t="s">
        <v>134</v>
      </c>
      <c r="H328" s="202">
        <v>2</v>
      </c>
      <c r="I328" s="203"/>
      <c r="J328" s="204">
        <f>ROUND(I328*H328,2)</f>
        <v>0</v>
      </c>
      <c r="K328" s="200" t="s">
        <v>135</v>
      </c>
      <c r="L328" s="45"/>
      <c r="M328" s="205" t="s">
        <v>19</v>
      </c>
      <c r="N328" s="206" t="s">
        <v>46</v>
      </c>
      <c r="O328" s="85"/>
      <c r="P328" s="207">
        <f>O328*H328</f>
        <v>0</v>
      </c>
      <c r="Q328" s="207">
        <v>0.02005</v>
      </c>
      <c r="R328" s="207">
        <f>Q328*H328</f>
        <v>0.0401</v>
      </c>
      <c r="S328" s="207">
        <v>0</v>
      </c>
      <c r="T328" s="20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09" t="s">
        <v>228</v>
      </c>
      <c r="AT328" s="209" t="s">
        <v>131</v>
      </c>
      <c r="AU328" s="209" t="s">
        <v>82</v>
      </c>
      <c r="AY328" s="18" t="s">
        <v>128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8" t="s">
        <v>80</v>
      </c>
      <c r="BK328" s="210">
        <f>ROUND(I328*H328,2)</f>
        <v>0</v>
      </c>
      <c r="BL328" s="18" t="s">
        <v>228</v>
      </c>
      <c r="BM328" s="209" t="s">
        <v>542</v>
      </c>
    </row>
    <row r="329" spans="1:47" s="2" customFormat="1" ht="12">
      <c r="A329" s="39"/>
      <c r="B329" s="40"/>
      <c r="C329" s="41"/>
      <c r="D329" s="211" t="s">
        <v>138</v>
      </c>
      <c r="E329" s="41"/>
      <c r="F329" s="212" t="s">
        <v>543</v>
      </c>
      <c r="G329" s="41"/>
      <c r="H329" s="41"/>
      <c r="I329" s="213"/>
      <c r="J329" s="41"/>
      <c r="K329" s="41"/>
      <c r="L329" s="45"/>
      <c r="M329" s="214"/>
      <c r="N329" s="215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138</v>
      </c>
      <c r="AU329" s="18" t="s">
        <v>82</v>
      </c>
    </row>
    <row r="330" spans="1:65" s="2" customFormat="1" ht="16.5" customHeight="1">
      <c r="A330" s="39"/>
      <c r="B330" s="40"/>
      <c r="C330" s="198" t="s">
        <v>544</v>
      </c>
      <c r="D330" s="198" t="s">
        <v>131</v>
      </c>
      <c r="E330" s="199" t="s">
        <v>545</v>
      </c>
      <c r="F330" s="200" t="s">
        <v>546</v>
      </c>
      <c r="G330" s="201" t="s">
        <v>536</v>
      </c>
      <c r="H330" s="202">
        <v>2</v>
      </c>
      <c r="I330" s="203"/>
      <c r="J330" s="204">
        <f>ROUND(I330*H330,2)</f>
        <v>0</v>
      </c>
      <c r="K330" s="200" t="s">
        <v>135</v>
      </c>
      <c r="L330" s="45"/>
      <c r="M330" s="205" t="s">
        <v>19</v>
      </c>
      <c r="N330" s="206" t="s">
        <v>46</v>
      </c>
      <c r="O330" s="85"/>
      <c r="P330" s="207">
        <f>O330*H330</f>
        <v>0</v>
      </c>
      <c r="Q330" s="207">
        <v>0</v>
      </c>
      <c r="R330" s="207">
        <f>Q330*H330</f>
        <v>0</v>
      </c>
      <c r="S330" s="207">
        <v>0.01946</v>
      </c>
      <c r="T330" s="208">
        <f>S330*H330</f>
        <v>0.03892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09" t="s">
        <v>228</v>
      </c>
      <c r="AT330" s="209" t="s">
        <v>131</v>
      </c>
      <c r="AU330" s="209" t="s">
        <v>82</v>
      </c>
      <c r="AY330" s="18" t="s">
        <v>128</v>
      </c>
      <c r="BE330" s="210">
        <f>IF(N330="základní",J330,0)</f>
        <v>0</v>
      </c>
      <c r="BF330" s="210">
        <f>IF(N330="snížená",J330,0)</f>
        <v>0</v>
      </c>
      <c r="BG330" s="210">
        <f>IF(N330="zákl. přenesená",J330,0)</f>
        <v>0</v>
      </c>
      <c r="BH330" s="210">
        <f>IF(N330="sníž. přenesená",J330,0)</f>
        <v>0</v>
      </c>
      <c r="BI330" s="210">
        <f>IF(N330="nulová",J330,0)</f>
        <v>0</v>
      </c>
      <c r="BJ330" s="18" t="s">
        <v>80</v>
      </c>
      <c r="BK330" s="210">
        <f>ROUND(I330*H330,2)</f>
        <v>0</v>
      </c>
      <c r="BL330" s="18" t="s">
        <v>228</v>
      </c>
      <c r="BM330" s="209" t="s">
        <v>547</v>
      </c>
    </row>
    <row r="331" spans="1:47" s="2" customFormat="1" ht="12">
      <c r="A331" s="39"/>
      <c r="B331" s="40"/>
      <c r="C331" s="41"/>
      <c r="D331" s="211" t="s">
        <v>138</v>
      </c>
      <c r="E331" s="41"/>
      <c r="F331" s="212" t="s">
        <v>548</v>
      </c>
      <c r="G331" s="41"/>
      <c r="H331" s="41"/>
      <c r="I331" s="213"/>
      <c r="J331" s="41"/>
      <c r="K331" s="41"/>
      <c r="L331" s="45"/>
      <c r="M331" s="214"/>
      <c r="N331" s="215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138</v>
      </c>
      <c r="AU331" s="18" t="s">
        <v>82</v>
      </c>
    </row>
    <row r="332" spans="1:65" s="2" customFormat="1" ht="16.5" customHeight="1">
      <c r="A332" s="39"/>
      <c r="B332" s="40"/>
      <c r="C332" s="198" t="s">
        <v>549</v>
      </c>
      <c r="D332" s="198" t="s">
        <v>131</v>
      </c>
      <c r="E332" s="199" t="s">
        <v>550</v>
      </c>
      <c r="F332" s="200" t="s">
        <v>551</v>
      </c>
      <c r="G332" s="201" t="s">
        <v>536</v>
      </c>
      <c r="H332" s="202">
        <v>2</v>
      </c>
      <c r="I332" s="203"/>
      <c r="J332" s="204">
        <f>ROUND(I332*H332,2)</f>
        <v>0</v>
      </c>
      <c r="K332" s="200" t="s">
        <v>135</v>
      </c>
      <c r="L332" s="45"/>
      <c r="M332" s="205" t="s">
        <v>19</v>
      </c>
      <c r="N332" s="206" t="s">
        <v>46</v>
      </c>
      <c r="O332" s="85"/>
      <c r="P332" s="207">
        <f>O332*H332</f>
        <v>0</v>
      </c>
      <c r="Q332" s="207">
        <v>0.01017</v>
      </c>
      <c r="R332" s="207">
        <f>Q332*H332</f>
        <v>0.02034</v>
      </c>
      <c r="S332" s="207">
        <v>0</v>
      </c>
      <c r="T332" s="208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09" t="s">
        <v>228</v>
      </c>
      <c r="AT332" s="209" t="s">
        <v>131</v>
      </c>
      <c r="AU332" s="209" t="s">
        <v>82</v>
      </c>
      <c r="AY332" s="18" t="s">
        <v>128</v>
      </c>
      <c r="BE332" s="210">
        <f>IF(N332="základní",J332,0)</f>
        <v>0</v>
      </c>
      <c r="BF332" s="210">
        <f>IF(N332="snížená",J332,0)</f>
        <v>0</v>
      </c>
      <c r="BG332" s="210">
        <f>IF(N332="zákl. přenesená",J332,0)</f>
        <v>0</v>
      </c>
      <c r="BH332" s="210">
        <f>IF(N332="sníž. přenesená",J332,0)</f>
        <v>0</v>
      </c>
      <c r="BI332" s="210">
        <f>IF(N332="nulová",J332,0)</f>
        <v>0</v>
      </c>
      <c r="BJ332" s="18" t="s">
        <v>80</v>
      </c>
      <c r="BK332" s="210">
        <f>ROUND(I332*H332,2)</f>
        <v>0</v>
      </c>
      <c r="BL332" s="18" t="s">
        <v>228</v>
      </c>
      <c r="BM332" s="209" t="s">
        <v>552</v>
      </c>
    </row>
    <row r="333" spans="1:47" s="2" customFormat="1" ht="12">
      <c r="A333" s="39"/>
      <c r="B333" s="40"/>
      <c r="C333" s="41"/>
      <c r="D333" s="211" t="s">
        <v>138</v>
      </c>
      <c r="E333" s="41"/>
      <c r="F333" s="212" t="s">
        <v>553</v>
      </c>
      <c r="G333" s="41"/>
      <c r="H333" s="41"/>
      <c r="I333" s="213"/>
      <c r="J333" s="41"/>
      <c r="K333" s="41"/>
      <c r="L333" s="45"/>
      <c r="M333" s="214"/>
      <c r="N333" s="215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138</v>
      </c>
      <c r="AU333" s="18" t="s">
        <v>82</v>
      </c>
    </row>
    <row r="334" spans="1:65" s="2" customFormat="1" ht="16.5" customHeight="1">
      <c r="A334" s="39"/>
      <c r="B334" s="40"/>
      <c r="C334" s="198" t="s">
        <v>554</v>
      </c>
      <c r="D334" s="198" t="s">
        <v>131</v>
      </c>
      <c r="E334" s="199" t="s">
        <v>555</v>
      </c>
      <c r="F334" s="200" t="s">
        <v>556</v>
      </c>
      <c r="G334" s="201" t="s">
        <v>536</v>
      </c>
      <c r="H334" s="202">
        <v>1</v>
      </c>
      <c r="I334" s="203"/>
      <c r="J334" s="204">
        <f>ROUND(I334*H334,2)</f>
        <v>0</v>
      </c>
      <c r="K334" s="200" t="s">
        <v>135</v>
      </c>
      <c r="L334" s="45"/>
      <c r="M334" s="205" t="s">
        <v>19</v>
      </c>
      <c r="N334" s="206" t="s">
        <v>46</v>
      </c>
      <c r="O334" s="85"/>
      <c r="P334" s="207">
        <f>O334*H334</f>
        <v>0</v>
      </c>
      <c r="Q334" s="207">
        <v>0.00064</v>
      </c>
      <c r="R334" s="207">
        <f>Q334*H334</f>
        <v>0.00064</v>
      </c>
      <c r="S334" s="207">
        <v>0</v>
      </c>
      <c r="T334" s="20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09" t="s">
        <v>228</v>
      </c>
      <c r="AT334" s="209" t="s">
        <v>131</v>
      </c>
      <c r="AU334" s="209" t="s">
        <v>82</v>
      </c>
      <c r="AY334" s="18" t="s">
        <v>128</v>
      </c>
      <c r="BE334" s="210">
        <f>IF(N334="základní",J334,0)</f>
        <v>0</v>
      </c>
      <c r="BF334" s="210">
        <f>IF(N334="snížená",J334,0)</f>
        <v>0</v>
      </c>
      <c r="BG334" s="210">
        <f>IF(N334="zákl. přenesená",J334,0)</f>
        <v>0</v>
      </c>
      <c r="BH334" s="210">
        <f>IF(N334="sníž. přenesená",J334,0)</f>
        <v>0</v>
      </c>
      <c r="BI334" s="210">
        <f>IF(N334="nulová",J334,0)</f>
        <v>0</v>
      </c>
      <c r="BJ334" s="18" t="s">
        <v>80</v>
      </c>
      <c r="BK334" s="210">
        <f>ROUND(I334*H334,2)</f>
        <v>0</v>
      </c>
      <c r="BL334" s="18" t="s">
        <v>228</v>
      </c>
      <c r="BM334" s="209" t="s">
        <v>557</v>
      </c>
    </row>
    <row r="335" spans="1:47" s="2" customFormat="1" ht="12">
      <c r="A335" s="39"/>
      <c r="B335" s="40"/>
      <c r="C335" s="41"/>
      <c r="D335" s="211" t="s">
        <v>138</v>
      </c>
      <c r="E335" s="41"/>
      <c r="F335" s="212" t="s">
        <v>558</v>
      </c>
      <c r="G335" s="41"/>
      <c r="H335" s="41"/>
      <c r="I335" s="213"/>
      <c r="J335" s="41"/>
      <c r="K335" s="41"/>
      <c r="L335" s="45"/>
      <c r="M335" s="214"/>
      <c r="N335" s="215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138</v>
      </c>
      <c r="AU335" s="18" t="s">
        <v>82</v>
      </c>
    </row>
    <row r="336" spans="1:65" s="2" customFormat="1" ht="16.5" customHeight="1">
      <c r="A336" s="39"/>
      <c r="B336" s="40"/>
      <c r="C336" s="198" t="s">
        <v>559</v>
      </c>
      <c r="D336" s="198" t="s">
        <v>131</v>
      </c>
      <c r="E336" s="199" t="s">
        <v>560</v>
      </c>
      <c r="F336" s="200" t="s">
        <v>561</v>
      </c>
      <c r="G336" s="201" t="s">
        <v>536</v>
      </c>
      <c r="H336" s="202">
        <v>2</v>
      </c>
      <c r="I336" s="203"/>
      <c r="J336" s="204">
        <f>ROUND(I336*H336,2)</f>
        <v>0</v>
      </c>
      <c r="K336" s="200" t="s">
        <v>135</v>
      </c>
      <c r="L336" s="45"/>
      <c r="M336" s="205" t="s">
        <v>19</v>
      </c>
      <c r="N336" s="206" t="s">
        <v>46</v>
      </c>
      <c r="O336" s="85"/>
      <c r="P336" s="207">
        <f>O336*H336</f>
        <v>0</v>
      </c>
      <c r="Q336" s="207">
        <v>0</v>
      </c>
      <c r="R336" s="207">
        <f>Q336*H336</f>
        <v>0</v>
      </c>
      <c r="S336" s="207">
        <v>0.00086</v>
      </c>
      <c r="T336" s="208">
        <f>S336*H336</f>
        <v>0.00172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09" t="s">
        <v>228</v>
      </c>
      <c r="AT336" s="209" t="s">
        <v>131</v>
      </c>
      <c r="AU336" s="209" t="s">
        <v>82</v>
      </c>
      <c r="AY336" s="18" t="s">
        <v>128</v>
      </c>
      <c r="BE336" s="210">
        <f>IF(N336="základní",J336,0)</f>
        <v>0</v>
      </c>
      <c r="BF336" s="210">
        <f>IF(N336="snížená",J336,0)</f>
        <v>0</v>
      </c>
      <c r="BG336" s="210">
        <f>IF(N336="zákl. přenesená",J336,0)</f>
        <v>0</v>
      </c>
      <c r="BH336" s="210">
        <f>IF(N336="sníž. přenesená",J336,0)</f>
        <v>0</v>
      </c>
      <c r="BI336" s="210">
        <f>IF(N336="nulová",J336,0)</f>
        <v>0</v>
      </c>
      <c r="BJ336" s="18" t="s">
        <v>80</v>
      </c>
      <c r="BK336" s="210">
        <f>ROUND(I336*H336,2)</f>
        <v>0</v>
      </c>
      <c r="BL336" s="18" t="s">
        <v>228</v>
      </c>
      <c r="BM336" s="209" t="s">
        <v>562</v>
      </c>
    </row>
    <row r="337" spans="1:47" s="2" customFormat="1" ht="12">
      <c r="A337" s="39"/>
      <c r="B337" s="40"/>
      <c r="C337" s="41"/>
      <c r="D337" s="211" t="s">
        <v>138</v>
      </c>
      <c r="E337" s="41"/>
      <c r="F337" s="212" t="s">
        <v>563</v>
      </c>
      <c r="G337" s="41"/>
      <c r="H337" s="41"/>
      <c r="I337" s="213"/>
      <c r="J337" s="41"/>
      <c r="K337" s="41"/>
      <c r="L337" s="45"/>
      <c r="M337" s="214"/>
      <c r="N337" s="215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138</v>
      </c>
      <c r="AU337" s="18" t="s">
        <v>82</v>
      </c>
    </row>
    <row r="338" spans="1:65" s="2" customFormat="1" ht="16.5" customHeight="1">
      <c r="A338" s="39"/>
      <c r="B338" s="40"/>
      <c r="C338" s="198" t="s">
        <v>564</v>
      </c>
      <c r="D338" s="198" t="s">
        <v>131</v>
      </c>
      <c r="E338" s="199" t="s">
        <v>565</v>
      </c>
      <c r="F338" s="200" t="s">
        <v>566</v>
      </c>
      <c r="G338" s="201" t="s">
        <v>134</v>
      </c>
      <c r="H338" s="202">
        <v>1</v>
      </c>
      <c r="I338" s="203"/>
      <c r="J338" s="204">
        <f>ROUND(I338*H338,2)</f>
        <v>0</v>
      </c>
      <c r="K338" s="200" t="s">
        <v>135</v>
      </c>
      <c r="L338" s="45"/>
      <c r="M338" s="205" t="s">
        <v>19</v>
      </c>
      <c r="N338" s="206" t="s">
        <v>46</v>
      </c>
      <c r="O338" s="85"/>
      <c r="P338" s="207">
        <f>O338*H338</f>
        <v>0</v>
      </c>
      <c r="Q338" s="207">
        <v>0.00016</v>
      </c>
      <c r="R338" s="207">
        <f>Q338*H338</f>
        <v>0.00016</v>
      </c>
      <c r="S338" s="207">
        <v>0</v>
      </c>
      <c r="T338" s="208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09" t="s">
        <v>228</v>
      </c>
      <c r="AT338" s="209" t="s">
        <v>131</v>
      </c>
      <c r="AU338" s="209" t="s">
        <v>82</v>
      </c>
      <c r="AY338" s="18" t="s">
        <v>128</v>
      </c>
      <c r="BE338" s="210">
        <f>IF(N338="základní",J338,0)</f>
        <v>0</v>
      </c>
      <c r="BF338" s="210">
        <f>IF(N338="snížená",J338,0)</f>
        <v>0</v>
      </c>
      <c r="BG338" s="210">
        <f>IF(N338="zákl. přenesená",J338,0)</f>
        <v>0</v>
      </c>
      <c r="BH338" s="210">
        <f>IF(N338="sníž. přenesená",J338,0)</f>
        <v>0</v>
      </c>
      <c r="BI338" s="210">
        <f>IF(N338="nulová",J338,0)</f>
        <v>0</v>
      </c>
      <c r="BJ338" s="18" t="s">
        <v>80</v>
      </c>
      <c r="BK338" s="210">
        <f>ROUND(I338*H338,2)</f>
        <v>0</v>
      </c>
      <c r="BL338" s="18" t="s">
        <v>228</v>
      </c>
      <c r="BM338" s="209" t="s">
        <v>567</v>
      </c>
    </row>
    <row r="339" spans="1:47" s="2" customFormat="1" ht="12">
      <c r="A339" s="39"/>
      <c r="B339" s="40"/>
      <c r="C339" s="41"/>
      <c r="D339" s="211" t="s">
        <v>138</v>
      </c>
      <c r="E339" s="41"/>
      <c r="F339" s="212" t="s">
        <v>568</v>
      </c>
      <c r="G339" s="41"/>
      <c r="H339" s="41"/>
      <c r="I339" s="213"/>
      <c r="J339" s="41"/>
      <c r="K339" s="41"/>
      <c r="L339" s="45"/>
      <c r="M339" s="214"/>
      <c r="N339" s="215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138</v>
      </c>
      <c r="AU339" s="18" t="s">
        <v>82</v>
      </c>
    </row>
    <row r="340" spans="1:65" s="2" customFormat="1" ht="16.5" customHeight="1">
      <c r="A340" s="39"/>
      <c r="B340" s="40"/>
      <c r="C340" s="198" t="s">
        <v>569</v>
      </c>
      <c r="D340" s="198" t="s">
        <v>131</v>
      </c>
      <c r="E340" s="199" t="s">
        <v>570</v>
      </c>
      <c r="F340" s="200" t="s">
        <v>571</v>
      </c>
      <c r="G340" s="201" t="s">
        <v>134</v>
      </c>
      <c r="H340" s="202">
        <v>2</v>
      </c>
      <c r="I340" s="203"/>
      <c r="J340" s="204">
        <f>ROUND(I340*H340,2)</f>
        <v>0</v>
      </c>
      <c r="K340" s="200" t="s">
        <v>135</v>
      </c>
      <c r="L340" s="45"/>
      <c r="M340" s="205" t="s">
        <v>19</v>
      </c>
      <c r="N340" s="206" t="s">
        <v>46</v>
      </c>
      <c r="O340" s="85"/>
      <c r="P340" s="207">
        <f>O340*H340</f>
        <v>0</v>
      </c>
      <c r="Q340" s="207">
        <v>4E-05</v>
      </c>
      <c r="R340" s="207">
        <f>Q340*H340</f>
        <v>8E-05</v>
      </c>
      <c r="S340" s="207">
        <v>0</v>
      </c>
      <c r="T340" s="20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09" t="s">
        <v>228</v>
      </c>
      <c r="AT340" s="209" t="s">
        <v>131</v>
      </c>
      <c r="AU340" s="209" t="s">
        <v>82</v>
      </c>
      <c r="AY340" s="18" t="s">
        <v>128</v>
      </c>
      <c r="BE340" s="210">
        <f>IF(N340="základní",J340,0)</f>
        <v>0</v>
      </c>
      <c r="BF340" s="210">
        <f>IF(N340="snížená",J340,0)</f>
        <v>0</v>
      </c>
      <c r="BG340" s="210">
        <f>IF(N340="zákl. přenesená",J340,0)</f>
        <v>0</v>
      </c>
      <c r="BH340" s="210">
        <f>IF(N340="sníž. přenesená",J340,0)</f>
        <v>0</v>
      </c>
      <c r="BI340" s="210">
        <f>IF(N340="nulová",J340,0)</f>
        <v>0</v>
      </c>
      <c r="BJ340" s="18" t="s">
        <v>80</v>
      </c>
      <c r="BK340" s="210">
        <f>ROUND(I340*H340,2)</f>
        <v>0</v>
      </c>
      <c r="BL340" s="18" t="s">
        <v>228</v>
      </c>
      <c r="BM340" s="209" t="s">
        <v>572</v>
      </c>
    </row>
    <row r="341" spans="1:47" s="2" customFormat="1" ht="12">
      <c r="A341" s="39"/>
      <c r="B341" s="40"/>
      <c r="C341" s="41"/>
      <c r="D341" s="211" t="s">
        <v>138</v>
      </c>
      <c r="E341" s="41"/>
      <c r="F341" s="212" t="s">
        <v>573</v>
      </c>
      <c r="G341" s="41"/>
      <c r="H341" s="41"/>
      <c r="I341" s="213"/>
      <c r="J341" s="41"/>
      <c r="K341" s="41"/>
      <c r="L341" s="45"/>
      <c r="M341" s="214"/>
      <c r="N341" s="215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138</v>
      </c>
      <c r="AU341" s="18" t="s">
        <v>82</v>
      </c>
    </row>
    <row r="342" spans="1:65" s="2" customFormat="1" ht="16.5" customHeight="1">
      <c r="A342" s="39"/>
      <c r="B342" s="40"/>
      <c r="C342" s="198" t="s">
        <v>574</v>
      </c>
      <c r="D342" s="198" t="s">
        <v>131</v>
      </c>
      <c r="E342" s="199" t="s">
        <v>575</v>
      </c>
      <c r="F342" s="200" t="s">
        <v>576</v>
      </c>
      <c r="G342" s="201" t="s">
        <v>134</v>
      </c>
      <c r="H342" s="202">
        <v>2</v>
      </c>
      <c r="I342" s="203"/>
      <c r="J342" s="204">
        <f>ROUND(I342*H342,2)</f>
        <v>0</v>
      </c>
      <c r="K342" s="200" t="s">
        <v>135</v>
      </c>
      <c r="L342" s="45"/>
      <c r="M342" s="205" t="s">
        <v>19</v>
      </c>
      <c r="N342" s="206" t="s">
        <v>46</v>
      </c>
      <c r="O342" s="85"/>
      <c r="P342" s="207">
        <f>O342*H342</f>
        <v>0</v>
      </c>
      <c r="Q342" s="207">
        <v>0</v>
      </c>
      <c r="R342" s="207">
        <f>Q342*H342</f>
        <v>0</v>
      </c>
      <c r="S342" s="207">
        <v>0.00086</v>
      </c>
      <c r="T342" s="208">
        <f>S342*H342</f>
        <v>0.00172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09" t="s">
        <v>228</v>
      </c>
      <c r="AT342" s="209" t="s">
        <v>131</v>
      </c>
      <c r="AU342" s="209" t="s">
        <v>82</v>
      </c>
      <c r="AY342" s="18" t="s">
        <v>128</v>
      </c>
      <c r="BE342" s="210">
        <f>IF(N342="základní",J342,0)</f>
        <v>0</v>
      </c>
      <c r="BF342" s="210">
        <f>IF(N342="snížená",J342,0)</f>
        <v>0</v>
      </c>
      <c r="BG342" s="210">
        <f>IF(N342="zákl. přenesená",J342,0)</f>
        <v>0</v>
      </c>
      <c r="BH342" s="210">
        <f>IF(N342="sníž. přenesená",J342,0)</f>
        <v>0</v>
      </c>
      <c r="BI342" s="210">
        <f>IF(N342="nulová",J342,0)</f>
        <v>0</v>
      </c>
      <c r="BJ342" s="18" t="s">
        <v>80</v>
      </c>
      <c r="BK342" s="210">
        <f>ROUND(I342*H342,2)</f>
        <v>0</v>
      </c>
      <c r="BL342" s="18" t="s">
        <v>228</v>
      </c>
      <c r="BM342" s="209" t="s">
        <v>577</v>
      </c>
    </row>
    <row r="343" spans="1:47" s="2" customFormat="1" ht="12">
      <c r="A343" s="39"/>
      <c r="B343" s="40"/>
      <c r="C343" s="41"/>
      <c r="D343" s="211" t="s">
        <v>138</v>
      </c>
      <c r="E343" s="41"/>
      <c r="F343" s="212" t="s">
        <v>578</v>
      </c>
      <c r="G343" s="41"/>
      <c r="H343" s="41"/>
      <c r="I343" s="213"/>
      <c r="J343" s="41"/>
      <c r="K343" s="41"/>
      <c r="L343" s="45"/>
      <c r="M343" s="214"/>
      <c r="N343" s="215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138</v>
      </c>
      <c r="AU343" s="18" t="s">
        <v>82</v>
      </c>
    </row>
    <row r="344" spans="1:65" s="2" customFormat="1" ht="16.5" customHeight="1">
      <c r="A344" s="39"/>
      <c r="B344" s="40"/>
      <c r="C344" s="198" t="s">
        <v>579</v>
      </c>
      <c r="D344" s="198" t="s">
        <v>131</v>
      </c>
      <c r="E344" s="199" t="s">
        <v>580</v>
      </c>
      <c r="F344" s="200" t="s">
        <v>581</v>
      </c>
      <c r="G344" s="201" t="s">
        <v>134</v>
      </c>
      <c r="H344" s="202">
        <v>2</v>
      </c>
      <c r="I344" s="203"/>
      <c r="J344" s="204">
        <f>ROUND(I344*H344,2)</f>
        <v>0</v>
      </c>
      <c r="K344" s="200" t="s">
        <v>135</v>
      </c>
      <c r="L344" s="45"/>
      <c r="M344" s="205" t="s">
        <v>19</v>
      </c>
      <c r="N344" s="206" t="s">
        <v>46</v>
      </c>
      <c r="O344" s="85"/>
      <c r="P344" s="207">
        <f>O344*H344</f>
        <v>0</v>
      </c>
      <c r="Q344" s="207">
        <v>6E-05</v>
      </c>
      <c r="R344" s="207">
        <f>Q344*H344</f>
        <v>0.00012</v>
      </c>
      <c r="S344" s="207">
        <v>0</v>
      </c>
      <c r="T344" s="20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09" t="s">
        <v>228</v>
      </c>
      <c r="AT344" s="209" t="s">
        <v>131</v>
      </c>
      <c r="AU344" s="209" t="s">
        <v>82</v>
      </c>
      <c r="AY344" s="18" t="s">
        <v>128</v>
      </c>
      <c r="BE344" s="210">
        <f>IF(N344="základní",J344,0)</f>
        <v>0</v>
      </c>
      <c r="BF344" s="210">
        <f>IF(N344="snížená",J344,0)</f>
        <v>0</v>
      </c>
      <c r="BG344" s="210">
        <f>IF(N344="zákl. přenesená",J344,0)</f>
        <v>0</v>
      </c>
      <c r="BH344" s="210">
        <f>IF(N344="sníž. přenesená",J344,0)</f>
        <v>0</v>
      </c>
      <c r="BI344" s="210">
        <f>IF(N344="nulová",J344,0)</f>
        <v>0</v>
      </c>
      <c r="BJ344" s="18" t="s">
        <v>80</v>
      </c>
      <c r="BK344" s="210">
        <f>ROUND(I344*H344,2)</f>
        <v>0</v>
      </c>
      <c r="BL344" s="18" t="s">
        <v>228</v>
      </c>
      <c r="BM344" s="209" t="s">
        <v>582</v>
      </c>
    </row>
    <row r="345" spans="1:47" s="2" customFormat="1" ht="12">
      <c r="A345" s="39"/>
      <c r="B345" s="40"/>
      <c r="C345" s="41"/>
      <c r="D345" s="211" t="s">
        <v>138</v>
      </c>
      <c r="E345" s="41"/>
      <c r="F345" s="212" t="s">
        <v>583</v>
      </c>
      <c r="G345" s="41"/>
      <c r="H345" s="41"/>
      <c r="I345" s="213"/>
      <c r="J345" s="41"/>
      <c r="K345" s="41"/>
      <c r="L345" s="45"/>
      <c r="M345" s="214"/>
      <c r="N345" s="215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138</v>
      </c>
      <c r="AU345" s="18" t="s">
        <v>82</v>
      </c>
    </row>
    <row r="346" spans="1:65" s="2" customFormat="1" ht="16.5" customHeight="1">
      <c r="A346" s="39"/>
      <c r="B346" s="40"/>
      <c r="C346" s="198" t="s">
        <v>584</v>
      </c>
      <c r="D346" s="198" t="s">
        <v>131</v>
      </c>
      <c r="E346" s="199" t="s">
        <v>585</v>
      </c>
      <c r="F346" s="200" t="s">
        <v>586</v>
      </c>
      <c r="G346" s="201" t="s">
        <v>134</v>
      </c>
      <c r="H346" s="202">
        <v>2</v>
      </c>
      <c r="I346" s="203"/>
      <c r="J346" s="204">
        <f>ROUND(I346*H346,2)</f>
        <v>0</v>
      </c>
      <c r="K346" s="200" t="s">
        <v>135</v>
      </c>
      <c r="L346" s="45"/>
      <c r="M346" s="205" t="s">
        <v>19</v>
      </c>
      <c r="N346" s="206" t="s">
        <v>46</v>
      </c>
      <c r="O346" s="85"/>
      <c r="P346" s="207">
        <f>O346*H346</f>
        <v>0</v>
      </c>
      <c r="Q346" s="207">
        <v>0</v>
      </c>
      <c r="R346" s="207">
        <f>Q346*H346</f>
        <v>0</v>
      </c>
      <c r="S346" s="207">
        <v>0.00085</v>
      </c>
      <c r="T346" s="208">
        <f>S346*H346</f>
        <v>0.0017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09" t="s">
        <v>228</v>
      </c>
      <c r="AT346" s="209" t="s">
        <v>131</v>
      </c>
      <c r="AU346" s="209" t="s">
        <v>82</v>
      </c>
      <c r="AY346" s="18" t="s">
        <v>128</v>
      </c>
      <c r="BE346" s="210">
        <f>IF(N346="základní",J346,0)</f>
        <v>0</v>
      </c>
      <c r="BF346" s="210">
        <f>IF(N346="snížená",J346,0)</f>
        <v>0</v>
      </c>
      <c r="BG346" s="210">
        <f>IF(N346="zákl. přenesená",J346,0)</f>
        <v>0</v>
      </c>
      <c r="BH346" s="210">
        <f>IF(N346="sníž. přenesená",J346,0)</f>
        <v>0</v>
      </c>
      <c r="BI346" s="210">
        <f>IF(N346="nulová",J346,0)</f>
        <v>0</v>
      </c>
      <c r="BJ346" s="18" t="s">
        <v>80</v>
      </c>
      <c r="BK346" s="210">
        <f>ROUND(I346*H346,2)</f>
        <v>0</v>
      </c>
      <c r="BL346" s="18" t="s">
        <v>228</v>
      </c>
      <c r="BM346" s="209" t="s">
        <v>587</v>
      </c>
    </row>
    <row r="347" spans="1:47" s="2" customFormat="1" ht="12">
      <c r="A347" s="39"/>
      <c r="B347" s="40"/>
      <c r="C347" s="41"/>
      <c r="D347" s="211" t="s">
        <v>138</v>
      </c>
      <c r="E347" s="41"/>
      <c r="F347" s="212" t="s">
        <v>588</v>
      </c>
      <c r="G347" s="41"/>
      <c r="H347" s="41"/>
      <c r="I347" s="213"/>
      <c r="J347" s="41"/>
      <c r="K347" s="41"/>
      <c r="L347" s="45"/>
      <c r="M347" s="214"/>
      <c r="N347" s="215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138</v>
      </c>
      <c r="AU347" s="18" t="s">
        <v>82</v>
      </c>
    </row>
    <row r="348" spans="1:65" s="2" customFormat="1" ht="16.5" customHeight="1">
      <c r="A348" s="39"/>
      <c r="B348" s="40"/>
      <c r="C348" s="198" t="s">
        <v>589</v>
      </c>
      <c r="D348" s="198" t="s">
        <v>131</v>
      </c>
      <c r="E348" s="199" t="s">
        <v>590</v>
      </c>
      <c r="F348" s="200" t="s">
        <v>591</v>
      </c>
      <c r="G348" s="201" t="s">
        <v>134</v>
      </c>
      <c r="H348" s="202">
        <v>2</v>
      </c>
      <c r="I348" s="203"/>
      <c r="J348" s="204">
        <f>ROUND(I348*H348,2)</f>
        <v>0</v>
      </c>
      <c r="K348" s="200" t="s">
        <v>135</v>
      </c>
      <c r="L348" s="45"/>
      <c r="M348" s="205" t="s">
        <v>19</v>
      </c>
      <c r="N348" s="206" t="s">
        <v>46</v>
      </c>
      <c r="O348" s="85"/>
      <c r="P348" s="207">
        <f>O348*H348</f>
        <v>0</v>
      </c>
      <c r="Q348" s="207">
        <v>0.00015</v>
      </c>
      <c r="R348" s="207">
        <f>Q348*H348</f>
        <v>0.0003</v>
      </c>
      <c r="S348" s="207">
        <v>0</v>
      </c>
      <c r="T348" s="208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09" t="s">
        <v>228</v>
      </c>
      <c r="AT348" s="209" t="s">
        <v>131</v>
      </c>
      <c r="AU348" s="209" t="s">
        <v>82</v>
      </c>
      <c r="AY348" s="18" t="s">
        <v>128</v>
      </c>
      <c r="BE348" s="210">
        <f>IF(N348="základní",J348,0)</f>
        <v>0</v>
      </c>
      <c r="BF348" s="210">
        <f>IF(N348="snížená",J348,0)</f>
        <v>0</v>
      </c>
      <c r="BG348" s="210">
        <f>IF(N348="zákl. přenesená",J348,0)</f>
        <v>0</v>
      </c>
      <c r="BH348" s="210">
        <f>IF(N348="sníž. přenesená",J348,0)</f>
        <v>0</v>
      </c>
      <c r="BI348" s="210">
        <f>IF(N348="nulová",J348,0)</f>
        <v>0</v>
      </c>
      <c r="BJ348" s="18" t="s">
        <v>80</v>
      </c>
      <c r="BK348" s="210">
        <f>ROUND(I348*H348,2)</f>
        <v>0</v>
      </c>
      <c r="BL348" s="18" t="s">
        <v>228</v>
      </c>
      <c r="BM348" s="209" t="s">
        <v>592</v>
      </c>
    </row>
    <row r="349" spans="1:47" s="2" customFormat="1" ht="12">
      <c r="A349" s="39"/>
      <c r="B349" s="40"/>
      <c r="C349" s="41"/>
      <c r="D349" s="211" t="s">
        <v>138</v>
      </c>
      <c r="E349" s="41"/>
      <c r="F349" s="212" t="s">
        <v>593</v>
      </c>
      <c r="G349" s="41"/>
      <c r="H349" s="41"/>
      <c r="I349" s="213"/>
      <c r="J349" s="41"/>
      <c r="K349" s="41"/>
      <c r="L349" s="45"/>
      <c r="M349" s="214"/>
      <c r="N349" s="215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138</v>
      </c>
      <c r="AU349" s="18" t="s">
        <v>82</v>
      </c>
    </row>
    <row r="350" spans="1:65" s="2" customFormat="1" ht="16.5" customHeight="1">
      <c r="A350" s="39"/>
      <c r="B350" s="40"/>
      <c r="C350" s="198" t="s">
        <v>594</v>
      </c>
      <c r="D350" s="198" t="s">
        <v>131</v>
      </c>
      <c r="E350" s="199" t="s">
        <v>595</v>
      </c>
      <c r="F350" s="200" t="s">
        <v>596</v>
      </c>
      <c r="G350" s="201" t="s">
        <v>134</v>
      </c>
      <c r="H350" s="202">
        <v>3</v>
      </c>
      <c r="I350" s="203"/>
      <c r="J350" s="204">
        <f>ROUND(I350*H350,2)</f>
        <v>0</v>
      </c>
      <c r="K350" s="200" t="s">
        <v>135</v>
      </c>
      <c r="L350" s="45"/>
      <c r="M350" s="205" t="s">
        <v>19</v>
      </c>
      <c r="N350" s="206" t="s">
        <v>46</v>
      </c>
      <c r="O350" s="85"/>
      <c r="P350" s="207">
        <f>O350*H350</f>
        <v>0</v>
      </c>
      <c r="Q350" s="207">
        <v>7E-05</v>
      </c>
      <c r="R350" s="207">
        <f>Q350*H350</f>
        <v>0.00020999999999999998</v>
      </c>
      <c r="S350" s="207">
        <v>0</v>
      </c>
      <c r="T350" s="20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09" t="s">
        <v>228</v>
      </c>
      <c r="AT350" s="209" t="s">
        <v>131</v>
      </c>
      <c r="AU350" s="209" t="s">
        <v>82</v>
      </c>
      <c r="AY350" s="18" t="s">
        <v>128</v>
      </c>
      <c r="BE350" s="210">
        <f>IF(N350="základní",J350,0)</f>
        <v>0</v>
      </c>
      <c r="BF350" s="210">
        <f>IF(N350="snížená",J350,0)</f>
        <v>0</v>
      </c>
      <c r="BG350" s="210">
        <f>IF(N350="zákl. přenesená",J350,0)</f>
        <v>0</v>
      </c>
      <c r="BH350" s="210">
        <f>IF(N350="sníž. přenesená",J350,0)</f>
        <v>0</v>
      </c>
      <c r="BI350" s="210">
        <f>IF(N350="nulová",J350,0)</f>
        <v>0</v>
      </c>
      <c r="BJ350" s="18" t="s">
        <v>80</v>
      </c>
      <c r="BK350" s="210">
        <f>ROUND(I350*H350,2)</f>
        <v>0</v>
      </c>
      <c r="BL350" s="18" t="s">
        <v>228</v>
      </c>
      <c r="BM350" s="209" t="s">
        <v>597</v>
      </c>
    </row>
    <row r="351" spans="1:47" s="2" customFormat="1" ht="12">
      <c r="A351" s="39"/>
      <c r="B351" s="40"/>
      <c r="C351" s="41"/>
      <c r="D351" s="211" t="s">
        <v>138</v>
      </c>
      <c r="E351" s="41"/>
      <c r="F351" s="212" t="s">
        <v>598</v>
      </c>
      <c r="G351" s="41"/>
      <c r="H351" s="41"/>
      <c r="I351" s="213"/>
      <c r="J351" s="41"/>
      <c r="K351" s="41"/>
      <c r="L351" s="45"/>
      <c r="M351" s="214"/>
      <c r="N351" s="215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138</v>
      </c>
      <c r="AU351" s="18" t="s">
        <v>82</v>
      </c>
    </row>
    <row r="352" spans="1:51" s="13" customFormat="1" ht="12">
      <c r="A352" s="13"/>
      <c r="B352" s="216"/>
      <c r="C352" s="217"/>
      <c r="D352" s="218" t="s">
        <v>145</v>
      </c>
      <c r="E352" s="219" t="s">
        <v>19</v>
      </c>
      <c r="F352" s="220" t="s">
        <v>599</v>
      </c>
      <c r="G352" s="217"/>
      <c r="H352" s="221">
        <v>3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7" t="s">
        <v>145</v>
      </c>
      <c r="AU352" s="227" t="s">
        <v>82</v>
      </c>
      <c r="AV352" s="13" t="s">
        <v>82</v>
      </c>
      <c r="AW352" s="13" t="s">
        <v>36</v>
      </c>
      <c r="AX352" s="13" t="s">
        <v>80</v>
      </c>
      <c r="AY352" s="227" t="s">
        <v>128</v>
      </c>
    </row>
    <row r="353" spans="1:65" s="2" customFormat="1" ht="16.5" customHeight="1">
      <c r="A353" s="39"/>
      <c r="B353" s="40"/>
      <c r="C353" s="198" t="s">
        <v>600</v>
      </c>
      <c r="D353" s="198" t="s">
        <v>131</v>
      </c>
      <c r="E353" s="199" t="s">
        <v>601</v>
      </c>
      <c r="F353" s="200" t="s">
        <v>602</v>
      </c>
      <c r="G353" s="201" t="s">
        <v>134</v>
      </c>
      <c r="H353" s="202">
        <v>2</v>
      </c>
      <c r="I353" s="203"/>
      <c r="J353" s="204">
        <f>ROUND(I353*H353,2)</f>
        <v>0</v>
      </c>
      <c r="K353" s="200" t="s">
        <v>135</v>
      </c>
      <c r="L353" s="45"/>
      <c r="M353" s="205" t="s">
        <v>19</v>
      </c>
      <c r="N353" s="206" t="s">
        <v>46</v>
      </c>
      <c r="O353" s="85"/>
      <c r="P353" s="207">
        <f>O353*H353</f>
        <v>0</v>
      </c>
      <c r="Q353" s="207">
        <v>9E-05</v>
      </c>
      <c r="R353" s="207">
        <f>Q353*H353</f>
        <v>0.00018</v>
      </c>
      <c r="S353" s="207">
        <v>0</v>
      </c>
      <c r="T353" s="208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09" t="s">
        <v>228</v>
      </c>
      <c r="AT353" s="209" t="s">
        <v>131</v>
      </c>
      <c r="AU353" s="209" t="s">
        <v>82</v>
      </c>
      <c r="AY353" s="18" t="s">
        <v>128</v>
      </c>
      <c r="BE353" s="210">
        <f>IF(N353="základní",J353,0)</f>
        <v>0</v>
      </c>
      <c r="BF353" s="210">
        <f>IF(N353="snížená",J353,0)</f>
        <v>0</v>
      </c>
      <c r="BG353" s="210">
        <f>IF(N353="zákl. přenesená",J353,0)</f>
        <v>0</v>
      </c>
      <c r="BH353" s="210">
        <f>IF(N353="sníž. přenesená",J353,0)</f>
        <v>0</v>
      </c>
      <c r="BI353" s="210">
        <f>IF(N353="nulová",J353,0)</f>
        <v>0</v>
      </c>
      <c r="BJ353" s="18" t="s">
        <v>80</v>
      </c>
      <c r="BK353" s="210">
        <f>ROUND(I353*H353,2)</f>
        <v>0</v>
      </c>
      <c r="BL353" s="18" t="s">
        <v>228</v>
      </c>
      <c r="BM353" s="209" t="s">
        <v>603</v>
      </c>
    </row>
    <row r="354" spans="1:47" s="2" customFormat="1" ht="12">
      <c r="A354" s="39"/>
      <c r="B354" s="40"/>
      <c r="C354" s="41"/>
      <c r="D354" s="211" t="s">
        <v>138</v>
      </c>
      <c r="E354" s="41"/>
      <c r="F354" s="212" t="s">
        <v>604</v>
      </c>
      <c r="G354" s="41"/>
      <c r="H354" s="41"/>
      <c r="I354" s="213"/>
      <c r="J354" s="41"/>
      <c r="K354" s="41"/>
      <c r="L354" s="45"/>
      <c r="M354" s="214"/>
      <c r="N354" s="215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138</v>
      </c>
      <c r="AU354" s="18" t="s">
        <v>82</v>
      </c>
    </row>
    <row r="355" spans="1:51" s="13" customFormat="1" ht="12">
      <c r="A355" s="13"/>
      <c r="B355" s="216"/>
      <c r="C355" s="217"/>
      <c r="D355" s="218" t="s">
        <v>145</v>
      </c>
      <c r="E355" s="219" t="s">
        <v>19</v>
      </c>
      <c r="F355" s="220" t="s">
        <v>605</v>
      </c>
      <c r="G355" s="217"/>
      <c r="H355" s="221">
        <v>2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7" t="s">
        <v>145</v>
      </c>
      <c r="AU355" s="227" t="s">
        <v>82</v>
      </c>
      <c r="AV355" s="13" t="s">
        <v>82</v>
      </c>
      <c r="AW355" s="13" t="s">
        <v>36</v>
      </c>
      <c r="AX355" s="13" t="s">
        <v>80</v>
      </c>
      <c r="AY355" s="227" t="s">
        <v>128</v>
      </c>
    </row>
    <row r="356" spans="1:65" s="2" customFormat="1" ht="24.15" customHeight="1">
      <c r="A356" s="39"/>
      <c r="B356" s="40"/>
      <c r="C356" s="198" t="s">
        <v>606</v>
      </c>
      <c r="D356" s="198" t="s">
        <v>131</v>
      </c>
      <c r="E356" s="199" t="s">
        <v>607</v>
      </c>
      <c r="F356" s="200" t="s">
        <v>608</v>
      </c>
      <c r="G356" s="201" t="s">
        <v>418</v>
      </c>
      <c r="H356" s="202">
        <v>0.062</v>
      </c>
      <c r="I356" s="203"/>
      <c r="J356" s="204">
        <f>ROUND(I356*H356,2)</f>
        <v>0</v>
      </c>
      <c r="K356" s="200" t="s">
        <v>135</v>
      </c>
      <c r="L356" s="45"/>
      <c r="M356" s="205" t="s">
        <v>19</v>
      </c>
      <c r="N356" s="206" t="s">
        <v>46</v>
      </c>
      <c r="O356" s="85"/>
      <c r="P356" s="207">
        <f>O356*H356</f>
        <v>0</v>
      </c>
      <c r="Q356" s="207">
        <v>0</v>
      </c>
      <c r="R356" s="207">
        <f>Q356*H356</f>
        <v>0</v>
      </c>
      <c r="S356" s="207">
        <v>0</v>
      </c>
      <c r="T356" s="208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09" t="s">
        <v>228</v>
      </c>
      <c r="AT356" s="209" t="s">
        <v>131</v>
      </c>
      <c r="AU356" s="209" t="s">
        <v>82</v>
      </c>
      <c r="AY356" s="18" t="s">
        <v>128</v>
      </c>
      <c r="BE356" s="210">
        <f>IF(N356="základní",J356,0)</f>
        <v>0</v>
      </c>
      <c r="BF356" s="210">
        <f>IF(N356="snížená",J356,0)</f>
        <v>0</v>
      </c>
      <c r="BG356" s="210">
        <f>IF(N356="zákl. přenesená",J356,0)</f>
        <v>0</v>
      </c>
      <c r="BH356" s="210">
        <f>IF(N356="sníž. přenesená",J356,0)</f>
        <v>0</v>
      </c>
      <c r="BI356" s="210">
        <f>IF(N356="nulová",J356,0)</f>
        <v>0</v>
      </c>
      <c r="BJ356" s="18" t="s">
        <v>80</v>
      </c>
      <c r="BK356" s="210">
        <f>ROUND(I356*H356,2)</f>
        <v>0</v>
      </c>
      <c r="BL356" s="18" t="s">
        <v>228</v>
      </c>
      <c r="BM356" s="209" t="s">
        <v>609</v>
      </c>
    </row>
    <row r="357" spans="1:47" s="2" customFormat="1" ht="12">
      <c r="A357" s="39"/>
      <c r="B357" s="40"/>
      <c r="C357" s="41"/>
      <c r="D357" s="211" t="s">
        <v>138</v>
      </c>
      <c r="E357" s="41"/>
      <c r="F357" s="212" t="s">
        <v>610</v>
      </c>
      <c r="G357" s="41"/>
      <c r="H357" s="41"/>
      <c r="I357" s="213"/>
      <c r="J357" s="41"/>
      <c r="K357" s="41"/>
      <c r="L357" s="45"/>
      <c r="M357" s="214"/>
      <c r="N357" s="215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138</v>
      </c>
      <c r="AU357" s="18" t="s">
        <v>82</v>
      </c>
    </row>
    <row r="358" spans="1:65" s="2" customFormat="1" ht="24.15" customHeight="1">
      <c r="A358" s="39"/>
      <c r="B358" s="40"/>
      <c r="C358" s="198" t="s">
        <v>611</v>
      </c>
      <c r="D358" s="198" t="s">
        <v>131</v>
      </c>
      <c r="E358" s="199" t="s">
        <v>612</v>
      </c>
      <c r="F358" s="200" t="s">
        <v>613</v>
      </c>
      <c r="G358" s="201" t="s">
        <v>418</v>
      </c>
      <c r="H358" s="202">
        <v>0.062</v>
      </c>
      <c r="I358" s="203"/>
      <c r="J358" s="204">
        <f>ROUND(I358*H358,2)</f>
        <v>0</v>
      </c>
      <c r="K358" s="200" t="s">
        <v>135</v>
      </c>
      <c r="L358" s="45"/>
      <c r="M358" s="205" t="s">
        <v>19</v>
      </c>
      <c r="N358" s="206" t="s">
        <v>46</v>
      </c>
      <c r="O358" s="85"/>
      <c r="P358" s="207">
        <f>O358*H358</f>
        <v>0</v>
      </c>
      <c r="Q358" s="207">
        <v>0</v>
      </c>
      <c r="R358" s="207">
        <f>Q358*H358</f>
        <v>0</v>
      </c>
      <c r="S358" s="207">
        <v>0</v>
      </c>
      <c r="T358" s="20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09" t="s">
        <v>228</v>
      </c>
      <c r="AT358" s="209" t="s">
        <v>131</v>
      </c>
      <c r="AU358" s="209" t="s">
        <v>82</v>
      </c>
      <c r="AY358" s="18" t="s">
        <v>128</v>
      </c>
      <c r="BE358" s="210">
        <f>IF(N358="základní",J358,0)</f>
        <v>0</v>
      </c>
      <c r="BF358" s="210">
        <f>IF(N358="snížená",J358,0)</f>
        <v>0</v>
      </c>
      <c r="BG358" s="210">
        <f>IF(N358="zákl. přenesená",J358,0)</f>
        <v>0</v>
      </c>
      <c r="BH358" s="210">
        <f>IF(N358="sníž. přenesená",J358,0)</f>
        <v>0</v>
      </c>
      <c r="BI358" s="210">
        <f>IF(N358="nulová",J358,0)</f>
        <v>0</v>
      </c>
      <c r="BJ358" s="18" t="s">
        <v>80</v>
      </c>
      <c r="BK358" s="210">
        <f>ROUND(I358*H358,2)</f>
        <v>0</v>
      </c>
      <c r="BL358" s="18" t="s">
        <v>228</v>
      </c>
      <c r="BM358" s="209" t="s">
        <v>614</v>
      </c>
    </row>
    <row r="359" spans="1:47" s="2" customFormat="1" ht="12">
      <c r="A359" s="39"/>
      <c r="B359" s="40"/>
      <c r="C359" s="41"/>
      <c r="D359" s="211" t="s">
        <v>138</v>
      </c>
      <c r="E359" s="41"/>
      <c r="F359" s="212" t="s">
        <v>615</v>
      </c>
      <c r="G359" s="41"/>
      <c r="H359" s="41"/>
      <c r="I359" s="213"/>
      <c r="J359" s="41"/>
      <c r="K359" s="41"/>
      <c r="L359" s="45"/>
      <c r="M359" s="214"/>
      <c r="N359" s="215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138</v>
      </c>
      <c r="AU359" s="18" t="s">
        <v>82</v>
      </c>
    </row>
    <row r="360" spans="1:63" s="12" customFormat="1" ht="22.8" customHeight="1">
      <c r="A360" s="12"/>
      <c r="B360" s="182"/>
      <c r="C360" s="183"/>
      <c r="D360" s="184" t="s">
        <v>74</v>
      </c>
      <c r="E360" s="196" t="s">
        <v>616</v>
      </c>
      <c r="F360" s="196" t="s">
        <v>617</v>
      </c>
      <c r="G360" s="183"/>
      <c r="H360" s="183"/>
      <c r="I360" s="186"/>
      <c r="J360" s="197">
        <f>BK360</f>
        <v>0</v>
      </c>
      <c r="K360" s="183"/>
      <c r="L360" s="188"/>
      <c r="M360" s="189"/>
      <c r="N360" s="190"/>
      <c r="O360" s="190"/>
      <c r="P360" s="191">
        <f>SUM(P361:P363)</f>
        <v>0</v>
      </c>
      <c r="Q360" s="190"/>
      <c r="R360" s="191">
        <f>SUM(R361:R363)</f>
        <v>0.30596999999999996</v>
      </c>
      <c r="S360" s="190"/>
      <c r="T360" s="192">
        <f>SUM(T361:T363)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93" t="s">
        <v>82</v>
      </c>
      <c r="AT360" s="194" t="s">
        <v>74</v>
      </c>
      <c r="AU360" s="194" t="s">
        <v>80</v>
      </c>
      <c r="AY360" s="193" t="s">
        <v>128</v>
      </c>
      <c r="BK360" s="195">
        <f>SUM(BK361:BK363)</f>
        <v>0</v>
      </c>
    </row>
    <row r="361" spans="1:65" s="2" customFormat="1" ht="37.8" customHeight="1">
      <c r="A361" s="39"/>
      <c r="B361" s="40"/>
      <c r="C361" s="198" t="s">
        <v>618</v>
      </c>
      <c r="D361" s="198" t="s">
        <v>131</v>
      </c>
      <c r="E361" s="199" t="s">
        <v>619</v>
      </c>
      <c r="F361" s="200" t="s">
        <v>620</v>
      </c>
      <c r="G361" s="201" t="s">
        <v>510</v>
      </c>
      <c r="H361" s="202">
        <v>1</v>
      </c>
      <c r="I361" s="203"/>
      <c r="J361" s="204">
        <f>ROUND(I361*H361,2)</f>
        <v>0</v>
      </c>
      <c r="K361" s="200" t="s">
        <v>19</v>
      </c>
      <c r="L361" s="45"/>
      <c r="M361" s="205" t="s">
        <v>19</v>
      </c>
      <c r="N361" s="206" t="s">
        <v>46</v>
      </c>
      <c r="O361" s="85"/>
      <c r="P361" s="207">
        <f>O361*H361</f>
        <v>0</v>
      </c>
      <c r="Q361" s="207">
        <v>0.10199</v>
      </c>
      <c r="R361" s="207">
        <f>Q361*H361</f>
        <v>0.10199</v>
      </c>
      <c r="S361" s="207">
        <v>0</v>
      </c>
      <c r="T361" s="208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09" t="s">
        <v>228</v>
      </c>
      <c r="AT361" s="209" t="s">
        <v>131</v>
      </c>
      <c r="AU361" s="209" t="s">
        <v>82</v>
      </c>
      <c r="AY361" s="18" t="s">
        <v>128</v>
      </c>
      <c r="BE361" s="210">
        <f>IF(N361="základní",J361,0)</f>
        <v>0</v>
      </c>
      <c r="BF361" s="210">
        <f>IF(N361="snížená",J361,0)</f>
        <v>0</v>
      </c>
      <c r="BG361" s="210">
        <f>IF(N361="zákl. přenesená",J361,0)</f>
        <v>0</v>
      </c>
      <c r="BH361" s="210">
        <f>IF(N361="sníž. přenesená",J361,0)</f>
        <v>0</v>
      </c>
      <c r="BI361" s="210">
        <f>IF(N361="nulová",J361,0)</f>
        <v>0</v>
      </c>
      <c r="BJ361" s="18" t="s">
        <v>80</v>
      </c>
      <c r="BK361" s="210">
        <f>ROUND(I361*H361,2)</f>
        <v>0</v>
      </c>
      <c r="BL361" s="18" t="s">
        <v>228</v>
      </c>
      <c r="BM361" s="209" t="s">
        <v>621</v>
      </c>
    </row>
    <row r="362" spans="1:47" s="2" customFormat="1" ht="12">
      <c r="A362" s="39"/>
      <c r="B362" s="40"/>
      <c r="C362" s="41"/>
      <c r="D362" s="218" t="s">
        <v>237</v>
      </c>
      <c r="E362" s="41"/>
      <c r="F362" s="239" t="s">
        <v>622</v>
      </c>
      <c r="G362" s="41"/>
      <c r="H362" s="41"/>
      <c r="I362" s="213"/>
      <c r="J362" s="41"/>
      <c r="K362" s="41"/>
      <c r="L362" s="45"/>
      <c r="M362" s="214"/>
      <c r="N362" s="215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237</v>
      </c>
      <c r="AU362" s="18" t="s">
        <v>82</v>
      </c>
    </row>
    <row r="363" spans="1:65" s="2" customFormat="1" ht="16.5" customHeight="1">
      <c r="A363" s="39"/>
      <c r="B363" s="40"/>
      <c r="C363" s="198" t="s">
        <v>623</v>
      </c>
      <c r="D363" s="198" t="s">
        <v>131</v>
      </c>
      <c r="E363" s="199" t="s">
        <v>624</v>
      </c>
      <c r="F363" s="200" t="s">
        <v>625</v>
      </c>
      <c r="G363" s="201" t="s">
        <v>134</v>
      </c>
      <c r="H363" s="202">
        <v>2</v>
      </c>
      <c r="I363" s="203"/>
      <c r="J363" s="204">
        <f>ROUND(I363*H363,2)</f>
        <v>0</v>
      </c>
      <c r="K363" s="200" t="s">
        <v>19</v>
      </c>
      <c r="L363" s="45"/>
      <c r="M363" s="205" t="s">
        <v>19</v>
      </c>
      <c r="N363" s="206" t="s">
        <v>46</v>
      </c>
      <c r="O363" s="85"/>
      <c r="P363" s="207">
        <f>O363*H363</f>
        <v>0</v>
      </c>
      <c r="Q363" s="207">
        <v>0.10199</v>
      </c>
      <c r="R363" s="207">
        <f>Q363*H363</f>
        <v>0.20398</v>
      </c>
      <c r="S363" s="207">
        <v>0</v>
      </c>
      <c r="T363" s="20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09" t="s">
        <v>228</v>
      </c>
      <c r="AT363" s="209" t="s">
        <v>131</v>
      </c>
      <c r="AU363" s="209" t="s">
        <v>82</v>
      </c>
      <c r="AY363" s="18" t="s">
        <v>128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8" t="s">
        <v>80</v>
      </c>
      <c r="BK363" s="210">
        <f>ROUND(I363*H363,2)</f>
        <v>0</v>
      </c>
      <c r="BL363" s="18" t="s">
        <v>228</v>
      </c>
      <c r="BM363" s="209" t="s">
        <v>626</v>
      </c>
    </row>
    <row r="364" spans="1:63" s="12" customFormat="1" ht="22.8" customHeight="1">
      <c r="A364" s="12"/>
      <c r="B364" s="182"/>
      <c r="C364" s="183"/>
      <c r="D364" s="184" t="s">
        <v>74</v>
      </c>
      <c r="E364" s="196" t="s">
        <v>627</v>
      </c>
      <c r="F364" s="196" t="s">
        <v>628</v>
      </c>
      <c r="G364" s="183"/>
      <c r="H364" s="183"/>
      <c r="I364" s="186"/>
      <c r="J364" s="197">
        <f>BK364</f>
        <v>0</v>
      </c>
      <c r="K364" s="183"/>
      <c r="L364" s="188"/>
      <c r="M364" s="189"/>
      <c r="N364" s="190"/>
      <c r="O364" s="190"/>
      <c r="P364" s="191">
        <f>SUM(P365:P367)</f>
        <v>0</v>
      </c>
      <c r="Q364" s="190"/>
      <c r="R364" s="191">
        <f>SUM(R365:R367)</f>
        <v>0</v>
      </c>
      <c r="S364" s="190"/>
      <c r="T364" s="192">
        <f>SUM(T365:T367)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93" t="s">
        <v>82</v>
      </c>
      <c r="AT364" s="194" t="s">
        <v>74</v>
      </c>
      <c r="AU364" s="194" t="s">
        <v>80</v>
      </c>
      <c r="AY364" s="193" t="s">
        <v>128</v>
      </c>
      <c r="BK364" s="195">
        <f>SUM(BK365:BK367)</f>
        <v>0</v>
      </c>
    </row>
    <row r="365" spans="1:65" s="2" customFormat="1" ht="24.15" customHeight="1">
      <c r="A365" s="39"/>
      <c r="B365" s="40"/>
      <c r="C365" s="198" t="s">
        <v>629</v>
      </c>
      <c r="D365" s="198" t="s">
        <v>131</v>
      </c>
      <c r="E365" s="199" t="s">
        <v>630</v>
      </c>
      <c r="F365" s="200" t="s">
        <v>631</v>
      </c>
      <c r="G365" s="201" t="s">
        <v>536</v>
      </c>
      <c r="H365" s="202">
        <v>1</v>
      </c>
      <c r="I365" s="203"/>
      <c r="J365" s="204">
        <f>ROUND(I365*H365,2)</f>
        <v>0</v>
      </c>
      <c r="K365" s="200" t="s">
        <v>19</v>
      </c>
      <c r="L365" s="45"/>
      <c r="M365" s="205" t="s">
        <v>19</v>
      </c>
      <c r="N365" s="206" t="s">
        <v>46</v>
      </c>
      <c r="O365" s="85"/>
      <c r="P365" s="207">
        <f>O365*H365</f>
        <v>0</v>
      </c>
      <c r="Q365" s="207">
        <v>0</v>
      </c>
      <c r="R365" s="207">
        <f>Q365*H365</f>
        <v>0</v>
      </c>
      <c r="S365" s="207">
        <v>0</v>
      </c>
      <c r="T365" s="20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09" t="s">
        <v>228</v>
      </c>
      <c r="AT365" s="209" t="s">
        <v>131</v>
      </c>
      <c r="AU365" s="209" t="s">
        <v>82</v>
      </c>
      <c r="AY365" s="18" t="s">
        <v>128</v>
      </c>
      <c r="BE365" s="210">
        <f>IF(N365="základní",J365,0)</f>
        <v>0</v>
      </c>
      <c r="BF365" s="210">
        <f>IF(N365="snížená",J365,0)</f>
        <v>0</v>
      </c>
      <c r="BG365" s="210">
        <f>IF(N365="zákl. přenesená",J365,0)</f>
        <v>0</v>
      </c>
      <c r="BH365" s="210">
        <f>IF(N365="sníž. přenesená",J365,0)</f>
        <v>0</v>
      </c>
      <c r="BI365" s="210">
        <f>IF(N365="nulová",J365,0)</f>
        <v>0</v>
      </c>
      <c r="BJ365" s="18" t="s">
        <v>80</v>
      </c>
      <c r="BK365" s="210">
        <f>ROUND(I365*H365,2)</f>
        <v>0</v>
      </c>
      <c r="BL365" s="18" t="s">
        <v>228</v>
      </c>
      <c r="BM365" s="209" t="s">
        <v>632</v>
      </c>
    </row>
    <row r="366" spans="1:47" s="2" customFormat="1" ht="12">
      <c r="A366" s="39"/>
      <c r="B366" s="40"/>
      <c r="C366" s="41"/>
      <c r="D366" s="218" t="s">
        <v>237</v>
      </c>
      <c r="E366" s="41"/>
      <c r="F366" s="239" t="s">
        <v>633</v>
      </c>
      <c r="G366" s="41"/>
      <c r="H366" s="41"/>
      <c r="I366" s="213"/>
      <c r="J366" s="41"/>
      <c r="K366" s="41"/>
      <c r="L366" s="45"/>
      <c r="M366" s="214"/>
      <c r="N366" s="215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237</v>
      </c>
      <c r="AU366" s="18" t="s">
        <v>82</v>
      </c>
    </row>
    <row r="367" spans="1:65" s="2" customFormat="1" ht="16.5" customHeight="1">
      <c r="A367" s="39"/>
      <c r="B367" s="40"/>
      <c r="C367" s="198" t="s">
        <v>634</v>
      </c>
      <c r="D367" s="198" t="s">
        <v>131</v>
      </c>
      <c r="E367" s="199" t="s">
        <v>635</v>
      </c>
      <c r="F367" s="200" t="s">
        <v>636</v>
      </c>
      <c r="G367" s="201" t="s">
        <v>134</v>
      </c>
      <c r="H367" s="202">
        <v>1</v>
      </c>
      <c r="I367" s="203"/>
      <c r="J367" s="204">
        <f>ROUND(I367*H367,2)</f>
        <v>0</v>
      </c>
      <c r="K367" s="200" t="s">
        <v>19</v>
      </c>
      <c r="L367" s="45"/>
      <c r="M367" s="205" t="s">
        <v>19</v>
      </c>
      <c r="N367" s="206" t="s">
        <v>46</v>
      </c>
      <c r="O367" s="85"/>
      <c r="P367" s="207">
        <f>O367*H367</f>
        <v>0</v>
      </c>
      <c r="Q367" s="207">
        <v>0</v>
      </c>
      <c r="R367" s="207">
        <f>Q367*H367</f>
        <v>0</v>
      </c>
      <c r="S367" s="207">
        <v>0</v>
      </c>
      <c r="T367" s="208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09" t="s">
        <v>228</v>
      </c>
      <c r="AT367" s="209" t="s">
        <v>131</v>
      </c>
      <c r="AU367" s="209" t="s">
        <v>82</v>
      </c>
      <c r="AY367" s="18" t="s">
        <v>128</v>
      </c>
      <c r="BE367" s="210">
        <f>IF(N367="základní",J367,0)</f>
        <v>0</v>
      </c>
      <c r="BF367" s="210">
        <f>IF(N367="snížená",J367,0)</f>
        <v>0</v>
      </c>
      <c r="BG367" s="210">
        <f>IF(N367="zákl. přenesená",J367,0)</f>
        <v>0</v>
      </c>
      <c r="BH367" s="210">
        <f>IF(N367="sníž. přenesená",J367,0)</f>
        <v>0</v>
      </c>
      <c r="BI367" s="210">
        <f>IF(N367="nulová",J367,0)</f>
        <v>0</v>
      </c>
      <c r="BJ367" s="18" t="s">
        <v>80</v>
      </c>
      <c r="BK367" s="210">
        <f>ROUND(I367*H367,2)</f>
        <v>0</v>
      </c>
      <c r="BL367" s="18" t="s">
        <v>228</v>
      </c>
      <c r="BM367" s="209" t="s">
        <v>637</v>
      </c>
    </row>
    <row r="368" spans="1:63" s="12" customFormat="1" ht="22.8" customHeight="1">
      <c r="A368" s="12"/>
      <c r="B368" s="182"/>
      <c r="C368" s="183"/>
      <c r="D368" s="184" t="s">
        <v>74</v>
      </c>
      <c r="E368" s="196" t="s">
        <v>638</v>
      </c>
      <c r="F368" s="196" t="s">
        <v>639</v>
      </c>
      <c r="G368" s="183"/>
      <c r="H368" s="183"/>
      <c r="I368" s="186"/>
      <c r="J368" s="197">
        <f>BK368</f>
        <v>0</v>
      </c>
      <c r="K368" s="183"/>
      <c r="L368" s="188"/>
      <c r="M368" s="189"/>
      <c r="N368" s="190"/>
      <c r="O368" s="190"/>
      <c r="P368" s="191">
        <f>SUM(P369:P374)</f>
        <v>0</v>
      </c>
      <c r="Q368" s="190"/>
      <c r="R368" s="191">
        <f>SUM(R369:R374)</f>
        <v>0</v>
      </c>
      <c r="S368" s="190"/>
      <c r="T368" s="192">
        <f>SUM(T369:T374)</f>
        <v>2.2588461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3" t="s">
        <v>82</v>
      </c>
      <c r="AT368" s="194" t="s">
        <v>74</v>
      </c>
      <c r="AU368" s="194" t="s">
        <v>80</v>
      </c>
      <c r="AY368" s="193" t="s">
        <v>128</v>
      </c>
      <c r="BK368" s="195">
        <f>SUM(BK369:BK374)</f>
        <v>0</v>
      </c>
    </row>
    <row r="369" spans="1:65" s="2" customFormat="1" ht="24.15" customHeight="1">
      <c r="A369" s="39"/>
      <c r="B369" s="40"/>
      <c r="C369" s="198" t="s">
        <v>640</v>
      </c>
      <c r="D369" s="198" t="s">
        <v>131</v>
      </c>
      <c r="E369" s="199" t="s">
        <v>641</v>
      </c>
      <c r="F369" s="200" t="s">
        <v>642</v>
      </c>
      <c r="G369" s="201" t="s">
        <v>142</v>
      </c>
      <c r="H369" s="202">
        <v>123.165</v>
      </c>
      <c r="I369" s="203"/>
      <c r="J369" s="204">
        <f>ROUND(I369*H369,2)</f>
        <v>0</v>
      </c>
      <c r="K369" s="200" t="s">
        <v>135</v>
      </c>
      <c r="L369" s="45"/>
      <c r="M369" s="205" t="s">
        <v>19</v>
      </c>
      <c r="N369" s="206" t="s">
        <v>46</v>
      </c>
      <c r="O369" s="85"/>
      <c r="P369" s="207">
        <f>O369*H369</f>
        <v>0</v>
      </c>
      <c r="Q369" s="207">
        <v>0</v>
      </c>
      <c r="R369" s="207">
        <f>Q369*H369</f>
        <v>0</v>
      </c>
      <c r="S369" s="207">
        <v>0.01834</v>
      </c>
      <c r="T369" s="208">
        <f>S369*H369</f>
        <v>2.2588461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09" t="s">
        <v>228</v>
      </c>
      <c r="AT369" s="209" t="s">
        <v>131</v>
      </c>
      <c r="AU369" s="209" t="s">
        <v>82</v>
      </c>
      <c r="AY369" s="18" t="s">
        <v>128</v>
      </c>
      <c r="BE369" s="210">
        <f>IF(N369="základní",J369,0)</f>
        <v>0</v>
      </c>
      <c r="BF369" s="210">
        <f>IF(N369="snížená",J369,0)</f>
        <v>0</v>
      </c>
      <c r="BG369" s="210">
        <f>IF(N369="zákl. přenesená",J369,0)</f>
        <v>0</v>
      </c>
      <c r="BH369" s="210">
        <f>IF(N369="sníž. přenesená",J369,0)</f>
        <v>0</v>
      </c>
      <c r="BI369" s="210">
        <f>IF(N369="nulová",J369,0)</f>
        <v>0</v>
      </c>
      <c r="BJ369" s="18" t="s">
        <v>80</v>
      </c>
      <c r="BK369" s="210">
        <f>ROUND(I369*H369,2)</f>
        <v>0</v>
      </c>
      <c r="BL369" s="18" t="s">
        <v>228</v>
      </c>
      <c r="BM369" s="209" t="s">
        <v>643</v>
      </c>
    </row>
    <row r="370" spans="1:47" s="2" customFormat="1" ht="12">
      <c r="A370" s="39"/>
      <c r="B370" s="40"/>
      <c r="C370" s="41"/>
      <c r="D370" s="211" t="s">
        <v>138</v>
      </c>
      <c r="E370" s="41"/>
      <c r="F370" s="212" t="s">
        <v>644</v>
      </c>
      <c r="G370" s="41"/>
      <c r="H370" s="41"/>
      <c r="I370" s="213"/>
      <c r="J370" s="41"/>
      <c r="K370" s="41"/>
      <c r="L370" s="45"/>
      <c r="M370" s="214"/>
      <c r="N370" s="215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138</v>
      </c>
      <c r="AU370" s="18" t="s">
        <v>82</v>
      </c>
    </row>
    <row r="371" spans="1:51" s="13" customFormat="1" ht="12">
      <c r="A371" s="13"/>
      <c r="B371" s="216"/>
      <c r="C371" s="217"/>
      <c r="D371" s="218" t="s">
        <v>145</v>
      </c>
      <c r="E371" s="219" t="s">
        <v>19</v>
      </c>
      <c r="F371" s="220" t="s">
        <v>645</v>
      </c>
      <c r="G371" s="217"/>
      <c r="H371" s="221">
        <v>19.293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7" t="s">
        <v>145</v>
      </c>
      <c r="AU371" s="227" t="s">
        <v>82</v>
      </c>
      <c r="AV371" s="13" t="s">
        <v>82</v>
      </c>
      <c r="AW371" s="13" t="s">
        <v>36</v>
      </c>
      <c r="AX371" s="13" t="s">
        <v>75</v>
      </c>
      <c r="AY371" s="227" t="s">
        <v>128</v>
      </c>
    </row>
    <row r="372" spans="1:51" s="13" customFormat="1" ht="12">
      <c r="A372" s="13"/>
      <c r="B372" s="216"/>
      <c r="C372" s="217"/>
      <c r="D372" s="218" t="s">
        <v>145</v>
      </c>
      <c r="E372" s="219" t="s">
        <v>19</v>
      </c>
      <c r="F372" s="220" t="s">
        <v>646</v>
      </c>
      <c r="G372" s="217"/>
      <c r="H372" s="221">
        <v>43.556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7" t="s">
        <v>145</v>
      </c>
      <c r="AU372" s="227" t="s">
        <v>82</v>
      </c>
      <c r="AV372" s="13" t="s">
        <v>82</v>
      </c>
      <c r="AW372" s="13" t="s">
        <v>36</v>
      </c>
      <c r="AX372" s="13" t="s">
        <v>75</v>
      </c>
      <c r="AY372" s="227" t="s">
        <v>128</v>
      </c>
    </row>
    <row r="373" spans="1:51" s="13" customFormat="1" ht="12">
      <c r="A373" s="13"/>
      <c r="B373" s="216"/>
      <c r="C373" s="217"/>
      <c r="D373" s="218" t="s">
        <v>145</v>
      </c>
      <c r="E373" s="219" t="s">
        <v>19</v>
      </c>
      <c r="F373" s="220" t="s">
        <v>647</v>
      </c>
      <c r="G373" s="217"/>
      <c r="H373" s="221">
        <v>60.316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7" t="s">
        <v>145</v>
      </c>
      <c r="AU373" s="227" t="s">
        <v>82</v>
      </c>
      <c r="AV373" s="13" t="s">
        <v>82</v>
      </c>
      <c r="AW373" s="13" t="s">
        <v>36</v>
      </c>
      <c r="AX373" s="13" t="s">
        <v>75</v>
      </c>
      <c r="AY373" s="227" t="s">
        <v>128</v>
      </c>
    </row>
    <row r="374" spans="1:51" s="14" customFormat="1" ht="12">
      <c r="A374" s="14"/>
      <c r="B374" s="228"/>
      <c r="C374" s="229"/>
      <c r="D374" s="218" t="s">
        <v>145</v>
      </c>
      <c r="E374" s="230" t="s">
        <v>19</v>
      </c>
      <c r="F374" s="231" t="s">
        <v>157</v>
      </c>
      <c r="G374" s="229"/>
      <c r="H374" s="232">
        <v>123.165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38" t="s">
        <v>145</v>
      </c>
      <c r="AU374" s="238" t="s">
        <v>82</v>
      </c>
      <c r="AV374" s="14" t="s">
        <v>136</v>
      </c>
      <c r="AW374" s="14" t="s">
        <v>36</v>
      </c>
      <c r="AX374" s="14" t="s">
        <v>80</v>
      </c>
      <c r="AY374" s="238" t="s">
        <v>128</v>
      </c>
    </row>
    <row r="375" spans="1:63" s="12" customFormat="1" ht="22.8" customHeight="1">
      <c r="A375" s="12"/>
      <c r="B375" s="182"/>
      <c r="C375" s="183"/>
      <c r="D375" s="184" t="s">
        <v>74</v>
      </c>
      <c r="E375" s="196" t="s">
        <v>648</v>
      </c>
      <c r="F375" s="196" t="s">
        <v>649</v>
      </c>
      <c r="G375" s="183"/>
      <c r="H375" s="183"/>
      <c r="I375" s="186"/>
      <c r="J375" s="197">
        <f>BK375</f>
        <v>0</v>
      </c>
      <c r="K375" s="183"/>
      <c r="L375" s="188"/>
      <c r="M375" s="189"/>
      <c r="N375" s="190"/>
      <c r="O375" s="190"/>
      <c r="P375" s="191">
        <f>SUM(P376:P387)</f>
        <v>0</v>
      </c>
      <c r="Q375" s="190"/>
      <c r="R375" s="191">
        <f>SUM(R376:R387)</f>
        <v>0.16</v>
      </c>
      <c r="S375" s="190"/>
      <c r="T375" s="192">
        <f>SUM(T376:T387)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93" t="s">
        <v>82</v>
      </c>
      <c r="AT375" s="194" t="s">
        <v>74</v>
      </c>
      <c r="AU375" s="194" t="s">
        <v>80</v>
      </c>
      <c r="AY375" s="193" t="s">
        <v>128</v>
      </c>
      <c r="BK375" s="195">
        <f>SUM(BK376:BK387)</f>
        <v>0</v>
      </c>
    </row>
    <row r="376" spans="1:65" s="2" customFormat="1" ht="24.15" customHeight="1">
      <c r="A376" s="39"/>
      <c r="B376" s="40"/>
      <c r="C376" s="198" t="s">
        <v>650</v>
      </c>
      <c r="D376" s="198" t="s">
        <v>131</v>
      </c>
      <c r="E376" s="199" t="s">
        <v>651</v>
      </c>
      <c r="F376" s="200" t="s">
        <v>652</v>
      </c>
      <c r="G376" s="201" t="s">
        <v>134</v>
      </c>
      <c r="H376" s="202">
        <v>2</v>
      </c>
      <c r="I376" s="203"/>
      <c r="J376" s="204">
        <f>ROUND(I376*H376,2)</f>
        <v>0</v>
      </c>
      <c r="K376" s="200" t="s">
        <v>135</v>
      </c>
      <c r="L376" s="45"/>
      <c r="M376" s="205" t="s">
        <v>19</v>
      </c>
      <c r="N376" s="206" t="s">
        <v>46</v>
      </c>
      <c r="O376" s="85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09" t="s">
        <v>228</v>
      </c>
      <c r="AT376" s="209" t="s">
        <v>131</v>
      </c>
      <c r="AU376" s="209" t="s">
        <v>82</v>
      </c>
      <c r="AY376" s="18" t="s">
        <v>128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18" t="s">
        <v>80</v>
      </c>
      <c r="BK376" s="210">
        <f>ROUND(I376*H376,2)</f>
        <v>0</v>
      </c>
      <c r="BL376" s="18" t="s">
        <v>228</v>
      </c>
      <c r="BM376" s="209" t="s">
        <v>653</v>
      </c>
    </row>
    <row r="377" spans="1:47" s="2" customFormat="1" ht="12">
      <c r="A377" s="39"/>
      <c r="B377" s="40"/>
      <c r="C377" s="41"/>
      <c r="D377" s="211" t="s">
        <v>138</v>
      </c>
      <c r="E377" s="41"/>
      <c r="F377" s="212" t="s">
        <v>654</v>
      </c>
      <c r="G377" s="41"/>
      <c r="H377" s="41"/>
      <c r="I377" s="213"/>
      <c r="J377" s="41"/>
      <c r="K377" s="41"/>
      <c r="L377" s="45"/>
      <c r="M377" s="214"/>
      <c r="N377" s="215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138</v>
      </c>
      <c r="AU377" s="18" t="s">
        <v>82</v>
      </c>
    </row>
    <row r="378" spans="1:65" s="2" customFormat="1" ht="24.15" customHeight="1">
      <c r="A378" s="39"/>
      <c r="B378" s="40"/>
      <c r="C378" s="240" t="s">
        <v>655</v>
      </c>
      <c r="D378" s="240" t="s">
        <v>269</v>
      </c>
      <c r="E378" s="241" t="s">
        <v>656</v>
      </c>
      <c r="F378" s="242" t="s">
        <v>657</v>
      </c>
      <c r="G378" s="243" t="s">
        <v>134</v>
      </c>
      <c r="H378" s="244">
        <v>2</v>
      </c>
      <c r="I378" s="245"/>
      <c r="J378" s="246">
        <f>ROUND(I378*H378,2)</f>
        <v>0</v>
      </c>
      <c r="K378" s="242" t="s">
        <v>19</v>
      </c>
      <c r="L378" s="247"/>
      <c r="M378" s="248" t="s">
        <v>19</v>
      </c>
      <c r="N378" s="249" t="s">
        <v>46</v>
      </c>
      <c r="O378" s="85"/>
      <c r="P378" s="207">
        <f>O378*H378</f>
        <v>0</v>
      </c>
      <c r="Q378" s="207">
        <v>0.025</v>
      </c>
      <c r="R378" s="207">
        <f>Q378*H378</f>
        <v>0.05</v>
      </c>
      <c r="S378" s="207">
        <v>0</v>
      </c>
      <c r="T378" s="20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09" t="s">
        <v>309</v>
      </c>
      <c r="AT378" s="209" t="s">
        <v>269</v>
      </c>
      <c r="AU378" s="209" t="s">
        <v>82</v>
      </c>
      <c r="AY378" s="18" t="s">
        <v>128</v>
      </c>
      <c r="BE378" s="210">
        <f>IF(N378="základní",J378,0)</f>
        <v>0</v>
      </c>
      <c r="BF378" s="210">
        <f>IF(N378="snížená",J378,0)</f>
        <v>0</v>
      </c>
      <c r="BG378" s="210">
        <f>IF(N378="zákl. přenesená",J378,0)</f>
        <v>0</v>
      </c>
      <c r="BH378" s="210">
        <f>IF(N378="sníž. přenesená",J378,0)</f>
        <v>0</v>
      </c>
      <c r="BI378" s="210">
        <f>IF(N378="nulová",J378,0)</f>
        <v>0</v>
      </c>
      <c r="BJ378" s="18" t="s">
        <v>80</v>
      </c>
      <c r="BK378" s="210">
        <f>ROUND(I378*H378,2)</f>
        <v>0</v>
      </c>
      <c r="BL378" s="18" t="s">
        <v>228</v>
      </c>
      <c r="BM378" s="209" t="s">
        <v>658</v>
      </c>
    </row>
    <row r="379" spans="1:65" s="2" customFormat="1" ht="24.15" customHeight="1">
      <c r="A379" s="39"/>
      <c r="B379" s="40"/>
      <c r="C379" s="198" t="s">
        <v>659</v>
      </c>
      <c r="D379" s="198" t="s">
        <v>131</v>
      </c>
      <c r="E379" s="199" t="s">
        <v>660</v>
      </c>
      <c r="F379" s="200" t="s">
        <v>661</v>
      </c>
      <c r="G379" s="201" t="s">
        <v>134</v>
      </c>
      <c r="H379" s="202">
        <v>5</v>
      </c>
      <c r="I379" s="203"/>
      <c r="J379" s="204">
        <f>ROUND(I379*H379,2)</f>
        <v>0</v>
      </c>
      <c r="K379" s="200" t="s">
        <v>135</v>
      </c>
      <c r="L379" s="45"/>
      <c r="M379" s="205" t="s">
        <v>19</v>
      </c>
      <c r="N379" s="206" t="s">
        <v>46</v>
      </c>
      <c r="O379" s="85"/>
      <c r="P379" s="207">
        <f>O379*H379</f>
        <v>0</v>
      </c>
      <c r="Q379" s="207">
        <v>0</v>
      </c>
      <c r="R379" s="207">
        <f>Q379*H379</f>
        <v>0</v>
      </c>
      <c r="S379" s="207">
        <v>0</v>
      </c>
      <c r="T379" s="208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09" t="s">
        <v>228</v>
      </c>
      <c r="AT379" s="209" t="s">
        <v>131</v>
      </c>
      <c r="AU379" s="209" t="s">
        <v>82</v>
      </c>
      <c r="AY379" s="18" t="s">
        <v>128</v>
      </c>
      <c r="BE379" s="210">
        <f>IF(N379="základní",J379,0)</f>
        <v>0</v>
      </c>
      <c r="BF379" s="210">
        <f>IF(N379="snížená",J379,0)</f>
        <v>0</v>
      </c>
      <c r="BG379" s="210">
        <f>IF(N379="zákl. přenesená",J379,0)</f>
        <v>0</v>
      </c>
      <c r="BH379" s="210">
        <f>IF(N379="sníž. přenesená",J379,0)</f>
        <v>0</v>
      </c>
      <c r="BI379" s="210">
        <f>IF(N379="nulová",J379,0)</f>
        <v>0</v>
      </c>
      <c r="BJ379" s="18" t="s">
        <v>80</v>
      </c>
      <c r="BK379" s="210">
        <f>ROUND(I379*H379,2)</f>
        <v>0</v>
      </c>
      <c r="BL379" s="18" t="s">
        <v>228</v>
      </c>
      <c r="BM379" s="209" t="s">
        <v>662</v>
      </c>
    </row>
    <row r="380" spans="1:47" s="2" customFormat="1" ht="12">
      <c r="A380" s="39"/>
      <c r="B380" s="40"/>
      <c r="C380" s="41"/>
      <c r="D380" s="211" t="s">
        <v>138</v>
      </c>
      <c r="E380" s="41"/>
      <c r="F380" s="212" t="s">
        <v>663</v>
      </c>
      <c r="G380" s="41"/>
      <c r="H380" s="41"/>
      <c r="I380" s="213"/>
      <c r="J380" s="41"/>
      <c r="K380" s="41"/>
      <c r="L380" s="45"/>
      <c r="M380" s="214"/>
      <c r="N380" s="215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138</v>
      </c>
      <c r="AU380" s="18" t="s">
        <v>82</v>
      </c>
    </row>
    <row r="381" spans="1:65" s="2" customFormat="1" ht="24.15" customHeight="1">
      <c r="A381" s="39"/>
      <c r="B381" s="40"/>
      <c r="C381" s="240" t="s">
        <v>664</v>
      </c>
      <c r="D381" s="240" t="s">
        <v>269</v>
      </c>
      <c r="E381" s="241" t="s">
        <v>665</v>
      </c>
      <c r="F381" s="242" t="s">
        <v>666</v>
      </c>
      <c r="G381" s="243" t="s">
        <v>134</v>
      </c>
      <c r="H381" s="244">
        <v>3</v>
      </c>
      <c r="I381" s="245"/>
      <c r="J381" s="246">
        <f>ROUND(I381*H381,2)</f>
        <v>0</v>
      </c>
      <c r="K381" s="242" t="s">
        <v>19</v>
      </c>
      <c r="L381" s="247"/>
      <c r="M381" s="248" t="s">
        <v>19</v>
      </c>
      <c r="N381" s="249" t="s">
        <v>46</v>
      </c>
      <c r="O381" s="85"/>
      <c r="P381" s="207">
        <f>O381*H381</f>
        <v>0</v>
      </c>
      <c r="Q381" s="207">
        <v>0.022</v>
      </c>
      <c r="R381" s="207">
        <f>Q381*H381</f>
        <v>0.066</v>
      </c>
      <c r="S381" s="207">
        <v>0</v>
      </c>
      <c r="T381" s="208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09" t="s">
        <v>309</v>
      </c>
      <c r="AT381" s="209" t="s">
        <v>269</v>
      </c>
      <c r="AU381" s="209" t="s">
        <v>82</v>
      </c>
      <c r="AY381" s="18" t="s">
        <v>128</v>
      </c>
      <c r="BE381" s="210">
        <f>IF(N381="základní",J381,0)</f>
        <v>0</v>
      </c>
      <c r="BF381" s="210">
        <f>IF(N381="snížená",J381,0)</f>
        <v>0</v>
      </c>
      <c r="BG381" s="210">
        <f>IF(N381="zákl. přenesená",J381,0)</f>
        <v>0</v>
      </c>
      <c r="BH381" s="210">
        <f>IF(N381="sníž. přenesená",J381,0)</f>
        <v>0</v>
      </c>
      <c r="BI381" s="210">
        <f>IF(N381="nulová",J381,0)</f>
        <v>0</v>
      </c>
      <c r="BJ381" s="18" t="s">
        <v>80</v>
      </c>
      <c r="BK381" s="210">
        <f>ROUND(I381*H381,2)</f>
        <v>0</v>
      </c>
      <c r="BL381" s="18" t="s">
        <v>228</v>
      </c>
      <c r="BM381" s="209" t="s">
        <v>667</v>
      </c>
    </row>
    <row r="382" spans="1:65" s="2" customFormat="1" ht="24.15" customHeight="1">
      <c r="A382" s="39"/>
      <c r="B382" s="40"/>
      <c r="C382" s="240" t="s">
        <v>668</v>
      </c>
      <c r="D382" s="240" t="s">
        <v>269</v>
      </c>
      <c r="E382" s="241" t="s">
        <v>669</v>
      </c>
      <c r="F382" s="242" t="s">
        <v>670</v>
      </c>
      <c r="G382" s="243" t="s">
        <v>134</v>
      </c>
      <c r="H382" s="244">
        <v>1</v>
      </c>
      <c r="I382" s="245"/>
      <c r="J382" s="246">
        <f>ROUND(I382*H382,2)</f>
        <v>0</v>
      </c>
      <c r="K382" s="242" t="s">
        <v>19</v>
      </c>
      <c r="L382" s="247"/>
      <c r="M382" s="248" t="s">
        <v>19</v>
      </c>
      <c r="N382" s="249" t="s">
        <v>46</v>
      </c>
      <c r="O382" s="85"/>
      <c r="P382" s="207">
        <f>O382*H382</f>
        <v>0</v>
      </c>
      <c r="Q382" s="207">
        <v>0.022</v>
      </c>
      <c r="R382" s="207">
        <f>Q382*H382</f>
        <v>0.022</v>
      </c>
      <c r="S382" s="207">
        <v>0</v>
      </c>
      <c r="T382" s="20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09" t="s">
        <v>309</v>
      </c>
      <c r="AT382" s="209" t="s">
        <v>269</v>
      </c>
      <c r="AU382" s="209" t="s">
        <v>82</v>
      </c>
      <c r="AY382" s="18" t="s">
        <v>128</v>
      </c>
      <c r="BE382" s="210">
        <f>IF(N382="základní",J382,0)</f>
        <v>0</v>
      </c>
      <c r="BF382" s="210">
        <f>IF(N382="snížená",J382,0)</f>
        <v>0</v>
      </c>
      <c r="BG382" s="210">
        <f>IF(N382="zákl. přenesená",J382,0)</f>
        <v>0</v>
      </c>
      <c r="BH382" s="210">
        <f>IF(N382="sníž. přenesená",J382,0)</f>
        <v>0</v>
      </c>
      <c r="BI382" s="210">
        <f>IF(N382="nulová",J382,0)</f>
        <v>0</v>
      </c>
      <c r="BJ382" s="18" t="s">
        <v>80</v>
      </c>
      <c r="BK382" s="210">
        <f>ROUND(I382*H382,2)</f>
        <v>0</v>
      </c>
      <c r="BL382" s="18" t="s">
        <v>228</v>
      </c>
      <c r="BM382" s="209" t="s">
        <v>671</v>
      </c>
    </row>
    <row r="383" spans="1:65" s="2" customFormat="1" ht="24.15" customHeight="1">
      <c r="A383" s="39"/>
      <c r="B383" s="40"/>
      <c r="C383" s="240" t="s">
        <v>672</v>
      </c>
      <c r="D383" s="240" t="s">
        <v>269</v>
      </c>
      <c r="E383" s="241" t="s">
        <v>673</v>
      </c>
      <c r="F383" s="242" t="s">
        <v>674</v>
      </c>
      <c r="G383" s="243" t="s">
        <v>134</v>
      </c>
      <c r="H383" s="244">
        <v>1</v>
      </c>
      <c r="I383" s="245"/>
      <c r="J383" s="246">
        <f>ROUND(I383*H383,2)</f>
        <v>0</v>
      </c>
      <c r="K383" s="242" t="s">
        <v>19</v>
      </c>
      <c r="L383" s="247"/>
      <c r="M383" s="248" t="s">
        <v>19</v>
      </c>
      <c r="N383" s="249" t="s">
        <v>46</v>
      </c>
      <c r="O383" s="85"/>
      <c r="P383" s="207">
        <f>O383*H383</f>
        <v>0</v>
      </c>
      <c r="Q383" s="207">
        <v>0.022</v>
      </c>
      <c r="R383" s="207">
        <f>Q383*H383</f>
        <v>0.022</v>
      </c>
      <c r="S383" s="207">
        <v>0</v>
      </c>
      <c r="T383" s="208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09" t="s">
        <v>309</v>
      </c>
      <c r="AT383" s="209" t="s">
        <v>269</v>
      </c>
      <c r="AU383" s="209" t="s">
        <v>82</v>
      </c>
      <c r="AY383" s="18" t="s">
        <v>128</v>
      </c>
      <c r="BE383" s="210">
        <f>IF(N383="základní",J383,0)</f>
        <v>0</v>
      </c>
      <c r="BF383" s="210">
        <f>IF(N383="snížená",J383,0)</f>
        <v>0</v>
      </c>
      <c r="BG383" s="210">
        <f>IF(N383="zákl. přenesená",J383,0)</f>
        <v>0</v>
      </c>
      <c r="BH383" s="210">
        <f>IF(N383="sníž. přenesená",J383,0)</f>
        <v>0</v>
      </c>
      <c r="BI383" s="210">
        <f>IF(N383="nulová",J383,0)</f>
        <v>0</v>
      </c>
      <c r="BJ383" s="18" t="s">
        <v>80</v>
      </c>
      <c r="BK383" s="210">
        <f>ROUND(I383*H383,2)</f>
        <v>0</v>
      </c>
      <c r="BL383" s="18" t="s">
        <v>228</v>
      </c>
      <c r="BM383" s="209" t="s">
        <v>675</v>
      </c>
    </row>
    <row r="384" spans="1:65" s="2" customFormat="1" ht="24.15" customHeight="1">
      <c r="A384" s="39"/>
      <c r="B384" s="40"/>
      <c r="C384" s="198" t="s">
        <v>676</v>
      </c>
      <c r="D384" s="198" t="s">
        <v>131</v>
      </c>
      <c r="E384" s="199" t="s">
        <v>677</v>
      </c>
      <c r="F384" s="200" t="s">
        <v>678</v>
      </c>
      <c r="G384" s="201" t="s">
        <v>418</v>
      </c>
      <c r="H384" s="202">
        <v>0.16</v>
      </c>
      <c r="I384" s="203"/>
      <c r="J384" s="204">
        <f>ROUND(I384*H384,2)</f>
        <v>0</v>
      </c>
      <c r="K384" s="200" t="s">
        <v>135</v>
      </c>
      <c r="L384" s="45"/>
      <c r="M384" s="205" t="s">
        <v>19</v>
      </c>
      <c r="N384" s="206" t="s">
        <v>46</v>
      </c>
      <c r="O384" s="85"/>
      <c r="P384" s="207">
        <f>O384*H384</f>
        <v>0</v>
      </c>
      <c r="Q384" s="207">
        <v>0</v>
      </c>
      <c r="R384" s="207">
        <f>Q384*H384</f>
        <v>0</v>
      </c>
      <c r="S384" s="207">
        <v>0</v>
      </c>
      <c r="T384" s="208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09" t="s">
        <v>228</v>
      </c>
      <c r="AT384" s="209" t="s">
        <v>131</v>
      </c>
      <c r="AU384" s="209" t="s">
        <v>82</v>
      </c>
      <c r="AY384" s="18" t="s">
        <v>128</v>
      </c>
      <c r="BE384" s="210">
        <f>IF(N384="základní",J384,0)</f>
        <v>0</v>
      </c>
      <c r="BF384" s="210">
        <f>IF(N384="snížená",J384,0)</f>
        <v>0</v>
      </c>
      <c r="BG384" s="210">
        <f>IF(N384="zákl. přenesená",J384,0)</f>
        <v>0</v>
      </c>
      <c r="BH384" s="210">
        <f>IF(N384="sníž. přenesená",J384,0)</f>
        <v>0</v>
      </c>
      <c r="BI384" s="210">
        <f>IF(N384="nulová",J384,0)</f>
        <v>0</v>
      </c>
      <c r="BJ384" s="18" t="s">
        <v>80</v>
      </c>
      <c r="BK384" s="210">
        <f>ROUND(I384*H384,2)</f>
        <v>0</v>
      </c>
      <c r="BL384" s="18" t="s">
        <v>228</v>
      </c>
      <c r="BM384" s="209" t="s">
        <v>679</v>
      </c>
    </row>
    <row r="385" spans="1:47" s="2" customFormat="1" ht="12">
      <c r="A385" s="39"/>
      <c r="B385" s="40"/>
      <c r="C385" s="41"/>
      <c r="D385" s="211" t="s">
        <v>138</v>
      </c>
      <c r="E385" s="41"/>
      <c r="F385" s="212" t="s">
        <v>680</v>
      </c>
      <c r="G385" s="41"/>
      <c r="H385" s="41"/>
      <c r="I385" s="213"/>
      <c r="J385" s="41"/>
      <c r="K385" s="41"/>
      <c r="L385" s="45"/>
      <c r="M385" s="214"/>
      <c r="N385" s="215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138</v>
      </c>
      <c r="AU385" s="18" t="s">
        <v>82</v>
      </c>
    </row>
    <row r="386" spans="1:65" s="2" customFormat="1" ht="24.15" customHeight="1">
      <c r="A386" s="39"/>
      <c r="B386" s="40"/>
      <c r="C386" s="198" t="s">
        <v>681</v>
      </c>
      <c r="D386" s="198" t="s">
        <v>131</v>
      </c>
      <c r="E386" s="199" t="s">
        <v>682</v>
      </c>
      <c r="F386" s="200" t="s">
        <v>683</v>
      </c>
      <c r="G386" s="201" t="s">
        <v>418</v>
      </c>
      <c r="H386" s="202">
        <v>0.16</v>
      </c>
      <c r="I386" s="203"/>
      <c r="J386" s="204">
        <f>ROUND(I386*H386,2)</f>
        <v>0</v>
      </c>
      <c r="K386" s="200" t="s">
        <v>135</v>
      </c>
      <c r="L386" s="45"/>
      <c r="M386" s="205" t="s">
        <v>19</v>
      </c>
      <c r="N386" s="206" t="s">
        <v>46</v>
      </c>
      <c r="O386" s="85"/>
      <c r="P386" s="207">
        <f>O386*H386</f>
        <v>0</v>
      </c>
      <c r="Q386" s="207">
        <v>0</v>
      </c>
      <c r="R386" s="207">
        <f>Q386*H386</f>
        <v>0</v>
      </c>
      <c r="S386" s="207">
        <v>0</v>
      </c>
      <c r="T386" s="20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9" t="s">
        <v>228</v>
      </c>
      <c r="AT386" s="209" t="s">
        <v>131</v>
      </c>
      <c r="AU386" s="209" t="s">
        <v>82</v>
      </c>
      <c r="AY386" s="18" t="s">
        <v>128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8" t="s">
        <v>80</v>
      </c>
      <c r="BK386" s="210">
        <f>ROUND(I386*H386,2)</f>
        <v>0</v>
      </c>
      <c r="BL386" s="18" t="s">
        <v>228</v>
      </c>
      <c r="BM386" s="209" t="s">
        <v>684</v>
      </c>
    </row>
    <row r="387" spans="1:47" s="2" customFormat="1" ht="12">
      <c r="A387" s="39"/>
      <c r="B387" s="40"/>
      <c r="C387" s="41"/>
      <c r="D387" s="211" t="s">
        <v>138</v>
      </c>
      <c r="E387" s="41"/>
      <c r="F387" s="212" t="s">
        <v>685</v>
      </c>
      <c r="G387" s="41"/>
      <c r="H387" s="41"/>
      <c r="I387" s="213"/>
      <c r="J387" s="41"/>
      <c r="K387" s="41"/>
      <c r="L387" s="45"/>
      <c r="M387" s="214"/>
      <c r="N387" s="215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138</v>
      </c>
      <c r="AU387" s="18" t="s">
        <v>82</v>
      </c>
    </row>
    <row r="388" spans="1:63" s="12" customFormat="1" ht="22.8" customHeight="1">
      <c r="A388" s="12"/>
      <c r="B388" s="182"/>
      <c r="C388" s="183"/>
      <c r="D388" s="184" t="s">
        <v>74</v>
      </c>
      <c r="E388" s="196" t="s">
        <v>686</v>
      </c>
      <c r="F388" s="196" t="s">
        <v>687</v>
      </c>
      <c r="G388" s="183"/>
      <c r="H388" s="183"/>
      <c r="I388" s="186"/>
      <c r="J388" s="197">
        <f>BK388</f>
        <v>0</v>
      </c>
      <c r="K388" s="183"/>
      <c r="L388" s="188"/>
      <c r="M388" s="189"/>
      <c r="N388" s="190"/>
      <c r="O388" s="190"/>
      <c r="P388" s="191">
        <f>SUM(P389:P395)</f>
        <v>0</v>
      </c>
      <c r="Q388" s="190"/>
      <c r="R388" s="191">
        <f>SUM(R389:R395)</f>
        <v>0.0012008</v>
      </c>
      <c r="S388" s="190"/>
      <c r="T388" s="192">
        <f>SUM(T389:T395)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193" t="s">
        <v>82</v>
      </c>
      <c r="AT388" s="194" t="s">
        <v>74</v>
      </c>
      <c r="AU388" s="194" t="s">
        <v>80</v>
      </c>
      <c r="AY388" s="193" t="s">
        <v>128</v>
      </c>
      <c r="BK388" s="195">
        <f>SUM(BK389:BK395)</f>
        <v>0</v>
      </c>
    </row>
    <row r="389" spans="1:65" s="2" customFormat="1" ht="16.5" customHeight="1">
      <c r="A389" s="39"/>
      <c r="B389" s="40"/>
      <c r="C389" s="198" t="s">
        <v>688</v>
      </c>
      <c r="D389" s="198" t="s">
        <v>131</v>
      </c>
      <c r="E389" s="199" t="s">
        <v>689</v>
      </c>
      <c r="F389" s="200" t="s">
        <v>690</v>
      </c>
      <c r="G389" s="201" t="s">
        <v>149</v>
      </c>
      <c r="H389" s="202">
        <v>6.004</v>
      </c>
      <c r="I389" s="203"/>
      <c r="J389" s="204">
        <f>ROUND(I389*H389,2)</f>
        <v>0</v>
      </c>
      <c r="K389" s="200" t="s">
        <v>135</v>
      </c>
      <c r="L389" s="45"/>
      <c r="M389" s="205" t="s">
        <v>19</v>
      </c>
      <c r="N389" s="206" t="s">
        <v>46</v>
      </c>
      <c r="O389" s="85"/>
      <c r="P389" s="207">
        <f>O389*H389</f>
        <v>0</v>
      </c>
      <c r="Q389" s="207">
        <v>0.0002</v>
      </c>
      <c r="R389" s="207">
        <f>Q389*H389</f>
        <v>0.0012008</v>
      </c>
      <c r="S389" s="207">
        <v>0</v>
      </c>
      <c r="T389" s="208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09" t="s">
        <v>228</v>
      </c>
      <c r="AT389" s="209" t="s">
        <v>131</v>
      </c>
      <c r="AU389" s="209" t="s">
        <v>82</v>
      </c>
      <c r="AY389" s="18" t="s">
        <v>128</v>
      </c>
      <c r="BE389" s="210">
        <f>IF(N389="základní",J389,0)</f>
        <v>0</v>
      </c>
      <c r="BF389" s="210">
        <f>IF(N389="snížená",J389,0)</f>
        <v>0</v>
      </c>
      <c r="BG389" s="210">
        <f>IF(N389="zákl. přenesená",J389,0)</f>
        <v>0</v>
      </c>
      <c r="BH389" s="210">
        <f>IF(N389="sníž. přenesená",J389,0)</f>
        <v>0</v>
      </c>
      <c r="BI389" s="210">
        <f>IF(N389="nulová",J389,0)</f>
        <v>0</v>
      </c>
      <c r="BJ389" s="18" t="s">
        <v>80</v>
      </c>
      <c r="BK389" s="210">
        <f>ROUND(I389*H389,2)</f>
        <v>0</v>
      </c>
      <c r="BL389" s="18" t="s">
        <v>228</v>
      </c>
      <c r="BM389" s="209" t="s">
        <v>691</v>
      </c>
    </row>
    <row r="390" spans="1:47" s="2" customFormat="1" ht="12">
      <c r="A390" s="39"/>
      <c r="B390" s="40"/>
      <c r="C390" s="41"/>
      <c r="D390" s="211" t="s">
        <v>138</v>
      </c>
      <c r="E390" s="41"/>
      <c r="F390" s="212" t="s">
        <v>692</v>
      </c>
      <c r="G390" s="41"/>
      <c r="H390" s="41"/>
      <c r="I390" s="213"/>
      <c r="J390" s="41"/>
      <c r="K390" s="41"/>
      <c r="L390" s="45"/>
      <c r="M390" s="214"/>
      <c r="N390" s="215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138</v>
      </c>
      <c r="AU390" s="18" t="s">
        <v>82</v>
      </c>
    </row>
    <row r="391" spans="1:51" s="13" customFormat="1" ht="12">
      <c r="A391" s="13"/>
      <c r="B391" s="216"/>
      <c r="C391" s="217"/>
      <c r="D391" s="218" t="s">
        <v>145</v>
      </c>
      <c r="E391" s="219" t="s">
        <v>19</v>
      </c>
      <c r="F391" s="220" t="s">
        <v>693</v>
      </c>
      <c r="G391" s="217"/>
      <c r="H391" s="221">
        <v>6.004</v>
      </c>
      <c r="I391" s="222"/>
      <c r="J391" s="217"/>
      <c r="K391" s="217"/>
      <c r="L391" s="223"/>
      <c r="M391" s="224"/>
      <c r="N391" s="225"/>
      <c r="O391" s="225"/>
      <c r="P391" s="225"/>
      <c r="Q391" s="225"/>
      <c r="R391" s="225"/>
      <c r="S391" s="225"/>
      <c r="T391" s="22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7" t="s">
        <v>145</v>
      </c>
      <c r="AU391" s="227" t="s">
        <v>82</v>
      </c>
      <c r="AV391" s="13" t="s">
        <v>82</v>
      </c>
      <c r="AW391" s="13" t="s">
        <v>36</v>
      </c>
      <c r="AX391" s="13" t="s">
        <v>80</v>
      </c>
      <c r="AY391" s="227" t="s">
        <v>128</v>
      </c>
    </row>
    <row r="392" spans="1:65" s="2" customFormat="1" ht="24.15" customHeight="1">
      <c r="A392" s="39"/>
      <c r="B392" s="40"/>
      <c r="C392" s="198" t="s">
        <v>694</v>
      </c>
      <c r="D392" s="198" t="s">
        <v>131</v>
      </c>
      <c r="E392" s="199" t="s">
        <v>695</v>
      </c>
      <c r="F392" s="200" t="s">
        <v>696</v>
      </c>
      <c r="G392" s="201" t="s">
        <v>418</v>
      </c>
      <c r="H392" s="202">
        <v>0.001</v>
      </c>
      <c r="I392" s="203"/>
      <c r="J392" s="204">
        <f>ROUND(I392*H392,2)</f>
        <v>0</v>
      </c>
      <c r="K392" s="200" t="s">
        <v>135</v>
      </c>
      <c r="L392" s="45"/>
      <c r="M392" s="205" t="s">
        <v>19</v>
      </c>
      <c r="N392" s="206" t="s">
        <v>46</v>
      </c>
      <c r="O392" s="85"/>
      <c r="P392" s="207">
        <f>O392*H392</f>
        <v>0</v>
      </c>
      <c r="Q392" s="207">
        <v>0</v>
      </c>
      <c r="R392" s="207">
        <f>Q392*H392</f>
        <v>0</v>
      </c>
      <c r="S392" s="207">
        <v>0</v>
      </c>
      <c r="T392" s="208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09" t="s">
        <v>228</v>
      </c>
      <c r="AT392" s="209" t="s">
        <v>131</v>
      </c>
      <c r="AU392" s="209" t="s">
        <v>82</v>
      </c>
      <c r="AY392" s="18" t="s">
        <v>128</v>
      </c>
      <c r="BE392" s="210">
        <f>IF(N392="základní",J392,0)</f>
        <v>0</v>
      </c>
      <c r="BF392" s="210">
        <f>IF(N392="snížená",J392,0)</f>
        <v>0</v>
      </c>
      <c r="BG392" s="210">
        <f>IF(N392="zákl. přenesená",J392,0)</f>
        <v>0</v>
      </c>
      <c r="BH392" s="210">
        <f>IF(N392="sníž. přenesená",J392,0)</f>
        <v>0</v>
      </c>
      <c r="BI392" s="210">
        <f>IF(N392="nulová",J392,0)</f>
        <v>0</v>
      </c>
      <c r="BJ392" s="18" t="s">
        <v>80</v>
      </c>
      <c r="BK392" s="210">
        <f>ROUND(I392*H392,2)</f>
        <v>0</v>
      </c>
      <c r="BL392" s="18" t="s">
        <v>228</v>
      </c>
      <c r="BM392" s="209" t="s">
        <v>697</v>
      </c>
    </row>
    <row r="393" spans="1:47" s="2" customFormat="1" ht="12">
      <c r="A393" s="39"/>
      <c r="B393" s="40"/>
      <c r="C393" s="41"/>
      <c r="D393" s="211" t="s">
        <v>138</v>
      </c>
      <c r="E393" s="41"/>
      <c r="F393" s="212" t="s">
        <v>698</v>
      </c>
      <c r="G393" s="41"/>
      <c r="H393" s="41"/>
      <c r="I393" s="213"/>
      <c r="J393" s="41"/>
      <c r="K393" s="41"/>
      <c r="L393" s="45"/>
      <c r="M393" s="214"/>
      <c r="N393" s="215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138</v>
      </c>
      <c r="AU393" s="18" t="s">
        <v>82</v>
      </c>
    </row>
    <row r="394" spans="1:65" s="2" customFormat="1" ht="24.15" customHeight="1">
      <c r="A394" s="39"/>
      <c r="B394" s="40"/>
      <c r="C394" s="198" t="s">
        <v>699</v>
      </c>
      <c r="D394" s="198" t="s">
        <v>131</v>
      </c>
      <c r="E394" s="199" t="s">
        <v>700</v>
      </c>
      <c r="F394" s="200" t="s">
        <v>701</v>
      </c>
      <c r="G394" s="201" t="s">
        <v>418</v>
      </c>
      <c r="H394" s="202">
        <v>0.001</v>
      </c>
      <c r="I394" s="203"/>
      <c r="J394" s="204">
        <f>ROUND(I394*H394,2)</f>
        <v>0</v>
      </c>
      <c r="K394" s="200" t="s">
        <v>135</v>
      </c>
      <c r="L394" s="45"/>
      <c r="M394" s="205" t="s">
        <v>19</v>
      </c>
      <c r="N394" s="206" t="s">
        <v>46</v>
      </c>
      <c r="O394" s="85"/>
      <c r="P394" s="207">
        <f>O394*H394</f>
        <v>0</v>
      </c>
      <c r="Q394" s="207">
        <v>0</v>
      </c>
      <c r="R394" s="207">
        <f>Q394*H394</f>
        <v>0</v>
      </c>
      <c r="S394" s="207">
        <v>0</v>
      </c>
      <c r="T394" s="208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09" t="s">
        <v>228</v>
      </c>
      <c r="AT394" s="209" t="s">
        <v>131</v>
      </c>
      <c r="AU394" s="209" t="s">
        <v>82</v>
      </c>
      <c r="AY394" s="18" t="s">
        <v>128</v>
      </c>
      <c r="BE394" s="210">
        <f>IF(N394="základní",J394,0)</f>
        <v>0</v>
      </c>
      <c r="BF394" s="210">
        <f>IF(N394="snížená",J394,0)</f>
        <v>0</v>
      </c>
      <c r="BG394" s="210">
        <f>IF(N394="zákl. přenesená",J394,0)</f>
        <v>0</v>
      </c>
      <c r="BH394" s="210">
        <f>IF(N394="sníž. přenesená",J394,0)</f>
        <v>0</v>
      </c>
      <c r="BI394" s="210">
        <f>IF(N394="nulová",J394,0)</f>
        <v>0</v>
      </c>
      <c r="BJ394" s="18" t="s">
        <v>80</v>
      </c>
      <c r="BK394" s="210">
        <f>ROUND(I394*H394,2)</f>
        <v>0</v>
      </c>
      <c r="BL394" s="18" t="s">
        <v>228</v>
      </c>
      <c r="BM394" s="209" t="s">
        <v>702</v>
      </c>
    </row>
    <row r="395" spans="1:47" s="2" customFormat="1" ht="12">
      <c r="A395" s="39"/>
      <c r="B395" s="40"/>
      <c r="C395" s="41"/>
      <c r="D395" s="211" t="s">
        <v>138</v>
      </c>
      <c r="E395" s="41"/>
      <c r="F395" s="212" t="s">
        <v>703</v>
      </c>
      <c r="G395" s="41"/>
      <c r="H395" s="41"/>
      <c r="I395" s="213"/>
      <c r="J395" s="41"/>
      <c r="K395" s="41"/>
      <c r="L395" s="45"/>
      <c r="M395" s="214"/>
      <c r="N395" s="215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138</v>
      </c>
      <c r="AU395" s="18" t="s">
        <v>82</v>
      </c>
    </row>
    <row r="396" spans="1:63" s="12" customFormat="1" ht="22.8" customHeight="1">
      <c r="A396" s="12"/>
      <c r="B396" s="182"/>
      <c r="C396" s="183"/>
      <c r="D396" s="184" t="s">
        <v>74</v>
      </c>
      <c r="E396" s="196" t="s">
        <v>704</v>
      </c>
      <c r="F396" s="196" t="s">
        <v>705</v>
      </c>
      <c r="G396" s="183"/>
      <c r="H396" s="183"/>
      <c r="I396" s="186"/>
      <c r="J396" s="197">
        <f>BK396</f>
        <v>0</v>
      </c>
      <c r="K396" s="183"/>
      <c r="L396" s="188"/>
      <c r="M396" s="189"/>
      <c r="N396" s="190"/>
      <c r="O396" s="190"/>
      <c r="P396" s="191">
        <f>SUM(P397:P461)</f>
        <v>0</v>
      </c>
      <c r="Q396" s="190"/>
      <c r="R396" s="191">
        <f>SUM(R397:R461)</f>
        <v>2.2910411500000003</v>
      </c>
      <c r="S396" s="190"/>
      <c r="T396" s="192">
        <f>SUM(T397:T461)</f>
        <v>5.8848704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193" t="s">
        <v>82</v>
      </c>
      <c r="AT396" s="194" t="s">
        <v>74</v>
      </c>
      <c r="AU396" s="194" t="s">
        <v>80</v>
      </c>
      <c r="AY396" s="193" t="s">
        <v>128</v>
      </c>
      <c r="BK396" s="195">
        <f>SUM(BK397:BK461)</f>
        <v>0</v>
      </c>
    </row>
    <row r="397" spans="1:65" s="2" customFormat="1" ht="16.5" customHeight="1">
      <c r="A397" s="39"/>
      <c r="B397" s="40"/>
      <c r="C397" s="198" t="s">
        <v>706</v>
      </c>
      <c r="D397" s="198" t="s">
        <v>131</v>
      </c>
      <c r="E397" s="199" t="s">
        <v>707</v>
      </c>
      <c r="F397" s="200" t="s">
        <v>708</v>
      </c>
      <c r="G397" s="201" t="s">
        <v>142</v>
      </c>
      <c r="H397" s="202">
        <v>70.65</v>
      </c>
      <c r="I397" s="203"/>
      <c r="J397" s="204">
        <f>ROUND(I397*H397,2)</f>
        <v>0</v>
      </c>
      <c r="K397" s="200" t="s">
        <v>135</v>
      </c>
      <c r="L397" s="45"/>
      <c r="M397" s="205" t="s">
        <v>19</v>
      </c>
      <c r="N397" s="206" t="s">
        <v>46</v>
      </c>
      <c r="O397" s="85"/>
      <c r="P397" s="207">
        <f>O397*H397</f>
        <v>0</v>
      </c>
      <c r="Q397" s="207">
        <v>0</v>
      </c>
      <c r="R397" s="207">
        <f>Q397*H397</f>
        <v>0</v>
      </c>
      <c r="S397" s="207">
        <v>0</v>
      </c>
      <c r="T397" s="20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09" t="s">
        <v>228</v>
      </c>
      <c r="AT397" s="209" t="s">
        <v>131</v>
      </c>
      <c r="AU397" s="209" t="s">
        <v>82</v>
      </c>
      <c r="AY397" s="18" t="s">
        <v>128</v>
      </c>
      <c r="BE397" s="210">
        <f>IF(N397="základní",J397,0)</f>
        <v>0</v>
      </c>
      <c r="BF397" s="210">
        <f>IF(N397="snížená",J397,0)</f>
        <v>0</v>
      </c>
      <c r="BG397" s="210">
        <f>IF(N397="zákl. přenesená",J397,0)</f>
        <v>0</v>
      </c>
      <c r="BH397" s="210">
        <f>IF(N397="sníž. přenesená",J397,0)</f>
        <v>0</v>
      </c>
      <c r="BI397" s="210">
        <f>IF(N397="nulová",J397,0)</f>
        <v>0</v>
      </c>
      <c r="BJ397" s="18" t="s">
        <v>80</v>
      </c>
      <c r="BK397" s="210">
        <f>ROUND(I397*H397,2)</f>
        <v>0</v>
      </c>
      <c r="BL397" s="18" t="s">
        <v>228</v>
      </c>
      <c r="BM397" s="209" t="s">
        <v>709</v>
      </c>
    </row>
    <row r="398" spans="1:47" s="2" customFormat="1" ht="12">
      <c r="A398" s="39"/>
      <c r="B398" s="40"/>
      <c r="C398" s="41"/>
      <c r="D398" s="211" t="s">
        <v>138</v>
      </c>
      <c r="E398" s="41"/>
      <c r="F398" s="212" t="s">
        <v>710</v>
      </c>
      <c r="G398" s="41"/>
      <c r="H398" s="41"/>
      <c r="I398" s="213"/>
      <c r="J398" s="41"/>
      <c r="K398" s="41"/>
      <c r="L398" s="45"/>
      <c r="M398" s="214"/>
      <c r="N398" s="215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138</v>
      </c>
      <c r="AU398" s="18" t="s">
        <v>82</v>
      </c>
    </row>
    <row r="399" spans="1:51" s="13" customFormat="1" ht="12">
      <c r="A399" s="13"/>
      <c r="B399" s="216"/>
      <c r="C399" s="217"/>
      <c r="D399" s="218" t="s">
        <v>145</v>
      </c>
      <c r="E399" s="219" t="s">
        <v>19</v>
      </c>
      <c r="F399" s="220" t="s">
        <v>711</v>
      </c>
      <c r="G399" s="217"/>
      <c r="H399" s="221">
        <v>70.65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7" t="s">
        <v>145</v>
      </c>
      <c r="AU399" s="227" t="s">
        <v>82</v>
      </c>
      <c r="AV399" s="13" t="s">
        <v>82</v>
      </c>
      <c r="AW399" s="13" t="s">
        <v>36</v>
      </c>
      <c r="AX399" s="13" t="s">
        <v>80</v>
      </c>
      <c r="AY399" s="227" t="s">
        <v>128</v>
      </c>
    </row>
    <row r="400" spans="1:65" s="2" customFormat="1" ht="16.5" customHeight="1">
      <c r="A400" s="39"/>
      <c r="B400" s="40"/>
      <c r="C400" s="198" t="s">
        <v>712</v>
      </c>
      <c r="D400" s="198" t="s">
        <v>131</v>
      </c>
      <c r="E400" s="199" t="s">
        <v>713</v>
      </c>
      <c r="F400" s="200" t="s">
        <v>714</v>
      </c>
      <c r="G400" s="201" t="s">
        <v>142</v>
      </c>
      <c r="H400" s="202">
        <v>70.65</v>
      </c>
      <c r="I400" s="203"/>
      <c r="J400" s="204">
        <f>ROUND(I400*H400,2)</f>
        <v>0</v>
      </c>
      <c r="K400" s="200" t="s">
        <v>135</v>
      </c>
      <c r="L400" s="45"/>
      <c r="M400" s="205" t="s">
        <v>19</v>
      </c>
      <c r="N400" s="206" t="s">
        <v>46</v>
      </c>
      <c r="O400" s="85"/>
      <c r="P400" s="207">
        <f>O400*H400</f>
        <v>0</v>
      </c>
      <c r="Q400" s="207">
        <v>0.0003</v>
      </c>
      <c r="R400" s="207">
        <f>Q400*H400</f>
        <v>0.021195</v>
      </c>
      <c r="S400" s="207">
        <v>0</v>
      </c>
      <c r="T400" s="208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09" t="s">
        <v>228</v>
      </c>
      <c r="AT400" s="209" t="s">
        <v>131</v>
      </c>
      <c r="AU400" s="209" t="s">
        <v>82</v>
      </c>
      <c r="AY400" s="18" t="s">
        <v>128</v>
      </c>
      <c r="BE400" s="210">
        <f>IF(N400="základní",J400,0)</f>
        <v>0</v>
      </c>
      <c r="BF400" s="210">
        <f>IF(N400="snížená",J400,0)</f>
        <v>0</v>
      </c>
      <c r="BG400" s="210">
        <f>IF(N400="zákl. přenesená",J400,0)</f>
        <v>0</v>
      </c>
      <c r="BH400" s="210">
        <f>IF(N400="sníž. přenesená",J400,0)</f>
        <v>0</v>
      </c>
      <c r="BI400" s="210">
        <f>IF(N400="nulová",J400,0)</f>
        <v>0</v>
      </c>
      <c r="BJ400" s="18" t="s">
        <v>80</v>
      </c>
      <c r="BK400" s="210">
        <f>ROUND(I400*H400,2)</f>
        <v>0</v>
      </c>
      <c r="BL400" s="18" t="s">
        <v>228</v>
      </c>
      <c r="BM400" s="209" t="s">
        <v>715</v>
      </c>
    </row>
    <row r="401" spans="1:47" s="2" customFormat="1" ht="12">
      <c r="A401" s="39"/>
      <c r="B401" s="40"/>
      <c r="C401" s="41"/>
      <c r="D401" s="211" t="s">
        <v>138</v>
      </c>
      <c r="E401" s="41"/>
      <c r="F401" s="212" t="s">
        <v>716</v>
      </c>
      <c r="G401" s="41"/>
      <c r="H401" s="41"/>
      <c r="I401" s="213"/>
      <c r="J401" s="41"/>
      <c r="K401" s="41"/>
      <c r="L401" s="45"/>
      <c r="M401" s="214"/>
      <c r="N401" s="215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138</v>
      </c>
      <c r="AU401" s="18" t="s">
        <v>82</v>
      </c>
    </row>
    <row r="402" spans="1:65" s="2" customFormat="1" ht="24.15" customHeight="1">
      <c r="A402" s="39"/>
      <c r="B402" s="40"/>
      <c r="C402" s="198" t="s">
        <v>717</v>
      </c>
      <c r="D402" s="198" t="s">
        <v>131</v>
      </c>
      <c r="E402" s="199" t="s">
        <v>718</v>
      </c>
      <c r="F402" s="200" t="s">
        <v>719</v>
      </c>
      <c r="G402" s="201" t="s">
        <v>149</v>
      </c>
      <c r="H402" s="202">
        <v>22.95</v>
      </c>
      <c r="I402" s="203"/>
      <c r="J402" s="204">
        <f>ROUND(I402*H402,2)</f>
        <v>0</v>
      </c>
      <c r="K402" s="200" t="s">
        <v>135</v>
      </c>
      <c r="L402" s="45"/>
      <c r="M402" s="205" t="s">
        <v>19</v>
      </c>
      <c r="N402" s="206" t="s">
        <v>46</v>
      </c>
      <c r="O402" s="85"/>
      <c r="P402" s="207">
        <f>O402*H402</f>
        <v>0</v>
      </c>
      <c r="Q402" s="207">
        <v>0.00034</v>
      </c>
      <c r="R402" s="207">
        <f>Q402*H402</f>
        <v>0.007803</v>
      </c>
      <c r="S402" s="207">
        <v>0</v>
      </c>
      <c r="T402" s="208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09" t="s">
        <v>228</v>
      </c>
      <c r="AT402" s="209" t="s">
        <v>131</v>
      </c>
      <c r="AU402" s="209" t="s">
        <v>82</v>
      </c>
      <c r="AY402" s="18" t="s">
        <v>128</v>
      </c>
      <c r="BE402" s="210">
        <f>IF(N402="základní",J402,0)</f>
        <v>0</v>
      </c>
      <c r="BF402" s="210">
        <f>IF(N402="snížená",J402,0)</f>
        <v>0</v>
      </c>
      <c r="BG402" s="210">
        <f>IF(N402="zákl. přenesená",J402,0)</f>
        <v>0</v>
      </c>
      <c r="BH402" s="210">
        <f>IF(N402="sníž. přenesená",J402,0)</f>
        <v>0</v>
      </c>
      <c r="BI402" s="210">
        <f>IF(N402="nulová",J402,0)</f>
        <v>0</v>
      </c>
      <c r="BJ402" s="18" t="s">
        <v>80</v>
      </c>
      <c r="BK402" s="210">
        <f>ROUND(I402*H402,2)</f>
        <v>0</v>
      </c>
      <c r="BL402" s="18" t="s">
        <v>228</v>
      </c>
      <c r="BM402" s="209" t="s">
        <v>720</v>
      </c>
    </row>
    <row r="403" spans="1:47" s="2" customFormat="1" ht="12">
      <c r="A403" s="39"/>
      <c r="B403" s="40"/>
      <c r="C403" s="41"/>
      <c r="D403" s="211" t="s">
        <v>138</v>
      </c>
      <c r="E403" s="41"/>
      <c r="F403" s="212" t="s">
        <v>721</v>
      </c>
      <c r="G403" s="41"/>
      <c r="H403" s="41"/>
      <c r="I403" s="213"/>
      <c r="J403" s="41"/>
      <c r="K403" s="41"/>
      <c r="L403" s="45"/>
      <c r="M403" s="214"/>
      <c r="N403" s="215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138</v>
      </c>
      <c r="AU403" s="18" t="s">
        <v>82</v>
      </c>
    </row>
    <row r="404" spans="1:51" s="13" customFormat="1" ht="12">
      <c r="A404" s="13"/>
      <c r="B404" s="216"/>
      <c r="C404" s="217"/>
      <c r="D404" s="218" t="s">
        <v>145</v>
      </c>
      <c r="E404" s="219" t="s">
        <v>19</v>
      </c>
      <c r="F404" s="220" t="s">
        <v>722</v>
      </c>
      <c r="G404" s="217"/>
      <c r="H404" s="221">
        <v>20.4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7" t="s">
        <v>145</v>
      </c>
      <c r="AU404" s="227" t="s">
        <v>82</v>
      </c>
      <c r="AV404" s="13" t="s">
        <v>82</v>
      </c>
      <c r="AW404" s="13" t="s">
        <v>36</v>
      </c>
      <c r="AX404" s="13" t="s">
        <v>75</v>
      </c>
      <c r="AY404" s="227" t="s">
        <v>128</v>
      </c>
    </row>
    <row r="405" spans="1:51" s="13" customFormat="1" ht="12">
      <c r="A405" s="13"/>
      <c r="B405" s="216"/>
      <c r="C405" s="217"/>
      <c r="D405" s="218" t="s">
        <v>145</v>
      </c>
      <c r="E405" s="219" t="s">
        <v>19</v>
      </c>
      <c r="F405" s="220" t="s">
        <v>723</v>
      </c>
      <c r="G405" s="217"/>
      <c r="H405" s="221">
        <v>2.55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7" t="s">
        <v>145</v>
      </c>
      <c r="AU405" s="227" t="s">
        <v>82</v>
      </c>
      <c r="AV405" s="13" t="s">
        <v>82</v>
      </c>
      <c r="AW405" s="13" t="s">
        <v>36</v>
      </c>
      <c r="AX405" s="13" t="s">
        <v>75</v>
      </c>
      <c r="AY405" s="227" t="s">
        <v>128</v>
      </c>
    </row>
    <row r="406" spans="1:51" s="14" customFormat="1" ht="12">
      <c r="A406" s="14"/>
      <c r="B406" s="228"/>
      <c r="C406" s="229"/>
      <c r="D406" s="218" t="s">
        <v>145</v>
      </c>
      <c r="E406" s="230" t="s">
        <v>19</v>
      </c>
      <c r="F406" s="231" t="s">
        <v>157</v>
      </c>
      <c r="G406" s="229"/>
      <c r="H406" s="232">
        <v>22.95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38" t="s">
        <v>145</v>
      </c>
      <c r="AU406" s="238" t="s">
        <v>82</v>
      </c>
      <c r="AV406" s="14" t="s">
        <v>136</v>
      </c>
      <c r="AW406" s="14" t="s">
        <v>36</v>
      </c>
      <c r="AX406" s="14" t="s">
        <v>80</v>
      </c>
      <c r="AY406" s="238" t="s">
        <v>128</v>
      </c>
    </row>
    <row r="407" spans="1:65" s="2" customFormat="1" ht="16.5" customHeight="1">
      <c r="A407" s="39"/>
      <c r="B407" s="40"/>
      <c r="C407" s="240" t="s">
        <v>724</v>
      </c>
      <c r="D407" s="240" t="s">
        <v>269</v>
      </c>
      <c r="E407" s="241" t="s">
        <v>725</v>
      </c>
      <c r="F407" s="242" t="s">
        <v>726</v>
      </c>
      <c r="G407" s="243" t="s">
        <v>149</v>
      </c>
      <c r="H407" s="244">
        <v>25.245</v>
      </c>
      <c r="I407" s="245"/>
      <c r="J407" s="246">
        <f>ROUND(I407*H407,2)</f>
        <v>0</v>
      </c>
      <c r="K407" s="242" t="s">
        <v>135</v>
      </c>
      <c r="L407" s="247"/>
      <c r="M407" s="248" t="s">
        <v>19</v>
      </c>
      <c r="N407" s="249" t="s">
        <v>46</v>
      </c>
      <c r="O407" s="85"/>
      <c r="P407" s="207">
        <f>O407*H407</f>
        <v>0</v>
      </c>
      <c r="Q407" s="207">
        <v>0.00041</v>
      </c>
      <c r="R407" s="207">
        <f>Q407*H407</f>
        <v>0.01035045</v>
      </c>
      <c r="S407" s="207">
        <v>0</v>
      </c>
      <c r="T407" s="208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09" t="s">
        <v>309</v>
      </c>
      <c r="AT407" s="209" t="s">
        <v>269</v>
      </c>
      <c r="AU407" s="209" t="s">
        <v>82</v>
      </c>
      <c r="AY407" s="18" t="s">
        <v>128</v>
      </c>
      <c r="BE407" s="210">
        <f>IF(N407="základní",J407,0)</f>
        <v>0</v>
      </c>
      <c r="BF407" s="210">
        <f>IF(N407="snížená",J407,0)</f>
        <v>0</v>
      </c>
      <c r="BG407" s="210">
        <f>IF(N407="zákl. přenesená",J407,0)</f>
        <v>0</v>
      </c>
      <c r="BH407" s="210">
        <f>IF(N407="sníž. přenesená",J407,0)</f>
        <v>0</v>
      </c>
      <c r="BI407" s="210">
        <f>IF(N407="nulová",J407,0)</f>
        <v>0</v>
      </c>
      <c r="BJ407" s="18" t="s">
        <v>80</v>
      </c>
      <c r="BK407" s="210">
        <f>ROUND(I407*H407,2)</f>
        <v>0</v>
      </c>
      <c r="BL407" s="18" t="s">
        <v>228</v>
      </c>
      <c r="BM407" s="209" t="s">
        <v>727</v>
      </c>
    </row>
    <row r="408" spans="1:51" s="13" customFormat="1" ht="12">
      <c r="A408" s="13"/>
      <c r="B408" s="216"/>
      <c r="C408" s="217"/>
      <c r="D408" s="218" t="s">
        <v>145</v>
      </c>
      <c r="E408" s="217"/>
      <c r="F408" s="220" t="s">
        <v>728</v>
      </c>
      <c r="G408" s="217"/>
      <c r="H408" s="221">
        <v>25.245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7" t="s">
        <v>145</v>
      </c>
      <c r="AU408" s="227" t="s">
        <v>82</v>
      </c>
      <c r="AV408" s="13" t="s">
        <v>82</v>
      </c>
      <c r="AW408" s="13" t="s">
        <v>4</v>
      </c>
      <c r="AX408" s="13" t="s">
        <v>80</v>
      </c>
      <c r="AY408" s="227" t="s">
        <v>128</v>
      </c>
    </row>
    <row r="409" spans="1:65" s="2" customFormat="1" ht="24.15" customHeight="1">
      <c r="A409" s="39"/>
      <c r="B409" s="40"/>
      <c r="C409" s="198" t="s">
        <v>729</v>
      </c>
      <c r="D409" s="198" t="s">
        <v>131</v>
      </c>
      <c r="E409" s="199" t="s">
        <v>730</v>
      </c>
      <c r="F409" s="200" t="s">
        <v>731</v>
      </c>
      <c r="G409" s="201" t="s">
        <v>149</v>
      </c>
      <c r="H409" s="202">
        <v>20.4</v>
      </c>
      <c r="I409" s="203"/>
      <c r="J409" s="204">
        <f>ROUND(I409*H409,2)</f>
        <v>0</v>
      </c>
      <c r="K409" s="200" t="s">
        <v>135</v>
      </c>
      <c r="L409" s="45"/>
      <c r="M409" s="205" t="s">
        <v>19</v>
      </c>
      <c r="N409" s="206" t="s">
        <v>46</v>
      </c>
      <c r="O409" s="85"/>
      <c r="P409" s="207">
        <f>O409*H409</f>
        <v>0</v>
      </c>
      <c r="Q409" s="207">
        <v>0.00153</v>
      </c>
      <c r="R409" s="207">
        <f>Q409*H409</f>
        <v>0.031211999999999997</v>
      </c>
      <c r="S409" s="207">
        <v>0</v>
      </c>
      <c r="T409" s="208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09" t="s">
        <v>228</v>
      </c>
      <c r="AT409" s="209" t="s">
        <v>131</v>
      </c>
      <c r="AU409" s="209" t="s">
        <v>82</v>
      </c>
      <c r="AY409" s="18" t="s">
        <v>128</v>
      </c>
      <c r="BE409" s="210">
        <f>IF(N409="základní",J409,0)</f>
        <v>0</v>
      </c>
      <c r="BF409" s="210">
        <f>IF(N409="snížená",J409,0)</f>
        <v>0</v>
      </c>
      <c r="BG409" s="210">
        <f>IF(N409="zákl. přenesená",J409,0)</f>
        <v>0</v>
      </c>
      <c r="BH409" s="210">
        <f>IF(N409="sníž. přenesená",J409,0)</f>
        <v>0</v>
      </c>
      <c r="BI409" s="210">
        <f>IF(N409="nulová",J409,0)</f>
        <v>0</v>
      </c>
      <c r="BJ409" s="18" t="s">
        <v>80</v>
      </c>
      <c r="BK409" s="210">
        <f>ROUND(I409*H409,2)</f>
        <v>0</v>
      </c>
      <c r="BL409" s="18" t="s">
        <v>228</v>
      </c>
      <c r="BM409" s="209" t="s">
        <v>732</v>
      </c>
    </row>
    <row r="410" spans="1:47" s="2" customFormat="1" ht="12">
      <c r="A410" s="39"/>
      <c r="B410" s="40"/>
      <c r="C410" s="41"/>
      <c r="D410" s="211" t="s">
        <v>138</v>
      </c>
      <c r="E410" s="41"/>
      <c r="F410" s="212" t="s">
        <v>733</v>
      </c>
      <c r="G410" s="41"/>
      <c r="H410" s="41"/>
      <c r="I410" s="213"/>
      <c r="J410" s="41"/>
      <c r="K410" s="41"/>
      <c r="L410" s="45"/>
      <c r="M410" s="214"/>
      <c r="N410" s="215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138</v>
      </c>
      <c r="AU410" s="18" t="s">
        <v>82</v>
      </c>
    </row>
    <row r="411" spans="1:51" s="13" customFormat="1" ht="12">
      <c r="A411" s="13"/>
      <c r="B411" s="216"/>
      <c r="C411" s="217"/>
      <c r="D411" s="218" t="s">
        <v>145</v>
      </c>
      <c r="E411" s="219" t="s">
        <v>19</v>
      </c>
      <c r="F411" s="220" t="s">
        <v>722</v>
      </c>
      <c r="G411" s="217"/>
      <c r="H411" s="221">
        <v>20.4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7" t="s">
        <v>145</v>
      </c>
      <c r="AU411" s="227" t="s">
        <v>82</v>
      </c>
      <c r="AV411" s="13" t="s">
        <v>82</v>
      </c>
      <c r="AW411" s="13" t="s">
        <v>36</v>
      </c>
      <c r="AX411" s="13" t="s">
        <v>80</v>
      </c>
      <c r="AY411" s="227" t="s">
        <v>128</v>
      </c>
    </row>
    <row r="412" spans="1:65" s="2" customFormat="1" ht="24.15" customHeight="1">
      <c r="A412" s="39"/>
      <c r="B412" s="40"/>
      <c r="C412" s="240" t="s">
        <v>734</v>
      </c>
      <c r="D412" s="240" t="s">
        <v>269</v>
      </c>
      <c r="E412" s="241" t="s">
        <v>735</v>
      </c>
      <c r="F412" s="242" t="s">
        <v>736</v>
      </c>
      <c r="G412" s="243" t="s">
        <v>142</v>
      </c>
      <c r="H412" s="244">
        <v>6.732</v>
      </c>
      <c r="I412" s="245"/>
      <c r="J412" s="246">
        <f>ROUND(I412*H412,2)</f>
        <v>0</v>
      </c>
      <c r="K412" s="242" t="s">
        <v>135</v>
      </c>
      <c r="L412" s="247"/>
      <c r="M412" s="248" t="s">
        <v>19</v>
      </c>
      <c r="N412" s="249" t="s">
        <v>46</v>
      </c>
      <c r="O412" s="85"/>
      <c r="P412" s="207">
        <f>O412*H412</f>
        <v>0</v>
      </c>
      <c r="Q412" s="207">
        <v>0.0192</v>
      </c>
      <c r="R412" s="207">
        <f>Q412*H412</f>
        <v>0.1292544</v>
      </c>
      <c r="S412" s="207">
        <v>0</v>
      </c>
      <c r="T412" s="208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09" t="s">
        <v>309</v>
      </c>
      <c r="AT412" s="209" t="s">
        <v>269</v>
      </c>
      <c r="AU412" s="209" t="s">
        <v>82</v>
      </c>
      <c r="AY412" s="18" t="s">
        <v>128</v>
      </c>
      <c r="BE412" s="210">
        <f>IF(N412="základní",J412,0)</f>
        <v>0</v>
      </c>
      <c r="BF412" s="210">
        <f>IF(N412="snížená",J412,0)</f>
        <v>0</v>
      </c>
      <c r="BG412" s="210">
        <f>IF(N412="zákl. přenesená",J412,0)</f>
        <v>0</v>
      </c>
      <c r="BH412" s="210">
        <f>IF(N412="sníž. přenesená",J412,0)</f>
        <v>0</v>
      </c>
      <c r="BI412" s="210">
        <f>IF(N412="nulová",J412,0)</f>
        <v>0</v>
      </c>
      <c r="BJ412" s="18" t="s">
        <v>80</v>
      </c>
      <c r="BK412" s="210">
        <f>ROUND(I412*H412,2)</f>
        <v>0</v>
      </c>
      <c r="BL412" s="18" t="s">
        <v>228</v>
      </c>
      <c r="BM412" s="209" t="s">
        <v>737</v>
      </c>
    </row>
    <row r="413" spans="1:51" s="13" customFormat="1" ht="12">
      <c r="A413" s="13"/>
      <c r="B413" s="216"/>
      <c r="C413" s="217"/>
      <c r="D413" s="218" t="s">
        <v>145</v>
      </c>
      <c r="E413" s="219" t="s">
        <v>19</v>
      </c>
      <c r="F413" s="220" t="s">
        <v>738</v>
      </c>
      <c r="G413" s="217"/>
      <c r="H413" s="221">
        <v>6.12</v>
      </c>
      <c r="I413" s="222"/>
      <c r="J413" s="217"/>
      <c r="K413" s="217"/>
      <c r="L413" s="223"/>
      <c r="M413" s="224"/>
      <c r="N413" s="225"/>
      <c r="O413" s="225"/>
      <c r="P413" s="225"/>
      <c r="Q413" s="225"/>
      <c r="R413" s="225"/>
      <c r="S413" s="225"/>
      <c r="T413" s="22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7" t="s">
        <v>145</v>
      </c>
      <c r="AU413" s="227" t="s">
        <v>82</v>
      </c>
      <c r="AV413" s="13" t="s">
        <v>82</v>
      </c>
      <c r="AW413" s="13" t="s">
        <v>36</v>
      </c>
      <c r="AX413" s="13" t="s">
        <v>80</v>
      </c>
      <c r="AY413" s="227" t="s">
        <v>128</v>
      </c>
    </row>
    <row r="414" spans="1:51" s="13" customFormat="1" ht="12">
      <c r="A414" s="13"/>
      <c r="B414" s="216"/>
      <c r="C414" s="217"/>
      <c r="D414" s="218" t="s">
        <v>145</v>
      </c>
      <c r="E414" s="217"/>
      <c r="F414" s="220" t="s">
        <v>739</v>
      </c>
      <c r="G414" s="217"/>
      <c r="H414" s="221">
        <v>6.732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7" t="s">
        <v>145</v>
      </c>
      <c r="AU414" s="227" t="s">
        <v>82</v>
      </c>
      <c r="AV414" s="13" t="s">
        <v>82</v>
      </c>
      <c r="AW414" s="13" t="s">
        <v>4</v>
      </c>
      <c r="AX414" s="13" t="s">
        <v>80</v>
      </c>
      <c r="AY414" s="227" t="s">
        <v>128</v>
      </c>
    </row>
    <row r="415" spans="1:65" s="2" customFormat="1" ht="24.15" customHeight="1">
      <c r="A415" s="39"/>
      <c r="B415" s="40"/>
      <c r="C415" s="198" t="s">
        <v>740</v>
      </c>
      <c r="D415" s="198" t="s">
        <v>131</v>
      </c>
      <c r="E415" s="199" t="s">
        <v>741</v>
      </c>
      <c r="F415" s="200" t="s">
        <v>742</v>
      </c>
      <c r="G415" s="201" t="s">
        <v>149</v>
      </c>
      <c r="H415" s="202">
        <v>20.4</v>
      </c>
      <c r="I415" s="203"/>
      <c r="J415" s="204">
        <f>ROUND(I415*H415,2)</f>
        <v>0</v>
      </c>
      <c r="K415" s="200" t="s">
        <v>135</v>
      </c>
      <c r="L415" s="45"/>
      <c r="M415" s="205" t="s">
        <v>19</v>
      </c>
      <c r="N415" s="206" t="s">
        <v>46</v>
      </c>
      <c r="O415" s="85"/>
      <c r="P415" s="207">
        <f>O415*H415</f>
        <v>0</v>
      </c>
      <c r="Q415" s="207">
        <v>0.00102</v>
      </c>
      <c r="R415" s="207">
        <f>Q415*H415</f>
        <v>0.020808</v>
      </c>
      <c r="S415" s="207">
        <v>0</v>
      </c>
      <c r="T415" s="20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09" t="s">
        <v>228</v>
      </c>
      <c r="AT415" s="209" t="s">
        <v>131</v>
      </c>
      <c r="AU415" s="209" t="s">
        <v>82</v>
      </c>
      <c r="AY415" s="18" t="s">
        <v>128</v>
      </c>
      <c r="BE415" s="210">
        <f>IF(N415="základní",J415,0)</f>
        <v>0</v>
      </c>
      <c r="BF415" s="210">
        <f>IF(N415="snížená",J415,0)</f>
        <v>0</v>
      </c>
      <c r="BG415" s="210">
        <f>IF(N415="zákl. přenesená",J415,0)</f>
        <v>0</v>
      </c>
      <c r="BH415" s="210">
        <f>IF(N415="sníž. přenesená",J415,0)</f>
        <v>0</v>
      </c>
      <c r="BI415" s="210">
        <f>IF(N415="nulová",J415,0)</f>
        <v>0</v>
      </c>
      <c r="BJ415" s="18" t="s">
        <v>80</v>
      </c>
      <c r="BK415" s="210">
        <f>ROUND(I415*H415,2)</f>
        <v>0</v>
      </c>
      <c r="BL415" s="18" t="s">
        <v>228</v>
      </c>
      <c r="BM415" s="209" t="s">
        <v>743</v>
      </c>
    </row>
    <row r="416" spans="1:47" s="2" customFormat="1" ht="12">
      <c r="A416" s="39"/>
      <c r="B416" s="40"/>
      <c r="C416" s="41"/>
      <c r="D416" s="211" t="s">
        <v>138</v>
      </c>
      <c r="E416" s="41"/>
      <c r="F416" s="212" t="s">
        <v>744</v>
      </c>
      <c r="G416" s="41"/>
      <c r="H416" s="41"/>
      <c r="I416" s="213"/>
      <c r="J416" s="41"/>
      <c r="K416" s="41"/>
      <c r="L416" s="45"/>
      <c r="M416" s="214"/>
      <c r="N416" s="215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138</v>
      </c>
      <c r="AU416" s="18" t="s">
        <v>82</v>
      </c>
    </row>
    <row r="417" spans="1:65" s="2" customFormat="1" ht="24.15" customHeight="1">
      <c r="A417" s="39"/>
      <c r="B417" s="40"/>
      <c r="C417" s="240" t="s">
        <v>745</v>
      </c>
      <c r="D417" s="240" t="s">
        <v>269</v>
      </c>
      <c r="E417" s="241" t="s">
        <v>735</v>
      </c>
      <c r="F417" s="242" t="s">
        <v>736</v>
      </c>
      <c r="G417" s="243" t="s">
        <v>142</v>
      </c>
      <c r="H417" s="244">
        <v>4.896</v>
      </c>
      <c r="I417" s="245"/>
      <c r="J417" s="246">
        <f>ROUND(I417*H417,2)</f>
        <v>0</v>
      </c>
      <c r="K417" s="242" t="s">
        <v>135</v>
      </c>
      <c r="L417" s="247"/>
      <c r="M417" s="248" t="s">
        <v>19</v>
      </c>
      <c r="N417" s="249" t="s">
        <v>46</v>
      </c>
      <c r="O417" s="85"/>
      <c r="P417" s="207">
        <f>O417*H417</f>
        <v>0</v>
      </c>
      <c r="Q417" s="207">
        <v>0.0192</v>
      </c>
      <c r="R417" s="207">
        <f>Q417*H417</f>
        <v>0.0940032</v>
      </c>
      <c r="S417" s="207">
        <v>0</v>
      </c>
      <c r="T417" s="20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09" t="s">
        <v>309</v>
      </c>
      <c r="AT417" s="209" t="s">
        <v>269</v>
      </c>
      <c r="AU417" s="209" t="s">
        <v>82</v>
      </c>
      <c r="AY417" s="18" t="s">
        <v>128</v>
      </c>
      <c r="BE417" s="210">
        <f>IF(N417="základní",J417,0)</f>
        <v>0</v>
      </c>
      <c r="BF417" s="210">
        <f>IF(N417="snížená",J417,0)</f>
        <v>0</v>
      </c>
      <c r="BG417" s="210">
        <f>IF(N417="zákl. přenesená",J417,0)</f>
        <v>0</v>
      </c>
      <c r="BH417" s="210">
        <f>IF(N417="sníž. přenesená",J417,0)</f>
        <v>0</v>
      </c>
      <c r="BI417" s="210">
        <f>IF(N417="nulová",J417,0)</f>
        <v>0</v>
      </c>
      <c r="BJ417" s="18" t="s">
        <v>80</v>
      </c>
      <c r="BK417" s="210">
        <f>ROUND(I417*H417,2)</f>
        <v>0</v>
      </c>
      <c r="BL417" s="18" t="s">
        <v>228</v>
      </c>
      <c r="BM417" s="209" t="s">
        <v>746</v>
      </c>
    </row>
    <row r="418" spans="1:51" s="13" customFormat="1" ht="12">
      <c r="A418" s="13"/>
      <c r="B418" s="216"/>
      <c r="C418" s="217"/>
      <c r="D418" s="218" t="s">
        <v>145</v>
      </c>
      <c r="E418" s="219" t="s">
        <v>19</v>
      </c>
      <c r="F418" s="220" t="s">
        <v>747</v>
      </c>
      <c r="G418" s="217"/>
      <c r="H418" s="221">
        <v>4.08</v>
      </c>
      <c r="I418" s="222"/>
      <c r="J418" s="217"/>
      <c r="K418" s="217"/>
      <c r="L418" s="223"/>
      <c r="M418" s="224"/>
      <c r="N418" s="225"/>
      <c r="O418" s="225"/>
      <c r="P418" s="225"/>
      <c r="Q418" s="225"/>
      <c r="R418" s="225"/>
      <c r="S418" s="225"/>
      <c r="T418" s="22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7" t="s">
        <v>145</v>
      </c>
      <c r="AU418" s="227" t="s">
        <v>82</v>
      </c>
      <c r="AV418" s="13" t="s">
        <v>82</v>
      </c>
      <c r="AW418" s="13" t="s">
        <v>36</v>
      </c>
      <c r="AX418" s="13" t="s">
        <v>80</v>
      </c>
      <c r="AY418" s="227" t="s">
        <v>128</v>
      </c>
    </row>
    <row r="419" spans="1:51" s="13" customFormat="1" ht="12">
      <c r="A419" s="13"/>
      <c r="B419" s="216"/>
      <c r="C419" s="217"/>
      <c r="D419" s="218" t="s">
        <v>145</v>
      </c>
      <c r="E419" s="217"/>
      <c r="F419" s="220" t="s">
        <v>748</v>
      </c>
      <c r="G419" s="217"/>
      <c r="H419" s="221">
        <v>4.896</v>
      </c>
      <c r="I419" s="222"/>
      <c r="J419" s="217"/>
      <c r="K419" s="217"/>
      <c r="L419" s="223"/>
      <c r="M419" s="224"/>
      <c r="N419" s="225"/>
      <c r="O419" s="225"/>
      <c r="P419" s="225"/>
      <c r="Q419" s="225"/>
      <c r="R419" s="225"/>
      <c r="S419" s="225"/>
      <c r="T419" s="22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7" t="s">
        <v>145</v>
      </c>
      <c r="AU419" s="227" t="s">
        <v>82</v>
      </c>
      <c r="AV419" s="13" t="s">
        <v>82</v>
      </c>
      <c r="AW419" s="13" t="s">
        <v>4</v>
      </c>
      <c r="AX419" s="13" t="s">
        <v>80</v>
      </c>
      <c r="AY419" s="227" t="s">
        <v>128</v>
      </c>
    </row>
    <row r="420" spans="1:65" s="2" customFormat="1" ht="16.5" customHeight="1">
      <c r="A420" s="39"/>
      <c r="B420" s="40"/>
      <c r="C420" s="198" t="s">
        <v>749</v>
      </c>
      <c r="D420" s="198" t="s">
        <v>131</v>
      </c>
      <c r="E420" s="199" t="s">
        <v>750</v>
      </c>
      <c r="F420" s="200" t="s">
        <v>751</v>
      </c>
      <c r="G420" s="201" t="s">
        <v>149</v>
      </c>
      <c r="H420" s="202">
        <v>73.16</v>
      </c>
      <c r="I420" s="203"/>
      <c r="J420" s="204">
        <f>ROUND(I420*H420,2)</f>
        <v>0</v>
      </c>
      <c r="K420" s="200" t="s">
        <v>135</v>
      </c>
      <c r="L420" s="45"/>
      <c r="M420" s="205" t="s">
        <v>19</v>
      </c>
      <c r="N420" s="206" t="s">
        <v>46</v>
      </c>
      <c r="O420" s="85"/>
      <c r="P420" s="207">
        <f>O420*H420</f>
        <v>0</v>
      </c>
      <c r="Q420" s="207">
        <v>0</v>
      </c>
      <c r="R420" s="207">
        <f>Q420*H420</f>
        <v>0</v>
      </c>
      <c r="S420" s="207">
        <v>0.01174</v>
      </c>
      <c r="T420" s="208">
        <f>S420*H420</f>
        <v>0.8588984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09" t="s">
        <v>228</v>
      </c>
      <c r="AT420" s="209" t="s">
        <v>131</v>
      </c>
      <c r="AU420" s="209" t="s">
        <v>82</v>
      </c>
      <c r="AY420" s="18" t="s">
        <v>128</v>
      </c>
      <c r="BE420" s="210">
        <f>IF(N420="základní",J420,0)</f>
        <v>0</v>
      </c>
      <c r="BF420" s="210">
        <f>IF(N420="snížená",J420,0)</f>
        <v>0</v>
      </c>
      <c r="BG420" s="210">
        <f>IF(N420="zákl. přenesená",J420,0)</f>
        <v>0</v>
      </c>
      <c r="BH420" s="210">
        <f>IF(N420="sníž. přenesená",J420,0)</f>
        <v>0</v>
      </c>
      <c r="BI420" s="210">
        <f>IF(N420="nulová",J420,0)</f>
        <v>0</v>
      </c>
      <c r="BJ420" s="18" t="s">
        <v>80</v>
      </c>
      <c r="BK420" s="210">
        <f>ROUND(I420*H420,2)</f>
        <v>0</v>
      </c>
      <c r="BL420" s="18" t="s">
        <v>228</v>
      </c>
      <c r="BM420" s="209" t="s">
        <v>752</v>
      </c>
    </row>
    <row r="421" spans="1:47" s="2" customFormat="1" ht="12">
      <c r="A421" s="39"/>
      <c r="B421" s="40"/>
      <c r="C421" s="41"/>
      <c r="D421" s="211" t="s">
        <v>138</v>
      </c>
      <c r="E421" s="41"/>
      <c r="F421" s="212" t="s">
        <v>753</v>
      </c>
      <c r="G421" s="41"/>
      <c r="H421" s="41"/>
      <c r="I421" s="213"/>
      <c r="J421" s="41"/>
      <c r="K421" s="41"/>
      <c r="L421" s="45"/>
      <c r="M421" s="214"/>
      <c r="N421" s="215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138</v>
      </c>
      <c r="AU421" s="18" t="s">
        <v>82</v>
      </c>
    </row>
    <row r="422" spans="1:51" s="13" customFormat="1" ht="12">
      <c r="A422" s="13"/>
      <c r="B422" s="216"/>
      <c r="C422" s="217"/>
      <c r="D422" s="218" t="s">
        <v>145</v>
      </c>
      <c r="E422" s="219" t="s">
        <v>19</v>
      </c>
      <c r="F422" s="220" t="s">
        <v>754</v>
      </c>
      <c r="G422" s="217"/>
      <c r="H422" s="221">
        <v>65.06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7" t="s">
        <v>145</v>
      </c>
      <c r="AU422" s="227" t="s">
        <v>82</v>
      </c>
      <c r="AV422" s="13" t="s">
        <v>82</v>
      </c>
      <c r="AW422" s="13" t="s">
        <v>36</v>
      </c>
      <c r="AX422" s="13" t="s">
        <v>75</v>
      </c>
      <c r="AY422" s="227" t="s">
        <v>128</v>
      </c>
    </row>
    <row r="423" spans="1:51" s="13" customFormat="1" ht="12">
      <c r="A423" s="13"/>
      <c r="B423" s="216"/>
      <c r="C423" s="217"/>
      <c r="D423" s="218" t="s">
        <v>145</v>
      </c>
      <c r="E423" s="219" t="s">
        <v>19</v>
      </c>
      <c r="F423" s="220" t="s">
        <v>755</v>
      </c>
      <c r="G423" s="217"/>
      <c r="H423" s="221">
        <v>8.1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7" t="s">
        <v>145</v>
      </c>
      <c r="AU423" s="227" t="s">
        <v>82</v>
      </c>
      <c r="AV423" s="13" t="s">
        <v>82</v>
      </c>
      <c r="AW423" s="13" t="s">
        <v>36</v>
      </c>
      <c r="AX423" s="13" t="s">
        <v>75</v>
      </c>
      <c r="AY423" s="227" t="s">
        <v>128</v>
      </c>
    </row>
    <row r="424" spans="1:51" s="14" customFormat="1" ht="12">
      <c r="A424" s="14"/>
      <c r="B424" s="228"/>
      <c r="C424" s="229"/>
      <c r="D424" s="218" t="s">
        <v>145</v>
      </c>
      <c r="E424" s="230" t="s">
        <v>19</v>
      </c>
      <c r="F424" s="231" t="s">
        <v>157</v>
      </c>
      <c r="G424" s="229"/>
      <c r="H424" s="232">
        <v>73.16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38" t="s">
        <v>145</v>
      </c>
      <c r="AU424" s="238" t="s">
        <v>82</v>
      </c>
      <c r="AV424" s="14" t="s">
        <v>136</v>
      </c>
      <c r="AW424" s="14" t="s">
        <v>36</v>
      </c>
      <c r="AX424" s="14" t="s">
        <v>80</v>
      </c>
      <c r="AY424" s="238" t="s">
        <v>128</v>
      </c>
    </row>
    <row r="425" spans="1:65" s="2" customFormat="1" ht="16.5" customHeight="1">
      <c r="A425" s="39"/>
      <c r="B425" s="40"/>
      <c r="C425" s="198" t="s">
        <v>756</v>
      </c>
      <c r="D425" s="198" t="s">
        <v>131</v>
      </c>
      <c r="E425" s="199" t="s">
        <v>757</v>
      </c>
      <c r="F425" s="200" t="s">
        <v>758</v>
      </c>
      <c r="G425" s="201" t="s">
        <v>149</v>
      </c>
      <c r="H425" s="202">
        <v>24.3</v>
      </c>
      <c r="I425" s="203"/>
      <c r="J425" s="204">
        <f>ROUND(I425*H425,2)</f>
        <v>0</v>
      </c>
      <c r="K425" s="200" t="s">
        <v>135</v>
      </c>
      <c r="L425" s="45"/>
      <c r="M425" s="205" t="s">
        <v>19</v>
      </c>
      <c r="N425" s="206" t="s">
        <v>46</v>
      </c>
      <c r="O425" s="85"/>
      <c r="P425" s="207">
        <f>O425*H425</f>
        <v>0</v>
      </c>
      <c r="Q425" s="207">
        <v>0</v>
      </c>
      <c r="R425" s="207">
        <f>Q425*H425</f>
        <v>0</v>
      </c>
      <c r="S425" s="207">
        <v>0.01174</v>
      </c>
      <c r="T425" s="208">
        <f>S425*H425</f>
        <v>0.28528200000000004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09" t="s">
        <v>228</v>
      </c>
      <c r="AT425" s="209" t="s">
        <v>131</v>
      </c>
      <c r="AU425" s="209" t="s">
        <v>82</v>
      </c>
      <c r="AY425" s="18" t="s">
        <v>128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8" t="s">
        <v>80</v>
      </c>
      <c r="BK425" s="210">
        <f>ROUND(I425*H425,2)</f>
        <v>0</v>
      </c>
      <c r="BL425" s="18" t="s">
        <v>228</v>
      </c>
      <c r="BM425" s="209" t="s">
        <v>759</v>
      </c>
    </row>
    <row r="426" spans="1:47" s="2" customFormat="1" ht="12">
      <c r="A426" s="39"/>
      <c r="B426" s="40"/>
      <c r="C426" s="41"/>
      <c r="D426" s="211" t="s">
        <v>138</v>
      </c>
      <c r="E426" s="41"/>
      <c r="F426" s="212" t="s">
        <v>760</v>
      </c>
      <c r="G426" s="41"/>
      <c r="H426" s="41"/>
      <c r="I426" s="213"/>
      <c r="J426" s="41"/>
      <c r="K426" s="41"/>
      <c r="L426" s="45"/>
      <c r="M426" s="214"/>
      <c r="N426" s="215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138</v>
      </c>
      <c r="AU426" s="18" t="s">
        <v>82</v>
      </c>
    </row>
    <row r="427" spans="1:51" s="13" customFormat="1" ht="12">
      <c r="A427" s="13"/>
      <c r="B427" s="216"/>
      <c r="C427" s="217"/>
      <c r="D427" s="218" t="s">
        <v>145</v>
      </c>
      <c r="E427" s="219" t="s">
        <v>19</v>
      </c>
      <c r="F427" s="220" t="s">
        <v>761</v>
      </c>
      <c r="G427" s="217"/>
      <c r="H427" s="221">
        <v>24.3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7" t="s">
        <v>145</v>
      </c>
      <c r="AU427" s="227" t="s">
        <v>82</v>
      </c>
      <c r="AV427" s="13" t="s">
        <v>82</v>
      </c>
      <c r="AW427" s="13" t="s">
        <v>36</v>
      </c>
      <c r="AX427" s="13" t="s">
        <v>80</v>
      </c>
      <c r="AY427" s="227" t="s">
        <v>128</v>
      </c>
    </row>
    <row r="428" spans="1:65" s="2" customFormat="1" ht="21.75" customHeight="1">
      <c r="A428" s="39"/>
      <c r="B428" s="40"/>
      <c r="C428" s="198" t="s">
        <v>762</v>
      </c>
      <c r="D428" s="198" t="s">
        <v>131</v>
      </c>
      <c r="E428" s="199" t="s">
        <v>763</v>
      </c>
      <c r="F428" s="200" t="s">
        <v>764</v>
      </c>
      <c r="G428" s="201" t="s">
        <v>149</v>
      </c>
      <c r="H428" s="202">
        <v>63.85</v>
      </c>
      <c r="I428" s="203"/>
      <c r="J428" s="204">
        <f>ROUND(I428*H428,2)</f>
        <v>0</v>
      </c>
      <c r="K428" s="200" t="s">
        <v>135</v>
      </c>
      <c r="L428" s="45"/>
      <c r="M428" s="205" t="s">
        <v>19</v>
      </c>
      <c r="N428" s="206" t="s">
        <v>46</v>
      </c>
      <c r="O428" s="85"/>
      <c r="P428" s="207">
        <f>O428*H428</f>
        <v>0</v>
      </c>
      <c r="Q428" s="207">
        <v>0.00058</v>
      </c>
      <c r="R428" s="207">
        <f>Q428*H428</f>
        <v>0.037033</v>
      </c>
      <c r="S428" s="207">
        <v>0</v>
      </c>
      <c r="T428" s="208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09" t="s">
        <v>228</v>
      </c>
      <c r="AT428" s="209" t="s">
        <v>131</v>
      </c>
      <c r="AU428" s="209" t="s">
        <v>82</v>
      </c>
      <c r="AY428" s="18" t="s">
        <v>128</v>
      </c>
      <c r="BE428" s="210">
        <f>IF(N428="základní",J428,0)</f>
        <v>0</v>
      </c>
      <c r="BF428" s="210">
        <f>IF(N428="snížená",J428,0)</f>
        <v>0</v>
      </c>
      <c r="BG428" s="210">
        <f>IF(N428="zákl. přenesená",J428,0)</f>
        <v>0</v>
      </c>
      <c r="BH428" s="210">
        <f>IF(N428="sníž. přenesená",J428,0)</f>
        <v>0</v>
      </c>
      <c r="BI428" s="210">
        <f>IF(N428="nulová",J428,0)</f>
        <v>0</v>
      </c>
      <c r="BJ428" s="18" t="s">
        <v>80</v>
      </c>
      <c r="BK428" s="210">
        <f>ROUND(I428*H428,2)</f>
        <v>0</v>
      </c>
      <c r="BL428" s="18" t="s">
        <v>228</v>
      </c>
      <c r="BM428" s="209" t="s">
        <v>765</v>
      </c>
    </row>
    <row r="429" spans="1:47" s="2" customFormat="1" ht="12">
      <c r="A429" s="39"/>
      <c r="B429" s="40"/>
      <c r="C429" s="41"/>
      <c r="D429" s="211" t="s">
        <v>138</v>
      </c>
      <c r="E429" s="41"/>
      <c r="F429" s="212" t="s">
        <v>766</v>
      </c>
      <c r="G429" s="41"/>
      <c r="H429" s="41"/>
      <c r="I429" s="213"/>
      <c r="J429" s="41"/>
      <c r="K429" s="41"/>
      <c r="L429" s="45"/>
      <c r="M429" s="214"/>
      <c r="N429" s="215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138</v>
      </c>
      <c r="AU429" s="18" t="s">
        <v>82</v>
      </c>
    </row>
    <row r="430" spans="1:51" s="13" customFormat="1" ht="12">
      <c r="A430" s="13"/>
      <c r="B430" s="216"/>
      <c r="C430" s="217"/>
      <c r="D430" s="218" t="s">
        <v>145</v>
      </c>
      <c r="E430" s="219" t="s">
        <v>19</v>
      </c>
      <c r="F430" s="220" t="s">
        <v>767</v>
      </c>
      <c r="G430" s="217"/>
      <c r="H430" s="221">
        <v>16</v>
      </c>
      <c r="I430" s="222"/>
      <c r="J430" s="217"/>
      <c r="K430" s="217"/>
      <c r="L430" s="223"/>
      <c r="M430" s="224"/>
      <c r="N430" s="225"/>
      <c r="O430" s="225"/>
      <c r="P430" s="225"/>
      <c r="Q430" s="225"/>
      <c r="R430" s="225"/>
      <c r="S430" s="225"/>
      <c r="T430" s="22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27" t="s">
        <v>145</v>
      </c>
      <c r="AU430" s="227" t="s">
        <v>82</v>
      </c>
      <c r="AV430" s="13" t="s">
        <v>82</v>
      </c>
      <c r="AW430" s="13" t="s">
        <v>36</v>
      </c>
      <c r="AX430" s="13" t="s">
        <v>75</v>
      </c>
      <c r="AY430" s="227" t="s">
        <v>128</v>
      </c>
    </row>
    <row r="431" spans="1:51" s="13" customFormat="1" ht="12">
      <c r="A431" s="13"/>
      <c r="B431" s="216"/>
      <c r="C431" s="217"/>
      <c r="D431" s="218" t="s">
        <v>145</v>
      </c>
      <c r="E431" s="219" t="s">
        <v>19</v>
      </c>
      <c r="F431" s="220" t="s">
        <v>768</v>
      </c>
      <c r="G431" s="217"/>
      <c r="H431" s="221">
        <v>12.5</v>
      </c>
      <c r="I431" s="222"/>
      <c r="J431" s="217"/>
      <c r="K431" s="217"/>
      <c r="L431" s="223"/>
      <c r="M431" s="224"/>
      <c r="N431" s="225"/>
      <c r="O431" s="225"/>
      <c r="P431" s="225"/>
      <c r="Q431" s="225"/>
      <c r="R431" s="225"/>
      <c r="S431" s="225"/>
      <c r="T431" s="22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7" t="s">
        <v>145</v>
      </c>
      <c r="AU431" s="227" t="s">
        <v>82</v>
      </c>
      <c r="AV431" s="13" t="s">
        <v>82</v>
      </c>
      <c r="AW431" s="13" t="s">
        <v>36</v>
      </c>
      <c r="AX431" s="13" t="s">
        <v>75</v>
      </c>
      <c r="AY431" s="227" t="s">
        <v>128</v>
      </c>
    </row>
    <row r="432" spans="1:51" s="13" customFormat="1" ht="12">
      <c r="A432" s="13"/>
      <c r="B432" s="216"/>
      <c r="C432" s="217"/>
      <c r="D432" s="218" t="s">
        <v>145</v>
      </c>
      <c r="E432" s="219" t="s">
        <v>19</v>
      </c>
      <c r="F432" s="220" t="s">
        <v>769</v>
      </c>
      <c r="G432" s="217"/>
      <c r="H432" s="221">
        <v>15.05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7" t="s">
        <v>145</v>
      </c>
      <c r="AU432" s="227" t="s">
        <v>82</v>
      </c>
      <c r="AV432" s="13" t="s">
        <v>82</v>
      </c>
      <c r="AW432" s="13" t="s">
        <v>36</v>
      </c>
      <c r="AX432" s="13" t="s">
        <v>75</v>
      </c>
      <c r="AY432" s="227" t="s">
        <v>128</v>
      </c>
    </row>
    <row r="433" spans="1:51" s="13" customFormat="1" ht="12">
      <c r="A433" s="13"/>
      <c r="B433" s="216"/>
      <c r="C433" s="217"/>
      <c r="D433" s="218" t="s">
        <v>145</v>
      </c>
      <c r="E433" s="219" t="s">
        <v>19</v>
      </c>
      <c r="F433" s="220" t="s">
        <v>770</v>
      </c>
      <c r="G433" s="217"/>
      <c r="H433" s="221">
        <v>16.4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7" t="s">
        <v>145</v>
      </c>
      <c r="AU433" s="227" t="s">
        <v>82</v>
      </c>
      <c r="AV433" s="13" t="s">
        <v>82</v>
      </c>
      <c r="AW433" s="13" t="s">
        <v>36</v>
      </c>
      <c r="AX433" s="13" t="s">
        <v>75</v>
      </c>
      <c r="AY433" s="227" t="s">
        <v>128</v>
      </c>
    </row>
    <row r="434" spans="1:51" s="13" customFormat="1" ht="12">
      <c r="A434" s="13"/>
      <c r="B434" s="216"/>
      <c r="C434" s="217"/>
      <c r="D434" s="218" t="s">
        <v>145</v>
      </c>
      <c r="E434" s="219" t="s">
        <v>19</v>
      </c>
      <c r="F434" s="220" t="s">
        <v>771</v>
      </c>
      <c r="G434" s="217"/>
      <c r="H434" s="221">
        <v>3.9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7" t="s">
        <v>145</v>
      </c>
      <c r="AU434" s="227" t="s">
        <v>82</v>
      </c>
      <c r="AV434" s="13" t="s">
        <v>82</v>
      </c>
      <c r="AW434" s="13" t="s">
        <v>36</v>
      </c>
      <c r="AX434" s="13" t="s">
        <v>75</v>
      </c>
      <c r="AY434" s="227" t="s">
        <v>128</v>
      </c>
    </row>
    <row r="435" spans="1:51" s="14" customFormat="1" ht="12">
      <c r="A435" s="14"/>
      <c r="B435" s="228"/>
      <c r="C435" s="229"/>
      <c r="D435" s="218" t="s">
        <v>145</v>
      </c>
      <c r="E435" s="230" t="s">
        <v>19</v>
      </c>
      <c r="F435" s="231" t="s">
        <v>157</v>
      </c>
      <c r="G435" s="229"/>
      <c r="H435" s="232">
        <v>63.85</v>
      </c>
      <c r="I435" s="233"/>
      <c r="J435" s="229"/>
      <c r="K435" s="229"/>
      <c r="L435" s="234"/>
      <c r="M435" s="235"/>
      <c r="N435" s="236"/>
      <c r="O435" s="236"/>
      <c r="P435" s="236"/>
      <c r="Q435" s="236"/>
      <c r="R435" s="236"/>
      <c r="S435" s="236"/>
      <c r="T435" s="23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38" t="s">
        <v>145</v>
      </c>
      <c r="AU435" s="238" t="s">
        <v>82</v>
      </c>
      <c r="AV435" s="14" t="s">
        <v>136</v>
      </c>
      <c r="AW435" s="14" t="s">
        <v>36</v>
      </c>
      <c r="AX435" s="14" t="s">
        <v>80</v>
      </c>
      <c r="AY435" s="238" t="s">
        <v>128</v>
      </c>
    </row>
    <row r="436" spans="1:65" s="2" customFormat="1" ht="24.15" customHeight="1">
      <c r="A436" s="39"/>
      <c r="B436" s="40"/>
      <c r="C436" s="240" t="s">
        <v>772</v>
      </c>
      <c r="D436" s="240" t="s">
        <v>269</v>
      </c>
      <c r="E436" s="241" t="s">
        <v>735</v>
      </c>
      <c r="F436" s="242" t="s">
        <v>736</v>
      </c>
      <c r="G436" s="243" t="s">
        <v>142</v>
      </c>
      <c r="H436" s="244">
        <v>9.578</v>
      </c>
      <c r="I436" s="245"/>
      <c r="J436" s="246">
        <f>ROUND(I436*H436,2)</f>
        <v>0</v>
      </c>
      <c r="K436" s="242" t="s">
        <v>135</v>
      </c>
      <c r="L436" s="247"/>
      <c r="M436" s="248" t="s">
        <v>19</v>
      </c>
      <c r="N436" s="249" t="s">
        <v>46</v>
      </c>
      <c r="O436" s="85"/>
      <c r="P436" s="207">
        <f>O436*H436</f>
        <v>0</v>
      </c>
      <c r="Q436" s="207">
        <v>0.0192</v>
      </c>
      <c r="R436" s="207">
        <f>Q436*H436</f>
        <v>0.18389759999999997</v>
      </c>
      <c r="S436" s="207">
        <v>0</v>
      </c>
      <c r="T436" s="208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09" t="s">
        <v>309</v>
      </c>
      <c r="AT436" s="209" t="s">
        <v>269</v>
      </c>
      <c r="AU436" s="209" t="s">
        <v>82</v>
      </c>
      <c r="AY436" s="18" t="s">
        <v>128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8" t="s">
        <v>80</v>
      </c>
      <c r="BK436" s="210">
        <f>ROUND(I436*H436,2)</f>
        <v>0</v>
      </c>
      <c r="BL436" s="18" t="s">
        <v>228</v>
      </c>
      <c r="BM436" s="209" t="s">
        <v>773</v>
      </c>
    </row>
    <row r="437" spans="1:51" s="13" customFormat="1" ht="12">
      <c r="A437" s="13"/>
      <c r="B437" s="216"/>
      <c r="C437" s="217"/>
      <c r="D437" s="218" t="s">
        <v>145</v>
      </c>
      <c r="E437" s="219" t="s">
        <v>19</v>
      </c>
      <c r="F437" s="220" t="s">
        <v>774</v>
      </c>
      <c r="G437" s="217"/>
      <c r="H437" s="221">
        <v>6.385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27" t="s">
        <v>145</v>
      </c>
      <c r="AU437" s="227" t="s">
        <v>82</v>
      </c>
      <c r="AV437" s="13" t="s">
        <v>82</v>
      </c>
      <c r="AW437" s="13" t="s">
        <v>36</v>
      </c>
      <c r="AX437" s="13" t="s">
        <v>80</v>
      </c>
      <c r="AY437" s="227" t="s">
        <v>128</v>
      </c>
    </row>
    <row r="438" spans="1:51" s="13" customFormat="1" ht="12">
      <c r="A438" s="13"/>
      <c r="B438" s="216"/>
      <c r="C438" s="217"/>
      <c r="D438" s="218" t="s">
        <v>145</v>
      </c>
      <c r="E438" s="217"/>
      <c r="F438" s="220" t="s">
        <v>775</v>
      </c>
      <c r="G438" s="217"/>
      <c r="H438" s="221">
        <v>9.578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7" t="s">
        <v>145</v>
      </c>
      <c r="AU438" s="227" t="s">
        <v>82</v>
      </c>
      <c r="AV438" s="13" t="s">
        <v>82</v>
      </c>
      <c r="AW438" s="13" t="s">
        <v>4</v>
      </c>
      <c r="AX438" s="13" t="s">
        <v>80</v>
      </c>
      <c r="AY438" s="227" t="s">
        <v>128</v>
      </c>
    </row>
    <row r="439" spans="1:65" s="2" customFormat="1" ht="24.15" customHeight="1">
      <c r="A439" s="39"/>
      <c r="B439" s="40"/>
      <c r="C439" s="198" t="s">
        <v>776</v>
      </c>
      <c r="D439" s="198" t="s">
        <v>131</v>
      </c>
      <c r="E439" s="199" t="s">
        <v>777</v>
      </c>
      <c r="F439" s="200" t="s">
        <v>778</v>
      </c>
      <c r="G439" s="201" t="s">
        <v>149</v>
      </c>
      <c r="H439" s="202">
        <v>18</v>
      </c>
      <c r="I439" s="203"/>
      <c r="J439" s="204">
        <f>ROUND(I439*H439,2)</f>
        <v>0</v>
      </c>
      <c r="K439" s="200" t="s">
        <v>135</v>
      </c>
      <c r="L439" s="45"/>
      <c r="M439" s="205" t="s">
        <v>19</v>
      </c>
      <c r="N439" s="206" t="s">
        <v>46</v>
      </c>
      <c r="O439" s="85"/>
      <c r="P439" s="207">
        <f>O439*H439</f>
        <v>0</v>
      </c>
      <c r="Q439" s="207">
        <v>0.00058</v>
      </c>
      <c r="R439" s="207">
        <f>Q439*H439</f>
        <v>0.01044</v>
      </c>
      <c r="S439" s="207">
        <v>0</v>
      </c>
      <c r="T439" s="20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09" t="s">
        <v>228</v>
      </c>
      <c r="AT439" s="209" t="s">
        <v>131</v>
      </c>
      <c r="AU439" s="209" t="s">
        <v>82</v>
      </c>
      <c r="AY439" s="18" t="s">
        <v>128</v>
      </c>
      <c r="BE439" s="210">
        <f>IF(N439="základní",J439,0)</f>
        <v>0</v>
      </c>
      <c r="BF439" s="210">
        <f>IF(N439="snížená",J439,0)</f>
        <v>0</v>
      </c>
      <c r="BG439" s="210">
        <f>IF(N439="zákl. přenesená",J439,0)</f>
        <v>0</v>
      </c>
      <c r="BH439" s="210">
        <f>IF(N439="sníž. přenesená",J439,0)</f>
        <v>0</v>
      </c>
      <c r="BI439" s="210">
        <f>IF(N439="nulová",J439,0)</f>
        <v>0</v>
      </c>
      <c r="BJ439" s="18" t="s">
        <v>80</v>
      </c>
      <c r="BK439" s="210">
        <f>ROUND(I439*H439,2)</f>
        <v>0</v>
      </c>
      <c r="BL439" s="18" t="s">
        <v>228</v>
      </c>
      <c r="BM439" s="209" t="s">
        <v>779</v>
      </c>
    </row>
    <row r="440" spans="1:47" s="2" customFormat="1" ht="12">
      <c r="A440" s="39"/>
      <c r="B440" s="40"/>
      <c r="C440" s="41"/>
      <c r="D440" s="211" t="s">
        <v>138</v>
      </c>
      <c r="E440" s="41"/>
      <c r="F440" s="212" t="s">
        <v>780</v>
      </c>
      <c r="G440" s="41"/>
      <c r="H440" s="41"/>
      <c r="I440" s="213"/>
      <c r="J440" s="41"/>
      <c r="K440" s="41"/>
      <c r="L440" s="45"/>
      <c r="M440" s="214"/>
      <c r="N440" s="215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138</v>
      </c>
      <c r="AU440" s="18" t="s">
        <v>82</v>
      </c>
    </row>
    <row r="441" spans="1:51" s="13" customFormat="1" ht="12">
      <c r="A441" s="13"/>
      <c r="B441" s="216"/>
      <c r="C441" s="217"/>
      <c r="D441" s="218" t="s">
        <v>145</v>
      </c>
      <c r="E441" s="219" t="s">
        <v>19</v>
      </c>
      <c r="F441" s="220" t="s">
        <v>781</v>
      </c>
      <c r="G441" s="217"/>
      <c r="H441" s="221">
        <v>18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27" t="s">
        <v>145</v>
      </c>
      <c r="AU441" s="227" t="s">
        <v>82</v>
      </c>
      <c r="AV441" s="13" t="s">
        <v>82</v>
      </c>
      <c r="AW441" s="13" t="s">
        <v>36</v>
      </c>
      <c r="AX441" s="13" t="s">
        <v>80</v>
      </c>
      <c r="AY441" s="227" t="s">
        <v>128</v>
      </c>
    </row>
    <row r="442" spans="1:65" s="2" customFormat="1" ht="24.15" customHeight="1">
      <c r="A442" s="39"/>
      <c r="B442" s="40"/>
      <c r="C442" s="240" t="s">
        <v>782</v>
      </c>
      <c r="D442" s="240" t="s">
        <v>269</v>
      </c>
      <c r="E442" s="241" t="s">
        <v>735</v>
      </c>
      <c r="F442" s="242" t="s">
        <v>736</v>
      </c>
      <c r="G442" s="243" t="s">
        <v>142</v>
      </c>
      <c r="H442" s="244">
        <v>2.7</v>
      </c>
      <c r="I442" s="245"/>
      <c r="J442" s="246">
        <f>ROUND(I442*H442,2)</f>
        <v>0</v>
      </c>
      <c r="K442" s="242" t="s">
        <v>135</v>
      </c>
      <c r="L442" s="247"/>
      <c r="M442" s="248" t="s">
        <v>19</v>
      </c>
      <c r="N442" s="249" t="s">
        <v>46</v>
      </c>
      <c r="O442" s="85"/>
      <c r="P442" s="207">
        <f>O442*H442</f>
        <v>0</v>
      </c>
      <c r="Q442" s="207">
        <v>0.0192</v>
      </c>
      <c r="R442" s="207">
        <f>Q442*H442</f>
        <v>0.05184</v>
      </c>
      <c r="S442" s="207">
        <v>0</v>
      </c>
      <c r="T442" s="208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09" t="s">
        <v>309</v>
      </c>
      <c r="AT442" s="209" t="s">
        <v>269</v>
      </c>
      <c r="AU442" s="209" t="s">
        <v>82</v>
      </c>
      <c r="AY442" s="18" t="s">
        <v>128</v>
      </c>
      <c r="BE442" s="210">
        <f>IF(N442="základní",J442,0)</f>
        <v>0</v>
      </c>
      <c r="BF442" s="210">
        <f>IF(N442="snížená",J442,0)</f>
        <v>0</v>
      </c>
      <c r="BG442" s="210">
        <f>IF(N442="zákl. přenesená",J442,0)</f>
        <v>0</v>
      </c>
      <c r="BH442" s="210">
        <f>IF(N442="sníž. přenesená",J442,0)</f>
        <v>0</v>
      </c>
      <c r="BI442" s="210">
        <f>IF(N442="nulová",J442,0)</f>
        <v>0</v>
      </c>
      <c r="BJ442" s="18" t="s">
        <v>80</v>
      </c>
      <c r="BK442" s="210">
        <f>ROUND(I442*H442,2)</f>
        <v>0</v>
      </c>
      <c r="BL442" s="18" t="s">
        <v>228</v>
      </c>
      <c r="BM442" s="209" t="s">
        <v>783</v>
      </c>
    </row>
    <row r="443" spans="1:51" s="13" customFormat="1" ht="12">
      <c r="A443" s="13"/>
      <c r="B443" s="216"/>
      <c r="C443" s="217"/>
      <c r="D443" s="218" t="s">
        <v>145</v>
      </c>
      <c r="E443" s="219" t="s">
        <v>19</v>
      </c>
      <c r="F443" s="220" t="s">
        <v>784</v>
      </c>
      <c r="G443" s="217"/>
      <c r="H443" s="221">
        <v>1.8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7" t="s">
        <v>145</v>
      </c>
      <c r="AU443" s="227" t="s">
        <v>82</v>
      </c>
      <c r="AV443" s="13" t="s">
        <v>82</v>
      </c>
      <c r="AW443" s="13" t="s">
        <v>36</v>
      </c>
      <c r="AX443" s="13" t="s">
        <v>80</v>
      </c>
      <c r="AY443" s="227" t="s">
        <v>128</v>
      </c>
    </row>
    <row r="444" spans="1:51" s="13" customFormat="1" ht="12">
      <c r="A444" s="13"/>
      <c r="B444" s="216"/>
      <c r="C444" s="217"/>
      <c r="D444" s="218" t="s">
        <v>145</v>
      </c>
      <c r="E444" s="217"/>
      <c r="F444" s="220" t="s">
        <v>785</v>
      </c>
      <c r="G444" s="217"/>
      <c r="H444" s="221">
        <v>2.7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7" t="s">
        <v>145</v>
      </c>
      <c r="AU444" s="227" t="s">
        <v>82</v>
      </c>
      <c r="AV444" s="13" t="s">
        <v>82</v>
      </c>
      <c r="AW444" s="13" t="s">
        <v>4</v>
      </c>
      <c r="AX444" s="13" t="s">
        <v>80</v>
      </c>
      <c r="AY444" s="227" t="s">
        <v>128</v>
      </c>
    </row>
    <row r="445" spans="1:65" s="2" customFormat="1" ht="16.5" customHeight="1">
      <c r="A445" s="39"/>
      <c r="B445" s="40"/>
      <c r="C445" s="198" t="s">
        <v>786</v>
      </c>
      <c r="D445" s="198" t="s">
        <v>131</v>
      </c>
      <c r="E445" s="199" t="s">
        <v>787</v>
      </c>
      <c r="F445" s="200" t="s">
        <v>788</v>
      </c>
      <c r="G445" s="201" t="s">
        <v>142</v>
      </c>
      <c r="H445" s="202">
        <v>57</v>
      </c>
      <c r="I445" s="203"/>
      <c r="J445" s="204">
        <f>ROUND(I445*H445,2)</f>
        <v>0</v>
      </c>
      <c r="K445" s="200" t="s">
        <v>135</v>
      </c>
      <c r="L445" s="45"/>
      <c r="M445" s="205" t="s">
        <v>19</v>
      </c>
      <c r="N445" s="206" t="s">
        <v>46</v>
      </c>
      <c r="O445" s="85"/>
      <c r="P445" s="207">
        <f>O445*H445</f>
        <v>0</v>
      </c>
      <c r="Q445" s="207">
        <v>0</v>
      </c>
      <c r="R445" s="207">
        <f>Q445*H445</f>
        <v>0</v>
      </c>
      <c r="S445" s="207">
        <v>0.08317</v>
      </c>
      <c r="T445" s="208">
        <f>S445*H445</f>
        <v>4.74069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09" t="s">
        <v>228</v>
      </c>
      <c r="AT445" s="209" t="s">
        <v>131</v>
      </c>
      <c r="AU445" s="209" t="s">
        <v>82</v>
      </c>
      <c r="AY445" s="18" t="s">
        <v>128</v>
      </c>
      <c r="BE445" s="210">
        <f>IF(N445="základní",J445,0)</f>
        <v>0</v>
      </c>
      <c r="BF445" s="210">
        <f>IF(N445="snížená",J445,0)</f>
        <v>0</v>
      </c>
      <c r="BG445" s="210">
        <f>IF(N445="zákl. přenesená",J445,0)</f>
        <v>0</v>
      </c>
      <c r="BH445" s="210">
        <f>IF(N445="sníž. přenesená",J445,0)</f>
        <v>0</v>
      </c>
      <c r="BI445" s="210">
        <f>IF(N445="nulová",J445,0)</f>
        <v>0</v>
      </c>
      <c r="BJ445" s="18" t="s">
        <v>80</v>
      </c>
      <c r="BK445" s="210">
        <f>ROUND(I445*H445,2)</f>
        <v>0</v>
      </c>
      <c r="BL445" s="18" t="s">
        <v>228</v>
      </c>
      <c r="BM445" s="209" t="s">
        <v>789</v>
      </c>
    </row>
    <row r="446" spans="1:47" s="2" customFormat="1" ht="12">
      <c r="A446" s="39"/>
      <c r="B446" s="40"/>
      <c r="C446" s="41"/>
      <c r="D446" s="211" t="s">
        <v>138</v>
      </c>
      <c r="E446" s="41"/>
      <c r="F446" s="212" t="s">
        <v>790</v>
      </c>
      <c r="G446" s="41"/>
      <c r="H446" s="41"/>
      <c r="I446" s="213"/>
      <c r="J446" s="41"/>
      <c r="K446" s="41"/>
      <c r="L446" s="45"/>
      <c r="M446" s="214"/>
      <c r="N446" s="215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138</v>
      </c>
      <c r="AU446" s="18" t="s">
        <v>82</v>
      </c>
    </row>
    <row r="447" spans="1:51" s="13" customFormat="1" ht="12">
      <c r="A447" s="13"/>
      <c r="B447" s="216"/>
      <c r="C447" s="217"/>
      <c r="D447" s="218" t="s">
        <v>145</v>
      </c>
      <c r="E447" s="219" t="s">
        <v>19</v>
      </c>
      <c r="F447" s="220" t="s">
        <v>791</v>
      </c>
      <c r="G447" s="217"/>
      <c r="H447" s="221">
        <v>57</v>
      </c>
      <c r="I447" s="222"/>
      <c r="J447" s="217"/>
      <c r="K447" s="217"/>
      <c r="L447" s="223"/>
      <c r="M447" s="224"/>
      <c r="N447" s="225"/>
      <c r="O447" s="225"/>
      <c r="P447" s="225"/>
      <c r="Q447" s="225"/>
      <c r="R447" s="225"/>
      <c r="S447" s="225"/>
      <c r="T447" s="22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27" t="s">
        <v>145</v>
      </c>
      <c r="AU447" s="227" t="s">
        <v>82</v>
      </c>
      <c r="AV447" s="13" t="s">
        <v>82</v>
      </c>
      <c r="AW447" s="13" t="s">
        <v>36</v>
      </c>
      <c r="AX447" s="13" t="s">
        <v>80</v>
      </c>
      <c r="AY447" s="227" t="s">
        <v>128</v>
      </c>
    </row>
    <row r="448" spans="1:65" s="2" customFormat="1" ht="24.15" customHeight="1">
      <c r="A448" s="39"/>
      <c r="B448" s="40"/>
      <c r="C448" s="198" t="s">
        <v>792</v>
      </c>
      <c r="D448" s="198" t="s">
        <v>131</v>
      </c>
      <c r="E448" s="199" t="s">
        <v>793</v>
      </c>
      <c r="F448" s="200" t="s">
        <v>794</v>
      </c>
      <c r="G448" s="201" t="s">
        <v>142</v>
      </c>
      <c r="H448" s="202">
        <v>60.45</v>
      </c>
      <c r="I448" s="203"/>
      <c r="J448" s="204">
        <f>ROUND(I448*H448,2)</f>
        <v>0</v>
      </c>
      <c r="K448" s="200" t="s">
        <v>135</v>
      </c>
      <c r="L448" s="45"/>
      <c r="M448" s="205" t="s">
        <v>19</v>
      </c>
      <c r="N448" s="206" t="s">
        <v>46</v>
      </c>
      <c r="O448" s="85"/>
      <c r="P448" s="207">
        <f>O448*H448</f>
        <v>0</v>
      </c>
      <c r="Q448" s="207">
        <v>0.00689</v>
      </c>
      <c r="R448" s="207">
        <f>Q448*H448</f>
        <v>0.41650050000000005</v>
      </c>
      <c r="S448" s="207">
        <v>0</v>
      </c>
      <c r="T448" s="208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09" t="s">
        <v>228</v>
      </c>
      <c r="AT448" s="209" t="s">
        <v>131</v>
      </c>
      <c r="AU448" s="209" t="s">
        <v>82</v>
      </c>
      <c r="AY448" s="18" t="s">
        <v>128</v>
      </c>
      <c r="BE448" s="210">
        <f>IF(N448="základní",J448,0)</f>
        <v>0</v>
      </c>
      <c r="BF448" s="210">
        <f>IF(N448="snížená",J448,0)</f>
        <v>0</v>
      </c>
      <c r="BG448" s="210">
        <f>IF(N448="zákl. přenesená",J448,0)</f>
        <v>0</v>
      </c>
      <c r="BH448" s="210">
        <f>IF(N448="sníž. přenesená",J448,0)</f>
        <v>0</v>
      </c>
      <c r="BI448" s="210">
        <f>IF(N448="nulová",J448,0)</f>
        <v>0</v>
      </c>
      <c r="BJ448" s="18" t="s">
        <v>80</v>
      </c>
      <c r="BK448" s="210">
        <f>ROUND(I448*H448,2)</f>
        <v>0</v>
      </c>
      <c r="BL448" s="18" t="s">
        <v>228</v>
      </c>
      <c r="BM448" s="209" t="s">
        <v>795</v>
      </c>
    </row>
    <row r="449" spans="1:47" s="2" customFormat="1" ht="12">
      <c r="A449" s="39"/>
      <c r="B449" s="40"/>
      <c r="C449" s="41"/>
      <c r="D449" s="211" t="s">
        <v>138</v>
      </c>
      <c r="E449" s="41"/>
      <c r="F449" s="212" t="s">
        <v>796</v>
      </c>
      <c r="G449" s="41"/>
      <c r="H449" s="41"/>
      <c r="I449" s="213"/>
      <c r="J449" s="41"/>
      <c r="K449" s="41"/>
      <c r="L449" s="45"/>
      <c r="M449" s="214"/>
      <c r="N449" s="215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138</v>
      </c>
      <c r="AU449" s="18" t="s">
        <v>82</v>
      </c>
    </row>
    <row r="450" spans="1:51" s="13" customFormat="1" ht="12">
      <c r="A450" s="13"/>
      <c r="B450" s="216"/>
      <c r="C450" s="217"/>
      <c r="D450" s="218" t="s">
        <v>145</v>
      </c>
      <c r="E450" s="219" t="s">
        <v>19</v>
      </c>
      <c r="F450" s="220" t="s">
        <v>797</v>
      </c>
      <c r="G450" s="217"/>
      <c r="H450" s="221">
        <v>60.45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7" t="s">
        <v>145</v>
      </c>
      <c r="AU450" s="227" t="s">
        <v>82</v>
      </c>
      <c r="AV450" s="13" t="s">
        <v>82</v>
      </c>
      <c r="AW450" s="13" t="s">
        <v>36</v>
      </c>
      <c r="AX450" s="13" t="s">
        <v>80</v>
      </c>
      <c r="AY450" s="227" t="s">
        <v>128</v>
      </c>
    </row>
    <row r="451" spans="1:65" s="2" customFormat="1" ht="24.15" customHeight="1">
      <c r="A451" s="39"/>
      <c r="B451" s="40"/>
      <c r="C451" s="240" t="s">
        <v>798</v>
      </c>
      <c r="D451" s="240" t="s">
        <v>269</v>
      </c>
      <c r="E451" s="241" t="s">
        <v>735</v>
      </c>
      <c r="F451" s="242" t="s">
        <v>736</v>
      </c>
      <c r="G451" s="243" t="s">
        <v>142</v>
      </c>
      <c r="H451" s="244">
        <v>66.495</v>
      </c>
      <c r="I451" s="245"/>
      <c r="J451" s="246">
        <f>ROUND(I451*H451,2)</f>
        <v>0</v>
      </c>
      <c r="K451" s="242" t="s">
        <v>135</v>
      </c>
      <c r="L451" s="247"/>
      <c r="M451" s="248" t="s">
        <v>19</v>
      </c>
      <c r="N451" s="249" t="s">
        <v>46</v>
      </c>
      <c r="O451" s="85"/>
      <c r="P451" s="207">
        <f>O451*H451</f>
        <v>0</v>
      </c>
      <c r="Q451" s="207">
        <v>0.0192</v>
      </c>
      <c r="R451" s="207">
        <f>Q451*H451</f>
        <v>1.276704</v>
      </c>
      <c r="S451" s="207">
        <v>0</v>
      </c>
      <c r="T451" s="208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09" t="s">
        <v>309</v>
      </c>
      <c r="AT451" s="209" t="s">
        <v>269</v>
      </c>
      <c r="AU451" s="209" t="s">
        <v>82</v>
      </c>
      <c r="AY451" s="18" t="s">
        <v>128</v>
      </c>
      <c r="BE451" s="210">
        <f>IF(N451="základní",J451,0)</f>
        <v>0</v>
      </c>
      <c r="BF451" s="210">
        <f>IF(N451="snížená",J451,0)</f>
        <v>0</v>
      </c>
      <c r="BG451" s="210">
        <f>IF(N451="zákl. přenesená",J451,0)</f>
        <v>0</v>
      </c>
      <c r="BH451" s="210">
        <f>IF(N451="sníž. přenesená",J451,0)</f>
        <v>0</v>
      </c>
      <c r="BI451" s="210">
        <f>IF(N451="nulová",J451,0)</f>
        <v>0</v>
      </c>
      <c r="BJ451" s="18" t="s">
        <v>80</v>
      </c>
      <c r="BK451" s="210">
        <f>ROUND(I451*H451,2)</f>
        <v>0</v>
      </c>
      <c r="BL451" s="18" t="s">
        <v>228</v>
      </c>
      <c r="BM451" s="209" t="s">
        <v>799</v>
      </c>
    </row>
    <row r="452" spans="1:51" s="13" customFormat="1" ht="12">
      <c r="A452" s="13"/>
      <c r="B452" s="216"/>
      <c r="C452" s="217"/>
      <c r="D452" s="218" t="s">
        <v>145</v>
      </c>
      <c r="E452" s="217"/>
      <c r="F452" s="220" t="s">
        <v>800</v>
      </c>
      <c r="G452" s="217"/>
      <c r="H452" s="221">
        <v>66.495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7" t="s">
        <v>145</v>
      </c>
      <c r="AU452" s="227" t="s">
        <v>82</v>
      </c>
      <c r="AV452" s="13" t="s">
        <v>82</v>
      </c>
      <c r="AW452" s="13" t="s">
        <v>4</v>
      </c>
      <c r="AX452" s="13" t="s">
        <v>80</v>
      </c>
      <c r="AY452" s="227" t="s">
        <v>128</v>
      </c>
    </row>
    <row r="453" spans="1:65" s="2" customFormat="1" ht="24.15" customHeight="1">
      <c r="A453" s="39"/>
      <c r="B453" s="40"/>
      <c r="C453" s="198" t="s">
        <v>801</v>
      </c>
      <c r="D453" s="198" t="s">
        <v>131</v>
      </c>
      <c r="E453" s="199" t="s">
        <v>802</v>
      </c>
      <c r="F453" s="200" t="s">
        <v>803</v>
      </c>
      <c r="G453" s="201" t="s">
        <v>142</v>
      </c>
      <c r="H453" s="202">
        <v>9.43</v>
      </c>
      <c r="I453" s="203"/>
      <c r="J453" s="204">
        <f>ROUND(I453*H453,2)</f>
        <v>0</v>
      </c>
      <c r="K453" s="200" t="s">
        <v>135</v>
      </c>
      <c r="L453" s="45"/>
      <c r="M453" s="205" t="s">
        <v>19</v>
      </c>
      <c r="N453" s="206" t="s">
        <v>46</v>
      </c>
      <c r="O453" s="85"/>
      <c r="P453" s="207">
        <f>O453*H453</f>
        <v>0</v>
      </c>
      <c r="Q453" s="207">
        <v>0</v>
      </c>
      <c r="R453" s="207">
        <f>Q453*H453</f>
        <v>0</v>
      </c>
      <c r="S453" s="207">
        <v>0</v>
      </c>
      <c r="T453" s="208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09" t="s">
        <v>228</v>
      </c>
      <c r="AT453" s="209" t="s">
        <v>131</v>
      </c>
      <c r="AU453" s="209" t="s">
        <v>82</v>
      </c>
      <c r="AY453" s="18" t="s">
        <v>128</v>
      </c>
      <c r="BE453" s="210">
        <f>IF(N453="základní",J453,0)</f>
        <v>0</v>
      </c>
      <c r="BF453" s="210">
        <f>IF(N453="snížená",J453,0)</f>
        <v>0</v>
      </c>
      <c r="BG453" s="210">
        <f>IF(N453="zákl. přenesená",J453,0)</f>
        <v>0</v>
      </c>
      <c r="BH453" s="210">
        <f>IF(N453="sníž. přenesená",J453,0)</f>
        <v>0</v>
      </c>
      <c r="BI453" s="210">
        <f>IF(N453="nulová",J453,0)</f>
        <v>0</v>
      </c>
      <c r="BJ453" s="18" t="s">
        <v>80</v>
      </c>
      <c r="BK453" s="210">
        <f>ROUND(I453*H453,2)</f>
        <v>0</v>
      </c>
      <c r="BL453" s="18" t="s">
        <v>228</v>
      </c>
      <c r="BM453" s="209" t="s">
        <v>804</v>
      </c>
    </row>
    <row r="454" spans="1:47" s="2" customFormat="1" ht="12">
      <c r="A454" s="39"/>
      <c r="B454" s="40"/>
      <c r="C454" s="41"/>
      <c r="D454" s="211" t="s">
        <v>138</v>
      </c>
      <c r="E454" s="41"/>
      <c r="F454" s="212" t="s">
        <v>805</v>
      </c>
      <c r="G454" s="41"/>
      <c r="H454" s="41"/>
      <c r="I454" s="213"/>
      <c r="J454" s="41"/>
      <c r="K454" s="41"/>
      <c r="L454" s="45"/>
      <c r="M454" s="214"/>
      <c r="N454" s="215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138</v>
      </c>
      <c r="AU454" s="18" t="s">
        <v>82</v>
      </c>
    </row>
    <row r="455" spans="1:51" s="13" customFormat="1" ht="12">
      <c r="A455" s="13"/>
      <c r="B455" s="216"/>
      <c r="C455" s="217"/>
      <c r="D455" s="218" t="s">
        <v>145</v>
      </c>
      <c r="E455" s="219" t="s">
        <v>19</v>
      </c>
      <c r="F455" s="220" t="s">
        <v>806</v>
      </c>
      <c r="G455" s="217"/>
      <c r="H455" s="221">
        <v>9.43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7" t="s">
        <v>145</v>
      </c>
      <c r="AU455" s="227" t="s">
        <v>82</v>
      </c>
      <c r="AV455" s="13" t="s">
        <v>82</v>
      </c>
      <c r="AW455" s="13" t="s">
        <v>36</v>
      </c>
      <c r="AX455" s="13" t="s">
        <v>80</v>
      </c>
      <c r="AY455" s="227" t="s">
        <v>128</v>
      </c>
    </row>
    <row r="456" spans="1:65" s="2" customFormat="1" ht="24.15" customHeight="1">
      <c r="A456" s="39"/>
      <c r="B456" s="40"/>
      <c r="C456" s="198" t="s">
        <v>807</v>
      </c>
      <c r="D456" s="198" t="s">
        <v>131</v>
      </c>
      <c r="E456" s="199" t="s">
        <v>808</v>
      </c>
      <c r="F456" s="200" t="s">
        <v>809</v>
      </c>
      <c r="G456" s="201" t="s">
        <v>142</v>
      </c>
      <c r="H456" s="202">
        <v>9.43</v>
      </c>
      <c r="I456" s="203"/>
      <c r="J456" s="204">
        <f>ROUND(I456*H456,2)</f>
        <v>0</v>
      </c>
      <c r="K456" s="200" t="s">
        <v>135</v>
      </c>
      <c r="L456" s="45"/>
      <c r="M456" s="205" t="s">
        <v>19</v>
      </c>
      <c r="N456" s="206" t="s">
        <v>46</v>
      </c>
      <c r="O456" s="85"/>
      <c r="P456" s="207">
        <f>O456*H456</f>
        <v>0</v>
      </c>
      <c r="Q456" s="207">
        <v>0</v>
      </c>
      <c r="R456" s="207">
        <f>Q456*H456</f>
        <v>0</v>
      </c>
      <c r="S456" s="207">
        <v>0</v>
      </c>
      <c r="T456" s="208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09" t="s">
        <v>228</v>
      </c>
      <c r="AT456" s="209" t="s">
        <v>131</v>
      </c>
      <c r="AU456" s="209" t="s">
        <v>82</v>
      </c>
      <c r="AY456" s="18" t="s">
        <v>128</v>
      </c>
      <c r="BE456" s="210">
        <f>IF(N456="základní",J456,0)</f>
        <v>0</v>
      </c>
      <c r="BF456" s="210">
        <f>IF(N456="snížená",J456,0)</f>
        <v>0</v>
      </c>
      <c r="BG456" s="210">
        <f>IF(N456="zákl. přenesená",J456,0)</f>
        <v>0</v>
      </c>
      <c r="BH456" s="210">
        <f>IF(N456="sníž. přenesená",J456,0)</f>
        <v>0</v>
      </c>
      <c r="BI456" s="210">
        <f>IF(N456="nulová",J456,0)</f>
        <v>0</v>
      </c>
      <c r="BJ456" s="18" t="s">
        <v>80</v>
      </c>
      <c r="BK456" s="210">
        <f>ROUND(I456*H456,2)</f>
        <v>0</v>
      </c>
      <c r="BL456" s="18" t="s">
        <v>228</v>
      </c>
      <c r="BM456" s="209" t="s">
        <v>810</v>
      </c>
    </row>
    <row r="457" spans="1:47" s="2" customFormat="1" ht="12">
      <c r="A457" s="39"/>
      <c r="B457" s="40"/>
      <c r="C457" s="41"/>
      <c r="D457" s="211" t="s">
        <v>138</v>
      </c>
      <c r="E457" s="41"/>
      <c r="F457" s="212" t="s">
        <v>811</v>
      </c>
      <c r="G457" s="41"/>
      <c r="H457" s="41"/>
      <c r="I457" s="213"/>
      <c r="J457" s="41"/>
      <c r="K457" s="41"/>
      <c r="L457" s="45"/>
      <c r="M457" s="214"/>
      <c r="N457" s="215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138</v>
      </c>
      <c r="AU457" s="18" t="s">
        <v>82</v>
      </c>
    </row>
    <row r="458" spans="1:65" s="2" customFormat="1" ht="24.15" customHeight="1">
      <c r="A458" s="39"/>
      <c r="B458" s="40"/>
      <c r="C458" s="198" t="s">
        <v>812</v>
      </c>
      <c r="D458" s="198" t="s">
        <v>131</v>
      </c>
      <c r="E458" s="199" t="s">
        <v>813</v>
      </c>
      <c r="F458" s="200" t="s">
        <v>814</v>
      </c>
      <c r="G458" s="201" t="s">
        <v>418</v>
      </c>
      <c r="H458" s="202">
        <v>2.291</v>
      </c>
      <c r="I458" s="203"/>
      <c r="J458" s="204">
        <f>ROUND(I458*H458,2)</f>
        <v>0</v>
      </c>
      <c r="K458" s="200" t="s">
        <v>135</v>
      </c>
      <c r="L458" s="45"/>
      <c r="M458" s="205" t="s">
        <v>19</v>
      </c>
      <c r="N458" s="206" t="s">
        <v>46</v>
      </c>
      <c r="O458" s="85"/>
      <c r="P458" s="207">
        <f>O458*H458</f>
        <v>0</v>
      </c>
      <c r="Q458" s="207">
        <v>0</v>
      </c>
      <c r="R458" s="207">
        <f>Q458*H458</f>
        <v>0</v>
      </c>
      <c r="S458" s="207">
        <v>0</v>
      </c>
      <c r="T458" s="208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09" t="s">
        <v>228</v>
      </c>
      <c r="AT458" s="209" t="s">
        <v>131</v>
      </c>
      <c r="AU458" s="209" t="s">
        <v>82</v>
      </c>
      <c r="AY458" s="18" t="s">
        <v>128</v>
      </c>
      <c r="BE458" s="210">
        <f>IF(N458="základní",J458,0)</f>
        <v>0</v>
      </c>
      <c r="BF458" s="210">
        <f>IF(N458="snížená",J458,0)</f>
        <v>0</v>
      </c>
      <c r="BG458" s="210">
        <f>IF(N458="zákl. přenesená",J458,0)</f>
        <v>0</v>
      </c>
      <c r="BH458" s="210">
        <f>IF(N458="sníž. přenesená",J458,0)</f>
        <v>0</v>
      </c>
      <c r="BI458" s="210">
        <f>IF(N458="nulová",J458,0)</f>
        <v>0</v>
      </c>
      <c r="BJ458" s="18" t="s">
        <v>80</v>
      </c>
      <c r="BK458" s="210">
        <f>ROUND(I458*H458,2)</f>
        <v>0</v>
      </c>
      <c r="BL458" s="18" t="s">
        <v>228</v>
      </c>
      <c r="BM458" s="209" t="s">
        <v>815</v>
      </c>
    </row>
    <row r="459" spans="1:47" s="2" customFormat="1" ht="12">
      <c r="A459" s="39"/>
      <c r="B459" s="40"/>
      <c r="C459" s="41"/>
      <c r="D459" s="211" t="s">
        <v>138</v>
      </c>
      <c r="E459" s="41"/>
      <c r="F459" s="212" t="s">
        <v>816</v>
      </c>
      <c r="G459" s="41"/>
      <c r="H459" s="41"/>
      <c r="I459" s="213"/>
      <c r="J459" s="41"/>
      <c r="K459" s="41"/>
      <c r="L459" s="45"/>
      <c r="M459" s="214"/>
      <c r="N459" s="215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138</v>
      </c>
      <c r="AU459" s="18" t="s">
        <v>82</v>
      </c>
    </row>
    <row r="460" spans="1:65" s="2" customFormat="1" ht="24.15" customHeight="1">
      <c r="A460" s="39"/>
      <c r="B460" s="40"/>
      <c r="C460" s="198" t="s">
        <v>817</v>
      </c>
      <c r="D460" s="198" t="s">
        <v>131</v>
      </c>
      <c r="E460" s="199" t="s">
        <v>818</v>
      </c>
      <c r="F460" s="200" t="s">
        <v>819</v>
      </c>
      <c r="G460" s="201" t="s">
        <v>418</v>
      </c>
      <c r="H460" s="202">
        <v>2.291</v>
      </c>
      <c r="I460" s="203"/>
      <c r="J460" s="204">
        <f>ROUND(I460*H460,2)</f>
        <v>0</v>
      </c>
      <c r="K460" s="200" t="s">
        <v>135</v>
      </c>
      <c r="L460" s="45"/>
      <c r="M460" s="205" t="s">
        <v>19</v>
      </c>
      <c r="N460" s="206" t="s">
        <v>46</v>
      </c>
      <c r="O460" s="85"/>
      <c r="P460" s="207">
        <f>O460*H460</f>
        <v>0</v>
      </c>
      <c r="Q460" s="207">
        <v>0</v>
      </c>
      <c r="R460" s="207">
        <f>Q460*H460</f>
        <v>0</v>
      </c>
      <c r="S460" s="207">
        <v>0</v>
      </c>
      <c r="T460" s="208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09" t="s">
        <v>228</v>
      </c>
      <c r="AT460" s="209" t="s">
        <v>131</v>
      </c>
      <c r="AU460" s="209" t="s">
        <v>82</v>
      </c>
      <c r="AY460" s="18" t="s">
        <v>128</v>
      </c>
      <c r="BE460" s="210">
        <f>IF(N460="základní",J460,0)</f>
        <v>0</v>
      </c>
      <c r="BF460" s="210">
        <f>IF(N460="snížená",J460,0)</f>
        <v>0</v>
      </c>
      <c r="BG460" s="210">
        <f>IF(N460="zákl. přenesená",J460,0)</f>
        <v>0</v>
      </c>
      <c r="BH460" s="210">
        <f>IF(N460="sníž. přenesená",J460,0)</f>
        <v>0</v>
      </c>
      <c r="BI460" s="210">
        <f>IF(N460="nulová",J460,0)</f>
        <v>0</v>
      </c>
      <c r="BJ460" s="18" t="s">
        <v>80</v>
      </c>
      <c r="BK460" s="210">
        <f>ROUND(I460*H460,2)</f>
        <v>0</v>
      </c>
      <c r="BL460" s="18" t="s">
        <v>228</v>
      </c>
      <c r="BM460" s="209" t="s">
        <v>820</v>
      </c>
    </row>
    <row r="461" spans="1:47" s="2" customFormat="1" ht="12">
      <c r="A461" s="39"/>
      <c r="B461" s="40"/>
      <c r="C461" s="41"/>
      <c r="D461" s="211" t="s">
        <v>138</v>
      </c>
      <c r="E461" s="41"/>
      <c r="F461" s="212" t="s">
        <v>821</v>
      </c>
      <c r="G461" s="41"/>
      <c r="H461" s="41"/>
      <c r="I461" s="213"/>
      <c r="J461" s="41"/>
      <c r="K461" s="41"/>
      <c r="L461" s="45"/>
      <c r="M461" s="214"/>
      <c r="N461" s="215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138</v>
      </c>
      <c r="AU461" s="18" t="s">
        <v>82</v>
      </c>
    </row>
    <row r="462" spans="1:63" s="12" customFormat="1" ht="22.8" customHeight="1">
      <c r="A462" s="12"/>
      <c r="B462" s="182"/>
      <c r="C462" s="183"/>
      <c r="D462" s="184" t="s">
        <v>74</v>
      </c>
      <c r="E462" s="196" t="s">
        <v>822</v>
      </c>
      <c r="F462" s="196" t="s">
        <v>823</v>
      </c>
      <c r="G462" s="183"/>
      <c r="H462" s="183"/>
      <c r="I462" s="186"/>
      <c r="J462" s="197">
        <f>BK462</f>
        <v>0</v>
      </c>
      <c r="K462" s="183"/>
      <c r="L462" s="188"/>
      <c r="M462" s="189"/>
      <c r="N462" s="190"/>
      <c r="O462" s="190"/>
      <c r="P462" s="191">
        <f>SUM(P463:P514)</f>
        <v>0</v>
      </c>
      <c r="Q462" s="190"/>
      <c r="R462" s="191">
        <f>SUM(R463:R514)</f>
        <v>0.644015</v>
      </c>
      <c r="S462" s="190"/>
      <c r="T462" s="192">
        <f>SUM(T463:T514)</f>
        <v>2.154624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93" t="s">
        <v>82</v>
      </c>
      <c r="AT462" s="194" t="s">
        <v>74</v>
      </c>
      <c r="AU462" s="194" t="s">
        <v>80</v>
      </c>
      <c r="AY462" s="193" t="s">
        <v>128</v>
      </c>
      <c r="BK462" s="195">
        <f>SUM(BK463:BK514)</f>
        <v>0</v>
      </c>
    </row>
    <row r="463" spans="1:65" s="2" customFormat="1" ht="16.5" customHeight="1">
      <c r="A463" s="39"/>
      <c r="B463" s="40"/>
      <c r="C463" s="198" t="s">
        <v>824</v>
      </c>
      <c r="D463" s="198" t="s">
        <v>131</v>
      </c>
      <c r="E463" s="199" t="s">
        <v>825</v>
      </c>
      <c r="F463" s="200" t="s">
        <v>826</v>
      </c>
      <c r="G463" s="201" t="s">
        <v>142</v>
      </c>
      <c r="H463" s="202">
        <v>31.795</v>
      </c>
      <c r="I463" s="203"/>
      <c r="J463" s="204">
        <f>ROUND(I463*H463,2)</f>
        <v>0</v>
      </c>
      <c r="K463" s="200" t="s">
        <v>135</v>
      </c>
      <c r="L463" s="45"/>
      <c r="M463" s="205" t="s">
        <v>19</v>
      </c>
      <c r="N463" s="206" t="s">
        <v>46</v>
      </c>
      <c r="O463" s="85"/>
      <c r="P463" s="207">
        <f>O463*H463</f>
        <v>0</v>
      </c>
      <c r="Q463" s="207">
        <v>0</v>
      </c>
      <c r="R463" s="207">
        <f>Q463*H463</f>
        <v>0</v>
      </c>
      <c r="S463" s="207">
        <v>0</v>
      </c>
      <c r="T463" s="20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09" t="s">
        <v>228</v>
      </c>
      <c r="AT463" s="209" t="s">
        <v>131</v>
      </c>
      <c r="AU463" s="209" t="s">
        <v>82</v>
      </c>
      <c r="AY463" s="18" t="s">
        <v>128</v>
      </c>
      <c r="BE463" s="210">
        <f>IF(N463="základní",J463,0)</f>
        <v>0</v>
      </c>
      <c r="BF463" s="210">
        <f>IF(N463="snížená",J463,0)</f>
        <v>0</v>
      </c>
      <c r="BG463" s="210">
        <f>IF(N463="zákl. přenesená",J463,0)</f>
        <v>0</v>
      </c>
      <c r="BH463" s="210">
        <f>IF(N463="sníž. přenesená",J463,0)</f>
        <v>0</v>
      </c>
      <c r="BI463" s="210">
        <f>IF(N463="nulová",J463,0)</f>
        <v>0</v>
      </c>
      <c r="BJ463" s="18" t="s">
        <v>80</v>
      </c>
      <c r="BK463" s="210">
        <f>ROUND(I463*H463,2)</f>
        <v>0</v>
      </c>
      <c r="BL463" s="18" t="s">
        <v>228</v>
      </c>
      <c r="BM463" s="209" t="s">
        <v>827</v>
      </c>
    </row>
    <row r="464" spans="1:47" s="2" customFormat="1" ht="12">
      <c r="A464" s="39"/>
      <c r="B464" s="40"/>
      <c r="C464" s="41"/>
      <c r="D464" s="211" t="s">
        <v>138</v>
      </c>
      <c r="E464" s="41"/>
      <c r="F464" s="212" t="s">
        <v>828</v>
      </c>
      <c r="G464" s="41"/>
      <c r="H464" s="41"/>
      <c r="I464" s="213"/>
      <c r="J464" s="41"/>
      <c r="K464" s="41"/>
      <c r="L464" s="45"/>
      <c r="M464" s="214"/>
      <c r="N464" s="215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138</v>
      </c>
      <c r="AU464" s="18" t="s">
        <v>82</v>
      </c>
    </row>
    <row r="465" spans="1:51" s="13" customFormat="1" ht="12">
      <c r="A465" s="13"/>
      <c r="B465" s="216"/>
      <c r="C465" s="217"/>
      <c r="D465" s="218" t="s">
        <v>145</v>
      </c>
      <c r="E465" s="219" t="s">
        <v>19</v>
      </c>
      <c r="F465" s="220" t="s">
        <v>829</v>
      </c>
      <c r="G465" s="217"/>
      <c r="H465" s="221">
        <v>1.17</v>
      </c>
      <c r="I465" s="222"/>
      <c r="J465" s="217"/>
      <c r="K465" s="217"/>
      <c r="L465" s="223"/>
      <c r="M465" s="224"/>
      <c r="N465" s="225"/>
      <c r="O465" s="225"/>
      <c r="P465" s="225"/>
      <c r="Q465" s="225"/>
      <c r="R465" s="225"/>
      <c r="S465" s="225"/>
      <c r="T465" s="22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7" t="s">
        <v>145</v>
      </c>
      <c r="AU465" s="227" t="s">
        <v>82</v>
      </c>
      <c r="AV465" s="13" t="s">
        <v>82</v>
      </c>
      <c r="AW465" s="13" t="s">
        <v>36</v>
      </c>
      <c r="AX465" s="13" t="s">
        <v>75</v>
      </c>
      <c r="AY465" s="227" t="s">
        <v>128</v>
      </c>
    </row>
    <row r="466" spans="1:51" s="13" customFormat="1" ht="12">
      <c r="A466" s="13"/>
      <c r="B466" s="216"/>
      <c r="C466" s="217"/>
      <c r="D466" s="218" t="s">
        <v>145</v>
      </c>
      <c r="E466" s="219" t="s">
        <v>19</v>
      </c>
      <c r="F466" s="220" t="s">
        <v>830</v>
      </c>
      <c r="G466" s="217"/>
      <c r="H466" s="221">
        <v>19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27" t="s">
        <v>145</v>
      </c>
      <c r="AU466" s="227" t="s">
        <v>82</v>
      </c>
      <c r="AV466" s="13" t="s">
        <v>82</v>
      </c>
      <c r="AW466" s="13" t="s">
        <v>36</v>
      </c>
      <c r="AX466" s="13" t="s">
        <v>75</v>
      </c>
      <c r="AY466" s="227" t="s">
        <v>128</v>
      </c>
    </row>
    <row r="467" spans="1:51" s="13" customFormat="1" ht="12">
      <c r="A467" s="13"/>
      <c r="B467" s="216"/>
      <c r="C467" s="217"/>
      <c r="D467" s="218" t="s">
        <v>145</v>
      </c>
      <c r="E467" s="219" t="s">
        <v>19</v>
      </c>
      <c r="F467" s="220" t="s">
        <v>831</v>
      </c>
      <c r="G467" s="217"/>
      <c r="H467" s="221">
        <v>4.05</v>
      </c>
      <c r="I467" s="222"/>
      <c r="J467" s="217"/>
      <c r="K467" s="217"/>
      <c r="L467" s="223"/>
      <c r="M467" s="224"/>
      <c r="N467" s="225"/>
      <c r="O467" s="225"/>
      <c r="P467" s="225"/>
      <c r="Q467" s="225"/>
      <c r="R467" s="225"/>
      <c r="S467" s="225"/>
      <c r="T467" s="22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27" t="s">
        <v>145</v>
      </c>
      <c r="AU467" s="227" t="s">
        <v>82</v>
      </c>
      <c r="AV467" s="13" t="s">
        <v>82</v>
      </c>
      <c r="AW467" s="13" t="s">
        <v>36</v>
      </c>
      <c r="AX467" s="13" t="s">
        <v>75</v>
      </c>
      <c r="AY467" s="227" t="s">
        <v>128</v>
      </c>
    </row>
    <row r="468" spans="1:51" s="13" customFormat="1" ht="12">
      <c r="A468" s="13"/>
      <c r="B468" s="216"/>
      <c r="C468" s="217"/>
      <c r="D468" s="218" t="s">
        <v>145</v>
      </c>
      <c r="E468" s="219" t="s">
        <v>19</v>
      </c>
      <c r="F468" s="220" t="s">
        <v>832</v>
      </c>
      <c r="G468" s="217"/>
      <c r="H468" s="221">
        <v>7.575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27" t="s">
        <v>145</v>
      </c>
      <c r="AU468" s="227" t="s">
        <v>82</v>
      </c>
      <c r="AV468" s="13" t="s">
        <v>82</v>
      </c>
      <c r="AW468" s="13" t="s">
        <v>36</v>
      </c>
      <c r="AX468" s="13" t="s">
        <v>75</v>
      </c>
      <c r="AY468" s="227" t="s">
        <v>128</v>
      </c>
    </row>
    <row r="469" spans="1:51" s="14" customFormat="1" ht="12">
      <c r="A469" s="14"/>
      <c r="B469" s="228"/>
      <c r="C469" s="229"/>
      <c r="D469" s="218" t="s">
        <v>145</v>
      </c>
      <c r="E469" s="230" t="s">
        <v>19</v>
      </c>
      <c r="F469" s="231" t="s">
        <v>157</v>
      </c>
      <c r="G469" s="229"/>
      <c r="H469" s="232">
        <v>31.795</v>
      </c>
      <c r="I469" s="233"/>
      <c r="J469" s="229"/>
      <c r="K469" s="229"/>
      <c r="L469" s="234"/>
      <c r="M469" s="235"/>
      <c r="N469" s="236"/>
      <c r="O469" s="236"/>
      <c r="P469" s="236"/>
      <c r="Q469" s="236"/>
      <c r="R469" s="236"/>
      <c r="S469" s="236"/>
      <c r="T469" s="23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38" t="s">
        <v>145</v>
      </c>
      <c r="AU469" s="238" t="s">
        <v>82</v>
      </c>
      <c r="AV469" s="14" t="s">
        <v>136</v>
      </c>
      <c r="AW469" s="14" t="s">
        <v>36</v>
      </c>
      <c r="AX469" s="14" t="s">
        <v>80</v>
      </c>
      <c r="AY469" s="238" t="s">
        <v>128</v>
      </c>
    </row>
    <row r="470" spans="1:65" s="2" customFormat="1" ht="16.5" customHeight="1">
      <c r="A470" s="39"/>
      <c r="B470" s="40"/>
      <c r="C470" s="198" t="s">
        <v>833</v>
      </c>
      <c r="D470" s="198" t="s">
        <v>131</v>
      </c>
      <c r="E470" s="199" t="s">
        <v>834</v>
      </c>
      <c r="F470" s="200" t="s">
        <v>835</v>
      </c>
      <c r="G470" s="201" t="s">
        <v>142</v>
      </c>
      <c r="H470" s="202">
        <v>31.795</v>
      </c>
      <c r="I470" s="203"/>
      <c r="J470" s="204">
        <f>ROUND(I470*H470,2)</f>
        <v>0</v>
      </c>
      <c r="K470" s="200" t="s">
        <v>135</v>
      </c>
      <c r="L470" s="45"/>
      <c r="M470" s="205" t="s">
        <v>19</v>
      </c>
      <c r="N470" s="206" t="s">
        <v>46</v>
      </c>
      <c r="O470" s="85"/>
      <c r="P470" s="207">
        <f>O470*H470</f>
        <v>0</v>
      </c>
      <c r="Q470" s="207">
        <v>0.0003</v>
      </c>
      <c r="R470" s="207">
        <f>Q470*H470</f>
        <v>0.0095385</v>
      </c>
      <c r="S470" s="207">
        <v>0</v>
      </c>
      <c r="T470" s="20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09" t="s">
        <v>228</v>
      </c>
      <c r="AT470" s="209" t="s">
        <v>131</v>
      </c>
      <c r="AU470" s="209" t="s">
        <v>82</v>
      </c>
      <c r="AY470" s="18" t="s">
        <v>128</v>
      </c>
      <c r="BE470" s="210">
        <f>IF(N470="základní",J470,0)</f>
        <v>0</v>
      </c>
      <c r="BF470" s="210">
        <f>IF(N470="snížená",J470,0)</f>
        <v>0</v>
      </c>
      <c r="BG470" s="210">
        <f>IF(N470="zákl. přenesená",J470,0)</f>
        <v>0</v>
      </c>
      <c r="BH470" s="210">
        <f>IF(N470="sníž. přenesená",J470,0)</f>
        <v>0</v>
      </c>
      <c r="BI470" s="210">
        <f>IF(N470="nulová",J470,0)</f>
        <v>0</v>
      </c>
      <c r="BJ470" s="18" t="s">
        <v>80</v>
      </c>
      <c r="BK470" s="210">
        <f>ROUND(I470*H470,2)</f>
        <v>0</v>
      </c>
      <c r="BL470" s="18" t="s">
        <v>228</v>
      </c>
      <c r="BM470" s="209" t="s">
        <v>836</v>
      </c>
    </row>
    <row r="471" spans="1:47" s="2" customFormat="1" ht="12">
      <c r="A471" s="39"/>
      <c r="B471" s="40"/>
      <c r="C471" s="41"/>
      <c r="D471" s="211" t="s">
        <v>138</v>
      </c>
      <c r="E471" s="41"/>
      <c r="F471" s="212" t="s">
        <v>837</v>
      </c>
      <c r="G471" s="41"/>
      <c r="H471" s="41"/>
      <c r="I471" s="213"/>
      <c r="J471" s="41"/>
      <c r="K471" s="41"/>
      <c r="L471" s="45"/>
      <c r="M471" s="214"/>
      <c r="N471" s="215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138</v>
      </c>
      <c r="AU471" s="18" t="s">
        <v>82</v>
      </c>
    </row>
    <row r="472" spans="1:65" s="2" customFormat="1" ht="16.5" customHeight="1">
      <c r="A472" s="39"/>
      <c r="B472" s="40"/>
      <c r="C472" s="198" t="s">
        <v>838</v>
      </c>
      <c r="D472" s="198" t="s">
        <v>131</v>
      </c>
      <c r="E472" s="199" t="s">
        <v>839</v>
      </c>
      <c r="F472" s="200" t="s">
        <v>840</v>
      </c>
      <c r="G472" s="201" t="s">
        <v>142</v>
      </c>
      <c r="H472" s="202">
        <v>26.016</v>
      </c>
      <c r="I472" s="203"/>
      <c r="J472" s="204">
        <f>ROUND(I472*H472,2)</f>
        <v>0</v>
      </c>
      <c r="K472" s="200" t="s">
        <v>135</v>
      </c>
      <c r="L472" s="45"/>
      <c r="M472" s="205" t="s">
        <v>19</v>
      </c>
      <c r="N472" s="206" t="s">
        <v>46</v>
      </c>
      <c r="O472" s="85"/>
      <c r="P472" s="207">
        <f>O472*H472</f>
        <v>0</v>
      </c>
      <c r="Q472" s="207">
        <v>0</v>
      </c>
      <c r="R472" s="207">
        <f>Q472*H472</f>
        <v>0</v>
      </c>
      <c r="S472" s="207">
        <v>0.0815</v>
      </c>
      <c r="T472" s="208">
        <f>S472*H472</f>
        <v>2.120304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09" t="s">
        <v>228</v>
      </c>
      <c r="AT472" s="209" t="s">
        <v>131</v>
      </c>
      <c r="AU472" s="209" t="s">
        <v>82</v>
      </c>
      <c r="AY472" s="18" t="s">
        <v>128</v>
      </c>
      <c r="BE472" s="210">
        <f>IF(N472="základní",J472,0)</f>
        <v>0</v>
      </c>
      <c r="BF472" s="210">
        <f>IF(N472="snížená",J472,0)</f>
        <v>0</v>
      </c>
      <c r="BG472" s="210">
        <f>IF(N472="zákl. přenesená",J472,0)</f>
        <v>0</v>
      </c>
      <c r="BH472" s="210">
        <f>IF(N472="sníž. přenesená",J472,0)</f>
        <v>0</v>
      </c>
      <c r="BI472" s="210">
        <f>IF(N472="nulová",J472,0)</f>
        <v>0</v>
      </c>
      <c r="BJ472" s="18" t="s">
        <v>80</v>
      </c>
      <c r="BK472" s="210">
        <f>ROUND(I472*H472,2)</f>
        <v>0</v>
      </c>
      <c r="BL472" s="18" t="s">
        <v>228</v>
      </c>
      <c r="BM472" s="209" t="s">
        <v>841</v>
      </c>
    </row>
    <row r="473" spans="1:47" s="2" customFormat="1" ht="12">
      <c r="A473" s="39"/>
      <c r="B473" s="40"/>
      <c r="C473" s="41"/>
      <c r="D473" s="211" t="s">
        <v>138</v>
      </c>
      <c r="E473" s="41"/>
      <c r="F473" s="212" t="s">
        <v>842</v>
      </c>
      <c r="G473" s="41"/>
      <c r="H473" s="41"/>
      <c r="I473" s="213"/>
      <c r="J473" s="41"/>
      <c r="K473" s="41"/>
      <c r="L473" s="45"/>
      <c r="M473" s="214"/>
      <c r="N473" s="215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138</v>
      </c>
      <c r="AU473" s="18" t="s">
        <v>82</v>
      </c>
    </row>
    <row r="474" spans="1:51" s="13" customFormat="1" ht="12">
      <c r="A474" s="13"/>
      <c r="B474" s="216"/>
      <c r="C474" s="217"/>
      <c r="D474" s="218" t="s">
        <v>145</v>
      </c>
      <c r="E474" s="219" t="s">
        <v>19</v>
      </c>
      <c r="F474" s="220" t="s">
        <v>843</v>
      </c>
      <c r="G474" s="217"/>
      <c r="H474" s="221">
        <v>6.75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7" t="s">
        <v>145</v>
      </c>
      <c r="AU474" s="227" t="s">
        <v>82</v>
      </c>
      <c r="AV474" s="13" t="s">
        <v>82</v>
      </c>
      <c r="AW474" s="13" t="s">
        <v>36</v>
      </c>
      <c r="AX474" s="13" t="s">
        <v>75</v>
      </c>
      <c r="AY474" s="227" t="s">
        <v>128</v>
      </c>
    </row>
    <row r="475" spans="1:51" s="13" customFormat="1" ht="12">
      <c r="A475" s="13"/>
      <c r="B475" s="216"/>
      <c r="C475" s="217"/>
      <c r="D475" s="218" t="s">
        <v>145</v>
      </c>
      <c r="E475" s="219" t="s">
        <v>19</v>
      </c>
      <c r="F475" s="220" t="s">
        <v>844</v>
      </c>
      <c r="G475" s="217"/>
      <c r="H475" s="221">
        <v>15.2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7" t="s">
        <v>145</v>
      </c>
      <c r="AU475" s="227" t="s">
        <v>82</v>
      </c>
      <c r="AV475" s="13" t="s">
        <v>82</v>
      </c>
      <c r="AW475" s="13" t="s">
        <v>36</v>
      </c>
      <c r="AX475" s="13" t="s">
        <v>75</v>
      </c>
      <c r="AY475" s="227" t="s">
        <v>128</v>
      </c>
    </row>
    <row r="476" spans="1:51" s="13" customFormat="1" ht="12">
      <c r="A476" s="13"/>
      <c r="B476" s="216"/>
      <c r="C476" s="217"/>
      <c r="D476" s="218" t="s">
        <v>145</v>
      </c>
      <c r="E476" s="219" t="s">
        <v>19</v>
      </c>
      <c r="F476" s="220" t="s">
        <v>845</v>
      </c>
      <c r="G476" s="217"/>
      <c r="H476" s="221">
        <v>0.618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27" t="s">
        <v>145</v>
      </c>
      <c r="AU476" s="227" t="s">
        <v>82</v>
      </c>
      <c r="AV476" s="13" t="s">
        <v>82</v>
      </c>
      <c r="AW476" s="13" t="s">
        <v>36</v>
      </c>
      <c r="AX476" s="13" t="s">
        <v>75</v>
      </c>
      <c r="AY476" s="227" t="s">
        <v>128</v>
      </c>
    </row>
    <row r="477" spans="1:51" s="13" customFormat="1" ht="12">
      <c r="A477" s="13"/>
      <c r="B477" s="216"/>
      <c r="C477" s="217"/>
      <c r="D477" s="218" t="s">
        <v>145</v>
      </c>
      <c r="E477" s="219" t="s">
        <v>19</v>
      </c>
      <c r="F477" s="220" t="s">
        <v>846</v>
      </c>
      <c r="G477" s="217"/>
      <c r="H477" s="221">
        <v>2.25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7" t="s">
        <v>145</v>
      </c>
      <c r="AU477" s="227" t="s">
        <v>82</v>
      </c>
      <c r="AV477" s="13" t="s">
        <v>82</v>
      </c>
      <c r="AW477" s="13" t="s">
        <v>36</v>
      </c>
      <c r="AX477" s="13" t="s">
        <v>75</v>
      </c>
      <c r="AY477" s="227" t="s">
        <v>128</v>
      </c>
    </row>
    <row r="478" spans="1:51" s="15" customFormat="1" ht="12">
      <c r="A478" s="15"/>
      <c r="B478" s="250"/>
      <c r="C478" s="251"/>
      <c r="D478" s="218" t="s">
        <v>145</v>
      </c>
      <c r="E478" s="252" t="s">
        <v>19</v>
      </c>
      <c r="F478" s="253" t="s">
        <v>847</v>
      </c>
      <c r="G478" s="251"/>
      <c r="H478" s="254">
        <v>24.818</v>
      </c>
      <c r="I478" s="255"/>
      <c r="J478" s="251"/>
      <c r="K478" s="251"/>
      <c r="L478" s="256"/>
      <c r="M478" s="257"/>
      <c r="N478" s="258"/>
      <c r="O478" s="258"/>
      <c r="P478" s="258"/>
      <c r="Q478" s="258"/>
      <c r="R478" s="258"/>
      <c r="S478" s="258"/>
      <c r="T478" s="259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0" t="s">
        <v>145</v>
      </c>
      <c r="AU478" s="260" t="s">
        <v>82</v>
      </c>
      <c r="AV478" s="15" t="s">
        <v>129</v>
      </c>
      <c r="AW478" s="15" t="s">
        <v>36</v>
      </c>
      <c r="AX478" s="15" t="s">
        <v>75</v>
      </c>
      <c r="AY478" s="260" t="s">
        <v>128</v>
      </c>
    </row>
    <row r="479" spans="1:51" s="13" customFormat="1" ht="12">
      <c r="A479" s="13"/>
      <c r="B479" s="216"/>
      <c r="C479" s="217"/>
      <c r="D479" s="218" t="s">
        <v>145</v>
      </c>
      <c r="E479" s="219" t="s">
        <v>19</v>
      </c>
      <c r="F479" s="220" t="s">
        <v>848</v>
      </c>
      <c r="G479" s="217"/>
      <c r="H479" s="221">
        <v>1.198</v>
      </c>
      <c r="I479" s="222"/>
      <c r="J479" s="217"/>
      <c r="K479" s="217"/>
      <c r="L479" s="223"/>
      <c r="M479" s="224"/>
      <c r="N479" s="225"/>
      <c r="O479" s="225"/>
      <c r="P479" s="225"/>
      <c r="Q479" s="225"/>
      <c r="R479" s="225"/>
      <c r="S479" s="225"/>
      <c r="T479" s="22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7" t="s">
        <v>145</v>
      </c>
      <c r="AU479" s="227" t="s">
        <v>82</v>
      </c>
      <c r="AV479" s="13" t="s">
        <v>82</v>
      </c>
      <c r="AW479" s="13" t="s">
        <v>36</v>
      </c>
      <c r="AX479" s="13" t="s">
        <v>75</v>
      </c>
      <c r="AY479" s="227" t="s">
        <v>128</v>
      </c>
    </row>
    <row r="480" spans="1:51" s="14" customFormat="1" ht="12">
      <c r="A480" s="14"/>
      <c r="B480" s="228"/>
      <c r="C480" s="229"/>
      <c r="D480" s="218" t="s">
        <v>145</v>
      </c>
      <c r="E480" s="230" t="s">
        <v>19</v>
      </c>
      <c r="F480" s="231" t="s">
        <v>157</v>
      </c>
      <c r="G480" s="229"/>
      <c r="H480" s="232">
        <v>26.016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8" t="s">
        <v>145</v>
      </c>
      <c r="AU480" s="238" t="s">
        <v>82</v>
      </c>
      <c r="AV480" s="14" t="s">
        <v>136</v>
      </c>
      <c r="AW480" s="14" t="s">
        <v>36</v>
      </c>
      <c r="AX480" s="14" t="s">
        <v>80</v>
      </c>
      <c r="AY480" s="238" t="s">
        <v>128</v>
      </c>
    </row>
    <row r="481" spans="1:65" s="2" customFormat="1" ht="16.5" customHeight="1">
      <c r="A481" s="39"/>
      <c r="B481" s="40"/>
      <c r="C481" s="198" t="s">
        <v>849</v>
      </c>
      <c r="D481" s="198" t="s">
        <v>131</v>
      </c>
      <c r="E481" s="199" t="s">
        <v>850</v>
      </c>
      <c r="F481" s="200" t="s">
        <v>851</v>
      </c>
      <c r="G481" s="201" t="s">
        <v>134</v>
      </c>
      <c r="H481" s="202">
        <v>24</v>
      </c>
      <c r="I481" s="203"/>
      <c r="J481" s="204">
        <f>ROUND(I481*H481,2)</f>
        <v>0</v>
      </c>
      <c r="K481" s="200" t="s">
        <v>135</v>
      </c>
      <c r="L481" s="45"/>
      <c r="M481" s="205" t="s">
        <v>19</v>
      </c>
      <c r="N481" s="206" t="s">
        <v>46</v>
      </c>
      <c r="O481" s="85"/>
      <c r="P481" s="207">
        <f>O481*H481</f>
        <v>0</v>
      </c>
      <c r="Q481" s="207">
        <v>0.0004</v>
      </c>
      <c r="R481" s="207">
        <f>Q481*H481</f>
        <v>0.009600000000000001</v>
      </c>
      <c r="S481" s="207">
        <v>0.00143</v>
      </c>
      <c r="T481" s="208">
        <f>S481*H481</f>
        <v>0.03432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09" t="s">
        <v>228</v>
      </c>
      <c r="AT481" s="209" t="s">
        <v>131</v>
      </c>
      <c r="AU481" s="209" t="s">
        <v>82</v>
      </c>
      <c r="AY481" s="18" t="s">
        <v>128</v>
      </c>
      <c r="BE481" s="210">
        <f>IF(N481="základní",J481,0)</f>
        <v>0</v>
      </c>
      <c r="BF481" s="210">
        <f>IF(N481="snížená",J481,0)</f>
        <v>0</v>
      </c>
      <c r="BG481" s="210">
        <f>IF(N481="zákl. přenesená",J481,0)</f>
        <v>0</v>
      </c>
      <c r="BH481" s="210">
        <f>IF(N481="sníž. přenesená",J481,0)</f>
        <v>0</v>
      </c>
      <c r="BI481" s="210">
        <f>IF(N481="nulová",J481,0)</f>
        <v>0</v>
      </c>
      <c r="BJ481" s="18" t="s">
        <v>80</v>
      </c>
      <c r="BK481" s="210">
        <f>ROUND(I481*H481,2)</f>
        <v>0</v>
      </c>
      <c r="BL481" s="18" t="s">
        <v>228</v>
      </c>
      <c r="BM481" s="209" t="s">
        <v>852</v>
      </c>
    </row>
    <row r="482" spans="1:47" s="2" customFormat="1" ht="12">
      <c r="A482" s="39"/>
      <c r="B482" s="40"/>
      <c r="C482" s="41"/>
      <c r="D482" s="211" t="s">
        <v>138</v>
      </c>
      <c r="E482" s="41"/>
      <c r="F482" s="212" t="s">
        <v>853</v>
      </c>
      <c r="G482" s="41"/>
      <c r="H482" s="41"/>
      <c r="I482" s="213"/>
      <c r="J482" s="41"/>
      <c r="K482" s="41"/>
      <c r="L482" s="45"/>
      <c r="M482" s="214"/>
      <c r="N482" s="215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138</v>
      </c>
      <c r="AU482" s="18" t="s">
        <v>82</v>
      </c>
    </row>
    <row r="483" spans="1:51" s="13" customFormat="1" ht="12">
      <c r="A483" s="13"/>
      <c r="B483" s="216"/>
      <c r="C483" s="217"/>
      <c r="D483" s="218" t="s">
        <v>145</v>
      </c>
      <c r="E483" s="219" t="s">
        <v>19</v>
      </c>
      <c r="F483" s="220" t="s">
        <v>854</v>
      </c>
      <c r="G483" s="217"/>
      <c r="H483" s="221">
        <v>24</v>
      </c>
      <c r="I483" s="222"/>
      <c r="J483" s="217"/>
      <c r="K483" s="217"/>
      <c r="L483" s="223"/>
      <c r="M483" s="224"/>
      <c r="N483" s="225"/>
      <c r="O483" s="225"/>
      <c r="P483" s="225"/>
      <c r="Q483" s="225"/>
      <c r="R483" s="225"/>
      <c r="S483" s="225"/>
      <c r="T483" s="22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7" t="s">
        <v>145</v>
      </c>
      <c r="AU483" s="227" t="s">
        <v>82</v>
      </c>
      <c r="AV483" s="13" t="s">
        <v>82</v>
      </c>
      <c r="AW483" s="13" t="s">
        <v>36</v>
      </c>
      <c r="AX483" s="13" t="s">
        <v>80</v>
      </c>
      <c r="AY483" s="227" t="s">
        <v>128</v>
      </c>
    </row>
    <row r="484" spans="1:65" s="2" customFormat="1" ht="24.15" customHeight="1">
      <c r="A484" s="39"/>
      <c r="B484" s="40"/>
      <c r="C484" s="198" t="s">
        <v>855</v>
      </c>
      <c r="D484" s="198" t="s">
        <v>131</v>
      </c>
      <c r="E484" s="199" t="s">
        <v>856</v>
      </c>
      <c r="F484" s="200" t="s">
        <v>857</v>
      </c>
      <c r="G484" s="201" t="s">
        <v>142</v>
      </c>
      <c r="H484" s="202">
        <v>31.795</v>
      </c>
      <c r="I484" s="203"/>
      <c r="J484" s="204">
        <f>ROUND(I484*H484,2)</f>
        <v>0</v>
      </c>
      <c r="K484" s="200" t="s">
        <v>135</v>
      </c>
      <c r="L484" s="45"/>
      <c r="M484" s="205" t="s">
        <v>19</v>
      </c>
      <c r="N484" s="206" t="s">
        <v>46</v>
      </c>
      <c r="O484" s="85"/>
      <c r="P484" s="207">
        <f>O484*H484</f>
        <v>0</v>
      </c>
      <c r="Q484" s="207">
        <v>0.006</v>
      </c>
      <c r="R484" s="207">
        <f>Q484*H484</f>
        <v>0.19077000000000002</v>
      </c>
      <c r="S484" s="207">
        <v>0</v>
      </c>
      <c r="T484" s="208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09" t="s">
        <v>228</v>
      </c>
      <c r="AT484" s="209" t="s">
        <v>131</v>
      </c>
      <c r="AU484" s="209" t="s">
        <v>82</v>
      </c>
      <c r="AY484" s="18" t="s">
        <v>128</v>
      </c>
      <c r="BE484" s="210">
        <f>IF(N484="základní",J484,0)</f>
        <v>0</v>
      </c>
      <c r="BF484" s="210">
        <f>IF(N484="snížená",J484,0)</f>
        <v>0</v>
      </c>
      <c r="BG484" s="210">
        <f>IF(N484="zákl. přenesená",J484,0)</f>
        <v>0</v>
      </c>
      <c r="BH484" s="210">
        <f>IF(N484="sníž. přenesená",J484,0)</f>
        <v>0</v>
      </c>
      <c r="BI484" s="210">
        <f>IF(N484="nulová",J484,0)</f>
        <v>0</v>
      </c>
      <c r="BJ484" s="18" t="s">
        <v>80</v>
      </c>
      <c r="BK484" s="210">
        <f>ROUND(I484*H484,2)</f>
        <v>0</v>
      </c>
      <c r="BL484" s="18" t="s">
        <v>228</v>
      </c>
      <c r="BM484" s="209" t="s">
        <v>858</v>
      </c>
    </row>
    <row r="485" spans="1:47" s="2" customFormat="1" ht="12">
      <c r="A485" s="39"/>
      <c r="B485" s="40"/>
      <c r="C485" s="41"/>
      <c r="D485" s="211" t="s">
        <v>138</v>
      </c>
      <c r="E485" s="41"/>
      <c r="F485" s="212" t="s">
        <v>859</v>
      </c>
      <c r="G485" s="41"/>
      <c r="H485" s="41"/>
      <c r="I485" s="213"/>
      <c r="J485" s="41"/>
      <c r="K485" s="41"/>
      <c r="L485" s="45"/>
      <c r="M485" s="214"/>
      <c r="N485" s="215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138</v>
      </c>
      <c r="AU485" s="18" t="s">
        <v>82</v>
      </c>
    </row>
    <row r="486" spans="1:65" s="2" customFormat="1" ht="16.5" customHeight="1">
      <c r="A486" s="39"/>
      <c r="B486" s="40"/>
      <c r="C486" s="240" t="s">
        <v>860</v>
      </c>
      <c r="D486" s="240" t="s">
        <v>269</v>
      </c>
      <c r="E486" s="241" t="s">
        <v>861</v>
      </c>
      <c r="F486" s="242" t="s">
        <v>862</v>
      </c>
      <c r="G486" s="243" t="s">
        <v>142</v>
      </c>
      <c r="H486" s="244">
        <v>34.975</v>
      </c>
      <c r="I486" s="245"/>
      <c r="J486" s="246">
        <f>ROUND(I486*H486,2)</f>
        <v>0</v>
      </c>
      <c r="K486" s="242" t="s">
        <v>135</v>
      </c>
      <c r="L486" s="247"/>
      <c r="M486" s="248" t="s">
        <v>19</v>
      </c>
      <c r="N486" s="249" t="s">
        <v>46</v>
      </c>
      <c r="O486" s="85"/>
      <c r="P486" s="207">
        <f>O486*H486</f>
        <v>0</v>
      </c>
      <c r="Q486" s="207">
        <v>0.0118</v>
      </c>
      <c r="R486" s="207">
        <f>Q486*H486</f>
        <v>0.412705</v>
      </c>
      <c r="S486" s="207">
        <v>0</v>
      </c>
      <c r="T486" s="20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09" t="s">
        <v>309</v>
      </c>
      <c r="AT486" s="209" t="s">
        <v>269</v>
      </c>
      <c r="AU486" s="209" t="s">
        <v>82</v>
      </c>
      <c r="AY486" s="18" t="s">
        <v>128</v>
      </c>
      <c r="BE486" s="210">
        <f>IF(N486="základní",J486,0)</f>
        <v>0</v>
      </c>
      <c r="BF486" s="210">
        <f>IF(N486="snížená",J486,0)</f>
        <v>0</v>
      </c>
      <c r="BG486" s="210">
        <f>IF(N486="zákl. přenesená",J486,0)</f>
        <v>0</v>
      </c>
      <c r="BH486" s="210">
        <f>IF(N486="sníž. přenesená",J486,0)</f>
        <v>0</v>
      </c>
      <c r="BI486" s="210">
        <f>IF(N486="nulová",J486,0)</f>
        <v>0</v>
      </c>
      <c r="BJ486" s="18" t="s">
        <v>80</v>
      </c>
      <c r="BK486" s="210">
        <f>ROUND(I486*H486,2)</f>
        <v>0</v>
      </c>
      <c r="BL486" s="18" t="s">
        <v>228</v>
      </c>
      <c r="BM486" s="209" t="s">
        <v>863</v>
      </c>
    </row>
    <row r="487" spans="1:51" s="13" customFormat="1" ht="12">
      <c r="A487" s="13"/>
      <c r="B487" s="216"/>
      <c r="C487" s="217"/>
      <c r="D487" s="218" t="s">
        <v>145</v>
      </c>
      <c r="E487" s="217"/>
      <c r="F487" s="220" t="s">
        <v>864</v>
      </c>
      <c r="G487" s="217"/>
      <c r="H487" s="221">
        <v>34.975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7" t="s">
        <v>145</v>
      </c>
      <c r="AU487" s="227" t="s">
        <v>82</v>
      </c>
      <c r="AV487" s="13" t="s">
        <v>82</v>
      </c>
      <c r="AW487" s="13" t="s">
        <v>4</v>
      </c>
      <c r="AX487" s="13" t="s">
        <v>80</v>
      </c>
      <c r="AY487" s="227" t="s">
        <v>128</v>
      </c>
    </row>
    <row r="488" spans="1:65" s="2" customFormat="1" ht="21.75" customHeight="1">
      <c r="A488" s="39"/>
      <c r="B488" s="40"/>
      <c r="C488" s="198" t="s">
        <v>865</v>
      </c>
      <c r="D488" s="198" t="s">
        <v>131</v>
      </c>
      <c r="E488" s="199" t="s">
        <v>866</v>
      </c>
      <c r="F488" s="200" t="s">
        <v>867</v>
      </c>
      <c r="G488" s="201" t="s">
        <v>142</v>
      </c>
      <c r="H488" s="202">
        <v>31.975</v>
      </c>
      <c r="I488" s="203"/>
      <c r="J488" s="204">
        <f>ROUND(I488*H488,2)</f>
        <v>0</v>
      </c>
      <c r="K488" s="200" t="s">
        <v>135</v>
      </c>
      <c r="L488" s="45"/>
      <c r="M488" s="205" t="s">
        <v>19</v>
      </c>
      <c r="N488" s="206" t="s">
        <v>46</v>
      </c>
      <c r="O488" s="85"/>
      <c r="P488" s="207">
        <f>O488*H488</f>
        <v>0</v>
      </c>
      <c r="Q488" s="207">
        <v>0</v>
      </c>
      <c r="R488" s="207">
        <f>Q488*H488</f>
        <v>0</v>
      </c>
      <c r="S488" s="207">
        <v>0</v>
      </c>
      <c r="T488" s="208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09" t="s">
        <v>228</v>
      </c>
      <c r="AT488" s="209" t="s">
        <v>131</v>
      </c>
      <c r="AU488" s="209" t="s">
        <v>82</v>
      </c>
      <c r="AY488" s="18" t="s">
        <v>128</v>
      </c>
      <c r="BE488" s="210">
        <f>IF(N488="základní",J488,0)</f>
        <v>0</v>
      </c>
      <c r="BF488" s="210">
        <f>IF(N488="snížená",J488,0)</f>
        <v>0</v>
      </c>
      <c r="BG488" s="210">
        <f>IF(N488="zákl. přenesená",J488,0)</f>
        <v>0</v>
      </c>
      <c r="BH488" s="210">
        <f>IF(N488="sníž. přenesená",J488,0)</f>
        <v>0</v>
      </c>
      <c r="BI488" s="210">
        <f>IF(N488="nulová",J488,0)</f>
        <v>0</v>
      </c>
      <c r="BJ488" s="18" t="s">
        <v>80</v>
      </c>
      <c r="BK488" s="210">
        <f>ROUND(I488*H488,2)</f>
        <v>0</v>
      </c>
      <c r="BL488" s="18" t="s">
        <v>228</v>
      </c>
      <c r="BM488" s="209" t="s">
        <v>868</v>
      </c>
    </row>
    <row r="489" spans="1:47" s="2" customFormat="1" ht="12">
      <c r="A489" s="39"/>
      <c r="B489" s="40"/>
      <c r="C489" s="41"/>
      <c r="D489" s="211" t="s">
        <v>138</v>
      </c>
      <c r="E489" s="41"/>
      <c r="F489" s="212" t="s">
        <v>869</v>
      </c>
      <c r="G489" s="41"/>
      <c r="H489" s="41"/>
      <c r="I489" s="213"/>
      <c r="J489" s="41"/>
      <c r="K489" s="41"/>
      <c r="L489" s="45"/>
      <c r="M489" s="214"/>
      <c r="N489" s="215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138</v>
      </c>
      <c r="AU489" s="18" t="s">
        <v>82</v>
      </c>
    </row>
    <row r="490" spans="1:65" s="2" customFormat="1" ht="16.5" customHeight="1">
      <c r="A490" s="39"/>
      <c r="B490" s="40"/>
      <c r="C490" s="198" t="s">
        <v>870</v>
      </c>
      <c r="D490" s="198" t="s">
        <v>131</v>
      </c>
      <c r="E490" s="199" t="s">
        <v>871</v>
      </c>
      <c r="F490" s="200" t="s">
        <v>872</v>
      </c>
      <c r="G490" s="201" t="s">
        <v>149</v>
      </c>
      <c r="H490" s="202">
        <v>9.57</v>
      </c>
      <c r="I490" s="203"/>
      <c r="J490" s="204">
        <f>ROUND(I490*H490,2)</f>
        <v>0</v>
      </c>
      <c r="K490" s="200" t="s">
        <v>135</v>
      </c>
      <c r="L490" s="45"/>
      <c r="M490" s="205" t="s">
        <v>19</v>
      </c>
      <c r="N490" s="206" t="s">
        <v>46</v>
      </c>
      <c r="O490" s="85"/>
      <c r="P490" s="207">
        <f>O490*H490</f>
        <v>0</v>
      </c>
      <c r="Q490" s="207">
        <v>0.00055</v>
      </c>
      <c r="R490" s="207">
        <f>Q490*H490</f>
        <v>0.005263500000000001</v>
      </c>
      <c r="S490" s="207">
        <v>0</v>
      </c>
      <c r="T490" s="208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09" t="s">
        <v>228</v>
      </c>
      <c r="AT490" s="209" t="s">
        <v>131</v>
      </c>
      <c r="AU490" s="209" t="s">
        <v>82</v>
      </c>
      <c r="AY490" s="18" t="s">
        <v>128</v>
      </c>
      <c r="BE490" s="210">
        <f>IF(N490="základní",J490,0)</f>
        <v>0</v>
      </c>
      <c r="BF490" s="210">
        <f>IF(N490="snížená",J490,0)</f>
        <v>0</v>
      </c>
      <c r="BG490" s="210">
        <f>IF(N490="zákl. přenesená",J490,0)</f>
        <v>0</v>
      </c>
      <c r="BH490" s="210">
        <f>IF(N490="sníž. přenesená",J490,0)</f>
        <v>0</v>
      </c>
      <c r="BI490" s="210">
        <f>IF(N490="nulová",J490,0)</f>
        <v>0</v>
      </c>
      <c r="BJ490" s="18" t="s">
        <v>80</v>
      </c>
      <c r="BK490" s="210">
        <f>ROUND(I490*H490,2)</f>
        <v>0</v>
      </c>
      <c r="BL490" s="18" t="s">
        <v>228</v>
      </c>
      <c r="BM490" s="209" t="s">
        <v>873</v>
      </c>
    </row>
    <row r="491" spans="1:47" s="2" customFormat="1" ht="12">
      <c r="A491" s="39"/>
      <c r="B491" s="40"/>
      <c r="C491" s="41"/>
      <c r="D491" s="211" t="s">
        <v>138</v>
      </c>
      <c r="E491" s="41"/>
      <c r="F491" s="212" t="s">
        <v>874</v>
      </c>
      <c r="G491" s="41"/>
      <c r="H491" s="41"/>
      <c r="I491" s="213"/>
      <c r="J491" s="41"/>
      <c r="K491" s="41"/>
      <c r="L491" s="45"/>
      <c r="M491" s="214"/>
      <c r="N491" s="215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138</v>
      </c>
      <c r="AU491" s="18" t="s">
        <v>82</v>
      </c>
    </row>
    <row r="492" spans="1:51" s="13" customFormat="1" ht="12">
      <c r="A492" s="13"/>
      <c r="B492" s="216"/>
      <c r="C492" s="217"/>
      <c r="D492" s="218" t="s">
        <v>145</v>
      </c>
      <c r="E492" s="219" t="s">
        <v>19</v>
      </c>
      <c r="F492" s="220" t="s">
        <v>875</v>
      </c>
      <c r="G492" s="217"/>
      <c r="H492" s="221">
        <v>5.97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7" t="s">
        <v>145</v>
      </c>
      <c r="AU492" s="227" t="s">
        <v>82</v>
      </c>
      <c r="AV492" s="13" t="s">
        <v>82</v>
      </c>
      <c r="AW492" s="13" t="s">
        <v>36</v>
      </c>
      <c r="AX492" s="13" t="s">
        <v>75</v>
      </c>
      <c r="AY492" s="227" t="s">
        <v>128</v>
      </c>
    </row>
    <row r="493" spans="1:51" s="13" customFormat="1" ht="12">
      <c r="A493" s="13"/>
      <c r="B493" s="216"/>
      <c r="C493" s="217"/>
      <c r="D493" s="218" t="s">
        <v>145</v>
      </c>
      <c r="E493" s="219" t="s">
        <v>19</v>
      </c>
      <c r="F493" s="220" t="s">
        <v>876</v>
      </c>
      <c r="G493" s="217"/>
      <c r="H493" s="221">
        <v>3.6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7" t="s">
        <v>145</v>
      </c>
      <c r="AU493" s="227" t="s">
        <v>82</v>
      </c>
      <c r="AV493" s="13" t="s">
        <v>82</v>
      </c>
      <c r="AW493" s="13" t="s">
        <v>36</v>
      </c>
      <c r="AX493" s="13" t="s">
        <v>75</v>
      </c>
      <c r="AY493" s="227" t="s">
        <v>128</v>
      </c>
    </row>
    <row r="494" spans="1:51" s="14" customFormat="1" ht="12">
      <c r="A494" s="14"/>
      <c r="B494" s="228"/>
      <c r="C494" s="229"/>
      <c r="D494" s="218" t="s">
        <v>145</v>
      </c>
      <c r="E494" s="230" t="s">
        <v>19</v>
      </c>
      <c r="F494" s="231" t="s">
        <v>157</v>
      </c>
      <c r="G494" s="229"/>
      <c r="H494" s="232">
        <v>9.57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38" t="s">
        <v>145</v>
      </c>
      <c r="AU494" s="238" t="s">
        <v>82</v>
      </c>
      <c r="AV494" s="14" t="s">
        <v>136</v>
      </c>
      <c r="AW494" s="14" t="s">
        <v>36</v>
      </c>
      <c r="AX494" s="14" t="s">
        <v>80</v>
      </c>
      <c r="AY494" s="238" t="s">
        <v>128</v>
      </c>
    </row>
    <row r="495" spans="1:65" s="2" customFormat="1" ht="16.5" customHeight="1">
      <c r="A495" s="39"/>
      <c r="B495" s="40"/>
      <c r="C495" s="198" t="s">
        <v>877</v>
      </c>
      <c r="D495" s="198" t="s">
        <v>131</v>
      </c>
      <c r="E495" s="199" t="s">
        <v>878</v>
      </c>
      <c r="F495" s="200" t="s">
        <v>879</v>
      </c>
      <c r="G495" s="201" t="s">
        <v>149</v>
      </c>
      <c r="H495" s="202">
        <v>30.5</v>
      </c>
      <c r="I495" s="203"/>
      <c r="J495" s="204">
        <f>ROUND(I495*H495,2)</f>
        <v>0</v>
      </c>
      <c r="K495" s="200" t="s">
        <v>135</v>
      </c>
      <c r="L495" s="45"/>
      <c r="M495" s="205" t="s">
        <v>19</v>
      </c>
      <c r="N495" s="206" t="s">
        <v>46</v>
      </c>
      <c r="O495" s="85"/>
      <c r="P495" s="207">
        <f>O495*H495</f>
        <v>0</v>
      </c>
      <c r="Q495" s="207">
        <v>0.0005</v>
      </c>
      <c r="R495" s="207">
        <f>Q495*H495</f>
        <v>0.01525</v>
      </c>
      <c r="S495" s="207">
        <v>0</v>
      </c>
      <c r="T495" s="208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09" t="s">
        <v>228</v>
      </c>
      <c r="AT495" s="209" t="s">
        <v>131</v>
      </c>
      <c r="AU495" s="209" t="s">
        <v>82</v>
      </c>
      <c r="AY495" s="18" t="s">
        <v>128</v>
      </c>
      <c r="BE495" s="210">
        <f>IF(N495="základní",J495,0)</f>
        <v>0</v>
      </c>
      <c r="BF495" s="210">
        <f>IF(N495="snížená",J495,0)</f>
        <v>0</v>
      </c>
      <c r="BG495" s="210">
        <f>IF(N495="zákl. přenesená",J495,0)</f>
        <v>0</v>
      </c>
      <c r="BH495" s="210">
        <f>IF(N495="sníž. přenesená",J495,0)</f>
        <v>0</v>
      </c>
      <c r="BI495" s="210">
        <f>IF(N495="nulová",J495,0)</f>
        <v>0</v>
      </c>
      <c r="BJ495" s="18" t="s">
        <v>80</v>
      </c>
      <c r="BK495" s="210">
        <f>ROUND(I495*H495,2)</f>
        <v>0</v>
      </c>
      <c r="BL495" s="18" t="s">
        <v>228</v>
      </c>
      <c r="BM495" s="209" t="s">
        <v>880</v>
      </c>
    </row>
    <row r="496" spans="1:47" s="2" customFormat="1" ht="12">
      <c r="A496" s="39"/>
      <c r="B496" s="40"/>
      <c r="C496" s="41"/>
      <c r="D496" s="211" t="s">
        <v>138</v>
      </c>
      <c r="E496" s="41"/>
      <c r="F496" s="212" t="s">
        <v>881</v>
      </c>
      <c r="G496" s="41"/>
      <c r="H496" s="41"/>
      <c r="I496" s="213"/>
      <c r="J496" s="41"/>
      <c r="K496" s="41"/>
      <c r="L496" s="45"/>
      <c r="M496" s="214"/>
      <c r="N496" s="215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138</v>
      </c>
      <c r="AU496" s="18" t="s">
        <v>82</v>
      </c>
    </row>
    <row r="497" spans="1:51" s="13" customFormat="1" ht="12">
      <c r="A497" s="13"/>
      <c r="B497" s="216"/>
      <c r="C497" s="217"/>
      <c r="D497" s="218" t="s">
        <v>145</v>
      </c>
      <c r="E497" s="219" t="s">
        <v>19</v>
      </c>
      <c r="F497" s="220" t="s">
        <v>882</v>
      </c>
      <c r="G497" s="217"/>
      <c r="H497" s="221">
        <v>21.55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7" t="s">
        <v>145</v>
      </c>
      <c r="AU497" s="227" t="s">
        <v>82</v>
      </c>
      <c r="AV497" s="13" t="s">
        <v>82</v>
      </c>
      <c r="AW497" s="13" t="s">
        <v>36</v>
      </c>
      <c r="AX497" s="13" t="s">
        <v>75</v>
      </c>
      <c r="AY497" s="227" t="s">
        <v>128</v>
      </c>
    </row>
    <row r="498" spans="1:51" s="13" customFormat="1" ht="12">
      <c r="A498" s="13"/>
      <c r="B498" s="216"/>
      <c r="C498" s="217"/>
      <c r="D498" s="218" t="s">
        <v>145</v>
      </c>
      <c r="E498" s="219" t="s">
        <v>19</v>
      </c>
      <c r="F498" s="220" t="s">
        <v>883</v>
      </c>
      <c r="G498" s="217"/>
      <c r="H498" s="221">
        <v>4.5</v>
      </c>
      <c r="I498" s="222"/>
      <c r="J498" s="217"/>
      <c r="K498" s="217"/>
      <c r="L498" s="223"/>
      <c r="M498" s="224"/>
      <c r="N498" s="225"/>
      <c r="O498" s="225"/>
      <c r="P498" s="225"/>
      <c r="Q498" s="225"/>
      <c r="R498" s="225"/>
      <c r="S498" s="225"/>
      <c r="T498" s="22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27" t="s">
        <v>145</v>
      </c>
      <c r="AU498" s="227" t="s">
        <v>82</v>
      </c>
      <c r="AV498" s="13" t="s">
        <v>82</v>
      </c>
      <c r="AW498" s="13" t="s">
        <v>36</v>
      </c>
      <c r="AX498" s="13" t="s">
        <v>75</v>
      </c>
      <c r="AY498" s="227" t="s">
        <v>128</v>
      </c>
    </row>
    <row r="499" spans="1:51" s="13" customFormat="1" ht="12">
      <c r="A499" s="13"/>
      <c r="B499" s="216"/>
      <c r="C499" s="217"/>
      <c r="D499" s="218" t="s">
        <v>145</v>
      </c>
      <c r="E499" s="219" t="s">
        <v>19</v>
      </c>
      <c r="F499" s="220" t="s">
        <v>884</v>
      </c>
      <c r="G499" s="217"/>
      <c r="H499" s="221">
        <v>4.45</v>
      </c>
      <c r="I499" s="222"/>
      <c r="J499" s="217"/>
      <c r="K499" s="217"/>
      <c r="L499" s="223"/>
      <c r="M499" s="224"/>
      <c r="N499" s="225"/>
      <c r="O499" s="225"/>
      <c r="P499" s="225"/>
      <c r="Q499" s="225"/>
      <c r="R499" s="225"/>
      <c r="S499" s="225"/>
      <c r="T499" s="22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7" t="s">
        <v>145</v>
      </c>
      <c r="AU499" s="227" t="s">
        <v>82</v>
      </c>
      <c r="AV499" s="13" t="s">
        <v>82</v>
      </c>
      <c r="AW499" s="13" t="s">
        <v>36</v>
      </c>
      <c r="AX499" s="13" t="s">
        <v>75</v>
      </c>
      <c r="AY499" s="227" t="s">
        <v>128</v>
      </c>
    </row>
    <row r="500" spans="1:51" s="14" customFormat="1" ht="12">
      <c r="A500" s="14"/>
      <c r="B500" s="228"/>
      <c r="C500" s="229"/>
      <c r="D500" s="218" t="s">
        <v>145</v>
      </c>
      <c r="E500" s="230" t="s">
        <v>19</v>
      </c>
      <c r="F500" s="231" t="s">
        <v>157</v>
      </c>
      <c r="G500" s="229"/>
      <c r="H500" s="232">
        <v>30.5</v>
      </c>
      <c r="I500" s="233"/>
      <c r="J500" s="229"/>
      <c r="K500" s="229"/>
      <c r="L500" s="234"/>
      <c r="M500" s="235"/>
      <c r="N500" s="236"/>
      <c r="O500" s="236"/>
      <c r="P500" s="236"/>
      <c r="Q500" s="236"/>
      <c r="R500" s="236"/>
      <c r="S500" s="236"/>
      <c r="T500" s="23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8" t="s">
        <v>145</v>
      </c>
      <c r="AU500" s="238" t="s">
        <v>82</v>
      </c>
      <c r="AV500" s="14" t="s">
        <v>136</v>
      </c>
      <c r="AW500" s="14" t="s">
        <v>36</v>
      </c>
      <c r="AX500" s="14" t="s">
        <v>80</v>
      </c>
      <c r="AY500" s="238" t="s">
        <v>128</v>
      </c>
    </row>
    <row r="501" spans="1:65" s="2" customFormat="1" ht="16.5" customHeight="1">
      <c r="A501" s="39"/>
      <c r="B501" s="40"/>
      <c r="C501" s="198" t="s">
        <v>885</v>
      </c>
      <c r="D501" s="198" t="s">
        <v>131</v>
      </c>
      <c r="E501" s="199" t="s">
        <v>886</v>
      </c>
      <c r="F501" s="200" t="s">
        <v>887</v>
      </c>
      <c r="G501" s="201" t="s">
        <v>149</v>
      </c>
      <c r="H501" s="202">
        <v>29.6</v>
      </c>
      <c r="I501" s="203"/>
      <c r="J501" s="204">
        <f>ROUND(I501*H501,2)</f>
        <v>0</v>
      </c>
      <c r="K501" s="200" t="s">
        <v>135</v>
      </c>
      <c r="L501" s="45"/>
      <c r="M501" s="205" t="s">
        <v>19</v>
      </c>
      <c r="N501" s="206" t="s">
        <v>46</v>
      </c>
      <c r="O501" s="85"/>
      <c r="P501" s="207">
        <f>O501*H501</f>
        <v>0</v>
      </c>
      <c r="Q501" s="207">
        <v>3E-05</v>
      </c>
      <c r="R501" s="207">
        <f>Q501*H501</f>
        <v>0.0008880000000000001</v>
      </c>
      <c r="S501" s="207">
        <v>0</v>
      </c>
      <c r="T501" s="208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09" t="s">
        <v>228</v>
      </c>
      <c r="AT501" s="209" t="s">
        <v>131</v>
      </c>
      <c r="AU501" s="209" t="s">
        <v>82</v>
      </c>
      <c r="AY501" s="18" t="s">
        <v>128</v>
      </c>
      <c r="BE501" s="210">
        <f>IF(N501="základní",J501,0)</f>
        <v>0</v>
      </c>
      <c r="BF501" s="210">
        <f>IF(N501="snížená",J501,0)</f>
        <v>0</v>
      </c>
      <c r="BG501" s="210">
        <f>IF(N501="zákl. přenesená",J501,0)</f>
        <v>0</v>
      </c>
      <c r="BH501" s="210">
        <f>IF(N501="sníž. přenesená",J501,0)</f>
        <v>0</v>
      </c>
      <c r="BI501" s="210">
        <f>IF(N501="nulová",J501,0)</f>
        <v>0</v>
      </c>
      <c r="BJ501" s="18" t="s">
        <v>80</v>
      </c>
      <c r="BK501" s="210">
        <f>ROUND(I501*H501,2)</f>
        <v>0</v>
      </c>
      <c r="BL501" s="18" t="s">
        <v>228</v>
      </c>
      <c r="BM501" s="209" t="s">
        <v>888</v>
      </c>
    </row>
    <row r="502" spans="1:47" s="2" customFormat="1" ht="12">
      <c r="A502" s="39"/>
      <c r="B502" s="40"/>
      <c r="C502" s="41"/>
      <c r="D502" s="211" t="s">
        <v>138</v>
      </c>
      <c r="E502" s="41"/>
      <c r="F502" s="212" t="s">
        <v>889</v>
      </c>
      <c r="G502" s="41"/>
      <c r="H502" s="41"/>
      <c r="I502" s="213"/>
      <c r="J502" s="41"/>
      <c r="K502" s="41"/>
      <c r="L502" s="45"/>
      <c r="M502" s="214"/>
      <c r="N502" s="215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138</v>
      </c>
      <c r="AU502" s="18" t="s">
        <v>82</v>
      </c>
    </row>
    <row r="503" spans="1:51" s="13" customFormat="1" ht="12">
      <c r="A503" s="13"/>
      <c r="B503" s="216"/>
      <c r="C503" s="217"/>
      <c r="D503" s="218" t="s">
        <v>145</v>
      </c>
      <c r="E503" s="219" t="s">
        <v>19</v>
      </c>
      <c r="F503" s="220" t="s">
        <v>890</v>
      </c>
      <c r="G503" s="217"/>
      <c r="H503" s="221">
        <v>11.25</v>
      </c>
      <c r="I503" s="222"/>
      <c r="J503" s="217"/>
      <c r="K503" s="217"/>
      <c r="L503" s="223"/>
      <c r="M503" s="224"/>
      <c r="N503" s="225"/>
      <c r="O503" s="225"/>
      <c r="P503" s="225"/>
      <c r="Q503" s="225"/>
      <c r="R503" s="225"/>
      <c r="S503" s="225"/>
      <c r="T503" s="22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7" t="s">
        <v>145</v>
      </c>
      <c r="AU503" s="227" t="s">
        <v>82</v>
      </c>
      <c r="AV503" s="13" t="s">
        <v>82</v>
      </c>
      <c r="AW503" s="13" t="s">
        <v>36</v>
      </c>
      <c r="AX503" s="13" t="s">
        <v>75</v>
      </c>
      <c r="AY503" s="227" t="s">
        <v>128</v>
      </c>
    </row>
    <row r="504" spans="1:51" s="13" customFormat="1" ht="12">
      <c r="A504" s="13"/>
      <c r="B504" s="216"/>
      <c r="C504" s="217"/>
      <c r="D504" s="218" t="s">
        <v>145</v>
      </c>
      <c r="E504" s="219" t="s">
        <v>19</v>
      </c>
      <c r="F504" s="220" t="s">
        <v>891</v>
      </c>
      <c r="G504" s="217"/>
      <c r="H504" s="221">
        <v>10</v>
      </c>
      <c r="I504" s="222"/>
      <c r="J504" s="217"/>
      <c r="K504" s="217"/>
      <c r="L504" s="223"/>
      <c r="M504" s="224"/>
      <c r="N504" s="225"/>
      <c r="O504" s="225"/>
      <c r="P504" s="225"/>
      <c r="Q504" s="225"/>
      <c r="R504" s="225"/>
      <c r="S504" s="225"/>
      <c r="T504" s="22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7" t="s">
        <v>145</v>
      </c>
      <c r="AU504" s="227" t="s">
        <v>82</v>
      </c>
      <c r="AV504" s="13" t="s">
        <v>82</v>
      </c>
      <c r="AW504" s="13" t="s">
        <v>36</v>
      </c>
      <c r="AX504" s="13" t="s">
        <v>75</v>
      </c>
      <c r="AY504" s="227" t="s">
        <v>128</v>
      </c>
    </row>
    <row r="505" spans="1:51" s="13" customFormat="1" ht="12">
      <c r="A505" s="13"/>
      <c r="B505" s="216"/>
      <c r="C505" s="217"/>
      <c r="D505" s="218" t="s">
        <v>145</v>
      </c>
      <c r="E505" s="219" t="s">
        <v>19</v>
      </c>
      <c r="F505" s="220" t="s">
        <v>892</v>
      </c>
      <c r="G505" s="217"/>
      <c r="H505" s="221">
        <v>8.35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7" t="s">
        <v>145</v>
      </c>
      <c r="AU505" s="227" t="s">
        <v>82</v>
      </c>
      <c r="AV505" s="13" t="s">
        <v>82</v>
      </c>
      <c r="AW505" s="13" t="s">
        <v>36</v>
      </c>
      <c r="AX505" s="13" t="s">
        <v>75</v>
      </c>
      <c r="AY505" s="227" t="s">
        <v>128</v>
      </c>
    </row>
    <row r="506" spans="1:51" s="14" customFormat="1" ht="12">
      <c r="A506" s="14"/>
      <c r="B506" s="228"/>
      <c r="C506" s="229"/>
      <c r="D506" s="218" t="s">
        <v>145</v>
      </c>
      <c r="E506" s="230" t="s">
        <v>19</v>
      </c>
      <c r="F506" s="231" t="s">
        <v>157</v>
      </c>
      <c r="G506" s="229"/>
      <c r="H506" s="232">
        <v>29.6</v>
      </c>
      <c r="I506" s="233"/>
      <c r="J506" s="229"/>
      <c r="K506" s="229"/>
      <c r="L506" s="234"/>
      <c r="M506" s="235"/>
      <c r="N506" s="236"/>
      <c r="O506" s="236"/>
      <c r="P506" s="236"/>
      <c r="Q506" s="236"/>
      <c r="R506" s="236"/>
      <c r="S506" s="236"/>
      <c r="T506" s="23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38" t="s">
        <v>145</v>
      </c>
      <c r="AU506" s="238" t="s">
        <v>82</v>
      </c>
      <c r="AV506" s="14" t="s">
        <v>136</v>
      </c>
      <c r="AW506" s="14" t="s">
        <v>36</v>
      </c>
      <c r="AX506" s="14" t="s">
        <v>80</v>
      </c>
      <c r="AY506" s="238" t="s">
        <v>128</v>
      </c>
    </row>
    <row r="507" spans="1:65" s="2" customFormat="1" ht="16.5" customHeight="1">
      <c r="A507" s="39"/>
      <c r="B507" s="40"/>
      <c r="C507" s="198" t="s">
        <v>893</v>
      </c>
      <c r="D507" s="198" t="s">
        <v>131</v>
      </c>
      <c r="E507" s="199" t="s">
        <v>894</v>
      </c>
      <c r="F507" s="200" t="s">
        <v>895</v>
      </c>
      <c r="G507" s="201" t="s">
        <v>134</v>
      </c>
      <c r="H507" s="202">
        <v>8</v>
      </c>
      <c r="I507" s="203"/>
      <c r="J507" s="204">
        <f>ROUND(I507*H507,2)</f>
        <v>0</v>
      </c>
      <c r="K507" s="200" t="s">
        <v>135</v>
      </c>
      <c r="L507" s="45"/>
      <c r="M507" s="205" t="s">
        <v>19</v>
      </c>
      <c r="N507" s="206" t="s">
        <v>46</v>
      </c>
      <c r="O507" s="85"/>
      <c r="P507" s="207">
        <f>O507*H507</f>
        <v>0</v>
      </c>
      <c r="Q507" s="207">
        <v>0</v>
      </c>
      <c r="R507" s="207">
        <f>Q507*H507</f>
        <v>0</v>
      </c>
      <c r="S507" s="207">
        <v>0</v>
      </c>
      <c r="T507" s="208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09" t="s">
        <v>228</v>
      </c>
      <c r="AT507" s="209" t="s">
        <v>131</v>
      </c>
      <c r="AU507" s="209" t="s">
        <v>82</v>
      </c>
      <c r="AY507" s="18" t="s">
        <v>128</v>
      </c>
      <c r="BE507" s="210">
        <f>IF(N507="základní",J507,0)</f>
        <v>0</v>
      </c>
      <c r="BF507" s="210">
        <f>IF(N507="snížená",J507,0)</f>
        <v>0</v>
      </c>
      <c r="BG507" s="210">
        <f>IF(N507="zákl. přenesená",J507,0)</f>
        <v>0</v>
      </c>
      <c r="BH507" s="210">
        <f>IF(N507="sníž. přenesená",J507,0)</f>
        <v>0</v>
      </c>
      <c r="BI507" s="210">
        <f>IF(N507="nulová",J507,0)</f>
        <v>0</v>
      </c>
      <c r="BJ507" s="18" t="s">
        <v>80</v>
      </c>
      <c r="BK507" s="210">
        <f>ROUND(I507*H507,2)</f>
        <v>0</v>
      </c>
      <c r="BL507" s="18" t="s">
        <v>228</v>
      </c>
      <c r="BM507" s="209" t="s">
        <v>896</v>
      </c>
    </row>
    <row r="508" spans="1:47" s="2" customFormat="1" ht="12">
      <c r="A508" s="39"/>
      <c r="B508" s="40"/>
      <c r="C508" s="41"/>
      <c r="D508" s="211" t="s">
        <v>138</v>
      </c>
      <c r="E508" s="41"/>
      <c r="F508" s="212" t="s">
        <v>897</v>
      </c>
      <c r="G508" s="41"/>
      <c r="H508" s="41"/>
      <c r="I508" s="213"/>
      <c r="J508" s="41"/>
      <c r="K508" s="41"/>
      <c r="L508" s="45"/>
      <c r="M508" s="214"/>
      <c r="N508" s="215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138</v>
      </c>
      <c r="AU508" s="18" t="s">
        <v>82</v>
      </c>
    </row>
    <row r="509" spans="1:65" s="2" customFormat="1" ht="16.5" customHeight="1">
      <c r="A509" s="39"/>
      <c r="B509" s="40"/>
      <c r="C509" s="198" t="s">
        <v>898</v>
      </c>
      <c r="D509" s="198" t="s">
        <v>131</v>
      </c>
      <c r="E509" s="199" t="s">
        <v>899</v>
      </c>
      <c r="F509" s="200" t="s">
        <v>900</v>
      </c>
      <c r="G509" s="201" t="s">
        <v>134</v>
      </c>
      <c r="H509" s="202">
        <v>2</v>
      </c>
      <c r="I509" s="203"/>
      <c r="J509" s="204">
        <f>ROUND(I509*H509,2)</f>
        <v>0</v>
      </c>
      <c r="K509" s="200" t="s">
        <v>135</v>
      </c>
      <c r="L509" s="45"/>
      <c r="M509" s="205" t="s">
        <v>19</v>
      </c>
      <c r="N509" s="206" t="s">
        <v>46</v>
      </c>
      <c r="O509" s="85"/>
      <c r="P509" s="207">
        <f>O509*H509</f>
        <v>0</v>
      </c>
      <c r="Q509" s="207">
        <v>0</v>
      </c>
      <c r="R509" s="207">
        <f>Q509*H509</f>
        <v>0</v>
      </c>
      <c r="S509" s="207">
        <v>0</v>
      </c>
      <c r="T509" s="208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09" t="s">
        <v>228</v>
      </c>
      <c r="AT509" s="209" t="s">
        <v>131</v>
      </c>
      <c r="AU509" s="209" t="s">
        <v>82</v>
      </c>
      <c r="AY509" s="18" t="s">
        <v>128</v>
      </c>
      <c r="BE509" s="210">
        <f>IF(N509="základní",J509,0)</f>
        <v>0</v>
      </c>
      <c r="BF509" s="210">
        <f>IF(N509="snížená",J509,0)</f>
        <v>0</v>
      </c>
      <c r="BG509" s="210">
        <f>IF(N509="zákl. přenesená",J509,0)</f>
        <v>0</v>
      </c>
      <c r="BH509" s="210">
        <f>IF(N509="sníž. přenesená",J509,0)</f>
        <v>0</v>
      </c>
      <c r="BI509" s="210">
        <f>IF(N509="nulová",J509,0)</f>
        <v>0</v>
      </c>
      <c r="BJ509" s="18" t="s">
        <v>80</v>
      </c>
      <c r="BK509" s="210">
        <f>ROUND(I509*H509,2)</f>
        <v>0</v>
      </c>
      <c r="BL509" s="18" t="s">
        <v>228</v>
      </c>
      <c r="BM509" s="209" t="s">
        <v>901</v>
      </c>
    </row>
    <row r="510" spans="1:47" s="2" customFormat="1" ht="12">
      <c r="A510" s="39"/>
      <c r="B510" s="40"/>
      <c r="C510" s="41"/>
      <c r="D510" s="211" t="s">
        <v>138</v>
      </c>
      <c r="E510" s="41"/>
      <c r="F510" s="212" t="s">
        <v>902</v>
      </c>
      <c r="G510" s="41"/>
      <c r="H510" s="41"/>
      <c r="I510" s="213"/>
      <c r="J510" s="41"/>
      <c r="K510" s="41"/>
      <c r="L510" s="45"/>
      <c r="M510" s="214"/>
      <c r="N510" s="215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138</v>
      </c>
      <c r="AU510" s="18" t="s">
        <v>82</v>
      </c>
    </row>
    <row r="511" spans="1:65" s="2" customFormat="1" ht="24.15" customHeight="1">
      <c r="A511" s="39"/>
      <c r="B511" s="40"/>
      <c r="C511" s="198" t="s">
        <v>903</v>
      </c>
      <c r="D511" s="198" t="s">
        <v>131</v>
      </c>
      <c r="E511" s="199" t="s">
        <v>904</v>
      </c>
      <c r="F511" s="200" t="s">
        <v>905</v>
      </c>
      <c r="G511" s="201" t="s">
        <v>418</v>
      </c>
      <c r="H511" s="202">
        <v>0.644</v>
      </c>
      <c r="I511" s="203"/>
      <c r="J511" s="204">
        <f>ROUND(I511*H511,2)</f>
        <v>0</v>
      </c>
      <c r="K511" s="200" t="s">
        <v>135</v>
      </c>
      <c r="L511" s="45"/>
      <c r="M511" s="205" t="s">
        <v>19</v>
      </c>
      <c r="N511" s="206" t="s">
        <v>46</v>
      </c>
      <c r="O511" s="85"/>
      <c r="P511" s="207">
        <f>O511*H511</f>
        <v>0</v>
      </c>
      <c r="Q511" s="207">
        <v>0</v>
      </c>
      <c r="R511" s="207">
        <f>Q511*H511</f>
        <v>0</v>
      </c>
      <c r="S511" s="207">
        <v>0</v>
      </c>
      <c r="T511" s="208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09" t="s">
        <v>228</v>
      </c>
      <c r="AT511" s="209" t="s">
        <v>131</v>
      </c>
      <c r="AU511" s="209" t="s">
        <v>82</v>
      </c>
      <c r="AY511" s="18" t="s">
        <v>128</v>
      </c>
      <c r="BE511" s="210">
        <f>IF(N511="základní",J511,0)</f>
        <v>0</v>
      </c>
      <c r="BF511" s="210">
        <f>IF(N511="snížená",J511,0)</f>
        <v>0</v>
      </c>
      <c r="BG511" s="210">
        <f>IF(N511="zákl. přenesená",J511,0)</f>
        <v>0</v>
      </c>
      <c r="BH511" s="210">
        <f>IF(N511="sníž. přenesená",J511,0)</f>
        <v>0</v>
      </c>
      <c r="BI511" s="210">
        <f>IF(N511="nulová",J511,0)</f>
        <v>0</v>
      </c>
      <c r="BJ511" s="18" t="s">
        <v>80</v>
      </c>
      <c r="BK511" s="210">
        <f>ROUND(I511*H511,2)</f>
        <v>0</v>
      </c>
      <c r="BL511" s="18" t="s">
        <v>228</v>
      </c>
      <c r="BM511" s="209" t="s">
        <v>906</v>
      </c>
    </row>
    <row r="512" spans="1:47" s="2" customFormat="1" ht="12">
      <c r="A512" s="39"/>
      <c r="B512" s="40"/>
      <c r="C512" s="41"/>
      <c r="D512" s="211" t="s">
        <v>138</v>
      </c>
      <c r="E512" s="41"/>
      <c r="F512" s="212" t="s">
        <v>907</v>
      </c>
      <c r="G512" s="41"/>
      <c r="H512" s="41"/>
      <c r="I512" s="213"/>
      <c r="J512" s="41"/>
      <c r="K512" s="41"/>
      <c r="L512" s="45"/>
      <c r="M512" s="214"/>
      <c r="N512" s="215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138</v>
      </c>
      <c r="AU512" s="18" t="s">
        <v>82</v>
      </c>
    </row>
    <row r="513" spans="1:65" s="2" customFormat="1" ht="24.15" customHeight="1">
      <c r="A513" s="39"/>
      <c r="B513" s="40"/>
      <c r="C513" s="198" t="s">
        <v>908</v>
      </c>
      <c r="D513" s="198" t="s">
        <v>131</v>
      </c>
      <c r="E513" s="199" t="s">
        <v>909</v>
      </c>
      <c r="F513" s="200" t="s">
        <v>910</v>
      </c>
      <c r="G513" s="201" t="s">
        <v>418</v>
      </c>
      <c r="H513" s="202">
        <v>0.644</v>
      </c>
      <c r="I513" s="203"/>
      <c r="J513" s="204">
        <f>ROUND(I513*H513,2)</f>
        <v>0</v>
      </c>
      <c r="K513" s="200" t="s">
        <v>135</v>
      </c>
      <c r="L513" s="45"/>
      <c r="M513" s="205" t="s">
        <v>19</v>
      </c>
      <c r="N513" s="206" t="s">
        <v>46</v>
      </c>
      <c r="O513" s="85"/>
      <c r="P513" s="207">
        <f>O513*H513</f>
        <v>0</v>
      </c>
      <c r="Q513" s="207">
        <v>0</v>
      </c>
      <c r="R513" s="207">
        <f>Q513*H513</f>
        <v>0</v>
      </c>
      <c r="S513" s="207">
        <v>0</v>
      </c>
      <c r="T513" s="208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09" t="s">
        <v>228</v>
      </c>
      <c r="AT513" s="209" t="s">
        <v>131</v>
      </c>
      <c r="AU513" s="209" t="s">
        <v>82</v>
      </c>
      <c r="AY513" s="18" t="s">
        <v>128</v>
      </c>
      <c r="BE513" s="210">
        <f>IF(N513="základní",J513,0)</f>
        <v>0</v>
      </c>
      <c r="BF513" s="210">
        <f>IF(N513="snížená",J513,0)</f>
        <v>0</v>
      </c>
      <c r="BG513" s="210">
        <f>IF(N513="zákl. přenesená",J513,0)</f>
        <v>0</v>
      </c>
      <c r="BH513" s="210">
        <f>IF(N513="sníž. přenesená",J513,0)</f>
        <v>0</v>
      </c>
      <c r="BI513" s="210">
        <f>IF(N513="nulová",J513,0)</f>
        <v>0</v>
      </c>
      <c r="BJ513" s="18" t="s">
        <v>80</v>
      </c>
      <c r="BK513" s="210">
        <f>ROUND(I513*H513,2)</f>
        <v>0</v>
      </c>
      <c r="BL513" s="18" t="s">
        <v>228</v>
      </c>
      <c r="BM513" s="209" t="s">
        <v>911</v>
      </c>
    </row>
    <row r="514" spans="1:47" s="2" customFormat="1" ht="12">
      <c r="A514" s="39"/>
      <c r="B514" s="40"/>
      <c r="C514" s="41"/>
      <c r="D514" s="211" t="s">
        <v>138</v>
      </c>
      <c r="E514" s="41"/>
      <c r="F514" s="212" t="s">
        <v>912</v>
      </c>
      <c r="G514" s="41"/>
      <c r="H514" s="41"/>
      <c r="I514" s="213"/>
      <c r="J514" s="41"/>
      <c r="K514" s="41"/>
      <c r="L514" s="45"/>
      <c r="M514" s="214"/>
      <c r="N514" s="215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138</v>
      </c>
      <c r="AU514" s="18" t="s">
        <v>82</v>
      </c>
    </row>
    <row r="515" spans="1:63" s="12" customFormat="1" ht="22.8" customHeight="1">
      <c r="A515" s="12"/>
      <c r="B515" s="182"/>
      <c r="C515" s="183"/>
      <c r="D515" s="184" t="s">
        <v>74</v>
      </c>
      <c r="E515" s="196" t="s">
        <v>913</v>
      </c>
      <c r="F515" s="196" t="s">
        <v>914</v>
      </c>
      <c r="G515" s="183"/>
      <c r="H515" s="183"/>
      <c r="I515" s="186"/>
      <c r="J515" s="197">
        <f>BK515</f>
        <v>0</v>
      </c>
      <c r="K515" s="183"/>
      <c r="L515" s="188"/>
      <c r="M515" s="189"/>
      <c r="N515" s="190"/>
      <c r="O515" s="190"/>
      <c r="P515" s="191">
        <f>SUM(P516:P546)</f>
        <v>0</v>
      </c>
      <c r="Q515" s="190"/>
      <c r="R515" s="191">
        <f>SUM(R516:R546)</f>
        <v>0.2522491</v>
      </c>
      <c r="S515" s="190"/>
      <c r="T515" s="192">
        <f>SUM(T516:T546)</f>
        <v>0.0271343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193" t="s">
        <v>82</v>
      </c>
      <c r="AT515" s="194" t="s">
        <v>74</v>
      </c>
      <c r="AU515" s="194" t="s">
        <v>80</v>
      </c>
      <c r="AY515" s="193" t="s">
        <v>128</v>
      </c>
      <c r="BK515" s="195">
        <f>SUM(BK516:BK546)</f>
        <v>0</v>
      </c>
    </row>
    <row r="516" spans="1:65" s="2" customFormat="1" ht="16.5" customHeight="1">
      <c r="A516" s="39"/>
      <c r="B516" s="40"/>
      <c r="C516" s="198" t="s">
        <v>915</v>
      </c>
      <c r="D516" s="198" t="s">
        <v>131</v>
      </c>
      <c r="E516" s="199" t="s">
        <v>916</v>
      </c>
      <c r="F516" s="200" t="s">
        <v>917</v>
      </c>
      <c r="G516" s="201" t="s">
        <v>142</v>
      </c>
      <c r="H516" s="202">
        <v>358.085</v>
      </c>
      <c r="I516" s="203"/>
      <c r="J516" s="204">
        <f>ROUND(I516*H516,2)</f>
        <v>0</v>
      </c>
      <c r="K516" s="200" t="s">
        <v>135</v>
      </c>
      <c r="L516" s="45"/>
      <c r="M516" s="205" t="s">
        <v>19</v>
      </c>
      <c r="N516" s="206" t="s">
        <v>46</v>
      </c>
      <c r="O516" s="85"/>
      <c r="P516" s="207">
        <f>O516*H516</f>
        <v>0</v>
      </c>
      <c r="Q516" s="207">
        <v>0</v>
      </c>
      <c r="R516" s="207">
        <f>Q516*H516</f>
        <v>0</v>
      </c>
      <c r="S516" s="207">
        <v>0</v>
      </c>
      <c r="T516" s="208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09" t="s">
        <v>228</v>
      </c>
      <c r="AT516" s="209" t="s">
        <v>131</v>
      </c>
      <c r="AU516" s="209" t="s">
        <v>82</v>
      </c>
      <c r="AY516" s="18" t="s">
        <v>128</v>
      </c>
      <c r="BE516" s="210">
        <f>IF(N516="základní",J516,0)</f>
        <v>0</v>
      </c>
      <c r="BF516" s="210">
        <f>IF(N516="snížená",J516,0)</f>
        <v>0</v>
      </c>
      <c r="BG516" s="210">
        <f>IF(N516="zákl. přenesená",J516,0)</f>
        <v>0</v>
      </c>
      <c r="BH516" s="210">
        <f>IF(N516="sníž. přenesená",J516,0)</f>
        <v>0</v>
      </c>
      <c r="BI516" s="210">
        <f>IF(N516="nulová",J516,0)</f>
        <v>0</v>
      </c>
      <c r="BJ516" s="18" t="s">
        <v>80</v>
      </c>
      <c r="BK516" s="210">
        <f>ROUND(I516*H516,2)</f>
        <v>0</v>
      </c>
      <c r="BL516" s="18" t="s">
        <v>228</v>
      </c>
      <c r="BM516" s="209" t="s">
        <v>918</v>
      </c>
    </row>
    <row r="517" spans="1:47" s="2" customFormat="1" ht="12">
      <c r="A517" s="39"/>
      <c r="B517" s="40"/>
      <c r="C517" s="41"/>
      <c r="D517" s="211" t="s">
        <v>138</v>
      </c>
      <c r="E517" s="41"/>
      <c r="F517" s="212" t="s">
        <v>919</v>
      </c>
      <c r="G517" s="41"/>
      <c r="H517" s="41"/>
      <c r="I517" s="213"/>
      <c r="J517" s="41"/>
      <c r="K517" s="41"/>
      <c r="L517" s="45"/>
      <c r="M517" s="214"/>
      <c r="N517" s="215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138</v>
      </c>
      <c r="AU517" s="18" t="s">
        <v>82</v>
      </c>
    </row>
    <row r="518" spans="1:51" s="13" customFormat="1" ht="12">
      <c r="A518" s="13"/>
      <c r="B518" s="216"/>
      <c r="C518" s="217"/>
      <c r="D518" s="218" t="s">
        <v>145</v>
      </c>
      <c r="E518" s="219" t="s">
        <v>19</v>
      </c>
      <c r="F518" s="220" t="s">
        <v>920</v>
      </c>
      <c r="G518" s="217"/>
      <c r="H518" s="221">
        <v>87.53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7" t="s">
        <v>145</v>
      </c>
      <c r="AU518" s="227" t="s">
        <v>82</v>
      </c>
      <c r="AV518" s="13" t="s">
        <v>82</v>
      </c>
      <c r="AW518" s="13" t="s">
        <v>36</v>
      </c>
      <c r="AX518" s="13" t="s">
        <v>75</v>
      </c>
      <c r="AY518" s="227" t="s">
        <v>128</v>
      </c>
    </row>
    <row r="519" spans="1:51" s="13" customFormat="1" ht="12">
      <c r="A519" s="13"/>
      <c r="B519" s="216"/>
      <c r="C519" s="217"/>
      <c r="D519" s="218" t="s">
        <v>145</v>
      </c>
      <c r="E519" s="219" t="s">
        <v>19</v>
      </c>
      <c r="F519" s="220" t="s">
        <v>921</v>
      </c>
      <c r="G519" s="217"/>
      <c r="H519" s="221">
        <v>12.07</v>
      </c>
      <c r="I519" s="222"/>
      <c r="J519" s="217"/>
      <c r="K519" s="217"/>
      <c r="L519" s="223"/>
      <c r="M519" s="224"/>
      <c r="N519" s="225"/>
      <c r="O519" s="225"/>
      <c r="P519" s="225"/>
      <c r="Q519" s="225"/>
      <c r="R519" s="225"/>
      <c r="S519" s="225"/>
      <c r="T519" s="22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7" t="s">
        <v>145</v>
      </c>
      <c r="AU519" s="227" t="s">
        <v>82</v>
      </c>
      <c r="AV519" s="13" t="s">
        <v>82</v>
      </c>
      <c r="AW519" s="13" t="s">
        <v>36</v>
      </c>
      <c r="AX519" s="13" t="s">
        <v>75</v>
      </c>
      <c r="AY519" s="227" t="s">
        <v>128</v>
      </c>
    </row>
    <row r="520" spans="1:51" s="15" customFormat="1" ht="12">
      <c r="A520" s="15"/>
      <c r="B520" s="250"/>
      <c r="C520" s="251"/>
      <c r="D520" s="218" t="s">
        <v>145</v>
      </c>
      <c r="E520" s="252" t="s">
        <v>19</v>
      </c>
      <c r="F520" s="253" t="s">
        <v>847</v>
      </c>
      <c r="G520" s="251"/>
      <c r="H520" s="254">
        <v>99.6</v>
      </c>
      <c r="I520" s="255"/>
      <c r="J520" s="251"/>
      <c r="K520" s="251"/>
      <c r="L520" s="256"/>
      <c r="M520" s="257"/>
      <c r="N520" s="258"/>
      <c r="O520" s="258"/>
      <c r="P520" s="258"/>
      <c r="Q520" s="258"/>
      <c r="R520" s="258"/>
      <c r="S520" s="258"/>
      <c r="T520" s="259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0" t="s">
        <v>145</v>
      </c>
      <c r="AU520" s="260" t="s">
        <v>82</v>
      </c>
      <c r="AV520" s="15" t="s">
        <v>129</v>
      </c>
      <c r="AW520" s="15" t="s">
        <v>36</v>
      </c>
      <c r="AX520" s="15" t="s">
        <v>75</v>
      </c>
      <c r="AY520" s="260" t="s">
        <v>128</v>
      </c>
    </row>
    <row r="521" spans="1:51" s="13" customFormat="1" ht="12">
      <c r="A521" s="13"/>
      <c r="B521" s="216"/>
      <c r="C521" s="217"/>
      <c r="D521" s="218" t="s">
        <v>145</v>
      </c>
      <c r="E521" s="219" t="s">
        <v>19</v>
      </c>
      <c r="F521" s="220" t="s">
        <v>922</v>
      </c>
      <c r="G521" s="217"/>
      <c r="H521" s="221">
        <v>35.414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7" t="s">
        <v>145</v>
      </c>
      <c r="AU521" s="227" t="s">
        <v>82</v>
      </c>
      <c r="AV521" s="13" t="s">
        <v>82</v>
      </c>
      <c r="AW521" s="13" t="s">
        <v>36</v>
      </c>
      <c r="AX521" s="13" t="s">
        <v>75</v>
      </c>
      <c r="AY521" s="227" t="s">
        <v>128</v>
      </c>
    </row>
    <row r="522" spans="1:51" s="13" customFormat="1" ht="12">
      <c r="A522" s="13"/>
      <c r="B522" s="216"/>
      <c r="C522" s="217"/>
      <c r="D522" s="218" t="s">
        <v>145</v>
      </c>
      <c r="E522" s="219" t="s">
        <v>19</v>
      </c>
      <c r="F522" s="220" t="s">
        <v>923</v>
      </c>
      <c r="G522" s="217"/>
      <c r="H522" s="221">
        <v>223.071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7" t="s">
        <v>145</v>
      </c>
      <c r="AU522" s="227" t="s">
        <v>82</v>
      </c>
      <c r="AV522" s="13" t="s">
        <v>82</v>
      </c>
      <c r="AW522" s="13" t="s">
        <v>36</v>
      </c>
      <c r="AX522" s="13" t="s">
        <v>75</v>
      </c>
      <c r="AY522" s="227" t="s">
        <v>128</v>
      </c>
    </row>
    <row r="523" spans="1:51" s="15" customFormat="1" ht="12">
      <c r="A523" s="15"/>
      <c r="B523" s="250"/>
      <c r="C523" s="251"/>
      <c r="D523" s="218" t="s">
        <v>145</v>
      </c>
      <c r="E523" s="252" t="s">
        <v>19</v>
      </c>
      <c r="F523" s="253" t="s">
        <v>847</v>
      </c>
      <c r="G523" s="251"/>
      <c r="H523" s="254">
        <v>258.485</v>
      </c>
      <c r="I523" s="255"/>
      <c r="J523" s="251"/>
      <c r="K523" s="251"/>
      <c r="L523" s="256"/>
      <c r="M523" s="257"/>
      <c r="N523" s="258"/>
      <c r="O523" s="258"/>
      <c r="P523" s="258"/>
      <c r="Q523" s="258"/>
      <c r="R523" s="258"/>
      <c r="S523" s="258"/>
      <c r="T523" s="259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0" t="s">
        <v>145</v>
      </c>
      <c r="AU523" s="260" t="s">
        <v>82</v>
      </c>
      <c r="AV523" s="15" t="s">
        <v>129</v>
      </c>
      <c r="AW523" s="15" t="s">
        <v>36</v>
      </c>
      <c r="AX523" s="15" t="s">
        <v>75</v>
      </c>
      <c r="AY523" s="260" t="s">
        <v>128</v>
      </c>
    </row>
    <row r="524" spans="1:51" s="14" customFormat="1" ht="12">
      <c r="A524" s="14"/>
      <c r="B524" s="228"/>
      <c r="C524" s="229"/>
      <c r="D524" s="218" t="s">
        <v>145</v>
      </c>
      <c r="E524" s="230" t="s">
        <v>19</v>
      </c>
      <c r="F524" s="231" t="s">
        <v>157</v>
      </c>
      <c r="G524" s="229"/>
      <c r="H524" s="232">
        <v>358.085</v>
      </c>
      <c r="I524" s="233"/>
      <c r="J524" s="229"/>
      <c r="K524" s="229"/>
      <c r="L524" s="234"/>
      <c r="M524" s="235"/>
      <c r="N524" s="236"/>
      <c r="O524" s="236"/>
      <c r="P524" s="236"/>
      <c r="Q524" s="236"/>
      <c r="R524" s="236"/>
      <c r="S524" s="236"/>
      <c r="T524" s="23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38" t="s">
        <v>145</v>
      </c>
      <c r="AU524" s="238" t="s">
        <v>82</v>
      </c>
      <c r="AV524" s="14" t="s">
        <v>136</v>
      </c>
      <c r="AW524" s="14" t="s">
        <v>36</v>
      </c>
      <c r="AX524" s="14" t="s">
        <v>80</v>
      </c>
      <c r="AY524" s="238" t="s">
        <v>128</v>
      </c>
    </row>
    <row r="525" spans="1:65" s="2" customFormat="1" ht="16.5" customHeight="1">
      <c r="A525" s="39"/>
      <c r="B525" s="40"/>
      <c r="C525" s="198" t="s">
        <v>924</v>
      </c>
      <c r="D525" s="198" t="s">
        <v>131</v>
      </c>
      <c r="E525" s="199" t="s">
        <v>925</v>
      </c>
      <c r="F525" s="200" t="s">
        <v>926</v>
      </c>
      <c r="G525" s="201" t="s">
        <v>142</v>
      </c>
      <c r="H525" s="202">
        <v>87.53</v>
      </c>
      <c r="I525" s="203"/>
      <c r="J525" s="204">
        <f>ROUND(I525*H525,2)</f>
        <v>0</v>
      </c>
      <c r="K525" s="200" t="s">
        <v>135</v>
      </c>
      <c r="L525" s="45"/>
      <c r="M525" s="205" t="s">
        <v>19</v>
      </c>
      <c r="N525" s="206" t="s">
        <v>46</v>
      </c>
      <c r="O525" s="85"/>
      <c r="P525" s="207">
        <f>O525*H525</f>
        <v>0</v>
      </c>
      <c r="Q525" s="207">
        <v>0.001</v>
      </c>
      <c r="R525" s="207">
        <f>Q525*H525</f>
        <v>0.08753</v>
      </c>
      <c r="S525" s="207">
        <v>0.00031</v>
      </c>
      <c r="T525" s="208">
        <f>S525*H525</f>
        <v>0.0271343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09" t="s">
        <v>228</v>
      </c>
      <c r="AT525" s="209" t="s">
        <v>131</v>
      </c>
      <c r="AU525" s="209" t="s">
        <v>82</v>
      </c>
      <c r="AY525" s="18" t="s">
        <v>128</v>
      </c>
      <c r="BE525" s="210">
        <f>IF(N525="základní",J525,0)</f>
        <v>0</v>
      </c>
      <c r="BF525" s="210">
        <f>IF(N525="snížená",J525,0)</f>
        <v>0</v>
      </c>
      <c r="BG525" s="210">
        <f>IF(N525="zákl. přenesená",J525,0)</f>
        <v>0</v>
      </c>
      <c r="BH525" s="210">
        <f>IF(N525="sníž. přenesená",J525,0)</f>
        <v>0</v>
      </c>
      <c r="BI525" s="210">
        <f>IF(N525="nulová",J525,0)</f>
        <v>0</v>
      </c>
      <c r="BJ525" s="18" t="s">
        <v>80</v>
      </c>
      <c r="BK525" s="210">
        <f>ROUND(I525*H525,2)</f>
        <v>0</v>
      </c>
      <c r="BL525" s="18" t="s">
        <v>228</v>
      </c>
      <c r="BM525" s="209" t="s">
        <v>927</v>
      </c>
    </row>
    <row r="526" spans="1:47" s="2" customFormat="1" ht="12">
      <c r="A526" s="39"/>
      <c r="B526" s="40"/>
      <c r="C526" s="41"/>
      <c r="D526" s="211" t="s">
        <v>138</v>
      </c>
      <c r="E526" s="41"/>
      <c r="F526" s="212" t="s">
        <v>928</v>
      </c>
      <c r="G526" s="41"/>
      <c r="H526" s="41"/>
      <c r="I526" s="213"/>
      <c r="J526" s="41"/>
      <c r="K526" s="41"/>
      <c r="L526" s="45"/>
      <c r="M526" s="214"/>
      <c r="N526" s="215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138</v>
      </c>
      <c r="AU526" s="18" t="s">
        <v>82</v>
      </c>
    </row>
    <row r="527" spans="1:51" s="13" customFormat="1" ht="12">
      <c r="A527" s="13"/>
      <c r="B527" s="216"/>
      <c r="C527" s="217"/>
      <c r="D527" s="218" t="s">
        <v>145</v>
      </c>
      <c r="E527" s="219" t="s">
        <v>19</v>
      </c>
      <c r="F527" s="220" t="s">
        <v>212</v>
      </c>
      <c r="G527" s="217"/>
      <c r="H527" s="221">
        <v>87.53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7" t="s">
        <v>145</v>
      </c>
      <c r="AU527" s="227" t="s">
        <v>82</v>
      </c>
      <c r="AV527" s="13" t="s">
        <v>82</v>
      </c>
      <c r="AW527" s="13" t="s">
        <v>36</v>
      </c>
      <c r="AX527" s="13" t="s">
        <v>80</v>
      </c>
      <c r="AY527" s="227" t="s">
        <v>128</v>
      </c>
    </row>
    <row r="528" spans="1:65" s="2" customFormat="1" ht="16.5" customHeight="1">
      <c r="A528" s="39"/>
      <c r="B528" s="40"/>
      <c r="C528" s="198" t="s">
        <v>929</v>
      </c>
      <c r="D528" s="198" t="s">
        <v>131</v>
      </c>
      <c r="E528" s="199" t="s">
        <v>930</v>
      </c>
      <c r="F528" s="200" t="s">
        <v>931</v>
      </c>
      <c r="G528" s="201" t="s">
        <v>142</v>
      </c>
      <c r="H528" s="202">
        <v>87.53</v>
      </c>
      <c r="I528" s="203"/>
      <c r="J528" s="204">
        <f>ROUND(I528*H528,2)</f>
        <v>0</v>
      </c>
      <c r="K528" s="200" t="s">
        <v>135</v>
      </c>
      <c r="L528" s="45"/>
      <c r="M528" s="205" t="s">
        <v>19</v>
      </c>
      <c r="N528" s="206" t="s">
        <v>46</v>
      </c>
      <c r="O528" s="85"/>
      <c r="P528" s="207">
        <f>O528*H528</f>
        <v>0</v>
      </c>
      <c r="Q528" s="207">
        <v>0</v>
      </c>
      <c r="R528" s="207">
        <f>Q528*H528</f>
        <v>0</v>
      </c>
      <c r="S528" s="207">
        <v>0</v>
      </c>
      <c r="T528" s="208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09" t="s">
        <v>228</v>
      </c>
      <c r="AT528" s="209" t="s">
        <v>131</v>
      </c>
      <c r="AU528" s="209" t="s">
        <v>82</v>
      </c>
      <c r="AY528" s="18" t="s">
        <v>128</v>
      </c>
      <c r="BE528" s="210">
        <f>IF(N528="základní",J528,0)</f>
        <v>0</v>
      </c>
      <c r="BF528" s="210">
        <f>IF(N528="snížená",J528,0)</f>
        <v>0</v>
      </c>
      <c r="BG528" s="210">
        <f>IF(N528="zákl. přenesená",J528,0)</f>
        <v>0</v>
      </c>
      <c r="BH528" s="210">
        <f>IF(N528="sníž. přenesená",J528,0)</f>
        <v>0</v>
      </c>
      <c r="BI528" s="210">
        <f>IF(N528="nulová",J528,0)</f>
        <v>0</v>
      </c>
      <c r="BJ528" s="18" t="s">
        <v>80</v>
      </c>
      <c r="BK528" s="210">
        <f>ROUND(I528*H528,2)</f>
        <v>0</v>
      </c>
      <c r="BL528" s="18" t="s">
        <v>228</v>
      </c>
      <c r="BM528" s="209" t="s">
        <v>932</v>
      </c>
    </row>
    <row r="529" spans="1:47" s="2" customFormat="1" ht="12">
      <c r="A529" s="39"/>
      <c r="B529" s="40"/>
      <c r="C529" s="41"/>
      <c r="D529" s="211" t="s">
        <v>138</v>
      </c>
      <c r="E529" s="41"/>
      <c r="F529" s="212" t="s">
        <v>933</v>
      </c>
      <c r="G529" s="41"/>
      <c r="H529" s="41"/>
      <c r="I529" s="213"/>
      <c r="J529" s="41"/>
      <c r="K529" s="41"/>
      <c r="L529" s="45"/>
      <c r="M529" s="214"/>
      <c r="N529" s="215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138</v>
      </c>
      <c r="AU529" s="18" t="s">
        <v>82</v>
      </c>
    </row>
    <row r="530" spans="1:65" s="2" customFormat="1" ht="24.15" customHeight="1">
      <c r="A530" s="39"/>
      <c r="B530" s="40"/>
      <c r="C530" s="198" t="s">
        <v>934</v>
      </c>
      <c r="D530" s="198" t="s">
        <v>131</v>
      </c>
      <c r="E530" s="199" t="s">
        <v>935</v>
      </c>
      <c r="F530" s="200" t="s">
        <v>936</v>
      </c>
      <c r="G530" s="201" t="s">
        <v>142</v>
      </c>
      <c r="H530" s="202">
        <v>358.085</v>
      </c>
      <c r="I530" s="203"/>
      <c r="J530" s="204">
        <f>ROUND(I530*H530,2)</f>
        <v>0</v>
      </c>
      <c r="K530" s="200" t="s">
        <v>19</v>
      </c>
      <c r="L530" s="45"/>
      <c r="M530" s="205" t="s">
        <v>19</v>
      </c>
      <c r="N530" s="206" t="s">
        <v>46</v>
      </c>
      <c r="O530" s="85"/>
      <c r="P530" s="207">
        <f>O530*H530</f>
        <v>0</v>
      </c>
      <c r="Q530" s="207">
        <v>0.00019</v>
      </c>
      <c r="R530" s="207">
        <f>Q530*H530</f>
        <v>0.06803615</v>
      </c>
      <c r="S530" s="207">
        <v>0</v>
      </c>
      <c r="T530" s="208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09" t="s">
        <v>228</v>
      </c>
      <c r="AT530" s="209" t="s">
        <v>131</v>
      </c>
      <c r="AU530" s="209" t="s">
        <v>82</v>
      </c>
      <c r="AY530" s="18" t="s">
        <v>128</v>
      </c>
      <c r="BE530" s="210">
        <f>IF(N530="základní",J530,0)</f>
        <v>0</v>
      </c>
      <c r="BF530" s="210">
        <f>IF(N530="snížená",J530,0)</f>
        <v>0</v>
      </c>
      <c r="BG530" s="210">
        <f>IF(N530="zákl. přenesená",J530,0)</f>
        <v>0</v>
      </c>
      <c r="BH530" s="210">
        <f>IF(N530="sníž. přenesená",J530,0)</f>
        <v>0</v>
      </c>
      <c r="BI530" s="210">
        <f>IF(N530="nulová",J530,0)</f>
        <v>0</v>
      </c>
      <c r="BJ530" s="18" t="s">
        <v>80</v>
      </c>
      <c r="BK530" s="210">
        <f>ROUND(I530*H530,2)</f>
        <v>0</v>
      </c>
      <c r="BL530" s="18" t="s">
        <v>228</v>
      </c>
      <c r="BM530" s="209" t="s">
        <v>937</v>
      </c>
    </row>
    <row r="531" spans="1:51" s="13" customFormat="1" ht="12">
      <c r="A531" s="13"/>
      <c r="B531" s="216"/>
      <c r="C531" s="217"/>
      <c r="D531" s="218" t="s">
        <v>145</v>
      </c>
      <c r="E531" s="219" t="s">
        <v>19</v>
      </c>
      <c r="F531" s="220" t="s">
        <v>920</v>
      </c>
      <c r="G531" s="217"/>
      <c r="H531" s="221">
        <v>87.53</v>
      </c>
      <c r="I531" s="222"/>
      <c r="J531" s="217"/>
      <c r="K531" s="217"/>
      <c r="L531" s="223"/>
      <c r="M531" s="224"/>
      <c r="N531" s="225"/>
      <c r="O531" s="225"/>
      <c r="P531" s="225"/>
      <c r="Q531" s="225"/>
      <c r="R531" s="225"/>
      <c r="S531" s="225"/>
      <c r="T531" s="22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7" t="s">
        <v>145</v>
      </c>
      <c r="AU531" s="227" t="s">
        <v>82</v>
      </c>
      <c r="AV531" s="13" t="s">
        <v>82</v>
      </c>
      <c r="AW531" s="13" t="s">
        <v>36</v>
      </c>
      <c r="AX531" s="13" t="s">
        <v>75</v>
      </c>
      <c r="AY531" s="227" t="s">
        <v>128</v>
      </c>
    </row>
    <row r="532" spans="1:51" s="13" customFormat="1" ht="12">
      <c r="A532" s="13"/>
      <c r="B532" s="216"/>
      <c r="C532" s="217"/>
      <c r="D532" s="218" t="s">
        <v>145</v>
      </c>
      <c r="E532" s="219" t="s">
        <v>19</v>
      </c>
      <c r="F532" s="220" t="s">
        <v>921</v>
      </c>
      <c r="G532" s="217"/>
      <c r="H532" s="221">
        <v>12.07</v>
      </c>
      <c r="I532" s="222"/>
      <c r="J532" s="217"/>
      <c r="K532" s="217"/>
      <c r="L532" s="223"/>
      <c r="M532" s="224"/>
      <c r="N532" s="225"/>
      <c r="O532" s="225"/>
      <c r="P532" s="225"/>
      <c r="Q532" s="225"/>
      <c r="R532" s="225"/>
      <c r="S532" s="225"/>
      <c r="T532" s="22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7" t="s">
        <v>145</v>
      </c>
      <c r="AU532" s="227" t="s">
        <v>82</v>
      </c>
      <c r="AV532" s="13" t="s">
        <v>82</v>
      </c>
      <c r="AW532" s="13" t="s">
        <v>36</v>
      </c>
      <c r="AX532" s="13" t="s">
        <v>75</v>
      </c>
      <c r="AY532" s="227" t="s">
        <v>128</v>
      </c>
    </row>
    <row r="533" spans="1:51" s="15" customFormat="1" ht="12">
      <c r="A533" s="15"/>
      <c r="B533" s="250"/>
      <c r="C533" s="251"/>
      <c r="D533" s="218" t="s">
        <v>145</v>
      </c>
      <c r="E533" s="252" t="s">
        <v>19</v>
      </c>
      <c r="F533" s="253" t="s">
        <v>847</v>
      </c>
      <c r="G533" s="251"/>
      <c r="H533" s="254">
        <v>99.6</v>
      </c>
      <c r="I533" s="255"/>
      <c r="J533" s="251"/>
      <c r="K533" s="251"/>
      <c r="L533" s="256"/>
      <c r="M533" s="257"/>
      <c r="N533" s="258"/>
      <c r="O533" s="258"/>
      <c r="P533" s="258"/>
      <c r="Q533" s="258"/>
      <c r="R533" s="258"/>
      <c r="S533" s="258"/>
      <c r="T533" s="259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0" t="s">
        <v>145</v>
      </c>
      <c r="AU533" s="260" t="s">
        <v>82</v>
      </c>
      <c r="AV533" s="15" t="s">
        <v>129</v>
      </c>
      <c r="AW533" s="15" t="s">
        <v>36</v>
      </c>
      <c r="AX533" s="15" t="s">
        <v>75</v>
      </c>
      <c r="AY533" s="260" t="s">
        <v>128</v>
      </c>
    </row>
    <row r="534" spans="1:51" s="13" customFormat="1" ht="12">
      <c r="A534" s="13"/>
      <c r="B534" s="216"/>
      <c r="C534" s="217"/>
      <c r="D534" s="218" t="s">
        <v>145</v>
      </c>
      <c r="E534" s="219" t="s">
        <v>19</v>
      </c>
      <c r="F534" s="220" t="s">
        <v>922</v>
      </c>
      <c r="G534" s="217"/>
      <c r="H534" s="221">
        <v>35.414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7" t="s">
        <v>145</v>
      </c>
      <c r="AU534" s="227" t="s">
        <v>82</v>
      </c>
      <c r="AV534" s="13" t="s">
        <v>82</v>
      </c>
      <c r="AW534" s="13" t="s">
        <v>36</v>
      </c>
      <c r="AX534" s="13" t="s">
        <v>75</v>
      </c>
      <c r="AY534" s="227" t="s">
        <v>128</v>
      </c>
    </row>
    <row r="535" spans="1:51" s="13" customFormat="1" ht="12">
      <c r="A535" s="13"/>
      <c r="B535" s="216"/>
      <c r="C535" s="217"/>
      <c r="D535" s="218" t="s">
        <v>145</v>
      </c>
      <c r="E535" s="219" t="s">
        <v>19</v>
      </c>
      <c r="F535" s="220" t="s">
        <v>923</v>
      </c>
      <c r="G535" s="217"/>
      <c r="H535" s="221">
        <v>223.071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7" t="s">
        <v>145</v>
      </c>
      <c r="AU535" s="227" t="s">
        <v>82</v>
      </c>
      <c r="AV535" s="13" t="s">
        <v>82</v>
      </c>
      <c r="AW535" s="13" t="s">
        <v>36</v>
      </c>
      <c r="AX535" s="13" t="s">
        <v>75</v>
      </c>
      <c r="AY535" s="227" t="s">
        <v>128</v>
      </c>
    </row>
    <row r="536" spans="1:51" s="15" customFormat="1" ht="12">
      <c r="A536" s="15"/>
      <c r="B536" s="250"/>
      <c r="C536" s="251"/>
      <c r="D536" s="218" t="s">
        <v>145</v>
      </c>
      <c r="E536" s="252" t="s">
        <v>19</v>
      </c>
      <c r="F536" s="253" t="s">
        <v>847</v>
      </c>
      <c r="G536" s="251"/>
      <c r="H536" s="254">
        <v>258.485</v>
      </c>
      <c r="I536" s="255"/>
      <c r="J536" s="251"/>
      <c r="K536" s="251"/>
      <c r="L536" s="256"/>
      <c r="M536" s="257"/>
      <c r="N536" s="258"/>
      <c r="O536" s="258"/>
      <c r="P536" s="258"/>
      <c r="Q536" s="258"/>
      <c r="R536" s="258"/>
      <c r="S536" s="258"/>
      <c r="T536" s="25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60" t="s">
        <v>145</v>
      </c>
      <c r="AU536" s="260" t="s">
        <v>82</v>
      </c>
      <c r="AV536" s="15" t="s">
        <v>129</v>
      </c>
      <c r="AW536" s="15" t="s">
        <v>36</v>
      </c>
      <c r="AX536" s="15" t="s">
        <v>75</v>
      </c>
      <c r="AY536" s="260" t="s">
        <v>128</v>
      </c>
    </row>
    <row r="537" spans="1:51" s="14" customFormat="1" ht="12">
      <c r="A537" s="14"/>
      <c r="B537" s="228"/>
      <c r="C537" s="229"/>
      <c r="D537" s="218" t="s">
        <v>145</v>
      </c>
      <c r="E537" s="230" t="s">
        <v>19</v>
      </c>
      <c r="F537" s="231" t="s">
        <v>157</v>
      </c>
      <c r="G537" s="229"/>
      <c r="H537" s="232">
        <v>358.085</v>
      </c>
      <c r="I537" s="233"/>
      <c r="J537" s="229"/>
      <c r="K537" s="229"/>
      <c r="L537" s="234"/>
      <c r="M537" s="235"/>
      <c r="N537" s="236"/>
      <c r="O537" s="236"/>
      <c r="P537" s="236"/>
      <c r="Q537" s="236"/>
      <c r="R537" s="236"/>
      <c r="S537" s="236"/>
      <c r="T537" s="23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38" t="s">
        <v>145</v>
      </c>
      <c r="AU537" s="238" t="s">
        <v>82</v>
      </c>
      <c r="AV537" s="14" t="s">
        <v>136</v>
      </c>
      <c r="AW537" s="14" t="s">
        <v>36</v>
      </c>
      <c r="AX537" s="14" t="s">
        <v>80</v>
      </c>
      <c r="AY537" s="238" t="s">
        <v>128</v>
      </c>
    </row>
    <row r="538" spans="1:65" s="2" customFormat="1" ht="24.15" customHeight="1">
      <c r="A538" s="39"/>
      <c r="B538" s="40"/>
      <c r="C538" s="198" t="s">
        <v>938</v>
      </c>
      <c r="D538" s="198" t="s">
        <v>131</v>
      </c>
      <c r="E538" s="199" t="s">
        <v>939</v>
      </c>
      <c r="F538" s="200" t="s">
        <v>940</v>
      </c>
      <c r="G538" s="201" t="s">
        <v>142</v>
      </c>
      <c r="H538" s="202">
        <v>358.085</v>
      </c>
      <c r="I538" s="203"/>
      <c r="J538" s="204">
        <f>ROUND(I538*H538,2)</f>
        <v>0</v>
      </c>
      <c r="K538" s="200" t="s">
        <v>19</v>
      </c>
      <c r="L538" s="45"/>
      <c r="M538" s="205" t="s">
        <v>19</v>
      </c>
      <c r="N538" s="206" t="s">
        <v>46</v>
      </c>
      <c r="O538" s="85"/>
      <c r="P538" s="207">
        <f>O538*H538</f>
        <v>0</v>
      </c>
      <c r="Q538" s="207">
        <v>0.00026</v>
      </c>
      <c r="R538" s="207">
        <f>Q538*H538</f>
        <v>0.0931021</v>
      </c>
      <c r="S538" s="207">
        <v>0</v>
      </c>
      <c r="T538" s="208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09" t="s">
        <v>228</v>
      </c>
      <c r="AT538" s="209" t="s">
        <v>131</v>
      </c>
      <c r="AU538" s="209" t="s">
        <v>82</v>
      </c>
      <c r="AY538" s="18" t="s">
        <v>128</v>
      </c>
      <c r="BE538" s="210">
        <f>IF(N538="základní",J538,0)</f>
        <v>0</v>
      </c>
      <c r="BF538" s="210">
        <f>IF(N538="snížená",J538,0)</f>
        <v>0</v>
      </c>
      <c r="BG538" s="210">
        <f>IF(N538="zákl. přenesená",J538,0)</f>
        <v>0</v>
      </c>
      <c r="BH538" s="210">
        <f>IF(N538="sníž. přenesená",J538,0)</f>
        <v>0</v>
      </c>
      <c r="BI538" s="210">
        <f>IF(N538="nulová",J538,0)</f>
        <v>0</v>
      </c>
      <c r="BJ538" s="18" t="s">
        <v>80</v>
      </c>
      <c r="BK538" s="210">
        <f>ROUND(I538*H538,2)</f>
        <v>0</v>
      </c>
      <c r="BL538" s="18" t="s">
        <v>228</v>
      </c>
      <c r="BM538" s="209" t="s">
        <v>941</v>
      </c>
    </row>
    <row r="539" spans="1:51" s="13" customFormat="1" ht="12">
      <c r="A539" s="13"/>
      <c r="B539" s="216"/>
      <c r="C539" s="217"/>
      <c r="D539" s="218" t="s">
        <v>145</v>
      </c>
      <c r="E539" s="219" t="s">
        <v>19</v>
      </c>
      <c r="F539" s="220" t="s">
        <v>920</v>
      </c>
      <c r="G539" s="217"/>
      <c r="H539" s="221">
        <v>87.53</v>
      </c>
      <c r="I539" s="222"/>
      <c r="J539" s="217"/>
      <c r="K539" s="217"/>
      <c r="L539" s="223"/>
      <c r="M539" s="224"/>
      <c r="N539" s="225"/>
      <c r="O539" s="225"/>
      <c r="P539" s="225"/>
      <c r="Q539" s="225"/>
      <c r="R539" s="225"/>
      <c r="S539" s="225"/>
      <c r="T539" s="22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7" t="s">
        <v>145</v>
      </c>
      <c r="AU539" s="227" t="s">
        <v>82</v>
      </c>
      <c r="AV539" s="13" t="s">
        <v>82</v>
      </c>
      <c r="AW539" s="13" t="s">
        <v>36</v>
      </c>
      <c r="AX539" s="13" t="s">
        <v>75</v>
      </c>
      <c r="AY539" s="227" t="s">
        <v>128</v>
      </c>
    </row>
    <row r="540" spans="1:51" s="13" customFormat="1" ht="12">
      <c r="A540" s="13"/>
      <c r="B540" s="216"/>
      <c r="C540" s="217"/>
      <c r="D540" s="218" t="s">
        <v>145</v>
      </c>
      <c r="E540" s="219" t="s">
        <v>19</v>
      </c>
      <c r="F540" s="220" t="s">
        <v>921</v>
      </c>
      <c r="G540" s="217"/>
      <c r="H540" s="221">
        <v>12.07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27" t="s">
        <v>145</v>
      </c>
      <c r="AU540" s="227" t="s">
        <v>82</v>
      </c>
      <c r="AV540" s="13" t="s">
        <v>82</v>
      </c>
      <c r="AW540" s="13" t="s">
        <v>36</v>
      </c>
      <c r="AX540" s="13" t="s">
        <v>75</v>
      </c>
      <c r="AY540" s="227" t="s">
        <v>128</v>
      </c>
    </row>
    <row r="541" spans="1:51" s="15" customFormat="1" ht="12">
      <c r="A541" s="15"/>
      <c r="B541" s="250"/>
      <c r="C541" s="251"/>
      <c r="D541" s="218" t="s">
        <v>145</v>
      </c>
      <c r="E541" s="252" t="s">
        <v>19</v>
      </c>
      <c r="F541" s="253" t="s">
        <v>847</v>
      </c>
      <c r="G541" s="251"/>
      <c r="H541" s="254">
        <v>99.6</v>
      </c>
      <c r="I541" s="255"/>
      <c r="J541" s="251"/>
      <c r="K541" s="251"/>
      <c r="L541" s="256"/>
      <c r="M541" s="257"/>
      <c r="N541" s="258"/>
      <c r="O541" s="258"/>
      <c r="P541" s="258"/>
      <c r="Q541" s="258"/>
      <c r="R541" s="258"/>
      <c r="S541" s="258"/>
      <c r="T541" s="259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60" t="s">
        <v>145</v>
      </c>
      <c r="AU541" s="260" t="s">
        <v>82</v>
      </c>
      <c r="AV541" s="15" t="s">
        <v>129</v>
      </c>
      <c r="AW541" s="15" t="s">
        <v>36</v>
      </c>
      <c r="AX541" s="15" t="s">
        <v>75</v>
      </c>
      <c r="AY541" s="260" t="s">
        <v>128</v>
      </c>
    </row>
    <row r="542" spans="1:51" s="13" customFormat="1" ht="12">
      <c r="A542" s="13"/>
      <c r="B542" s="216"/>
      <c r="C542" s="217"/>
      <c r="D542" s="218" t="s">
        <v>145</v>
      </c>
      <c r="E542" s="219" t="s">
        <v>19</v>
      </c>
      <c r="F542" s="220" t="s">
        <v>922</v>
      </c>
      <c r="G542" s="217"/>
      <c r="H542" s="221">
        <v>35.414</v>
      </c>
      <c r="I542" s="222"/>
      <c r="J542" s="217"/>
      <c r="K542" s="217"/>
      <c r="L542" s="223"/>
      <c r="M542" s="224"/>
      <c r="N542" s="225"/>
      <c r="O542" s="225"/>
      <c r="P542" s="225"/>
      <c r="Q542" s="225"/>
      <c r="R542" s="225"/>
      <c r="S542" s="225"/>
      <c r="T542" s="22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7" t="s">
        <v>145</v>
      </c>
      <c r="AU542" s="227" t="s">
        <v>82</v>
      </c>
      <c r="AV542" s="13" t="s">
        <v>82</v>
      </c>
      <c r="AW542" s="13" t="s">
        <v>36</v>
      </c>
      <c r="AX542" s="13" t="s">
        <v>75</v>
      </c>
      <c r="AY542" s="227" t="s">
        <v>128</v>
      </c>
    </row>
    <row r="543" spans="1:51" s="13" customFormat="1" ht="12">
      <c r="A543" s="13"/>
      <c r="B543" s="216"/>
      <c r="C543" s="217"/>
      <c r="D543" s="218" t="s">
        <v>145</v>
      </c>
      <c r="E543" s="219" t="s">
        <v>19</v>
      </c>
      <c r="F543" s="220" t="s">
        <v>923</v>
      </c>
      <c r="G543" s="217"/>
      <c r="H543" s="221">
        <v>223.071</v>
      </c>
      <c r="I543" s="222"/>
      <c r="J543" s="217"/>
      <c r="K543" s="217"/>
      <c r="L543" s="223"/>
      <c r="M543" s="224"/>
      <c r="N543" s="225"/>
      <c r="O543" s="225"/>
      <c r="P543" s="225"/>
      <c r="Q543" s="225"/>
      <c r="R543" s="225"/>
      <c r="S543" s="225"/>
      <c r="T543" s="22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27" t="s">
        <v>145</v>
      </c>
      <c r="AU543" s="227" t="s">
        <v>82</v>
      </c>
      <c r="AV543" s="13" t="s">
        <v>82</v>
      </c>
      <c r="AW543" s="13" t="s">
        <v>36</v>
      </c>
      <c r="AX543" s="13" t="s">
        <v>75</v>
      </c>
      <c r="AY543" s="227" t="s">
        <v>128</v>
      </c>
    </row>
    <row r="544" spans="1:51" s="15" customFormat="1" ht="12">
      <c r="A544" s="15"/>
      <c r="B544" s="250"/>
      <c r="C544" s="251"/>
      <c r="D544" s="218" t="s">
        <v>145</v>
      </c>
      <c r="E544" s="252" t="s">
        <v>19</v>
      </c>
      <c r="F544" s="253" t="s">
        <v>847</v>
      </c>
      <c r="G544" s="251"/>
      <c r="H544" s="254">
        <v>258.485</v>
      </c>
      <c r="I544" s="255"/>
      <c r="J544" s="251"/>
      <c r="K544" s="251"/>
      <c r="L544" s="256"/>
      <c r="M544" s="257"/>
      <c r="N544" s="258"/>
      <c r="O544" s="258"/>
      <c r="P544" s="258"/>
      <c r="Q544" s="258"/>
      <c r="R544" s="258"/>
      <c r="S544" s="258"/>
      <c r="T544" s="259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0" t="s">
        <v>145</v>
      </c>
      <c r="AU544" s="260" t="s">
        <v>82</v>
      </c>
      <c r="AV544" s="15" t="s">
        <v>129</v>
      </c>
      <c r="AW544" s="15" t="s">
        <v>36</v>
      </c>
      <c r="AX544" s="15" t="s">
        <v>75</v>
      </c>
      <c r="AY544" s="260" t="s">
        <v>128</v>
      </c>
    </row>
    <row r="545" spans="1:51" s="14" customFormat="1" ht="12">
      <c r="A545" s="14"/>
      <c r="B545" s="228"/>
      <c r="C545" s="229"/>
      <c r="D545" s="218" t="s">
        <v>145</v>
      </c>
      <c r="E545" s="230" t="s">
        <v>19</v>
      </c>
      <c r="F545" s="231" t="s">
        <v>157</v>
      </c>
      <c r="G545" s="229"/>
      <c r="H545" s="232">
        <v>358.085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38" t="s">
        <v>145</v>
      </c>
      <c r="AU545" s="238" t="s">
        <v>82</v>
      </c>
      <c r="AV545" s="14" t="s">
        <v>136</v>
      </c>
      <c r="AW545" s="14" t="s">
        <v>36</v>
      </c>
      <c r="AX545" s="14" t="s">
        <v>80</v>
      </c>
      <c r="AY545" s="238" t="s">
        <v>128</v>
      </c>
    </row>
    <row r="546" spans="1:65" s="2" customFormat="1" ht="33" customHeight="1">
      <c r="A546" s="39"/>
      <c r="B546" s="40"/>
      <c r="C546" s="198" t="s">
        <v>942</v>
      </c>
      <c r="D546" s="198" t="s">
        <v>131</v>
      </c>
      <c r="E546" s="199" t="s">
        <v>943</v>
      </c>
      <c r="F546" s="200" t="s">
        <v>944</v>
      </c>
      <c r="G546" s="201" t="s">
        <v>142</v>
      </c>
      <c r="H546" s="202">
        <v>358.085</v>
      </c>
      <c r="I546" s="203"/>
      <c r="J546" s="204">
        <f>ROUND(I546*H546,2)</f>
        <v>0</v>
      </c>
      <c r="K546" s="200" t="s">
        <v>19</v>
      </c>
      <c r="L546" s="45"/>
      <c r="M546" s="205" t="s">
        <v>19</v>
      </c>
      <c r="N546" s="206" t="s">
        <v>46</v>
      </c>
      <c r="O546" s="85"/>
      <c r="P546" s="207">
        <f>O546*H546</f>
        <v>0</v>
      </c>
      <c r="Q546" s="207">
        <v>1E-05</v>
      </c>
      <c r="R546" s="207">
        <f>Q546*H546</f>
        <v>0.00358085</v>
      </c>
      <c r="S546" s="207">
        <v>0</v>
      </c>
      <c r="T546" s="208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09" t="s">
        <v>228</v>
      </c>
      <c r="AT546" s="209" t="s">
        <v>131</v>
      </c>
      <c r="AU546" s="209" t="s">
        <v>82</v>
      </c>
      <c r="AY546" s="18" t="s">
        <v>128</v>
      </c>
      <c r="BE546" s="210">
        <f>IF(N546="základní",J546,0)</f>
        <v>0</v>
      </c>
      <c r="BF546" s="210">
        <f>IF(N546="snížená",J546,0)</f>
        <v>0</v>
      </c>
      <c r="BG546" s="210">
        <f>IF(N546="zákl. přenesená",J546,0)</f>
        <v>0</v>
      </c>
      <c r="BH546" s="210">
        <f>IF(N546="sníž. přenesená",J546,0)</f>
        <v>0</v>
      </c>
      <c r="BI546" s="210">
        <f>IF(N546="nulová",J546,0)</f>
        <v>0</v>
      </c>
      <c r="BJ546" s="18" t="s">
        <v>80</v>
      </c>
      <c r="BK546" s="210">
        <f>ROUND(I546*H546,2)</f>
        <v>0</v>
      </c>
      <c r="BL546" s="18" t="s">
        <v>228</v>
      </c>
      <c r="BM546" s="209" t="s">
        <v>945</v>
      </c>
    </row>
    <row r="547" spans="1:63" s="12" customFormat="1" ht="25.9" customHeight="1">
      <c r="A547" s="12"/>
      <c r="B547" s="182"/>
      <c r="C547" s="183"/>
      <c r="D547" s="184" t="s">
        <v>74</v>
      </c>
      <c r="E547" s="185" t="s">
        <v>946</v>
      </c>
      <c r="F547" s="185" t="s">
        <v>947</v>
      </c>
      <c r="G547" s="183"/>
      <c r="H547" s="183"/>
      <c r="I547" s="186"/>
      <c r="J547" s="187">
        <f>BK547</f>
        <v>0</v>
      </c>
      <c r="K547" s="183"/>
      <c r="L547" s="188"/>
      <c r="M547" s="189"/>
      <c r="N547" s="190"/>
      <c r="O547" s="190"/>
      <c r="P547" s="191">
        <f>P548+P551+P554+P557</f>
        <v>0</v>
      </c>
      <c r="Q547" s="190"/>
      <c r="R547" s="191">
        <f>R548+R551+R554+R557</f>
        <v>0</v>
      </c>
      <c r="S547" s="190"/>
      <c r="T547" s="192">
        <f>T548+T551+T554+T557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193" t="s">
        <v>158</v>
      </c>
      <c r="AT547" s="194" t="s">
        <v>74</v>
      </c>
      <c r="AU547" s="194" t="s">
        <v>75</v>
      </c>
      <c r="AY547" s="193" t="s">
        <v>128</v>
      </c>
      <c r="BK547" s="195">
        <f>BK548+BK551+BK554+BK557</f>
        <v>0</v>
      </c>
    </row>
    <row r="548" spans="1:63" s="12" customFormat="1" ht="22.8" customHeight="1">
      <c r="A548" s="12"/>
      <c r="B548" s="182"/>
      <c r="C548" s="183"/>
      <c r="D548" s="184" t="s">
        <v>74</v>
      </c>
      <c r="E548" s="196" t="s">
        <v>948</v>
      </c>
      <c r="F548" s="196" t="s">
        <v>949</v>
      </c>
      <c r="G548" s="183"/>
      <c r="H548" s="183"/>
      <c r="I548" s="186"/>
      <c r="J548" s="197">
        <f>BK548</f>
        <v>0</v>
      </c>
      <c r="K548" s="183"/>
      <c r="L548" s="188"/>
      <c r="M548" s="189"/>
      <c r="N548" s="190"/>
      <c r="O548" s="190"/>
      <c r="P548" s="191">
        <f>SUM(P549:P550)</f>
        <v>0</v>
      </c>
      <c r="Q548" s="190"/>
      <c r="R548" s="191">
        <f>SUM(R549:R550)</f>
        <v>0</v>
      </c>
      <c r="S548" s="190"/>
      <c r="T548" s="192">
        <f>SUM(T549:T550)</f>
        <v>0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193" t="s">
        <v>158</v>
      </c>
      <c r="AT548" s="194" t="s">
        <v>74</v>
      </c>
      <c r="AU548" s="194" t="s">
        <v>80</v>
      </c>
      <c r="AY548" s="193" t="s">
        <v>128</v>
      </c>
      <c r="BK548" s="195">
        <f>SUM(BK549:BK550)</f>
        <v>0</v>
      </c>
    </row>
    <row r="549" spans="1:65" s="2" customFormat="1" ht="16.5" customHeight="1">
      <c r="A549" s="39"/>
      <c r="B549" s="40"/>
      <c r="C549" s="198" t="s">
        <v>950</v>
      </c>
      <c r="D549" s="198" t="s">
        <v>131</v>
      </c>
      <c r="E549" s="199" t="s">
        <v>951</v>
      </c>
      <c r="F549" s="200" t="s">
        <v>949</v>
      </c>
      <c r="G549" s="201" t="s">
        <v>952</v>
      </c>
      <c r="H549" s="202">
        <v>1</v>
      </c>
      <c r="I549" s="203"/>
      <c r="J549" s="204">
        <f>ROUND(I549*H549,2)</f>
        <v>0</v>
      </c>
      <c r="K549" s="200" t="s">
        <v>135</v>
      </c>
      <c r="L549" s="45"/>
      <c r="M549" s="205" t="s">
        <v>19</v>
      </c>
      <c r="N549" s="206" t="s">
        <v>46</v>
      </c>
      <c r="O549" s="85"/>
      <c r="P549" s="207">
        <f>O549*H549</f>
        <v>0</v>
      </c>
      <c r="Q549" s="207">
        <v>0</v>
      </c>
      <c r="R549" s="207">
        <f>Q549*H549</f>
        <v>0</v>
      </c>
      <c r="S549" s="207">
        <v>0</v>
      </c>
      <c r="T549" s="208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09" t="s">
        <v>953</v>
      </c>
      <c r="AT549" s="209" t="s">
        <v>131</v>
      </c>
      <c r="AU549" s="209" t="s">
        <v>82</v>
      </c>
      <c r="AY549" s="18" t="s">
        <v>128</v>
      </c>
      <c r="BE549" s="210">
        <f>IF(N549="základní",J549,0)</f>
        <v>0</v>
      </c>
      <c r="BF549" s="210">
        <f>IF(N549="snížená",J549,0)</f>
        <v>0</v>
      </c>
      <c r="BG549" s="210">
        <f>IF(N549="zákl. přenesená",J549,0)</f>
        <v>0</v>
      </c>
      <c r="BH549" s="210">
        <f>IF(N549="sníž. přenesená",J549,0)</f>
        <v>0</v>
      </c>
      <c r="BI549" s="210">
        <f>IF(N549="nulová",J549,0)</f>
        <v>0</v>
      </c>
      <c r="BJ549" s="18" t="s">
        <v>80</v>
      </c>
      <c r="BK549" s="210">
        <f>ROUND(I549*H549,2)</f>
        <v>0</v>
      </c>
      <c r="BL549" s="18" t="s">
        <v>953</v>
      </c>
      <c r="BM549" s="209" t="s">
        <v>954</v>
      </c>
    </row>
    <row r="550" spans="1:47" s="2" customFormat="1" ht="12">
      <c r="A550" s="39"/>
      <c r="B550" s="40"/>
      <c r="C550" s="41"/>
      <c r="D550" s="211" t="s">
        <v>138</v>
      </c>
      <c r="E550" s="41"/>
      <c r="F550" s="212" t="s">
        <v>955</v>
      </c>
      <c r="G550" s="41"/>
      <c r="H550" s="41"/>
      <c r="I550" s="213"/>
      <c r="J550" s="41"/>
      <c r="K550" s="41"/>
      <c r="L550" s="45"/>
      <c r="M550" s="214"/>
      <c r="N550" s="215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138</v>
      </c>
      <c r="AU550" s="18" t="s">
        <v>82</v>
      </c>
    </row>
    <row r="551" spans="1:63" s="12" customFormat="1" ht="22.8" customHeight="1">
      <c r="A551" s="12"/>
      <c r="B551" s="182"/>
      <c r="C551" s="183"/>
      <c r="D551" s="184" t="s">
        <v>74</v>
      </c>
      <c r="E551" s="196" t="s">
        <v>956</v>
      </c>
      <c r="F551" s="196" t="s">
        <v>957</v>
      </c>
      <c r="G551" s="183"/>
      <c r="H551" s="183"/>
      <c r="I551" s="186"/>
      <c r="J551" s="197">
        <f>BK551</f>
        <v>0</v>
      </c>
      <c r="K551" s="183"/>
      <c r="L551" s="188"/>
      <c r="M551" s="189"/>
      <c r="N551" s="190"/>
      <c r="O551" s="190"/>
      <c r="P551" s="191">
        <f>SUM(P552:P553)</f>
        <v>0</v>
      </c>
      <c r="Q551" s="190"/>
      <c r="R551" s="191">
        <f>SUM(R552:R553)</f>
        <v>0</v>
      </c>
      <c r="S551" s="190"/>
      <c r="T551" s="192">
        <f>SUM(T552:T553)</f>
        <v>0</v>
      </c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R551" s="193" t="s">
        <v>158</v>
      </c>
      <c r="AT551" s="194" t="s">
        <v>74</v>
      </c>
      <c r="AU551" s="194" t="s">
        <v>80</v>
      </c>
      <c r="AY551" s="193" t="s">
        <v>128</v>
      </c>
      <c r="BK551" s="195">
        <f>SUM(BK552:BK553)</f>
        <v>0</v>
      </c>
    </row>
    <row r="552" spans="1:65" s="2" customFormat="1" ht="16.5" customHeight="1">
      <c r="A552" s="39"/>
      <c r="B552" s="40"/>
      <c r="C552" s="198" t="s">
        <v>958</v>
      </c>
      <c r="D552" s="198" t="s">
        <v>131</v>
      </c>
      <c r="E552" s="199" t="s">
        <v>959</v>
      </c>
      <c r="F552" s="200" t="s">
        <v>957</v>
      </c>
      <c r="G552" s="201" t="s">
        <v>952</v>
      </c>
      <c r="H552" s="202">
        <v>1</v>
      </c>
      <c r="I552" s="203"/>
      <c r="J552" s="204">
        <f>ROUND(I552*H552,2)</f>
        <v>0</v>
      </c>
      <c r="K552" s="200" t="s">
        <v>135</v>
      </c>
      <c r="L552" s="45"/>
      <c r="M552" s="205" t="s">
        <v>19</v>
      </c>
      <c r="N552" s="206" t="s">
        <v>46</v>
      </c>
      <c r="O552" s="85"/>
      <c r="P552" s="207">
        <f>O552*H552</f>
        <v>0</v>
      </c>
      <c r="Q552" s="207">
        <v>0</v>
      </c>
      <c r="R552" s="207">
        <f>Q552*H552</f>
        <v>0</v>
      </c>
      <c r="S552" s="207">
        <v>0</v>
      </c>
      <c r="T552" s="208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09" t="s">
        <v>953</v>
      </c>
      <c r="AT552" s="209" t="s">
        <v>131</v>
      </c>
      <c r="AU552" s="209" t="s">
        <v>82</v>
      </c>
      <c r="AY552" s="18" t="s">
        <v>128</v>
      </c>
      <c r="BE552" s="210">
        <f>IF(N552="základní",J552,0)</f>
        <v>0</v>
      </c>
      <c r="BF552" s="210">
        <f>IF(N552="snížená",J552,0)</f>
        <v>0</v>
      </c>
      <c r="BG552" s="210">
        <f>IF(N552="zákl. přenesená",J552,0)</f>
        <v>0</v>
      </c>
      <c r="BH552" s="210">
        <f>IF(N552="sníž. přenesená",J552,0)</f>
        <v>0</v>
      </c>
      <c r="BI552" s="210">
        <f>IF(N552="nulová",J552,0)</f>
        <v>0</v>
      </c>
      <c r="BJ552" s="18" t="s">
        <v>80</v>
      </c>
      <c r="BK552" s="210">
        <f>ROUND(I552*H552,2)</f>
        <v>0</v>
      </c>
      <c r="BL552" s="18" t="s">
        <v>953</v>
      </c>
      <c r="BM552" s="209" t="s">
        <v>960</v>
      </c>
    </row>
    <row r="553" spans="1:47" s="2" customFormat="1" ht="12">
      <c r="A553" s="39"/>
      <c r="B553" s="40"/>
      <c r="C553" s="41"/>
      <c r="D553" s="211" t="s">
        <v>138</v>
      </c>
      <c r="E553" s="41"/>
      <c r="F553" s="212" t="s">
        <v>961</v>
      </c>
      <c r="G553" s="41"/>
      <c r="H553" s="41"/>
      <c r="I553" s="213"/>
      <c r="J553" s="41"/>
      <c r="K553" s="41"/>
      <c r="L553" s="45"/>
      <c r="M553" s="214"/>
      <c r="N553" s="215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138</v>
      </c>
      <c r="AU553" s="18" t="s">
        <v>82</v>
      </c>
    </row>
    <row r="554" spans="1:63" s="12" customFormat="1" ht="22.8" customHeight="1">
      <c r="A554" s="12"/>
      <c r="B554" s="182"/>
      <c r="C554" s="183"/>
      <c r="D554" s="184" t="s">
        <v>74</v>
      </c>
      <c r="E554" s="196" t="s">
        <v>962</v>
      </c>
      <c r="F554" s="196" t="s">
        <v>963</v>
      </c>
      <c r="G554" s="183"/>
      <c r="H554" s="183"/>
      <c r="I554" s="186"/>
      <c r="J554" s="197">
        <f>BK554</f>
        <v>0</v>
      </c>
      <c r="K554" s="183"/>
      <c r="L554" s="188"/>
      <c r="M554" s="189"/>
      <c r="N554" s="190"/>
      <c r="O554" s="190"/>
      <c r="P554" s="191">
        <f>SUM(P555:P556)</f>
        <v>0</v>
      </c>
      <c r="Q554" s="190"/>
      <c r="R554" s="191">
        <f>SUM(R555:R556)</f>
        <v>0</v>
      </c>
      <c r="S554" s="190"/>
      <c r="T554" s="192">
        <f>SUM(T555:T556)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193" t="s">
        <v>158</v>
      </c>
      <c r="AT554" s="194" t="s">
        <v>74</v>
      </c>
      <c r="AU554" s="194" t="s">
        <v>80</v>
      </c>
      <c r="AY554" s="193" t="s">
        <v>128</v>
      </c>
      <c r="BK554" s="195">
        <f>SUM(BK555:BK556)</f>
        <v>0</v>
      </c>
    </row>
    <row r="555" spans="1:65" s="2" customFormat="1" ht="16.5" customHeight="1">
      <c r="A555" s="39"/>
      <c r="B555" s="40"/>
      <c r="C555" s="198" t="s">
        <v>964</v>
      </c>
      <c r="D555" s="198" t="s">
        <v>131</v>
      </c>
      <c r="E555" s="199" t="s">
        <v>965</v>
      </c>
      <c r="F555" s="200" t="s">
        <v>966</v>
      </c>
      <c r="G555" s="201" t="s">
        <v>952</v>
      </c>
      <c r="H555" s="202">
        <v>1</v>
      </c>
      <c r="I555" s="203"/>
      <c r="J555" s="204">
        <f>ROUND(I555*H555,2)</f>
        <v>0</v>
      </c>
      <c r="K555" s="200" t="s">
        <v>135</v>
      </c>
      <c r="L555" s="45"/>
      <c r="M555" s="205" t="s">
        <v>19</v>
      </c>
      <c r="N555" s="206" t="s">
        <v>46</v>
      </c>
      <c r="O555" s="85"/>
      <c r="P555" s="207">
        <f>O555*H555</f>
        <v>0</v>
      </c>
      <c r="Q555" s="207">
        <v>0</v>
      </c>
      <c r="R555" s="207">
        <f>Q555*H555</f>
        <v>0</v>
      </c>
      <c r="S555" s="207">
        <v>0</v>
      </c>
      <c r="T555" s="208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09" t="s">
        <v>953</v>
      </c>
      <c r="AT555" s="209" t="s">
        <v>131</v>
      </c>
      <c r="AU555" s="209" t="s">
        <v>82</v>
      </c>
      <c r="AY555" s="18" t="s">
        <v>128</v>
      </c>
      <c r="BE555" s="210">
        <f>IF(N555="základní",J555,0)</f>
        <v>0</v>
      </c>
      <c r="BF555" s="210">
        <f>IF(N555="snížená",J555,0)</f>
        <v>0</v>
      </c>
      <c r="BG555" s="210">
        <f>IF(N555="zákl. přenesená",J555,0)</f>
        <v>0</v>
      </c>
      <c r="BH555" s="210">
        <f>IF(N555="sníž. přenesená",J555,0)</f>
        <v>0</v>
      </c>
      <c r="BI555" s="210">
        <f>IF(N555="nulová",J555,0)</f>
        <v>0</v>
      </c>
      <c r="BJ555" s="18" t="s">
        <v>80</v>
      </c>
      <c r="BK555" s="210">
        <f>ROUND(I555*H555,2)</f>
        <v>0</v>
      </c>
      <c r="BL555" s="18" t="s">
        <v>953</v>
      </c>
      <c r="BM555" s="209" t="s">
        <v>967</v>
      </c>
    </row>
    <row r="556" spans="1:47" s="2" customFormat="1" ht="12">
      <c r="A556" s="39"/>
      <c r="B556" s="40"/>
      <c r="C556" s="41"/>
      <c r="D556" s="211" t="s">
        <v>138</v>
      </c>
      <c r="E556" s="41"/>
      <c r="F556" s="212" t="s">
        <v>968</v>
      </c>
      <c r="G556" s="41"/>
      <c r="H556" s="41"/>
      <c r="I556" s="213"/>
      <c r="J556" s="41"/>
      <c r="K556" s="41"/>
      <c r="L556" s="45"/>
      <c r="M556" s="214"/>
      <c r="N556" s="215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138</v>
      </c>
      <c r="AU556" s="18" t="s">
        <v>82</v>
      </c>
    </row>
    <row r="557" spans="1:63" s="12" customFormat="1" ht="22.8" customHeight="1">
      <c r="A557" s="12"/>
      <c r="B557" s="182"/>
      <c r="C557" s="183"/>
      <c r="D557" s="184" t="s">
        <v>74</v>
      </c>
      <c r="E557" s="196" t="s">
        <v>969</v>
      </c>
      <c r="F557" s="196" t="s">
        <v>970</v>
      </c>
      <c r="G557" s="183"/>
      <c r="H557" s="183"/>
      <c r="I557" s="186"/>
      <c r="J557" s="197">
        <f>BK557</f>
        <v>0</v>
      </c>
      <c r="K557" s="183"/>
      <c r="L557" s="188"/>
      <c r="M557" s="189"/>
      <c r="N557" s="190"/>
      <c r="O557" s="190"/>
      <c r="P557" s="191">
        <f>SUM(P558:P560)</f>
        <v>0</v>
      </c>
      <c r="Q557" s="190"/>
      <c r="R557" s="191">
        <f>SUM(R558:R560)</f>
        <v>0</v>
      </c>
      <c r="S557" s="190"/>
      <c r="T557" s="192">
        <f>SUM(T558:T560)</f>
        <v>0</v>
      </c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R557" s="193" t="s">
        <v>158</v>
      </c>
      <c r="AT557" s="194" t="s">
        <v>74</v>
      </c>
      <c r="AU557" s="194" t="s">
        <v>80</v>
      </c>
      <c r="AY557" s="193" t="s">
        <v>128</v>
      </c>
      <c r="BK557" s="195">
        <f>SUM(BK558:BK560)</f>
        <v>0</v>
      </c>
    </row>
    <row r="558" spans="1:65" s="2" customFormat="1" ht="16.5" customHeight="1">
      <c r="A558" s="39"/>
      <c r="B558" s="40"/>
      <c r="C558" s="198" t="s">
        <v>971</v>
      </c>
      <c r="D558" s="198" t="s">
        <v>131</v>
      </c>
      <c r="E558" s="199" t="s">
        <v>972</v>
      </c>
      <c r="F558" s="200" t="s">
        <v>970</v>
      </c>
      <c r="G558" s="201" t="s">
        <v>952</v>
      </c>
      <c r="H558" s="202">
        <v>1</v>
      </c>
      <c r="I558" s="203"/>
      <c r="J558" s="204">
        <f>ROUND(I558*H558,2)</f>
        <v>0</v>
      </c>
      <c r="K558" s="200" t="s">
        <v>135</v>
      </c>
      <c r="L558" s="45"/>
      <c r="M558" s="205" t="s">
        <v>19</v>
      </c>
      <c r="N558" s="206" t="s">
        <v>46</v>
      </c>
      <c r="O558" s="85"/>
      <c r="P558" s="207">
        <f>O558*H558</f>
        <v>0</v>
      </c>
      <c r="Q558" s="207">
        <v>0</v>
      </c>
      <c r="R558" s="207">
        <f>Q558*H558</f>
        <v>0</v>
      </c>
      <c r="S558" s="207">
        <v>0</v>
      </c>
      <c r="T558" s="208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09" t="s">
        <v>953</v>
      </c>
      <c r="AT558" s="209" t="s">
        <v>131</v>
      </c>
      <c r="AU558" s="209" t="s">
        <v>82</v>
      </c>
      <c r="AY558" s="18" t="s">
        <v>128</v>
      </c>
      <c r="BE558" s="210">
        <f>IF(N558="základní",J558,0)</f>
        <v>0</v>
      </c>
      <c r="BF558" s="210">
        <f>IF(N558="snížená",J558,0)</f>
        <v>0</v>
      </c>
      <c r="BG558" s="210">
        <f>IF(N558="zákl. přenesená",J558,0)</f>
        <v>0</v>
      </c>
      <c r="BH558" s="210">
        <f>IF(N558="sníž. přenesená",J558,0)</f>
        <v>0</v>
      </c>
      <c r="BI558" s="210">
        <f>IF(N558="nulová",J558,0)</f>
        <v>0</v>
      </c>
      <c r="BJ558" s="18" t="s">
        <v>80</v>
      </c>
      <c r="BK558" s="210">
        <f>ROUND(I558*H558,2)</f>
        <v>0</v>
      </c>
      <c r="BL558" s="18" t="s">
        <v>953</v>
      </c>
      <c r="BM558" s="209" t="s">
        <v>973</v>
      </c>
    </row>
    <row r="559" spans="1:47" s="2" customFormat="1" ht="12">
      <c r="A559" s="39"/>
      <c r="B559" s="40"/>
      <c r="C559" s="41"/>
      <c r="D559" s="211" t="s">
        <v>138</v>
      </c>
      <c r="E559" s="41"/>
      <c r="F559" s="212" t="s">
        <v>974</v>
      </c>
      <c r="G559" s="41"/>
      <c r="H559" s="41"/>
      <c r="I559" s="213"/>
      <c r="J559" s="41"/>
      <c r="K559" s="41"/>
      <c r="L559" s="45"/>
      <c r="M559" s="214"/>
      <c r="N559" s="215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138</v>
      </c>
      <c r="AU559" s="18" t="s">
        <v>82</v>
      </c>
    </row>
    <row r="560" spans="1:65" s="2" customFormat="1" ht="37.8" customHeight="1">
      <c r="A560" s="39"/>
      <c r="B560" s="40"/>
      <c r="C560" s="198" t="s">
        <v>975</v>
      </c>
      <c r="D560" s="198" t="s">
        <v>131</v>
      </c>
      <c r="E560" s="199" t="s">
        <v>976</v>
      </c>
      <c r="F560" s="200" t="s">
        <v>977</v>
      </c>
      <c r="G560" s="201" t="s">
        <v>952</v>
      </c>
      <c r="H560" s="202">
        <v>1</v>
      </c>
      <c r="I560" s="203"/>
      <c r="J560" s="204">
        <f>ROUND(I560*H560,2)</f>
        <v>0</v>
      </c>
      <c r="K560" s="200" t="s">
        <v>19</v>
      </c>
      <c r="L560" s="45"/>
      <c r="M560" s="261" t="s">
        <v>19</v>
      </c>
      <c r="N560" s="262" t="s">
        <v>46</v>
      </c>
      <c r="O560" s="263"/>
      <c r="P560" s="264">
        <f>O560*H560</f>
        <v>0</v>
      </c>
      <c r="Q560" s="264">
        <v>0</v>
      </c>
      <c r="R560" s="264">
        <f>Q560*H560</f>
        <v>0</v>
      </c>
      <c r="S560" s="264">
        <v>0</v>
      </c>
      <c r="T560" s="26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09" t="s">
        <v>953</v>
      </c>
      <c r="AT560" s="209" t="s">
        <v>131</v>
      </c>
      <c r="AU560" s="209" t="s">
        <v>82</v>
      </c>
      <c r="AY560" s="18" t="s">
        <v>128</v>
      </c>
      <c r="BE560" s="210">
        <f>IF(N560="základní",J560,0)</f>
        <v>0</v>
      </c>
      <c r="BF560" s="210">
        <f>IF(N560="snížená",J560,0)</f>
        <v>0</v>
      </c>
      <c r="BG560" s="210">
        <f>IF(N560="zákl. přenesená",J560,0)</f>
        <v>0</v>
      </c>
      <c r="BH560" s="210">
        <f>IF(N560="sníž. přenesená",J560,0)</f>
        <v>0</v>
      </c>
      <c r="BI560" s="210">
        <f>IF(N560="nulová",J560,0)</f>
        <v>0</v>
      </c>
      <c r="BJ560" s="18" t="s">
        <v>80</v>
      </c>
      <c r="BK560" s="210">
        <f>ROUND(I560*H560,2)</f>
        <v>0</v>
      </c>
      <c r="BL560" s="18" t="s">
        <v>953</v>
      </c>
      <c r="BM560" s="209" t="s">
        <v>978</v>
      </c>
    </row>
    <row r="561" spans="1:31" s="2" customFormat="1" ht="6.95" customHeight="1">
      <c r="A561" s="39"/>
      <c r="B561" s="60"/>
      <c r="C561" s="61"/>
      <c r="D561" s="61"/>
      <c r="E561" s="61"/>
      <c r="F561" s="61"/>
      <c r="G561" s="61"/>
      <c r="H561" s="61"/>
      <c r="I561" s="61"/>
      <c r="J561" s="61"/>
      <c r="K561" s="61"/>
      <c r="L561" s="45"/>
      <c r="M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</row>
  </sheetData>
  <sheetProtection password="CC35" sheet="1" objects="1" scenarios="1" formatColumns="0" formatRows="0" autoFilter="0"/>
  <autoFilter ref="C97:K560"/>
  <mergeCells count="6">
    <mergeCell ref="E7:H7"/>
    <mergeCell ref="E16:H16"/>
    <mergeCell ref="E25:H25"/>
    <mergeCell ref="E46:H46"/>
    <mergeCell ref="E90:H90"/>
    <mergeCell ref="L2:V2"/>
  </mergeCells>
  <hyperlinks>
    <hyperlink ref="F102" r:id="rId1" display="https://podminky.urs.cz/item/CS_URS_2023_01/317142422"/>
    <hyperlink ref="F104" r:id="rId2" display="https://podminky.urs.cz/item/CS_URS_2023_01/319201321"/>
    <hyperlink ref="F126" r:id="rId3" display="https://podminky.urs.cz/item/CS_URS_2023_01/342272225"/>
    <hyperlink ref="F132" r:id="rId4" display="https://podminky.urs.cz/item/CS_URS_2023_01/342291141"/>
    <hyperlink ref="F146" r:id="rId5" display="https://podminky.urs.cz/item/CS_URS_2023_01/611321131"/>
    <hyperlink ref="F149" r:id="rId6" display="https://podminky.urs.cz/item/CS_URS_2023_01/611325412"/>
    <hyperlink ref="F152" r:id="rId7" display="https://podminky.urs.cz/item/CS_URS_2023_01/612131121"/>
    <hyperlink ref="F155" r:id="rId8" display="https://podminky.urs.cz/item/CS_URS_2023_01/612142001"/>
    <hyperlink ref="F158" r:id="rId9" display="https://podminky.urs.cz/item/CS_URS_2023_01/612321131"/>
    <hyperlink ref="F173" r:id="rId10" display="https://podminky.urs.cz/item/CS_URS_2023_01/619991001"/>
    <hyperlink ref="F175" r:id="rId11" display="https://podminky.urs.cz/item/CS_URS_2023_01/619991011"/>
    <hyperlink ref="F177" r:id="rId12" display="https://podminky.urs.cz/item/CS_URS_2023_01/619991021"/>
    <hyperlink ref="F179" r:id="rId13" display="https://podminky.urs.cz/item/CS_URS_2023_01/619995001"/>
    <hyperlink ref="F182" r:id="rId14" display="https://podminky.urs.cz/item/CS_URS_2023_01/642942611"/>
    <hyperlink ref="F189" r:id="rId15" display="https://podminky.urs.cz/item/CS_URS_2023_01/949101111"/>
    <hyperlink ref="F192" r:id="rId16" display="https://podminky.urs.cz/item/CS_URS_2023_01/952901111"/>
    <hyperlink ref="F194" r:id="rId17" display="https://podminky.urs.cz/item/CS_URS_2023_01/952901411"/>
    <hyperlink ref="F197" r:id="rId18" display="https://podminky.urs.cz/item/CS_URS_2023_01/953941209"/>
    <hyperlink ref="F200" r:id="rId19" display="https://podminky.urs.cz/item/CS_URS_2023_01/953941220"/>
    <hyperlink ref="F204" r:id="rId20" display="https://podminky.urs.cz/item/CS_URS_2023_01/953942121"/>
    <hyperlink ref="F207" r:id="rId21" display="https://podminky.urs.cz/item/CS_URS_2023_01/953943111"/>
    <hyperlink ref="F210" r:id="rId22" display="https://podminky.urs.cz/item/CS_URS_2023_01/962031133"/>
    <hyperlink ref="F216" r:id="rId23" display="https://podminky.urs.cz/item/CS_URS_2023_01/962032230"/>
    <hyperlink ref="F219" r:id="rId24" display="https://podminky.urs.cz/item/CS_URS_2023_01/965046111"/>
    <hyperlink ref="F222" r:id="rId25" display="https://podminky.urs.cz/item/CS_URS_2023_01/968072455"/>
    <hyperlink ref="F228" r:id="rId26" display="https://podminky.urs.cz/item/CS_URS_2023_01/976081111"/>
    <hyperlink ref="F231" r:id="rId27" display="https://podminky.urs.cz/item/CS_URS_2023_01/976082131"/>
    <hyperlink ref="F234" r:id="rId28" display="https://podminky.urs.cz/item/CS_URS_2023_01/976084111"/>
    <hyperlink ref="F237" r:id="rId29" display="https://podminky.urs.cz/item/CS_URS_2023_01/976085411"/>
    <hyperlink ref="F239" r:id="rId30" display="https://podminky.urs.cz/item/CS_URS_2023_01/978012141"/>
    <hyperlink ref="F242" r:id="rId31" display="https://podminky.urs.cz/item/CS_URS_2023_01/978012191"/>
    <hyperlink ref="F245" r:id="rId32" display="https://podminky.urs.cz/item/CS_URS_2023_01/978013191"/>
    <hyperlink ref="F254" r:id="rId33" display="https://podminky.urs.cz/item/CS_URS_2023_01/978022151"/>
    <hyperlink ref="F257" r:id="rId34" display="https://podminky.urs.cz/item/CS_URS_2023_01/985131311"/>
    <hyperlink ref="F261" r:id="rId35" display="https://podminky.urs.cz/item/CS_URS_2023_01/997013151"/>
    <hyperlink ref="F263" r:id="rId36" display="https://podminky.urs.cz/item/CS_URS_2023_01/997013501"/>
    <hyperlink ref="F265" r:id="rId37" display="https://podminky.urs.cz/item/CS_URS_2023_01/997013509"/>
    <hyperlink ref="F268" r:id="rId38" display="https://podminky.urs.cz/item/CS_URS_2023_01/997013812"/>
    <hyperlink ref="F270" r:id="rId39" display="https://podminky.urs.cz/item/CS_URS_2023_01/997013861"/>
    <hyperlink ref="F273" r:id="rId40" display="https://podminky.urs.cz/item/CS_URS_2023_01/997013863"/>
    <hyperlink ref="F276" r:id="rId41" display="https://podminky.urs.cz/item/CS_URS_2023_01/997013867"/>
    <hyperlink ref="F280" r:id="rId42" display="https://podminky.urs.cz/item/CS_URS_2023_01/998017001"/>
    <hyperlink ref="F327" r:id="rId43" display="https://podminky.urs.cz/item/CS_URS_2023_01/725110814"/>
    <hyperlink ref="F329" r:id="rId44" display="https://podminky.urs.cz/item/CS_URS_2023_01/725119122"/>
    <hyperlink ref="F331" r:id="rId45" display="https://podminky.urs.cz/item/CS_URS_2023_01/725210821"/>
    <hyperlink ref="F333" r:id="rId46" display="https://podminky.urs.cz/item/CS_URS_2023_01/725219102"/>
    <hyperlink ref="F335" r:id="rId47" display="https://podminky.urs.cz/item/CS_URS_2023_01/725339111"/>
    <hyperlink ref="F337" r:id="rId48" display="https://podminky.urs.cz/item/CS_URS_2023_01/725820802"/>
    <hyperlink ref="F339" r:id="rId49" display="https://podminky.urs.cz/item/CS_URS_2023_01/725829101"/>
    <hyperlink ref="F341" r:id="rId50" display="https://podminky.urs.cz/item/CS_URS_2023_01/725829131"/>
    <hyperlink ref="F343" r:id="rId51" display="https://podminky.urs.cz/item/CS_URS_2023_01/725850800"/>
    <hyperlink ref="F345" r:id="rId52" display="https://podminky.urs.cz/item/CS_URS_2023_01/725859102"/>
    <hyperlink ref="F347" r:id="rId53" display="https://podminky.urs.cz/item/CS_URS_2023_01/725860811"/>
    <hyperlink ref="F349" r:id="rId54" display="https://podminky.urs.cz/item/CS_URS_2023_01/725869101"/>
    <hyperlink ref="F351" r:id="rId55" display="https://podminky.urs.cz/item/CS_URS_2023_01/725980121"/>
    <hyperlink ref="F354" r:id="rId56" display="https://podminky.urs.cz/item/CS_URS_2023_01/725980122"/>
    <hyperlink ref="F357" r:id="rId57" display="https://podminky.urs.cz/item/CS_URS_2023_01/998725101"/>
    <hyperlink ref="F359" r:id="rId58" display="https://podminky.urs.cz/item/CS_URS_2023_01/998725181"/>
    <hyperlink ref="F370" r:id="rId59" display="https://podminky.urs.cz/item/CS_URS_2023_01/763121821"/>
    <hyperlink ref="F377" r:id="rId60" display="https://podminky.urs.cz/item/CS_URS_2023_01/766660001"/>
    <hyperlink ref="F380" r:id="rId61" display="https://podminky.urs.cz/item/CS_URS_2023_01/766660002"/>
    <hyperlink ref="F385" r:id="rId62" display="https://podminky.urs.cz/item/CS_URS_2023_01/998766101"/>
    <hyperlink ref="F387" r:id="rId63" display="https://podminky.urs.cz/item/CS_URS_2023_01/998766181"/>
    <hyperlink ref="F390" r:id="rId64" display="https://podminky.urs.cz/item/CS_URS_2023_01/767221001"/>
    <hyperlink ref="F393" r:id="rId65" display="https://podminky.urs.cz/item/CS_URS_2023_01/998767101"/>
    <hyperlink ref="F395" r:id="rId66" display="https://podminky.urs.cz/item/CS_URS_2023_01/998767181"/>
    <hyperlink ref="F398" r:id="rId67" display="https://podminky.urs.cz/item/CS_URS_2023_01/771111011"/>
    <hyperlink ref="F401" r:id="rId68" display="https://podminky.urs.cz/item/CS_URS_2023_01/771121011"/>
    <hyperlink ref="F403" r:id="rId69" display="https://podminky.urs.cz/item/CS_URS_2023_01/771161022"/>
    <hyperlink ref="F410" r:id="rId70" display="https://podminky.urs.cz/item/CS_URS_2023_01/771274123"/>
    <hyperlink ref="F416" r:id="rId71" display="https://podminky.urs.cz/item/CS_URS_2023_01/771274242"/>
    <hyperlink ref="F421" r:id="rId72" display="https://podminky.urs.cz/item/CS_URS_2023_01/771471810"/>
    <hyperlink ref="F426" r:id="rId73" display="https://podminky.urs.cz/item/CS_URS_2023_01/771471830"/>
    <hyperlink ref="F429" r:id="rId74" display="https://podminky.urs.cz/item/CS_URS_2023_01/771474113"/>
    <hyperlink ref="F440" r:id="rId75" display="https://podminky.urs.cz/item/CS_URS_2023_01/771474133"/>
    <hyperlink ref="F446" r:id="rId76" display="https://podminky.urs.cz/item/CS_URS_2023_01/771571810"/>
    <hyperlink ref="F449" r:id="rId77" display="https://podminky.urs.cz/item/CS_URS_2023_01/771574263"/>
    <hyperlink ref="F454" r:id="rId78" display="https://podminky.urs.cz/item/CS_URS_2023_01/771577111"/>
    <hyperlink ref="F457" r:id="rId79" display="https://podminky.urs.cz/item/CS_URS_2023_01/771577112"/>
    <hyperlink ref="F459" r:id="rId80" display="https://podminky.urs.cz/item/CS_URS_2023_01/998771101"/>
    <hyperlink ref="F461" r:id="rId81" display="https://podminky.urs.cz/item/CS_URS_2023_01/998771181"/>
    <hyperlink ref="F464" r:id="rId82" display="https://podminky.urs.cz/item/CS_URS_2023_01/781111011"/>
    <hyperlink ref="F471" r:id="rId83" display="https://podminky.urs.cz/item/CS_URS_2023_01/781121011"/>
    <hyperlink ref="F473" r:id="rId84" display="https://podminky.urs.cz/item/CS_URS_2023_01/781471810"/>
    <hyperlink ref="F482" r:id="rId85" display="https://podminky.urs.cz/item/CS_URS_2023_01/781473920"/>
    <hyperlink ref="F485" r:id="rId86" display="https://podminky.urs.cz/item/CS_URS_2023_01/781474112"/>
    <hyperlink ref="F489" r:id="rId87" display="https://podminky.urs.cz/item/CS_URS_2023_01/781477111"/>
    <hyperlink ref="F491" r:id="rId88" display="https://podminky.urs.cz/item/CS_URS_2023_01/781494111"/>
    <hyperlink ref="F496" r:id="rId89" display="https://podminky.urs.cz/item/CS_URS_2023_01/781494511"/>
    <hyperlink ref="F502" r:id="rId90" display="https://podminky.urs.cz/item/CS_URS_2023_01/781495115"/>
    <hyperlink ref="F508" r:id="rId91" display="https://podminky.urs.cz/item/CS_URS_2023_01/781495141"/>
    <hyperlink ref="F510" r:id="rId92" display="https://podminky.urs.cz/item/CS_URS_2023_01/781495142"/>
    <hyperlink ref="F512" r:id="rId93" display="https://podminky.urs.cz/item/CS_URS_2023_01/998781101"/>
    <hyperlink ref="F514" r:id="rId94" display="https://podminky.urs.cz/item/CS_URS_2023_01/998781181"/>
    <hyperlink ref="F517" r:id="rId95" display="https://podminky.urs.cz/item/CS_URS_2023_01/784111001"/>
    <hyperlink ref="F526" r:id="rId96" display="https://podminky.urs.cz/item/CS_URS_2023_01/784121001"/>
    <hyperlink ref="F529" r:id="rId97" display="https://podminky.urs.cz/item/CS_URS_2023_01/784121011"/>
    <hyperlink ref="F550" r:id="rId98" display="https://podminky.urs.cz/item/CS_URS_2023_01/020001000"/>
    <hyperlink ref="F553" r:id="rId99" display="https://podminky.urs.cz/item/CS_URS_2023_01/030001000"/>
    <hyperlink ref="F556" r:id="rId100" display="https://podminky.urs.cz/item/CS_URS_2023_01/045002000"/>
    <hyperlink ref="F559" r:id="rId101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979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980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981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982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983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984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985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986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987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988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989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79</v>
      </c>
      <c r="F18" s="277" t="s">
        <v>990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991</v>
      </c>
      <c r="F19" s="277" t="s">
        <v>992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993</v>
      </c>
      <c r="F20" s="277" t="s">
        <v>994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995</v>
      </c>
      <c r="F21" s="277" t="s">
        <v>996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997</v>
      </c>
      <c r="F22" s="277" t="s">
        <v>998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999</v>
      </c>
      <c r="F23" s="277" t="s">
        <v>1000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1001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1002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1003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1004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1005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1006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1007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1008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1009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114</v>
      </c>
      <c r="F36" s="277"/>
      <c r="G36" s="277" t="s">
        <v>1010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1011</v>
      </c>
      <c r="F37" s="277"/>
      <c r="G37" s="277" t="s">
        <v>1012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56</v>
      </c>
      <c r="F38" s="277"/>
      <c r="G38" s="277" t="s">
        <v>1013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57</v>
      </c>
      <c r="F39" s="277"/>
      <c r="G39" s="277" t="s">
        <v>1014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115</v>
      </c>
      <c r="F40" s="277"/>
      <c r="G40" s="277" t="s">
        <v>1015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116</v>
      </c>
      <c r="F41" s="277"/>
      <c r="G41" s="277" t="s">
        <v>1016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1017</v>
      </c>
      <c r="F42" s="277"/>
      <c r="G42" s="277" t="s">
        <v>1018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1019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1020</v>
      </c>
      <c r="F44" s="277"/>
      <c r="G44" s="277" t="s">
        <v>1021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118</v>
      </c>
      <c r="F45" s="277"/>
      <c r="G45" s="277" t="s">
        <v>1022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1023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1024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1025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1026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1027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1028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1029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1030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1031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1032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1033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1034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1035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1036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1037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1038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1039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1040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1041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1042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1043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1044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1045</v>
      </c>
      <c r="D76" s="295"/>
      <c r="E76" s="295"/>
      <c r="F76" s="295" t="s">
        <v>1046</v>
      </c>
      <c r="G76" s="296"/>
      <c r="H76" s="295" t="s">
        <v>57</v>
      </c>
      <c r="I76" s="295" t="s">
        <v>60</v>
      </c>
      <c r="J76" s="295" t="s">
        <v>1047</v>
      </c>
      <c r="K76" s="294"/>
    </row>
    <row r="77" spans="2:11" s="1" customFormat="1" ht="17.25" customHeight="1">
      <c r="B77" s="292"/>
      <c r="C77" s="297" t="s">
        <v>1048</v>
      </c>
      <c r="D77" s="297"/>
      <c r="E77" s="297"/>
      <c r="F77" s="298" t="s">
        <v>1049</v>
      </c>
      <c r="G77" s="299"/>
      <c r="H77" s="297"/>
      <c r="I77" s="297"/>
      <c r="J77" s="297" t="s">
        <v>1050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56</v>
      </c>
      <c r="D79" s="302"/>
      <c r="E79" s="302"/>
      <c r="F79" s="303" t="s">
        <v>1051</v>
      </c>
      <c r="G79" s="304"/>
      <c r="H79" s="280" t="s">
        <v>1052</v>
      </c>
      <c r="I79" s="280" t="s">
        <v>1053</v>
      </c>
      <c r="J79" s="280">
        <v>20</v>
      </c>
      <c r="K79" s="294"/>
    </row>
    <row r="80" spans="2:11" s="1" customFormat="1" ht="15" customHeight="1">
      <c r="B80" s="292"/>
      <c r="C80" s="280" t="s">
        <v>1054</v>
      </c>
      <c r="D80" s="280"/>
      <c r="E80" s="280"/>
      <c r="F80" s="303" t="s">
        <v>1051</v>
      </c>
      <c r="G80" s="304"/>
      <c r="H80" s="280" t="s">
        <v>1055</v>
      </c>
      <c r="I80" s="280" t="s">
        <v>1053</v>
      </c>
      <c r="J80" s="280">
        <v>120</v>
      </c>
      <c r="K80" s="294"/>
    </row>
    <row r="81" spans="2:11" s="1" customFormat="1" ht="15" customHeight="1">
      <c r="B81" s="305"/>
      <c r="C81" s="280" t="s">
        <v>1056</v>
      </c>
      <c r="D81" s="280"/>
      <c r="E81" s="280"/>
      <c r="F81" s="303" t="s">
        <v>1057</v>
      </c>
      <c r="G81" s="304"/>
      <c r="H81" s="280" t="s">
        <v>1058</v>
      </c>
      <c r="I81" s="280" t="s">
        <v>1053</v>
      </c>
      <c r="J81" s="280">
        <v>50</v>
      </c>
      <c r="K81" s="294"/>
    </row>
    <row r="82" spans="2:11" s="1" customFormat="1" ht="15" customHeight="1">
      <c r="B82" s="305"/>
      <c r="C82" s="280" t="s">
        <v>1059</v>
      </c>
      <c r="D82" s="280"/>
      <c r="E82" s="280"/>
      <c r="F82" s="303" t="s">
        <v>1051</v>
      </c>
      <c r="G82" s="304"/>
      <c r="H82" s="280" t="s">
        <v>1060</v>
      </c>
      <c r="I82" s="280" t="s">
        <v>1061</v>
      </c>
      <c r="J82" s="280"/>
      <c r="K82" s="294"/>
    </row>
    <row r="83" spans="2:11" s="1" customFormat="1" ht="15" customHeight="1">
      <c r="B83" s="305"/>
      <c r="C83" s="306" t="s">
        <v>1062</v>
      </c>
      <c r="D83" s="306"/>
      <c r="E83" s="306"/>
      <c r="F83" s="307" t="s">
        <v>1057</v>
      </c>
      <c r="G83" s="306"/>
      <c r="H83" s="306" t="s">
        <v>1063</v>
      </c>
      <c r="I83" s="306" t="s">
        <v>1053</v>
      </c>
      <c r="J83" s="306">
        <v>15</v>
      </c>
      <c r="K83" s="294"/>
    </row>
    <row r="84" spans="2:11" s="1" customFormat="1" ht="15" customHeight="1">
      <c r="B84" s="305"/>
      <c r="C84" s="306" t="s">
        <v>1064</v>
      </c>
      <c r="D84" s="306"/>
      <c r="E84" s="306"/>
      <c r="F84" s="307" t="s">
        <v>1057</v>
      </c>
      <c r="G84" s="306"/>
      <c r="H84" s="306" t="s">
        <v>1065</v>
      </c>
      <c r="I84" s="306" t="s">
        <v>1053</v>
      </c>
      <c r="J84" s="306">
        <v>15</v>
      </c>
      <c r="K84" s="294"/>
    </row>
    <row r="85" spans="2:11" s="1" customFormat="1" ht="15" customHeight="1">
      <c r="B85" s="305"/>
      <c r="C85" s="306" t="s">
        <v>1066</v>
      </c>
      <c r="D85" s="306"/>
      <c r="E85" s="306"/>
      <c r="F85" s="307" t="s">
        <v>1057</v>
      </c>
      <c r="G85" s="306"/>
      <c r="H85" s="306" t="s">
        <v>1067</v>
      </c>
      <c r="I85" s="306" t="s">
        <v>1053</v>
      </c>
      <c r="J85" s="306">
        <v>20</v>
      </c>
      <c r="K85" s="294"/>
    </row>
    <row r="86" spans="2:11" s="1" customFormat="1" ht="15" customHeight="1">
      <c r="B86" s="305"/>
      <c r="C86" s="306" t="s">
        <v>1068</v>
      </c>
      <c r="D86" s="306"/>
      <c r="E86" s="306"/>
      <c r="F86" s="307" t="s">
        <v>1057</v>
      </c>
      <c r="G86" s="306"/>
      <c r="H86" s="306" t="s">
        <v>1069</v>
      </c>
      <c r="I86" s="306" t="s">
        <v>1053</v>
      </c>
      <c r="J86" s="306">
        <v>20</v>
      </c>
      <c r="K86" s="294"/>
    </row>
    <row r="87" spans="2:11" s="1" customFormat="1" ht="15" customHeight="1">
      <c r="B87" s="305"/>
      <c r="C87" s="280" t="s">
        <v>1070</v>
      </c>
      <c r="D87" s="280"/>
      <c r="E87" s="280"/>
      <c r="F87" s="303" t="s">
        <v>1057</v>
      </c>
      <c r="G87" s="304"/>
      <c r="H87" s="280" t="s">
        <v>1071</v>
      </c>
      <c r="I87" s="280" t="s">
        <v>1053</v>
      </c>
      <c r="J87" s="280">
        <v>50</v>
      </c>
      <c r="K87" s="294"/>
    </row>
    <row r="88" spans="2:11" s="1" customFormat="1" ht="15" customHeight="1">
      <c r="B88" s="305"/>
      <c r="C88" s="280" t="s">
        <v>1072</v>
      </c>
      <c r="D88" s="280"/>
      <c r="E88" s="280"/>
      <c r="F88" s="303" t="s">
        <v>1057</v>
      </c>
      <c r="G88" s="304"/>
      <c r="H88" s="280" t="s">
        <v>1073</v>
      </c>
      <c r="I88" s="280" t="s">
        <v>1053</v>
      </c>
      <c r="J88" s="280">
        <v>20</v>
      </c>
      <c r="K88" s="294"/>
    </row>
    <row r="89" spans="2:11" s="1" customFormat="1" ht="15" customHeight="1">
      <c r="B89" s="305"/>
      <c r="C89" s="280" t="s">
        <v>1074</v>
      </c>
      <c r="D89" s="280"/>
      <c r="E89" s="280"/>
      <c r="F89" s="303" t="s">
        <v>1057</v>
      </c>
      <c r="G89" s="304"/>
      <c r="H89" s="280" t="s">
        <v>1075</v>
      </c>
      <c r="I89" s="280" t="s">
        <v>1053</v>
      </c>
      <c r="J89" s="280">
        <v>20</v>
      </c>
      <c r="K89" s="294"/>
    </row>
    <row r="90" spans="2:11" s="1" customFormat="1" ht="15" customHeight="1">
      <c r="B90" s="305"/>
      <c r="C90" s="280" t="s">
        <v>1076</v>
      </c>
      <c r="D90" s="280"/>
      <c r="E90" s="280"/>
      <c r="F90" s="303" t="s">
        <v>1057</v>
      </c>
      <c r="G90" s="304"/>
      <c r="H90" s="280" t="s">
        <v>1077</v>
      </c>
      <c r="I90" s="280" t="s">
        <v>1053</v>
      </c>
      <c r="J90" s="280">
        <v>50</v>
      </c>
      <c r="K90" s="294"/>
    </row>
    <row r="91" spans="2:11" s="1" customFormat="1" ht="15" customHeight="1">
      <c r="B91" s="305"/>
      <c r="C91" s="280" t="s">
        <v>1078</v>
      </c>
      <c r="D91" s="280"/>
      <c r="E91" s="280"/>
      <c r="F91" s="303" t="s">
        <v>1057</v>
      </c>
      <c r="G91" s="304"/>
      <c r="H91" s="280" t="s">
        <v>1078</v>
      </c>
      <c r="I91" s="280" t="s">
        <v>1053</v>
      </c>
      <c r="J91" s="280">
        <v>50</v>
      </c>
      <c r="K91" s="294"/>
    </row>
    <row r="92" spans="2:11" s="1" customFormat="1" ht="15" customHeight="1">
      <c r="B92" s="305"/>
      <c r="C92" s="280" t="s">
        <v>1079</v>
      </c>
      <c r="D92" s="280"/>
      <c r="E92" s="280"/>
      <c r="F92" s="303" t="s">
        <v>1057</v>
      </c>
      <c r="G92" s="304"/>
      <c r="H92" s="280" t="s">
        <v>1080</v>
      </c>
      <c r="I92" s="280" t="s">
        <v>1053</v>
      </c>
      <c r="J92" s="280">
        <v>255</v>
      </c>
      <c r="K92" s="294"/>
    </row>
    <row r="93" spans="2:11" s="1" customFormat="1" ht="15" customHeight="1">
      <c r="B93" s="305"/>
      <c r="C93" s="280" t="s">
        <v>1081</v>
      </c>
      <c r="D93" s="280"/>
      <c r="E93" s="280"/>
      <c r="F93" s="303" t="s">
        <v>1051</v>
      </c>
      <c r="G93" s="304"/>
      <c r="H93" s="280" t="s">
        <v>1082</v>
      </c>
      <c r="I93" s="280" t="s">
        <v>1083</v>
      </c>
      <c r="J93" s="280"/>
      <c r="K93" s="294"/>
    </row>
    <row r="94" spans="2:11" s="1" customFormat="1" ht="15" customHeight="1">
      <c r="B94" s="305"/>
      <c r="C94" s="280" t="s">
        <v>1084</v>
      </c>
      <c r="D94" s="280"/>
      <c r="E94" s="280"/>
      <c r="F94" s="303" t="s">
        <v>1051</v>
      </c>
      <c r="G94" s="304"/>
      <c r="H94" s="280" t="s">
        <v>1085</v>
      </c>
      <c r="I94" s="280" t="s">
        <v>1086</v>
      </c>
      <c r="J94" s="280"/>
      <c r="K94" s="294"/>
    </row>
    <row r="95" spans="2:11" s="1" customFormat="1" ht="15" customHeight="1">
      <c r="B95" s="305"/>
      <c r="C95" s="280" t="s">
        <v>1087</v>
      </c>
      <c r="D95" s="280"/>
      <c r="E95" s="280"/>
      <c r="F95" s="303" t="s">
        <v>1051</v>
      </c>
      <c r="G95" s="304"/>
      <c r="H95" s="280" t="s">
        <v>1087</v>
      </c>
      <c r="I95" s="280" t="s">
        <v>1086</v>
      </c>
      <c r="J95" s="280"/>
      <c r="K95" s="294"/>
    </row>
    <row r="96" spans="2:11" s="1" customFormat="1" ht="15" customHeight="1">
      <c r="B96" s="305"/>
      <c r="C96" s="280" t="s">
        <v>41</v>
      </c>
      <c r="D96" s="280"/>
      <c r="E96" s="280"/>
      <c r="F96" s="303" t="s">
        <v>1051</v>
      </c>
      <c r="G96" s="304"/>
      <c r="H96" s="280" t="s">
        <v>1088</v>
      </c>
      <c r="I96" s="280" t="s">
        <v>1086</v>
      </c>
      <c r="J96" s="280"/>
      <c r="K96" s="294"/>
    </row>
    <row r="97" spans="2:11" s="1" customFormat="1" ht="15" customHeight="1">
      <c r="B97" s="305"/>
      <c r="C97" s="280" t="s">
        <v>51</v>
      </c>
      <c r="D97" s="280"/>
      <c r="E97" s="280"/>
      <c r="F97" s="303" t="s">
        <v>1051</v>
      </c>
      <c r="G97" s="304"/>
      <c r="H97" s="280" t="s">
        <v>1089</v>
      </c>
      <c r="I97" s="280" t="s">
        <v>1086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1090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1045</v>
      </c>
      <c r="D103" s="295"/>
      <c r="E103" s="295"/>
      <c r="F103" s="295" t="s">
        <v>1046</v>
      </c>
      <c r="G103" s="296"/>
      <c r="H103" s="295" t="s">
        <v>57</v>
      </c>
      <c r="I103" s="295" t="s">
        <v>60</v>
      </c>
      <c r="J103" s="295" t="s">
        <v>1047</v>
      </c>
      <c r="K103" s="294"/>
    </row>
    <row r="104" spans="2:11" s="1" customFormat="1" ht="17.25" customHeight="1">
      <c r="B104" s="292"/>
      <c r="C104" s="297" t="s">
        <v>1048</v>
      </c>
      <c r="D104" s="297"/>
      <c r="E104" s="297"/>
      <c r="F104" s="298" t="s">
        <v>1049</v>
      </c>
      <c r="G104" s="299"/>
      <c r="H104" s="297"/>
      <c r="I104" s="297"/>
      <c r="J104" s="297" t="s">
        <v>1050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56</v>
      </c>
      <c r="D106" s="302"/>
      <c r="E106" s="302"/>
      <c r="F106" s="303" t="s">
        <v>1051</v>
      </c>
      <c r="G106" s="280"/>
      <c r="H106" s="280" t="s">
        <v>1091</v>
      </c>
      <c r="I106" s="280" t="s">
        <v>1053</v>
      </c>
      <c r="J106" s="280">
        <v>20</v>
      </c>
      <c r="K106" s="294"/>
    </row>
    <row r="107" spans="2:11" s="1" customFormat="1" ht="15" customHeight="1">
      <c r="B107" s="292"/>
      <c r="C107" s="280" t="s">
        <v>1054</v>
      </c>
      <c r="D107" s="280"/>
      <c r="E107" s="280"/>
      <c r="F107" s="303" t="s">
        <v>1051</v>
      </c>
      <c r="G107" s="280"/>
      <c r="H107" s="280" t="s">
        <v>1091</v>
      </c>
      <c r="I107" s="280" t="s">
        <v>1053</v>
      </c>
      <c r="J107" s="280">
        <v>120</v>
      </c>
      <c r="K107" s="294"/>
    </row>
    <row r="108" spans="2:11" s="1" customFormat="1" ht="15" customHeight="1">
      <c r="B108" s="305"/>
      <c r="C108" s="280" t="s">
        <v>1056</v>
      </c>
      <c r="D108" s="280"/>
      <c r="E108" s="280"/>
      <c r="F108" s="303" t="s">
        <v>1057</v>
      </c>
      <c r="G108" s="280"/>
      <c r="H108" s="280" t="s">
        <v>1091</v>
      </c>
      <c r="I108" s="280" t="s">
        <v>1053</v>
      </c>
      <c r="J108" s="280">
        <v>50</v>
      </c>
      <c r="K108" s="294"/>
    </row>
    <row r="109" spans="2:11" s="1" customFormat="1" ht="15" customHeight="1">
      <c r="B109" s="305"/>
      <c r="C109" s="280" t="s">
        <v>1059</v>
      </c>
      <c r="D109" s="280"/>
      <c r="E109" s="280"/>
      <c r="F109" s="303" t="s">
        <v>1051</v>
      </c>
      <c r="G109" s="280"/>
      <c r="H109" s="280" t="s">
        <v>1091</v>
      </c>
      <c r="I109" s="280" t="s">
        <v>1061</v>
      </c>
      <c r="J109" s="280"/>
      <c r="K109" s="294"/>
    </row>
    <row r="110" spans="2:11" s="1" customFormat="1" ht="15" customHeight="1">
      <c r="B110" s="305"/>
      <c r="C110" s="280" t="s">
        <v>1070</v>
      </c>
      <c r="D110" s="280"/>
      <c r="E110" s="280"/>
      <c r="F110" s="303" t="s">
        <v>1057</v>
      </c>
      <c r="G110" s="280"/>
      <c r="H110" s="280" t="s">
        <v>1091</v>
      </c>
      <c r="I110" s="280" t="s">
        <v>1053</v>
      </c>
      <c r="J110" s="280">
        <v>50</v>
      </c>
      <c r="K110" s="294"/>
    </row>
    <row r="111" spans="2:11" s="1" customFormat="1" ht="15" customHeight="1">
      <c r="B111" s="305"/>
      <c r="C111" s="280" t="s">
        <v>1078</v>
      </c>
      <c r="D111" s="280"/>
      <c r="E111" s="280"/>
      <c r="F111" s="303" t="s">
        <v>1057</v>
      </c>
      <c r="G111" s="280"/>
      <c r="H111" s="280" t="s">
        <v>1091</v>
      </c>
      <c r="I111" s="280" t="s">
        <v>1053</v>
      </c>
      <c r="J111" s="280">
        <v>50</v>
      </c>
      <c r="K111" s="294"/>
    </row>
    <row r="112" spans="2:11" s="1" customFormat="1" ht="15" customHeight="1">
      <c r="B112" s="305"/>
      <c r="C112" s="280" t="s">
        <v>1076</v>
      </c>
      <c r="D112" s="280"/>
      <c r="E112" s="280"/>
      <c r="F112" s="303" t="s">
        <v>1057</v>
      </c>
      <c r="G112" s="280"/>
      <c r="H112" s="280" t="s">
        <v>1091</v>
      </c>
      <c r="I112" s="280" t="s">
        <v>1053</v>
      </c>
      <c r="J112" s="280">
        <v>50</v>
      </c>
      <c r="K112" s="294"/>
    </row>
    <row r="113" spans="2:11" s="1" customFormat="1" ht="15" customHeight="1">
      <c r="B113" s="305"/>
      <c r="C113" s="280" t="s">
        <v>56</v>
      </c>
      <c r="D113" s="280"/>
      <c r="E113" s="280"/>
      <c r="F113" s="303" t="s">
        <v>1051</v>
      </c>
      <c r="G113" s="280"/>
      <c r="H113" s="280" t="s">
        <v>1092</v>
      </c>
      <c r="I113" s="280" t="s">
        <v>1053</v>
      </c>
      <c r="J113" s="280">
        <v>20</v>
      </c>
      <c r="K113" s="294"/>
    </row>
    <row r="114" spans="2:11" s="1" customFormat="1" ht="15" customHeight="1">
      <c r="B114" s="305"/>
      <c r="C114" s="280" t="s">
        <v>1093</v>
      </c>
      <c r="D114" s="280"/>
      <c r="E114" s="280"/>
      <c r="F114" s="303" t="s">
        <v>1051</v>
      </c>
      <c r="G114" s="280"/>
      <c r="H114" s="280" t="s">
        <v>1094</v>
      </c>
      <c r="I114" s="280" t="s">
        <v>1053</v>
      </c>
      <c r="J114" s="280">
        <v>120</v>
      </c>
      <c r="K114" s="294"/>
    </row>
    <row r="115" spans="2:11" s="1" customFormat="1" ht="15" customHeight="1">
      <c r="B115" s="305"/>
      <c r="C115" s="280" t="s">
        <v>41</v>
      </c>
      <c r="D115" s="280"/>
      <c r="E115" s="280"/>
      <c r="F115" s="303" t="s">
        <v>1051</v>
      </c>
      <c r="G115" s="280"/>
      <c r="H115" s="280" t="s">
        <v>1095</v>
      </c>
      <c r="I115" s="280" t="s">
        <v>1086</v>
      </c>
      <c r="J115" s="280"/>
      <c r="K115" s="294"/>
    </row>
    <row r="116" spans="2:11" s="1" customFormat="1" ht="15" customHeight="1">
      <c r="B116" s="305"/>
      <c r="C116" s="280" t="s">
        <v>51</v>
      </c>
      <c r="D116" s="280"/>
      <c r="E116" s="280"/>
      <c r="F116" s="303" t="s">
        <v>1051</v>
      </c>
      <c r="G116" s="280"/>
      <c r="H116" s="280" t="s">
        <v>1096</v>
      </c>
      <c r="I116" s="280" t="s">
        <v>1086</v>
      </c>
      <c r="J116" s="280"/>
      <c r="K116" s="294"/>
    </row>
    <row r="117" spans="2:11" s="1" customFormat="1" ht="15" customHeight="1">
      <c r="B117" s="305"/>
      <c r="C117" s="280" t="s">
        <v>60</v>
      </c>
      <c r="D117" s="280"/>
      <c r="E117" s="280"/>
      <c r="F117" s="303" t="s">
        <v>1051</v>
      </c>
      <c r="G117" s="280"/>
      <c r="H117" s="280" t="s">
        <v>1097</v>
      </c>
      <c r="I117" s="280" t="s">
        <v>1098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1099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1045</v>
      </c>
      <c r="D123" s="295"/>
      <c r="E123" s="295"/>
      <c r="F123" s="295" t="s">
        <v>1046</v>
      </c>
      <c r="G123" s="296"/>
      <c r="H123" s="295" t="s">
        <v>57</v>
      </c>
      <c r="I123" s="295" t="s">
        <v>60</v>
      </c>
      <c r="J123" s="295" t="s">
        <v>1047</v>
      </c>
      <c r="K123" s="324"/>
    </row>
    <row r="124" spans="2:11" s="1" customFormat="1" ht="17.25" customHeight="1">
      <c r="B124" s="323"/>
      <c r="C124" s="297" t="s">
        <v>1048</v>
      </c>
      <c r="D124" s="297"/>
      <c r="E124" s="297"/>
      <c r="F124" s="298" t="s">
        <v>1049</v>
      </c>
      <c r="G124" s="299"/>
      <c r="H124" s="297"/>
      <c r="I124" s="297"/>
      <c r="J124" s="297" t="s">
        <v>1050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1054</v>
      </c>
      <c r="D126" s="302"/>
      <c r="E126" s="302"/>
      <c r="F126" s="303" t="s">
        <v>1051</v>
      </c>
      <c r="G126" s="280"/>
      <c r="H126" s="280" t="s">
        <v>1091</v>
      </c>
      <c r="I126" s="280" t="s">
        <v>1053</v>
      </c>
      <c r="J126" s="280">
        <v>120</v>
      </c>
      <c r="K126" s="328"/>
    </row>
    <row r="127" spans="2:11" s="1" customFormat="1" ht="15" customHeight="1">
      <c r="B127" s="325"/>
      <c r="C127" s="280" t="s">
        <v>1100</v>
      </c>
      <c r="D127" s="280"/>
      <c r="E127" s="280"/>
      <c r="F127" s="303" t="s">
        <v>1051</v>
      </c>
      <c r="G127" s="280"/>
      <c r="H127" s="280" t="s">
        <v>1101</v>
      </c>
      <c r="I127" s="280" t="s">
        <v>1053</v>
      </c>
      <c r="J127" s="280" t="s">
        <v>1102</v>
      </c>
      <c r="K127" s="328"/>
    </row>
    <row r="128" spans="2:11" s="1" customFormat="1" ht="15" customHeight="1">
      <c r="B128" s="325"/>
      <c r="C128" s="280" t="s">
        <v>999</v>
      </c>
      <c r="D128" s="280"/>
      <c r="E128" s="280"/>
      <c r="F128" s="303" t="s">
        <v>1051</v>
      </c>
      <c r="G128" s="280"/>
      <c r="H128" s="280" t="s">
        <v>1103</v>
      </c>
      <c r="I128" s="280" t="s">
        <v>1053</v>
      </c>
      <c r="J128" s="280" t="s">
        <v>1102</v>
      </c>
      <c r="K128" s="328"/>
    </row>
    <row r="129" spans="2:11" s="1" customFormat="1" ht="15" customHeight="1">
      <c r="B129" s="325"/>
      <c r="C129" s="280" t="s">
        <v>1062</v>
      </c>
      <c r="D129" s="280"/>
      <c r="E129" s="280"/>
      <c r="F129" s="303" t="s">
        <v>1057</v>
      </c>
      <c r="G129" s="280"/>
      <c r="H129" s="280" t="s">
        <v>1063</v>
      </c>
      <c r="I129" s="280" t="s">
        <v>1053</v>
      </c>
      <c r="J129" s="280">
        <v>15</v>
      </c>
      <c r="K129" s="328"/>
    </row>
    <row r="130" spans="2:11" s="1" customFormat="1" ht="15" customHeight="1">
      <c r="B130" s="325"/>
      <c r="C130" s="306" t="s">
        <v>1064</v>
      </c>
      <c r="D130" s="306"/>
      <c r="E130" s="306"/>
      <c r="F130" s="307" t="s">
        <v>1057</v>
      </c>
      <c r="G130" s="306"/>
      <c r="H130" s="306" t="s">
        <v>1065</v>
      </c>
      <c r="I130" s="306" t="s">
        <v>1053</v>
      </c>
      <c r="J130" s="306">
        <v>15</v>
      </c>
      <c r="K130" s="328"/>
    </row>
    <row r="131" spans="2:11" s="1" customFormat="1" ht="15" customHeight="1">
      <c r="B131" s="325"/>
      <c r="C131" s="306" t="s">
        <v>1066</v>
      </c>
      <c r="D131" s="306"/>
      <c r="E131" s="306"/>
      <c r="F131" s="307" t="s">
        <v>1057</v>
      </c>
      <c r="G131" s="306"/>
      <c r="H131" s="306" t="s">
        <v>1067</v>
      </c>
      <c r="I131" s="306" t="s">
        <v>1053</v>
      </c>
      <c r="J131" s="306">
        <v>20</v>
      </c>
      <c r="K131" s="328"/>
    </row>
    <row r="132" spans="2:11" s="1" customFormat="1" ht="15" customHeight="1">
      <c r="B132" s="325"/>
      <c r="C132" s="306" t="s">
        <v>1068</v>
      </c>
      <c r="D132" s="306"/>
      <c r="E132" s="306"/>
      <c r="F132" s="307" t="s">
        <v>1057</v>
      </c>
      <c r="G132" s="306"/>
      <c r="H132" s="306" t="s">
        <v>1069</v>
      </c>
      <c r="I132" s="306" t="s">
        <v>1053</v>
      </c>
      <c r="J132" s="306">
        <v>20</v>
      </c>
      <c r="K132" s="328"/>
    </row>
    <row r="133" spans="2:11" s="1" customFormat="1" ht="15" customHeight="1">
      <c r="B133" s="325"/>
      <c r="C133" s="280" t="s">
        <v>1056</v>
      </c>
      <c r="D133" s="280"/>
      <c r="E133" s="280"/>
      <c r="F133" s="303" t="s">
        <v>1057</v>
      </c>
      <c r="G133" s="280"/>
      <c r="H133" s="280" t="s">
        <v>1091</v>
      </c>
      <c r="I133" s="280" t="s">
        <v>1053</v>
      </c>
      <c r="J133" s="280">
        <v>50</v>
      </c>
      <c r="K133" s="328"/>
    </row>
    <row r="134" spans="2:11" s="1" customFormat="1" ht="15" customHeight="1">
      <c r="B134" s="325"/>
      <c r="C134" s="280" t="s">
        <v>1070</v>
      </c>
      <c r="D134" s="280"/>
      <c r="E134" s="280"/>
      <c r="F134" s="303" t="s">
        <v>1057</v>
      </c>
      <c r="G134" s="280"/>
      <c r="H134" s="280" t="s">
        <v>1091</v>
      </c>
      <c r="I134" s="280" t="s">
        <v>1053</v>
      </c>
      <c r="J134" s="280">
        <v>50</v>
      </c>
      <c r="K134" s="328"/>
    </row>
    <row r="135" spans="2:11" s="1" customFormat="1" ht="15" customHeight="1">
      <c r="B135" s="325"/>
      <c r="C135" s="280" t="s">
        <v>1076</v>
      </c>
      <c r="D135" s="280"/>
      <c r="E135" s="280"/>
      <c r="F135" s="303" t="s">
        <v>1057</v>
      </c>
      <c r="G135" s="280"/>
      <c r="H135" s="280" t="s">
        <v>1091</v>
      </c>
      <c r="I135" s="280" t="s">
        <v>1053</v>
      </c>
      <c r="J135" s="280">
        <v>50</v>
      </c>
      <c r="K135" s="328"/>
    </row>
    <row r="136" spans="2:11" s="1" customFormat="1" ht="15" customHeight="1">
      <c r="B136" s="325"/>
      <c r="C136" s="280" t="s">
        <v>1078</v>
      </c>
      <c r="D136" s="280"/>
      <c r="E136" s="280"/>
      <c r="F136" s="303" t="s">
        <v>1057</v>
      </c>
      <c r="G136" s="280"/>
      <c r="H136" s="280" t="s">
        <v>1091</v>
      </c>
      <c r="I136" s="280" t="s">
        <v>1053</v>
      </c>
      <c r="J136" s="280">
        <v>50</v>
      </c>
      <c r="K136" s="328"/>
    </row>
    <row r="137" spans="2:11" s="1" customFormat="1" ht="15" customHeight="1">
      <c r="B137" s="325"/>
      <c r="C137" s="280" t="s">
        <v>1079</v>
      </c>
      <c r="D137" s="280"/>
      <c r="E137" s="280"/>
      <c r="F137" s="303" t="s">
        <v>1057</v>
      </c>
      <c r="G137" s="280"/>
      <c r="H137" s="280" t="s">
        <v>1104</v>
      </c>
      <c r="I137" s="280" t="s">
        <v>1053</v>
      </c>
      <c r="J137" s="280">
        <v>255</v>
      </c>
      <c r="K137" s="328"/>
    </row>
    <row r="138" spans="2:11" s="1" customFormat="1" ht="15" customHeight="1">
      <c r="B138" s="325"/>
      <c r="C138" s="280" t="s">
        <v>1081</v>
      </c>
      <c r="D138" s="280"/>
      <c r="E138" s="280"/>
      <c r="F138" s="303" t="s">
        <v>1051</v>
      </c>
      <c r="G138" s="280"/>
      <c r="H138" s="280" t="s">
        <v>1105</v>
      </c>
      <c r="I138" s="280" t="s">
        <v>1083</v>
      </c>
      <c r="J138" s="280"/>
      <c r="K138" s="328"/>
    </row>
    <row r="139" spans="2:11" s="1" customFormat="1" ht="15" customHeight="1">
      <c r="B139" s="325"/>
      <c r="C139" s="280" t="s">
        <v>1084</v>
      </c>
      <c r="D139" s="280"/>
      <c r="E139" s="280"/>
      <c r="F139" s="303" t="s">
        <v>1051</v>
      </c>
      <c r="G139" s="280"/>
      <c r="H139" s="280" t="s">
        <v>1106</v>
      </c>
      <c r="I139" s="280" t="s">
        <v>1086</v>
      </c>
      <c r="J139" s="280"/>
      <c r="K139" s="328"/>
    </row>
    <row r="140" spans="2:11" s="1" customFormat="1" ht="15" customHeight="1">
      <c r="B140" s="325"/>
      <c r="C140" s="280" t="s">
        <v>1087</v>
      </c>
      <c r="D140" s="280"/>
      <c r="E140" s="280"/>
      <c r="F140" s="303" t="s">
        <v>1051</v>
      </c>
      <c r="G140" s="280"/>
      <c r="H140" s="280" t="s">
        <v>1087</v>
      </c>
      <c r="I140" s="280" t="s">
        <v>1086</v>
      </c>
      <c r="J140" s="280"/>
      <c r="K140" s="328"/>
    </row>
    <row r="141" spans="2:11" s="1" customFormat="1" ht="15" customHeight="1">
      <c r="B141" s="325"/>
      <c r="C141" s="280" t="s">
        <v>41</v>
      </c>
      <c r="D141" s="280"/>
      <c r="E141" s="280"/>
      <c r="F141" s="303" t="s">
        <v>1051</v>
      </c>
      <c r="G141" s="280"/>
      <c r="H141" s="280" t="s">
        <v>1107</v>
      </c>
      <c r="I141" s="280" t="s">
        <v>1086</v>
      </c>
      <c r="J141" s="280"/>
      <c r="K141" s="328"/>
    </row>
    <row r="142" spans="2:11" s="1" customFormat="1" ht="15" customHeight="1">
      <c r="B142" s="325"/>
      <c r="C142" s="280" t="s">
        <v>1108</v>
      </c>
      <c r="D142" s="280"/>
      <c r="E142" s="280"/>
      <c r="F142" s="303" t="s">
        <v>1051</v>
      </c>
      <c r="G142" s="280"/>
      <c r="H142" s="280" t="s">
        <v>1109</v>
      </c>
      <c r="I142" s="280" t="s">
        <v>1086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1110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1045</v>
      </c>
      <c r="D148" s="295"/>
      <c r="E148" s="295"/>
      <c r="F148" s="295" t="s">
        <v>1046</v>
      </c>
      <c r="G148" s="296"/>
      <c r="H148" s="295" t="s">
        <v>57</v>
      </c>
      <c r="I148" s="295" t="s">
        <v>60</v>
      </c>
      <c r="J148" s="295" t="s">
        <v>1047</v>
      </c>
      <c r="K148" s="294"/>
    </row>
    <row r="149" spans="2:11" s="1" customFormat="1" ht="17.25" customHeight="1">
      <c r="B149" s="292"/>
      <c r="C149" s="297" t="s">
        <v>1048</v>
      </c>
      <c r="D149" s="297"/>
      <c r="E149" s="297"/>
      <c r="F149" s="298" t="s">
        <v>1049</v>
      </c>
      <c r="G149" s="299"/>
      <c r="H149" s="297"/>
      <c r="I149" s="297"/>
      <c r="J149" s="297" t="s">
        <v>1050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1054</v>
      </c>
      <c r="D151" s="280"/>
      <c r="E151" s="280"/>
      <c r="F151" s="333" t="s">
        <v>1051</v>
      </c>
      <c r="G151" s="280"/>
      <c r="H151" s="332" t="s">
        <v>1091</v>
      </c>
      <c r="I151" s="332" t="s">
        <v>1053</v>
      </c>
      <c r="J151" s="332">
        <v>120</v>
      </c>
      <c r="K151" s="328"/>
    </row>
    <row r="152" spans="2:11" s="1" customFormat="1" ht="15" customHeight="1">
      <c r="B152" s="305"/>
      <c r="C152" s="332" t="s">
        <v>1100</v>
      </c>
      <c r="D152" s="280"/>
      <c r="E152" s="280"/>
      <c r="F152" s="333" t="s">
        <v>1051</v>
      </c>
      <c r="G152" s="280"/>
      <c r="H152" s="332" t="s">
        <v>1111</v>
      </c>
      <c r="I152" s="332" t="s">
        <v>1053</v>
      </c>
      <c r="J152" s="332" t="s">
        <v>1102</v>
      </c>
      <c r="K152" s="328"/>
    </row>
    <row r="153" spans="2:11" s="1" customFormat="1" ht="15" customHeight="1">
      <c r="B153" s="305"/>
      <c r="C153" s="332" t="s">
        <v>999</v>
      </c>
      <c r="D153" s="280"/>
      <c r="E153" s="280"/>
      <c r="F153" s="333" t="s">
        <v>1051</v>
      </c>
      <c r="G153" s="280"/>
      <c r="H153" s="332" t="s">
        <v>1112</v>
      </c>
      <c r="I153" s="332" t="s">
        <v>1053</v>
      </c>
      <c r="J153" s="332" t="s">
        <v>1102</v>
      </c>
      <c r="K153" s="328"/>
    </row>
    <row r="154" spans="2:11" s="1" customFormat="1" ht="15" customHeight="1">
      <c r="B154" s="305"/>
      <c r="C154" s="332" t="s">
        <v>1056</v>
      </c>
      <c r="D154" s="280"/>
      <c r="E154" s="280"/>
      <c r="F154" s="333" t="s">
        <v>1057</v>
      </c>
      <c r="G154" s="280"/>
      <c r="H154" s="332" t="s">
        <v>1091</v>
      </c>
      <c r="I154" s="332" t="s">
        <v>1053</v>
      </c>
      <c r="J154" s="332">
        <v>50</v>
      </c>
      <c r="K154" s="328"/>
    </row>
    <row r="155" spans="2:11" s="1" customFormat="1" ht="15" customHeight="1">
      <c r="B155" s="305"/>
      <c r="C155" s="332" t="s">
        <v>1059</v>
      </c>
      <c r="D155" s="280"/>
      <c r="E155" s="280"/>
      <c r="F155" s="333" t="s">
        <v>1051</v>
      </c>
      <c r="G155" s="280"/>
      <c r="H155" s="332" t="s">
        <v>1091</v>
      </c>
      <c r="I155" s="332" t="s">
        <v>1061</v>
      </c>
      <c r="J155" s="332"/>
      <c r="K155" s="328"/>
    </row>
    <row r="156" spans="2:11" s="1" customFormat="1" ht="15" customHeight="1">
      <c r="B156" s="305"/>
      <c r="C156" s="332" t="s">
        <v>1070</v>
      </c>
      <c r="D156" s="280"/>
      <c r="E156" s="280"/>
      <c r="F156" s="333" t="s">
        <v>1057</v>
      </c>
      <c r="G156" s="280"/>
      <c r="H156" s="332" t="s">
        <v>1091</v>
      </c>
      <c r="I156" s="332" t="s">
        <v>1053</v>
      </c>
      <c r="J156" s="332">
        <v>50</v>
      </c>
      <c r="K156" s="328"/>
    </row>
    <row r="157" spans="2:11" s="1" customFormat="1" ht="15" customHeight="1">
      <c r="B157" s="305"/>
      <c r="C157" s="332" t="s">
        <v>1078</v>
      </c>
      <c r="D157" s="280"/>
      <c r="E157" s="280"/>
      <c r="F157" s="333" t="s">
        <v>1057</v>
      </c>
      <c r="G157" s="280"/>
      <c r="H157" s="332" t="s">
        <v>1091</v>
      </c>
      <c r="I157" s="332" t="s">
        <v>1053</v>
      </c>
      <c r="J157" s="332">
        <v>50</v>
      </c>
      <c r="K157" s="328"/>
    </row>
    <row r="158" spans="2:11" s="1" customFormat="1" ht="15" customHeight="1">
      <c r="B158" s="305"/>
      <c r="C158" s="332" t="s">
        <v>1076</v>
      </c>
      <c r="D158" s="280"/>
      <c r="E158" s="280"/>
      <c r="F158" s="333" t="s">
        <v>1057</v>
      </c>
      <c r="G158" s="280"/>
      <c r="H158" s="332" t="s">
        <v>1091</v>
      </c>
      <c r="I158" s="332" t="s">
        <v>1053</v>
      </c>
      <c r="J158" s="332">
        <v>50</v>
      </c>
      <c r="K158" s="328"/>
    </row>
    <row r="159" spans="2:11" s="1" customFormat="1" ht="15" customHeight="1">
      <c r="B159" s="305"/>
      <c r="C159" s="332" t="s">
        <v>85</v>
      </c>
      <c r="D159" s="280"/>
      <c r="E159" s="280"/>
      <c r="F159" s="333" t="s">
        <v>1051</v>
      </c>
      <c r="G159" s="280"/>
      <c r="H159" s="332" t="s">
        <v>1113</v>
      </c>
      <c r="I159" s="332" t="s">
        <v>1053</v>
      </c>
      <c r="J159" s="332" t="s">
        <v>1114</v>
      </c>
      <c r="K159" s="328"/>
    </row>
    <row r="160" spans="2:11" s="1" customFormat="1" ht="15" customHeight="1">
      <c r="B160" s="305"/>
      <c r="C160" s="332" t="s">
        <v>1115</v>
      </c>
      <c r="D160" s="280"/>
      <c r="E160" s="280"/>
      <c r="F160" s="333" t="s">
        <v>1051</v>
      </c>
      <c r="G160" s="280"/>
      <c r="H160" s="332" t="s">
        <v>1116</v>
      </c>
      <c r="I160" s="332" t="s">
        <v>1086</v>
      </c>
      <c r="J160" s="332"/>
      <c r="K160" s="328"/>
    </row>
    <row r="161" spans="2:11" s="1" customFormat="1" ht="15" customHeight="1">
      <c r="B161" s="334"/>
      <c r="C161" s="335"/>
      <c r="D161" s="335"/>
      <c r="E161" s="335"/>
      <c r="F161" s="335"/>
      <c r="G161" s="335"/>
      <c r="H161" s="335"/>
      <c r="I161" s="335"/>
      <c r="J161" s="335"/>
      <c r="K161" s="336"/>
    </row>
    <row r="162" spans="2:11" s="1" customFormat="1" ht="18.75" customHeight="1">
      <c r="B162" s="316"/>
      <c r="C162" s="326"/>
      <c r="D162" s="326"/>
      <c r="E162" s="326"/>
      <c r="F162" s="337"/>
      <c r="G162" s="326"/>
      <c r="H162" s="326"/>
      <c r="I162" s="326"/>
      <c r="J162" s="326"/>
      <c r="K162" s="316"/>
    </row>
    <row r="163" spans="2:11" s="1" customFormat="1" ht="18.75" customHeight="1">
      <c r="B163" s="316"/>
      <c r="C163" s="326"/>
      <c r="D163" s="326"/>
      <c r="E163" s="326"/>
      <c r="F163" s="337"/>
      <c r="G163" s="326"/>
      <c r="H163" s="326"/>
      <c r="I163" s="326"/>
      <c r="J163" s="326"/>
      <c r="K163" s="316"/>
    </row>
    <row r="164" spans="2:11" s="1" customFormat="1" ht="18.75" customHeight="1">
      <c r="B164" s="316"/>
      <c r="C164" s="326"/>
      <c r="D164" s="326"/>
      <c r="E164" s="326"/>
      <c r="F164" s="337"/>
      <c r="G164" s="326"/>
      <c r="H164" s="326"/>
      <c r="I164" s="326"/>
      <c r="J164" s="326"/>
      <c r="K164" s="316"/>
    </row>
    <row r="165" spans="2:11" s="1" customFormat="1" ht="18.75" customHeight="1">
      <c r="B165" s="316"/>
      <c r="C165" s="326"/>
      <c r="D165" s="326"/>
      <c r="E165" s="326"/>
      <c r="F165" s="337"/>
      <c r="G165" s="326"/>
      <c r="H165" s="326"/>
      <c r="I165" s="326"/>
      <c r="J165" s="326"/>
      <c r="K165" s="316"/>
    </row>
    <row r="166" spans="2:11" s="1" customFormat="1" ht="18.75" customHeight="1">
      <c r="B166" s="316"/>
      <c r="C166" s="326"/>
      <c r="D166" s="326"/>
      <c r="E166" s="326"/>
      <c r="F166" s="337"/>
      <c r="G166" s="326"/>
      <c r="H166" s="326"/>
      <c r="I166" s="326"/>
      <c r="J166" s="326"/>
      <c r="K166" s="316"/>
    </row>
    <row r="167" spans="2:11" s="1" customFormat="1" ht="18.75" customHeight="1">
      <c r="B167" s="316"/>
      <c r="C167" s="326"/>
      <c r="D167" s="326"/>
      <c r="E167" s="326"/>
      <c r="F167" s="337"/>
      <c r="G167" s="326"/>
      <c r="H167" s="326"/>
      <c r="I167" s="326"/>
      <c r="J167" s="326"/>
      <c r="K167" s="316"/>
    </row>
    <row r="168" spans="2:11" s="1" customFormat="1" ht="18.75" customHeight="1">
      <c r="B168" s="316"/>
      <c r="C168" s="326"/>
      <c r="D168" s="326"/>
      <c r="E168" s="326"/>
      <c r="F168" s="337"/>
      <c r="G168" s="326"/>
      <c r="H168" s="326"/>
      <c r="I168" s="326"/>
      <c r="J168" s="326"/>
      <c r="K168" s="316"/>
    </row>
    <row r="169" spans="2:11" s="1" customFormat="1" ht="18.75" customHeight="1"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</row>
    <row r="170" spans="2:11" s="1" customFormat="1" ht="7.5" customHeight="1">
      <c r="B170" s="267"/>
      <c r="C170" s="268"/>
      <c r="D170" s="268"/>
      <c r="E170" s="268"/>
      <c r="F170" s="268"/>
      <c r="G170" s="268"/>
      <c r="H170" s="268"/>
      <c r="I170" s="268"/>
      <c r="J170" s="268"/>
      <c r="K170" s="269"/>
    </row>
    <row r="171" spans="2:11" s="1" customFormat="1" ht="45" customHeight="1">
      <c r="B171" s="270"/>
      <c r="C171" s="271" t="s">
        <v>1117</v>
      </c>
      <c r="D171" s="271"/>
      <c r="E171" s="271"/>
      <c r="F171" s="271"/>
      <c r="G171" s="271"/>
      <c r="H171" s="271"/>
      <c r="I171" s="271"/>
      <c r="J171" s="271"/>
      <c r="K171" s="272"/>
    </row>
    <row r="172" spans="2:11" s="1" customFormat="1" ht="17.25" customHeight="1">
      <c r="B172" s="270"/>
      <c r="C172" s="295" t="s">
        <v>1045</v>
      </c>
      <c r="D172" s="295"/>
      <c r="E172" s="295"/>
      <c r="F172" s="295" t="s">
        <v>1046</v>
      </c>
      <c r="G172" s="338"/>
      <c r="H172" s="339" t="s">
        <v>57</v>
      </c>
      <c r="I172" s="339" t="s">
        <v>60</v>
      </c>
      <c r="J172" s="295" t="s">
        <v>1047</v>
      </c>
      <c r="K172" s="272"/>
    </row>
    <row r="173" spans="2:11" s="1" customFormat="1" ht="17.25" customHeight="1">
      <c r="B173" s="273"/>
      <c r="C173" s="297" t="s">
        <v>1048</v>
      </c>
      <c r="D173" s="297"/>
      <c r="E173" s="297"/>
      <c r="F173" s="298" t="s">
        <v>1049</v>
      </c>
      <c r="G173" s="340"/>
      <c r="H173" s="341"/>
      <c r="I173" s="341"/>
      <c r="J173" s="297" t="s">
        <v>1050</v>
      </c>
      <c r="K173" s="275"/>
    </row>
    <row r="174" spans="2:11" s="1" customFormat="1" ht="5.25" customHeight="1">
      <c r="B174" s="305"/>
      <c r="C174" s="300"/>
      <c r="D174" s="300"/>
      <c r="E174" s="300"/>
      <c r="F174" s="300"/>
      <c r="G174" s="301"/>
      <c r="H174" s="300"/>
      <c r="I174" s="300"/>
      <c r="J174" s="300"/>
      <c r="K174" s="328"/>
    </row>
    <row r="175" spans="2:11" s="1" customFormat="1" ht="15" customHeight="1">
      <c r="B175" s="305"/>
      <c r="C175" s="280" t="s">
        <v>1054</v>
      </c>
      <c r="D175" s="280"/>
      <c r="E175" s="280"/>
      <c r="F175" s="303" t="s">
        <v>1051</v>
      </c>
      <c r="G175" s="280"/>
      <c r="H175" s="280" t="s">
        <v>1091</v>
      </c>
      <c r="I175" s="280" t="s">
        <v>1053</v>
      </c>
      <c r="J175" s="280">
        <v>120</v>
      </c>
      <c r="K175" s="328"/>
    </row>
    <row r="176" spans="2:11" s="1" customFormat="1" ht="15" customHeight="1">
      <c r="B176" s="305"/>
      <c r="C176" s="280" t="s">
        <v>1100</v>
      </c>
      <c r="D176" s="280"/>
      <c r="E176" s="280"/>
      <c r="F176" s="303" t="s">
        <v>1051</v>
      </c>
      <c r="G176" s="280"/>
      <c r="H176" s="280" t="s">
        <v>1101</v>
      </c>
      <c r="I176" s="280" t="s">
        <v>1053</v>
      </c>
      <c r="J176" s="280" t="s">
        <v>1102</v>
      </c>
      <c r="K176" s="328"/>
    </row>
    <row r="177" spans="2:11" s="1" customFormat="1" ht="15" customHeight="1">
      <c r="B177" s="305"/>
      <c r="C177" s="280" t="s">
        <v>999</v>
      </c>
      <c r="D177" s="280"/>
      <c r="E177" s="280"/>
      <c r="F177" s="303" t="s">
        <v>1051</v>
      </c>
      <c r="G177" s="280"/>
      <c r="H177" s="280" t="s">
        <v>1118</v>
      </c>
      <c r="I177" s="280" t="s">
        <v>1053</v>
      </c>
      <c r="J177" s="280" t="s">
        <v>1102</v>
      </c>
      <c r="K177" s="328"/>
    </row>
    <row r="178" spans="2:11" s="1" customFormat="1" ht="15" customHeight="1">
      <c r="B178" s="305"/>
      <c r="C178" s="280" t="s">
        <v>1056</v>
      </c>
      <c r="D178" s="280"/>
      <c r="E178" s="280"/>
      <c r="F178" s="303" t="s">
        <v>1057</v>
      </c>
      <c r="G178" s="280"/>
      <c r="H178" s="280" t="s">
        <v>1118</v>
      </c>
      <c r="I178" s="280" t="s">
        <v>1053</v>
      </c>
      <c r="J178" s="280">
        <v>50</v>
      </c>
      <c r="K178" s="328"/>
    </row>
    <row r="179" spans="2:11" s="1" customFormat="1" ht="15" customHeight="1">
      <c r="B179" s="305"/>
      <c r="C179" s="280" t="s">
        <v>1059</v>
      </c>
      <c r="D179" s="280"/>
      <c r="E179" s="280"/>
      <c r="F179" s="303" t="s">
        <v>1051</v>
      </c>
      <c r="G179" s="280"/>
      <c r="H179" s="280" t="s">
        <v>1118</v>
      </c>
      <c r="I179" s="280" t="s">
        <v>1061</v>
      </c>
      <c r="J179" s="280"/>
      <c r="K179" s="328"/>
    </row>
    <row r="180" spans="2:11" s="1" customFormat="1" ht="15" customHeight="1">
      <c r="B180" s="305"/>
      <c r="C180" s="280" t="s">
        <v>1070</v>
      </c>
      <c r="D180" s="280"/>
      <c r="E180" s="280"/>
      <c r="F180" s="303" t="s">
        <v>1057</v>
      </c>
      <c r="G180" s="280"/>
      <c r="H180" s="280" t="s">
        <v>1118</v>
      </c>
      <c r="I180" s="280" t="s">
        <v>1053</v>
      </c>
      <c r="J180" s="280">
        <v>50</v>
      </c>
      <c r="K180" s="328"/>
    </row>
    <row r="181" spans="2:11" s="1" customFormat="1" ht="15" customHeight="1">
      <c r="B181" s="305"/>
      <c r="C181" s="280" t="s">
        <v>1078</v>
      </c>
      <c r="D181" s="280"/>
      <c r="E181" s="280"/>
      <c r="F181" s="303" t="s">
        <v>1057</v>
      </c>
      <c r="G181" s="280"/>
      <c r="H181" s="280" t="s">
        <v>1118</v>
      </c>
      <c r="I181" s="280" t="s">
        <v>1053</v>
      </c>
      <c r="J181" s="280">
        <v>50</v>
      </c>
      <c r="K181" s="328"/>
    </row>
    <row r="182" spans="2:11" s="1" customFormat="1" ht="15" customHeight="1">
      <c r="B182" s="305"/>
      <c r="C182" s="280" t="s">
        <v>1076</v>
      </c>
      <c r="D182" s="280"/>
      <c r="E182" s="280"/>
      <c r="F182" s="303" t="s">
        <v>1057</v>
      </c>
      <c r="G182" s="280"/>
      <c r="H182" s="280" t="s">
        <v>1118</v>
      </c>
      <c r="I182" s="280" t="s">
        <v>1053</v>
      </c>
      <c r="J182" s="280">
        <v>50</v>
      </c>
      <c r="K182" s="328"/>
    </row>
    <row r="183" spans="2:11" s="1" customFormat="1" ht="15" customHeight="1">
      <c r="B183" s="305"/>
      <c r="C183" s="280" t="s">
        <v>114</v>
      </c>
      <c r="D183" s="280"/>
      <c r="E183" s="280"/>
      <c r="F183" s="303" t="s">
        <v>1051</v>
      </c>
      <c r="G183" s="280"/>
      <c r="H183" s="280" t="s">
        <v>1119</v>
      </c>
      <c r="I183" s="280" t="s">
        <v>1120</v>
      </c>
      <c r="J183" s="280"/>
      <c r="K183" s="328"/>
    </row>
    <row r="184" spans="2:11" s="1" customFormat="1" ht="15" customHeight="1">
      <c r="B184" s="305"/>
      <c r="C184" s="280" t="s">
        <v>60</v>
      </c>
      <c r="D184" s="280"/>
      <c r="E184" s="280"/>
      <c r="F184" s="303" t="s">
        <v>1051</v>
      </c>
      <c r="G184" s="280"/>
      <c r="H184" s="280" t="s">
        <v>1121</v>
      </c>
      <c r="I184" s="280" t="s">
        <v>1122</v>
      </c>
      <c r="J184" s="280">
        <v>1</v>
      </c>
      <c r="K184" s="328"/>
    </row>
    <row r="185" spans="2:11" s="1" customFormat="1" ht="15" customHeight="1">
      <c r="B185" s="305"/>
      <c r="C185" s="280" t="s">
        <v>56</v>
      </c>
      <c r="D185" s="280"/>
      <c r="E185" s="280"/>
      <c r="F185" s="303" t="s">
        <v>1051</v>
      </c>
      <c r="G185" s="280"/>
      <c r="H185" s="280" t="s">
        <v>1123</v>
      </c>
      <c r="I185" s="280" t="s">
        <v>1053</v>
      </c>
      <c r="J185" s="280">
        <v>20</v>
      </c>
      <c r="K185" s="328"/>
    </row>
    <row r="186" spans="2:11" s="1" customFormat="1" ht="15" customHeight="1">
      <c r="B186" s="305"/>
      <c r="C186" s="280" t="s">
        <v>57</v>
      </c>
      <c r="D186" s="280"/>
      <c r="E186" s="280"/>
      <c r="F186" s="303" t="s">
        <v>1051</v>
      </c>
      <c r="G186" s="280"/>
      <c r="H186" s="280" t="s">
        <v>1124</v>
      </c>
      <c r="I186" s="280" t="s">
        <v>1053</v>
      </c>
      <c r="J186" s="280">
        <v>255</v>
      </c>
      <c r="K186" s="328"/>
    </row>
    <row r="187" spans="2:11" s="1" customFormat="1" ht="15" customHeight="1">
      <c r="B187" s="305"/>
      <c r="C187" s="280" t="s">
        <v>115</v>
      </c>
      <c r="D187" s="280"/>
      <c r="E187" s="280"/>
      <c r="F187" s="303" t="s">
        <v>1051</v>
      </c>
      <c r="G187" s="280"/>
      <c r="H187" s="280" t="s">
        <v>1015</v>
      </c>
      <c r="I187" s="280" t="s">
        <v>1053</v>
      </c>
      <c r="J187" s="280">
        <v>10</v>
      </c>
      <c r="K187" s="328"/>
    </row>
    <row r="188" spans="2:11" s="1" customFormat="1" ht="15" customHeight="1">
      <c r="B188" s="305"/>
      <c r="C188" s="280" t="s">
        <v>116</v>
      </c>
      <c r="D188" s="280"/>
      <c r="E188" s="280"/>
      <c r="F188" s="303" t="s">
        <v>1051</v>
      </c>
      <c r="G188" s="280"/>
      <c r="H188" s="280" t="s">
        <v>1125</v>
      </c>
      <c r="I188" s="280" t="s">
        <v>1086</v>
      </c>
      <c r="J188" s="280"/>
      <c r="K188" s="328"/>
    </row>
    <row r="189" spans="2:11" s="1" customFormat="1" ht="15" customHeight="1">
      <c r="B189" s="305"/>
      <c r="C189" s="280" t="s">
        <v>1126</v>
      </c>
      <c r="D189" s="280"/>
      <c r="E189" s="280"/>
      <c r="F189" s="303" t="s">
        <v>1051</v>
      </c>
      <c r="G189" s="280"/>
      <c r="H189" s="280" t="s">
        <v>1127</v>
      </c>
      <c r="I189" s="280" t="s">
        <v>1086</v>
      </c>
      <c r="J189" s="280"/>
      <c r="K189" s="328"/>
    </row>
    <row r="190" spans="2:11" s="1" customFormat="1" ht="15" customHeight="1">
      <c r="B190" s="305"/>
      <c r="C190" s="280" t="s">
        <v>1115</v>
      </c>
      <c r="D190" s="280"/>
      <c r="E190" s="280"/>
      <c r="F190" s="303" t="s">
        <v>1051</v>
      </c>
      <c r="G190" s="280"/>
      <c r="H190" s="280" t="s">
        <v>1128</v>
      </c>
      <c r="I190" s="280" t="s">
        <v>1086</v>
      </c>
      <c r="J190" s="280"/>
      <c r="K190" s="328"/>
    </row>
    <row r="191" spans="2:11" s="1" customFormat="1" ht="15" customHeight="1">
      <c r="B191" s="305"/>
      <c r="C191" s="280" t="s">
        <v>118</v>
      </c>
      <c r="D191" s="280"/>
      <c r="E191" s="280"/>
      <c r="F191" s="303" t="s">
        <v>1057</v>
      </c>
      <c r="G191" s="280"/>
      <c r="H191" s="280" t="s">
        <v>1129</v>
      </c>
      <c r="I191" s="280" t="s">
        <v>1053</v>
      </c>
      <c r="J191" s="280">
        <v>50</v>
      </c>
      <c r="K191" s="328"/>
    </row>
    <row r="192" spans="2:11" s="1" customFormat="1" ht="15" customHeight="1">
      <c r="B192" s="305"/>
      <c r="C192" s="280" t="s">
        <v>1130</v>
      </c>
      <c r="D192" s="280"/>
      <c r="E192" s="280"/>
      <c r="F192" s="303" t="s">
        <v>1057</v>
      </c>
      <c r="G192" s="280"/>
      <c r="H192" s="280" t="s">
        <v>1131</v>
      </c>
      <c r="I192" s="280" t="s">
        <v>1132</v>
      </c>
      <c r="J192" s="280"/>
      <c r="K192" s="328"/>
    </row>
    <row r="193" spans="2:11" s="1" customFormat="1" ht="15" customHeight="1">
      <c r="B193" s="305"/>
      <c r="C193" s="280" t="s">
        <v>1133</v>
      </c>
      <c r="D193" s="280"/>
      <c r="E193" s="280"/>
      <c r="F193" s="303" t="s">
        <v>1057</v>
      </c>
      <c r="G193" s="280"/>
      <c r="H193" s="280" t="s">
        <v>1134</v>
      </c>
      <c r="I193" s="280" t="s">
        <v>1132</v>
      </c>
      <c r="J193" s="280"/>
      <c r="K193" s="328"/>
    </row>
    <row r="194" spans="2:11" s="1" customFormat="1" ht="15" customHeight="1">
      <c r="B194" s="305"/>
      <c r="C194" s="280" t="s">
        <v>1135</v>
      </c>
      <c r="D194" s="280"/>
      <c r="E194" s="280"/>
      <c r="F194" s="303" t="s">
        <v>1057</v>
      </c>
      <c r="G194" s="280"/>
      <c r="H194" s="280" t="s">
        <v>1136</v>
      </c>
      <c r="I194" s="280" t="s">
        <v>1132</v>
      </c>
      <c r="J194" s="280"/>
      <c r="K194" s="328"/>
    </row>
    <row r="195" spans="2:11" s="1" customFormat="1" ht="15" customHeight="1">
      <c r="B195" s="305"/>
      <c r="C195" s="342" t="s">
        <v>1137</v>
      </c>
      <c r="D195" s="280"/>
      <c r="E195" s="280"/>
      <c r="F195" s="303" t="s">
        <v>1057</v>
      </c>
      <c r="G195" s="280"/>
      <c r="H195" s="280" t="s">
        <v>1138</v>
      </c>
      <c r="I195" s="280" t="s">
        <v>1139</v>
      </c>
      <c r="J195" s="343" t="s">
        <v>1140</v>
      </c>
      <c r="K195" s="328"/>
    </row>
    <row r="196" spans="2:11" s="1" customFormat="1" ht="15" customHeight="1">
      <c r="B196" s="305"/>
      <c r="C196" s="342" t="s">
        <v>45</v>
      </c>
      <c r="D196" s="280"/>
      <c r="E196" s="280"/>
      <c r="F196" s="303" t="s">
        <v>1051</v>
      </c>
      <c r="G196" s="280"/>
      <c r="H196" s="277" t="s">
        <v>1141</v>
      </c>
      <c r="I196" s="280" t="s">
        <v>1142</v>
      </c>
      <c r="J196" s="280"/>
      <c r="K196" s="328"/>
    </row>
    <row r="197" spans="2:11" s="1" customFormat="1" ht="15" customHeight="1">
      <c r="B197" s="305"/>
      <c r="C197" s="342" t="s">
        <v>1143</v>
      </c>
      <c r="D197" s="280"/>
      <c r="E197" s="280"/>
      <c r="F197" s="303" t="s">
        <v>1051</v>
      </c>
      <c r="G197" s="280"/>
      <c r="H197" s="280" t="s">
        <v>1144</v>
      </c>
      <c r="I197" s="280" t="s">
        <v>1086</v>
      </c>
      <c r="J197" s="280"/>
      <c r="K197" s="328"/>
    </row>
    <row r="198" spans="2:11" s="1" customFormat="1" ht="15" customHeight="1">
      <c r="B198" s="305"/>
      <c r="C198" s="342" t="s">
        <v>1145</v>
      </c>
      <c r="D198" s="280"/>
      <c r="E198" s="280"/>
      <c r="F198" s="303" t="s">
        <v>1051</v>
      </c>
      <c r="G198" s="280"/>
      <c r="H198" s="280" t="s">
        <v>1146</v>
      </c>
      <c r="I198" s="280" t="s">
        <v>1086</v>
      </c>
      <c r="J198" s="280"/>
      <c r="K198" s="328"/>
    </row>
    <row r="199" spans="2:11" s="1" customFormat="1" ht="15" customHeight="1">
      <c r="B199" s="305"/>
      <c r="C199" s="342" t="s">
        <v>1147</v>
      </c>
      <c r="D199" s="280"/>
      <c r="E199" s="280"/>
      <c r="F199" s="303" t="s">
        <v>1057</v>
      </c>
      <c r="G199" s="280"/>
      <c r="H199" s="280" t="s">
        <v>1148</v>
      </c>
      <c r="I199" s="280" t="s">
        <v>1086</v>
      </c>
      <c r="J199" s="280"/>
      <c r="K199" s="328"/>
    </row>
    <row r="200" spans="2:11" s="1" customFormat="1" ht="15" customHeight="1">
      <c r="B200" s="334"/>
      <c r="C200" s="344"/>
      <c r="D200" s="335"/>
      <c r="E200" s="335"/>
      <c r="F200" s="335"/>
      <c r="G200" s="335"/>
      <c r="H200" s="335"/>
      <c r="I200" s="335"/>
      <c r="J200" s="335"/>
      <c r="K200" s="336"/>
    </row>
    <row r="201" spans="2:11" s="1" customFormat="1" ht="18.75" customHeight="1">
      <c r="B201" s="316"/>
      <c r="C201" s="326"/>
      <c r="D201" s="326"/>
      <c r="E201" s="326"/>
      <c r="F201" s="337"/>
      <c r="G201" s="326"/>
      <c r="H201" s="326"/>
      <c r="I201" s="326"/>
      <c r="J201" s="326"/>
      <c r="K201" s="316"/>
    </row>
    <row r="202" spans="2:11" s="1" customFormat="1" ht="18.75" customHeight="1">
      <c r="B202" s="288"/>
      <c r="C202" s="288"/>
      <c r="D202" s="288"/>
      <c r="E202" s="288"/>
      <c r="F202" s="288"/>
      <c r="G202" s="288"/>
      <c r="H202" s="288"/>
      <c r="I202" s="288"/>
      <c r="J202" s="288"/>
      <c r="K202" s="288"/>
    </row>
    <row r="203" spans="2:11" s="1" customFormat="1" ht="13.5">
      <c r="B203" s="267"/>
      <c r="C203" s="268"/>
      <c r="D203" s="268"/>
      <c r="E203" s="268"/>
      <c r="F203" s="268"/>
      <c r="G203" s="268"/>
      <c r="H203" s="268"/>
      <c r="I203" s="268"/>
      <c r="J203" s="268"/>
      <c r="K203" s="269"/>
    </row>
    <row r="204" spans="2:11" s="1" customFormat="1" ht="21" customHeight="1">
      <c r="B204" s="270"/>
      <c r="C204" s="271" t="s">
        <v>1149</v>
      </c>
      <c r="D204" s="271"/>
      <c r="E204" s="271"/>
      <c r="F204" s="271"/>
      <c r="G204" s="271"/>
      <c r="H204" s="271"/>
      <c r="I204" s="271"/>
      <c r="J204" s="271"/>
      <c r="K204" s="272"/>
    </row>
    <row r="205" spans="2:11" s="1" customFormat="1" ht="25.5" customHeight="1">
      <c r="B205" s="270"/>
      <c r="C205" s="345" t="s">
        <v>1150</v>
      </c>
      <c r="D205" s="345"/>
      <c r="E205" s="345"/>
      <c r="F205" s="345" t="s">
        <v>1151</v>
      </c>
      <c r="G205" s="346"/>
      <c r="H205" s="345" t="s">
        <v>1152</v>
      </c>
      <c r="I205" s="345"/>
      <c r="J205" s="345"/>
      <c r="K205" s="272"/>
    </row>
    <row r="206" spans="2:11" s="1" customFormat="1" ht="5.25" customHeight="1">
      <c r="B206" s="305"/>
      <c r="C206" s="300"/>
      <c r="D206" s="300"/>
      <c r="E206" s="300"/>
      <c r="F206" s="300"/>
      <c r="G206" s="326"/>
      <c r="H206" s="300"/>
      <c r="I206" s="300"/>
      <c r="J206" s="300"/>
      <c r="K206" s="328"/>
    </row>
    <row r="207" spans="2:11" s="1" customFormat="1" ht="15" customHeight="1">
      <c r="B207" s="305"/>
      <c r="C207" s="280" t="s">
        <v>1142</v>
      </c>
      <c r="D207" s="280"/>
      <c r="E207" s="280"/>
      <c r="F207" s="303" t="s">
        <v>46</v>
      </c>
      <c r="G207" s="280"/>
      <c r="H207" s="280" t="s">
        <v>1153</v>
      </c>
      <c r="I207" s="280"/>
      <c r="J207" s="280"/>
      <c r="K207" s="328"/>
    </row>
    <row r="208" spans="2:11" s="1" customFormat="1" ht="15" customHeight="1">
      <c r="B208" s="305"/>
      <c r="C208" s="280"/>
      <c r="D208" s="280"/>
      <c r="E208" s="280"/>
      <c r="F208" s="303" t="s">
        <v>47</v>
      </c>
      <c r="G208" s="280"/>
      <c r="H208" s="280" t="s">
        <v>1154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50</v>
      </c>
      <c r="G209" s="280"/>
      <c r="H209" s="280" t="s">
        <v>1155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48</v>
      </c>
      <c r="G210" s="280"/>
      <c r="H210" s="280" t="s">
        <v>1156</v>
      </c>
      <c r="I210" s="280"/>
      <c r="J210" s="280"/>
      <c r="K210" s="328"/>
    </row>
    <row r="211" spans="2:11" s="1" customFormat="1" ht="15" customHeight="1">
      <c r="B211" s="305"/>
      <c r="C211" s="280"/>
      <c r="D211" s="280"/>
      <c r="E211" s="280"/>
      <c r="F211" s="303" t="s">
        <v>49</v>
      </c>
      <c r="G211" s="280"/>
      <c r="H211" s="280" t="s">
        <v>1157</v>
      </c>
      <c r="I211" s="280"/>
      <c r="J211" s="280"/>
      <c r="K211" s="328"/>
    </row>
    <row r="212" spans="2:11" s="1" customFormat="1" ht="15" customHeight="1">
      <c r="B212" s="305"/>
      <c r="C212" s="280"/>
      <c r="D212" s="280"/>
      <c r="E212" s="280"/>
      <c r="F212" s="303"/>
      <c r="G212" s="280"/>
      <c r="H212" s="280"/>
      <c r="I212" s="280"/>
      <c r="J212" s="280"/>
      <c r="K212" s="328"/>
    </row>
    <row r="213" spans="2:11" s="1" customFormat="1" ht="15" customHeight="1">
      <c r="B213" s="305"/>
      <c r="C213" s="280" t="s">
        <v>1098</v>
      </c>
      <c r="D213" s="280"/>
      <c r="E213" s="280"/>
      <c r="F213" s="303" t="s">
        <v>79</v>
      </c>
      <c r="G213" s="280"/>
      <c r="H213" s="280" t="s">
        <v>1158</v>
      </c>
      <c r="I213" s="280"/>
      <c r="J213" s="280"/>
      <c r="K213" s="328"/>
    </row>
    <row r="214" spans="2:11" s="1" customFormat="1" ht="15" customHeight="1">
      <c r="B214" s="305"/>
      <c r="C214" s="280"/>
      <c r="D214" s="280"/>
      <c r="E214" s="280"/>
      <c r="F214" s="303" t="s">
        <v>993</v>
      </c>
      <c r="G214" s="280"/>
      <c r="H214" s="280" t="s">
        <v>994</v>
      </c>
      <c r="I214" s="280"/>
      <c r="J214" s="280"/>
      <c r="K214" s="328"/>
    </row>
    <row r="215" spans="2:11" s="1" customFormat="1" ht="15" customHeight="1">
      <c r="B215" s="305"/>
      <c r="C215" s="280"/>
      <c r="D215" s="280"/>
      <c r="E215" s="280"/>
      <c r="F215" s="303" t="s">
        <v>991</v>
      </c>
      <c r="G215" s="280"/>
      <c r="H215" s="280" t="s">
        <v>1159</v>
      </c>
      <c r="I215" s="280"/>
      <c r="J215" s="280"/>
      <c r="K215" s="328"/>
    </row>
    <row r="216" spans="2:11" s="1" customFormat="1" ht="15" customHeight="1">
      <c r="B216" s="347"/>
      <c r="C216" s="280"/>
      <c r="D216" s="280"/>
      <c r="E216" s="280"/>
      <c r="F216" s="303" t="s">
        <v>995</v>
      </c>
      <c r="G216" s="342"/>
      <c r="H216" s="332" t="s">
        <v>996</v>
      </c>
      <c r="I216" s="332"/>
      <c r="J216" s="332"/>
      <c r="K216" s="348"/>
    </row>
    <row r="217" spans="2:11" s="1" customFormat="1" ht="15" customHeight="1">
      <c r="B217" s="347"/>
      <c r="C217" s="280"/>
      <c r="D217" s="280"/>
      <c r="E217" s="280"/>
      <c r="F217" s="303" t="s">
        <v>997</v>
      </c>
      <c r="G217" s="342"/>
      <c r="H217" s="332" t="s">
        <v>1160</v>
      </c>
      <c r="I217" s="332"/>
      <c r="J217" s="332"/>
      <c r="K217" s="348"/>
    </row>
    <row r="218" spans="2:11" s="1" customFormat="1" ht="15" customHeight="1">
      <c r="B218" s="347"/>
      <c r="C218" s="280"/>
      <c r="D218" s="280"/>
      <c r="E218" s="280"/>
      <c r="F218" s="303"/>
      <c r="G218" s="342"/>
      <c r="H218" s="332"/>
      <c r="I218" s="332"/>
      <c r="J218" s="332"/>
      <c r="K218" s="348"/>
    </row>
    <row r="219" spans="2:11" s="1" customFormat="1" ht="15" customHeight="1">
      <c r="B219" s="347"/>
      <c r="C219" s="280" t="s">
        <v>1122</v>
      </c>
      <c r="D219" s="280"/>
      <c r="E219" s="280"/>
      <c r="F219" s="303">
        <v>1</v>
      </c>
      <c r="G219" s="342"/>
      <c r="H219" s="332" t="s">
        <v>1161</v>
      </c>
      <c r="I219" s="332"/>
      <c r="J219" s="332"/>
      <c r="K219" s="348"/>
    </row>
    <row r="220" spans="2:11" s="1" customFormat="1" ht="15" customHeight="1">
      <c r="B220" s="347"/>
      <c r="C220" s="280"/>
      <c r="D220" s="280"/>
      <c r="E220" s="280"/>
      <c r="F220" s="303">
        <v>2</v>
      </c>
      <c r="G220" s="342"/>
      <c r="H220" s="332" t="s">
        <v>1162</v>
      </c>
      <c r="I220" s="332"/>
      <c r="J220" s="332"/>
      <c r="K220" s="348"/>
    </row>
    <row r="221" spans="2:11" s="1" customFormat="1" ht="15" customHeight="1">
      <c r="B221" s="347"/>
      <c r="C221" s="280"/>
      <c r="D221" s="280"/>
      <c r="E221" s="280"/>
      <c r="F221" s="303">
        <v>3</v>
      </c>
      <c r="G221" s="342"/>
      <c r="H221" s="332" t="s">
        <v>1163</v>
      </c>
      <c r="I221" s="332"/>
      <c r="J221" s="332"/>
      <c r="K221" s="348"/>
    </row>
    <row r="222" spans="2:11" s="1" customFormat="1" ht="15" customHeight="1">
      <c r="B222" s="347"/>
      <c r="C222" s="280"/>
      <c r="D222" s="280"/>
      <c r="E222" s="280"/>
      <c r="F222" s="303">
        <v>4</v>
      </c>
      <c r="G222" s="342"/>
      <c r="H222" s="332" t="s">
        <v>1164</v>
      </c>
      <c r="I222" s="332"/>
      <c r="J222" s="332"/>
      <c r="K222" s="348"/>
    </row>
    <row r="223" spans="2:11" s="1" customFormat="1" ht="12.75" customHeight="1">
      <c r="B223" s="349"/>
      <c r="C223" s="350"/>
      <c r="D223" s="350"/>
      <c r="E223" s="350"/>
      <c r="F223" s="350"/>
      <c r="G223" s="350"/>
      <c r="H223" s="350"/>
      <c r="I223" s="350"/>
      <c r="J223" s="350"/>
      <c r="K223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2023-05-24T06:01:26Z</dcterms:created>
  <dcterms:modified xsi:type="dcterms:W3CDTF">2023-05-24T06:01:30Z</dcterms:modified>
  <cp:category/>
  <cp:version/>
  <cp:contentType/>
  <cp:contentStatus/>
</cp:coreProperties>
</file>