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.0 - Vedlejší a ostatní ..." sheetId="2" r:id="rId2"/>
    <sheet name="1.1 - Sjezd do MK - 1. sjezd" sheetId="3" r:id="rId3"/>
    <sheet name="1.2 - Sjezd do MK - 2. sjezd" sheetId="4" r:id="rId4"/>
    <sheet name="1.3 - Sjedz do MK - 3. sjezd" sheetId="5" r:id="rId5"/>
    <sheet name="1.4 - Sjezd do MK - 4. sjezd" sheetId="6" r:id="rId6"/>
    <sheet name="1.5 - Sjezd do MK - 5. sjezd" sheetId="7" r:id="rId7"/>
    <sheet name="1.6 - Sjezd na MK - 6. sjezd" sheetId="8" r:id="rId8"/>
    <sheet name="1.7 - Sjezd do MK - 7. sjedz" sheetId="9" r:id="rId9"/>
    <sheet name="1.8 - Autobusová zastávka..." sheetId="10" r:id="rId10"/>
    <sheet name="1.9 - Parkování před ZŠ" sheetId="11" r:id="rId11"/>
    <sheet name="1.10 - Výstavba chodníku ..." sheetId="12" r:id="rId12"/>
    <sheet name="1.11 - Stavební úpravy ch..." sheetId="13" r:id="rId13"/>
    <sheet name="2.8 - Autobusová zastávka..." sheetId="14" r:id="rId14"/>
    <sheet name="3.1 - Sjezd do MK - 1. sjezd" sheetId="15" r:id="rId15"/>
    <sheet name="3.2 - Sjezd do MK - 2. sjezd" sheetId="16" r:id="rId16"/>
    <sheet name="3.3 - Sjedz do MK - 3. sjezd" sheetId="17" r:id="rId17"/>
    <sheet name="3.4 - Sjezd do MK - 4. sjezd" sheetId="18" r:id="rId18"/>
    <sheet name="3.5 - Sjezd do MK - 5. sjezd" sheetId="19" r:id="rId19"/>
    <sheet name="3.6 - Sjezd na MK - 6. sjezd" sheetId="20" r:id="rId20"/>
    <sheet name="3.7 - Sjezd do MK - 7. sjedz" sheetId="21" r:id="rId21"/>
    <sheet name="3.8 - Autobusová zastávka..." sheetId="22" r:id="rId22"/>
    <sheet name="3.9 - Parkování před ZŠ" sheetId="23" r:id="rId23"/>
    <sheet name="3.11 - Stavební úpravy ch..." sheetId="24" r:id="rId24"/>
    <sheet name="4.0 - Vedlejší a ostatní ..." sheetId="25" r:id="rId25"/>
    <sheet name="4.1 - Sjezd do MK - 1. sjezd" sheetId="26" r:id="rId26"/>
    <sheet name="4.2 - Sjezd do MK - 2. sjezd" sheetId="27" r:id="rId27"/>
    <sheet name="4.3 - Sjedz do MK - 3. sjezd" sheetId="28" r:id="rId28"/>
    <sheet name="4.4 - Sjezd do MK - 4. sjezd" sheetId="29" r:id="rId29"/>
    <sheet name="4.5 - Sjezd do MK - 5. sjezd" sheetId="30" r:id="rId30"/>
    <sheet name="4.6 - Sjezd na MK - 6. sjezd" sheetId="31" r:id="rId31"/>
    <sheet name="4.7 - Sjezd do MK - 7. sjedz" sheetId="32" r:id="rId32"/>
    <sheet name="4.8 - Autobusová zastávka..." sheetId="33" r:id="rId33"/>
    <sheet name="4.9 - Parkování před ZŠ" sheetId="34" r:id="rId34"/>
    <sheet name="4.10 - Výstavba chodníku ..." sheetId="35" r:id="rId35"/>
    <sheet name="4.11 - Stavební úpravy ch..." sheetId="36" r:id="rId36"/>
    <sheet name="Pokyny pro vyplnění" sheetId="37" r:id="rId37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'1.0 - Vedlejší a ostatní ...'!$C$88:$K$101</definedName>
    <definedName name="_xlnm.Print_Area" localSheetId="1">'1.0 - Vedlejší a ostatní ...'!$C$4:$J$41,'1.0 - Vedlejší a ostatní ...'!$C$47:$J$68,'1.0 - Vedlejší a ostatní ...'!$C$74:$K$101</definedName>
    <definedName name="_xlnm.Print_Titles" localSheetId="1">'1.0 - Vedlejší a ostatní ...'!$88:$88</definedName>
    <definedName name="_xlnm._FilterDatabase" localSheetId="2" hidden="1">'1.1 - Sjezd do MK - 1. sjezd'!$C$92:$K$203</definedName>
    <definedName name="_xlnm.Print_Area" localSheetId="2">'1.1 - Sjezd do MK - 1. sjezd'!$C$4:$J$41,'1.1 - Sjezd do MK - 1. sjezd'!$C$47:$J$72,'1.1 - Sjezd do MK - 1. sjezd'!$C$78:$K$203</definedName>
    <definedName name="_xlnm.Print_Titles" localSheetId="2">'1.1 - Sjezd do MK - 1. sjezd'!$92:$92</definedName>
    <definedName name="_xlnm._FilterDatabase" localSheetId="3" hidden="1">'1.2 - Sjezd do MK - 2. sjezd'!$C$92:$K$232</definedName>
    <definedName name="_xlnm.Print_Area" localSheetId="3">'1.2 - Sjezd do MK - 2. sjezd'!$C$4:$J$41,'1.2 - Sjezd do MK - 2. sjezd'!$C$47:$J$72,'1.2 - Sjezd do MK - 2. sjezd'!$C$78:$K$232</definedName>
    <definedName name="_xlnm.Print_Titles" localSheetId="3">'1.2 - Sjezd do MK - 2. sjezd'!$92:$92</definedName>
    <definedName name="_xlnm._FilterDatabase" localSheetId="4" hidden="1">'1.3 - Sjedz do MK - 3. sjezd'!$C$92:$K$236</definedName>
    <definedName name="_xlnm.Print_Area" localSheetId="4">'1.3 - Sjedz do MK - 3. sjezd'!$C$4:$J$41,'1.3 - Sjedz do MK - 3. sjezd'!$C$47:$J$72,'1.3 - Sjedz do MK - 3. sjezd'!$C$78:$K$236</definedName>
    <definedName name="_xlnm.Print_Titles" localSheetId="4">'1.3 - Sjedz do MK - 3. sjezd'!$92:$92</definedName>
    <definedName name="_xlnm._FilterDatabase" localSheetId="5" hidden="1">'1.4 - Sjezd do MK - 4. sjezd'!$C$92:$K$233</definedName>
    <definedName name="_xlnm.Print_Area" localSheetId="5">'1.4 - Sjezd do MK - 4. sjezd'!$C$4:$J$41,'1.4 - Sjezd do MK - 4. sjezd'!$C$47:$J$72,'1.4 - Sjezd do MK - 4. sjezd'!$C$78:$K$233</definedName>
    <definedName name="_xlnm.Print_Titles" localSheetId="5">'1.4 - Sjezd do MK - 4. sjezd'!$92:$92</definedName>
    <definedName name="_xlnm._FilterDatabase" localSheetId="6" hidden="1">'1.5 - Sjezd do MK - 5. sjezd'!$C$91:$K$220</definedName>
    <definedName name="_xlnm.Print_Area" localSheetId="6">'1.5 - Sjezd do MK - 5. sjezd'!$C$4:$J$41,'1.5 - Sjezd do MK - 5. sjezd'!$C$47:$J$71,'1.5 - Sjezd do MK - 5. sjezd'!$C$77:$K$220</definedName>
    <definedName name="_xlnm.Print_Titles" localSheetId="6">'1.5 - Sjezd do MK - 5. sjezd'!$91:$91</definedName>
    <definedName name="_xlnm._FilterDatabase" localSheetId="7" hidden="1">'1.6 - Sjezd na MK - 6. sjezd'!$C$91:$K$217</definedName>
    <definedName name="_xlnm.Print_Area" localSheetId="7">'1.6 - Sjezd na MK - 6. sjezd'!$C$4:$J$41,'1.6 - Sjezd na MK - 6. sjezd'!$C$47:$J$71,'1.6 - Sjezd na MK - 6. sjezd'!$C$77:$K$217</definedName>
    <definedName name="_xlnm.Print_Titles" localSheetId="7">'1.6 - Sjezd na MK - 6. sjezd'!$91:$91</definedName>
    <definedName name="_xlnm._FilterDatabase" localSheetId="8" hidden="1">'1.7 - Sjezd do MK - 7. sjedz'!$C$90:$K$207</definedName>
    <definedName name="_xlnm.Print_Area" localSheetId="8">'1.7 - Sjezd do MK - 7. sjedz'!$C$4:$J$41,'1.7 - Sjezd do MK - 7. sjedz'!$C$47:$J$70,'1.7 - Sjezd do MK - 7. sjedz'!$C$76:$K$207</definedName>
    <definedName name="_xlnm.Print_Titles" localSheetId="8">'1.7 - Sjezd do MK - 7. sjedz'!$90:$90</definedName>
    <definedName name="_xlnm._FilterDatabase" localSheetId="9" hidden="1">'1.8 - Autobusová zastávka...'!$C$92:$K$328</definedName>
    <definedName name="_xlnm.Print_Area" localSheetId="9">'1.8 - Autobusová zastávka...'!$C$4:$J$41,'1.8 - Autobusová zastávka...'!$C$47:$J$72,'1.8 - Autobusová zastávka...'!$C$78:$K$328</definedName>
    <definedName name="_xlnm.Print_Titles" localSheetId="9">'1.8 - Autobusová zastávka...'!$92:$92</definedName>
    <definedName name="_xlnm._FilterDatabase" localSheetId="10" hidden="1">'1.9 - Parkování před ZŠ'!$C$90:$K$193</definedName>
    <definedName name="_xlnm.Print_Area" localSheetId="10">'1.9 - Parkování před ZŠ'!$C$4:$J$41,'1.9 - Parkování před ZŠ'!$C$47:$J$70,'1.9 - Parkování před ZŠ'!$C$76:$K$193</definedName>
    <definedName name="_xlnm.Print_Titles" localSheetId="10">'1.9 - Parkování před ZŠ'!$90:$90</definedName>
    <definedName name="_xlnm._FilterDatabase" localSheetId="11" hidden="1">'1.10 - Výstavba chodníku ...'!$C$92:$K$237</definedName>
    <definedName name="_xlnm.Print_Area" localSheetId="11">'1.10 - Výstavba chodníku ...'!$C$4:$J$41,'1.10 - Výstavba chodníku ...'!$C$47:$J$72,'1.10 - Výstavba chodníku ...'!$C$78:$K$237</definedName>
    <definedName name="_xlnm.Print_Titles" localSheetId="11">'1.10 - Výstavba chodníku ...'!$92:$92</definedName>
    <definedName name="_xlnm._FilterDatabase" localSheetId="12" hidden="1">'1.11 - Stavební úpravy ch...'!$C$92:$K$300</definedName>
    <definedName name="_xlnm.Print_Area" localSheetId="12">'1.11 - Stavební úpravy ch...'!$C$4:$J$41,'1.11 - Stavební úpravy ch...'!$C$47:$J$72,'1.11 - Stavební úpravy ch...'!$C$78:$K$300</definedName>
    <definedName name="_xlnm.Print_Titles" localSheetId="12">'1.11 - Stavební úpravy ch...'!$92:$92</definedName>
    <definedName name="_xlnm._FilterDatabase" localSheetId="13" hidden="1">'2.8 - Autobusová zastávka...'!$C$91:$K$209</definedName>
    <definedName name="_xlnm.Print_Area" localSheetId="13">'2.8 - Autobusová zastávka...'!$C$4:$J$41,'2.8 - Autobusová zastávka...'!$C$47:$J$71,'2.8 - Autobusová zastávka...'!$C$77:$K$209</definedName>
    <definedName name="_xlnm.Print_Titles" localSheetId="13">'2.8 - Autobusová zastávka...'!$91:$91</definedName>
    <definedName name="_xlnm._FilterDatabase" localSheetId="14" hidden="1">'3.1 - Sjezd do MK - 1. sjezd'!$C$90:$K$177</definedName>
    <definedName name="_xlnm.Print_Area" localSheetId="14">'3.1 - Sjezd do MK - 1. sjezd'!$C$4:$J$41,'3.1 - Sjezd do MK - 1. sjezd'!$C$47:$J$70,'3.1 - Sjezd do MK - 1. sjezd'!$C$76:$K$177</definedName>
    <definedName name="_xlnm.Print_Titles" localSheetId="14">'3.1 - Sjezd do MK - 1. sjezd'!$90:$90</definedName>
    <definedName name="_xlnm._FilterDatabase" localSheetId="15" hidden="1">'3.2 - Sjezd do MK - 2. sjezd'!$C$90:$K$168</definedName>
    <definedName name="_xlnm.Print_Area" localSheetId="15">'3.2 - Sjezd do MK - 2. sjezd'!$C$4:$J$41,'3.2 - Sjezd do MK - 2. sjezd'!$C$47:$J$70,'3.2 - Sjezd do MK - 2. sjezd'!$C$76:$K$168</definedName>
    <definedName name="_xlnm.Print_Titles" localSheetId="15">'3.2 - Sjezd do MK - 2. sjezd'!$90:$90</definedName>
    <definedName name="_xlnm._FilterDatabase" localSheetId="16" hidden="1">'3.3 - Sjedz do MK - 3. sjezd'!$C$92:$K$186</definedName>
    <definedName name="_xlnm.Print_Area" localSheetId="16">'3.3 - Sjedz do MK - 3. sjezd'!$C$4:$J$41,'3.3 - Sjedz do MK - 3. sjezd'!$C$47:$J$72,'3.3 - Sjedz do MK - 3. sjezd'!$C$78:$K$186</definedName>
    <definedName name="_xlnm.Print_Titles" localSheetId="16">'3.3 - Sjedz do MK - 3. sjezd'!$92:$92</definedName>
    <definedName name="_xlnm._FilterDatabase" localSheetId="17" hidden="1">'3.4 - Sjezd do MK - 4. sjezd'!$C$91:$K$172</definedName>
    <definedName name="_xlnm.Print_Area" localSheetId="17">'3.4 - Sjezd do MK - 4. sjezd'!$C$4:$J$41,'3.4 - Sjezd do MK - 4. sjezd'!$C$47:$J$71,'3.4 - Sjezd do MK - 4. sjezd'!$C$77:$K$172</definedName>
    <definedName name="_xlnm.Print_Titles" localSheetId="17">'3.4 - Sjezd do MK - 4. sjezd'!$91:$91</definedName>
    <definedName name="_xlnm._FilterDatabase" localSheetId="18" hidden="1">'3.5 - Sjezd do MK - 5. sjezd'!$C$90:$K$168</definedName>
    <definedName name="_xlnm.Print_Area" localSheetId="18">'3.5 - Sjezd do MK - 5. sjezd'!$C$4:$J$41,'3.5 - Sjezd do MK - 5. sjezd'!$C$47:$J$70,'3.5 - Sjezd do MK - 5. sjezd'!$C$76:$K$168</definedName>
    <definedName name="_xlnm.Print_Titles" localSheetId="18">'3.5 - Sjezd do MK - 5. sjezd'!$90:$90</definedName>
    <definedName name="_xlnm._FilterDatabase" localSheetId="19" hidden="1">'3.6 - Sjezd na MK - 6. sjezd'!$C$91:$K$172</definedName>
    <definedName name="_xlnm.Print_Area" localSheetId="19">'3.6 - Sjezd na MK - 6. sjezd'!$C$4:$J$41,'3.6 - Sjezd na MK - 6. sjezd'!$C$47:$J$71,'3.6 - Sjezd na MK - 6. sjezd'!$C$77:$K$172</definedName>
    <definedName name="_xlnm.Print_Titles" localSheetId="19">'3.6 - Sjezd na MK - 6. sjezd'!$91:$91</definedName>
    <definedName name="_xlnm._FilterDatabase" localSheetId="20" hidden="1">'3.7 - Sjezd do MK - 7. sjedz'!$C$90:$K$168</definedName>
    <definedName name="_xlnm.Print_Area" localSheetId="20">'3.7 - Sjezd do MK - 7. sjedz'!$C$4:$J$41,'3.7 - Sjezd do MK - 7. sjedz'!$C$47:$J$70,'3.7 - Sjezd do MK - 7. sjedz'!$C$76:$K$168</definedName>
    <definedName name="_xlnm.Print_Titles" localSheetId="20">'3.7 - Sjezd do MK - 7. sjedz'!$90:$90</definedName>
    <definedName name="_xlnm._FilterDatabase" localSheetId="21" hidden="1">'3.8 - Autobusová zastávka...'!$C$86:$K$90</definedName>
    <definedName name="_xlnm.Print_Area" localSheetId="21">'3.8 - Autobusová zastávka...'!$C$4:$J$41,'3.8 - Autobusová zastávka...'!$C$47:$J$66,'3.8 - Autobusová zastávka...'!$C$72:$K$90</definedName>
    <definedName name="_xlnm.Print_Titles" localSheetId="21">'3.8 - Autobusová zastávka...'!$86:$86</definedName>
    <definedName name="_xlnm._FilterDatabase" localSheetId="22" hidden="1">'3.9 - Parkování před ZŠ'!$C$93:$K$160</definedName>
    <definedName name="_xlnm.Print_Area" localSheetId="22">'3.9 - Parkování před ZŠ'!$C$4:$J$41,'3.9 - Parkování před ZŠ'!$C$47:$J$73,'3.9 - Parkování před ZŠ'!$C$79:$K$160</definedName>
    <definedName name="_xlnm.Print_Titles" localSheetId="22">'3.9 - Parkování před ZŠ'!$93:$93</definedName>
    <definedName name="_xlnm._FilterDatabase" localSheetId="23" hidden="1">'3.11 - Stavební úpravy ch...'!$C$86:$K$91</definedName>
    <definedName name="_xlnm.Print_Area" localSheetId="23">'3.11 - Stavební úpravy ch...'!$C$4:$J$41,'3.11 - Stavební úpravy ch...'!$C$47:$J$66,'3.11 - Stavební úpravy ch...'!$C$72:$K$91</definedName>
    <definedName name="_xlnm.Print_Titles" localSheetId="23">'3.11 - Stavební úpravy ch...'!$86:$86</definedName>
    <definedName name="_xlnm._FilterDatabase" localSheetId="24" hidden="1">'4.0 - Vedlejší a ostatní ...'!$C$88:$K$103</definedName>
    <definedName name="_xlnm.Print_Area" localSheetId="24">'4.0 - Vedlejší a ostatní ...'!$C$4:$J$41,'4.0 - Vedlejší a ostatní ...'!$C$47:$J$68,'4.0 - Vedlejší a ostatní ...'!$C$74:$K$103</definedName>
    <definedName name="_xlnm.Print_Titles" localSheetId="24">'4.0 - Vedlejší a ostatní ...'!$88:$88</definedName>
    <definedName name="_xlnm._FilterDatabase" localSheetId="25" hidden="1">'4.1 - Sjezd do MK - 1. sjezd'!$C$87:$K$102</definedName>
    <definedName name="_xlnm.Print_Area" localSheetId="25">'4.1 - Sjezd do MK - 1. sjezd'!$C$4:$J$41,'4.1 - Sjezd do MK - 1. sjezd'!$C$47:$J$67,'4.1 - Sjezd do MK - 1. sjezd'!$C$73:$K$102</definedName>
    <definedName name="_xlnm.Print_Titles" localSheetId="25">'4.1 - Sjezd do MK - 1. sjezd'!$87:$87</definedName>
    <definedName name="_xlnm._FilterDatabase" localSheetId="26" hidden="1">'4.2 - Sjezd do MK - 2. sjezd'!$C$87:$K$103</definedName>
    <definedName name="_xlnm.Print_Area" localSheetId="26">'4.2 - Sjezd do MK - 2. sjezd'!$C$4:$J$41,'4.2 - Sjezd do MK - 2. sjezd'!$C$47:$J$67,'4.2 - Sjezd do MK - 2. sjezd'!$C$73:$K$103</definedName>
    <definedName name="_xlnm.Print_Titles" localSheetId="26">'4.2 - Sjezd do MK - 2. sjezd'!$87:$87</definedName>
    <definedName name="_xlnm._FilterDatabase" localSheetId="27" hidden="1">'4.3 - Sjedz do MK - 3. sjezd'!$C$87:$K$102</definedName>
    <definedName name="_xlnm.Print_Area" localSheetId="27">'4.3 - Sjedz do MK - 3. sjezd'!$C$4:$J$41,'4.3 - Sjedz do MK - 3. sjezd'!$C$47:$J$67,'4.3 - Sjedz do MK - 3. sjezd'!$C$73:$K$102</definedName>
    <definedName name="_xlnm.Print_Titles" localSheetId="27">'4.3 - Sjedz do MK - 3. sjezd'!$87:$87</definedName>
    <definedName name="_xlnm._FilterDatabase" localSheetId="28" hidden="1">'4.4 - Sjezd do MK - 4. sjezd'!$C$87:$K$103</definedName>
    <definedName name="_xlnm.Print_Area" localSheetId="28">'4.4 - Sjezd do MK - 4. sjezd'!$C$4:$J$41,'4.4 - Sjezd do MK - 4. sjezd'!$C$47:$J$67,'4.4 - Sjezd do MK - 4. sjezd'!$C$73:$K$103</definedName>
    <definedName name="_xlnm.Print_Titles" localSheetId="28">'4.4 - Sjezd do MK - 4. sjezd'!$87:$87</definedName>
    <definedName name="_xlnm._FilterDatabase" localSheetId="29" hidden="1">'4.5 - Sjezd do MK - 5. sjezd'!$C$87:$K$103</definedName>
    <definedName name="_xlnm.Print_Area" localSheetId="29">'4.5 - Sjezd do MK - 5. sjezd'!$C$4:$J$41,'4.5 - Sjezd do MK - 5. sjezd'!$C$47:$J$67,'4.5 - Sjezd do MK - 5. sjezd'!$C$73:$K$103</definedName>
    <definedName name="_xlnm.Print_Titles" localSheetId="29">'4.5 - Sjezd do MK - 5. sjezd'!$87:$87</definedName>
    <definedName name="_xlnm._FilterDatabase" localSheetId="30" hidden="1">'4.6 - Sjezd na MK - 6. sjezd'!$C$87:$K$103</definedName>
    <definedName name="_xlnm.Print_Area" localSheetId="30">'4.6 - Sjezd na MK - 6. sjezd'!$C$4:$J$41,'4.6 - Sjezd na MK - 6. sjezd'!$C$47:$J$67,'4.6 - Sjezd na MK - 6. sjezd'!$C$73:$K$103</definedName>
    <definedName name="_xlnm.Print_Titles" localSheetId="30">'4.6 - Sjezd na MK - 6. sjezd'!$87:$87</definedName>
    <definedName name="_xlnm._FilterDatabase" localSheetId="31" hidden="1">'4.7 - Sjezd do MK - 7. sjedz'!$C$87:$K$103</definedName>
    <definedName name="_xlnm.Print_Area" localSheetId="31">'4.7 - Sjezd do MK - 7. sjedz'!$C$4:$J$41,'4.7 - Sjezd do MK - 7. sjedz'!$C$47:$J$67,'4.7 - Sjezd do MK - 7. sjedz'!$C$73:$K$103</definedName>
    <definedName name="_xlnm.Print_Titles" localSheetId="31">'4.7 - Sjezd do MK - 7. sjedz'!$87:$87</definedName>
    <definedName name="_xlnm._FilterDatabase" localSheetId="32" hidden="1">'4.8 - Autobusová zastávka...'!$C$90:$K$264</definedName>
    <definedName name="_xlnm.Print_Area" localSheetId="32">'4.8 - Autobusová zastávka...'!$C$4:$J$41,'4.8 - Autobusová zastávka...'!$C$47:$J$70,'4.8 - Autobusová zastávka...'!$C$76:$K$264</definedName>
    <definedName name="_xlnm.Print_Titles" localSheetId="32">'4.8 - Autobusová zastávka...'!$90:$90</definedName>
    <definedName name="_xlnm._FilterDatabase" localSheetId="33" hidden="1">'4.9 - Parkování před ZŠ'!$C$91:$K$194</definedName>
    <definedName name="_xlnm.Print_Area" localSheetId="33">'4.9 - Parkování před ZŠ'!$C$4:$J$41,'4.9 - Parkování před ZŠ'!$C$47:$J$71,'4.9 - Parkování před ZŠ'!$C$77:$K$194</definedName>
    <definedName name="_xlnm.Print_Titles" localSheetId="33">'4.9 - Parkování před ZŠ'!$91:$91</definedName>
    <definedName name="_xlnm._FilterDatabase" localSheetId="34" hidden="1">'4.10 - Výstavba chodníku ...'!$C$87:$K$101</definedName>
    <definedName name="_xlnm.Print_Area" localSheetId="34">'4.10 - Výstavba chodníku ...'!$C$4:$J$41,'4.10 - Výstavba chodníku ...'!$C$47:$J$67,'4.10 - Výstavba chodníku ...'!$C$73:$K$101</definedName>
    <definedName name="_xlnm.Print_Titles" localSheetId="34">'4.10 - Výstavba chodníku ...'!$87:$87</definedName>
    <definedName name="_xlnm._FilterDatabase" localSheetId="35" hidden="1">'4.11 - Stavební úpravy ch...'!$C$87:$K$103</definedName>
    <definedName name="_xlnm.Print_Area" localSheetId="35">'4.11 - Stavební úpravy ch...'!$C$4:$J$41,'4.11 - Stavební úpravy ch...'!$C$47:$J$67,'4.11 - Stavební úpravy ch...'!$C$73:$K$103</definedName>
    <definedName name="_xlnm.Print_Titles" localSheetId="35">'4.11 - Stavební úpravy ch...'!$87:$87</definedName>
    <definedName name="_xlnm.Print_Area" localSheetId="3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6" l="1" r="J39"/>
  <c r="J38"/>
  <c i="1" r="AY93"/>
  <c i="36" r="J37"/>
  <c i="1" r="AX93"/>
  <c i="36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35" r="J39"/>
  <c r="J38"/>
  <c i="1" r="AY92"/>
  <c i="35" r="J37"/>
  <c i="1" r="AX92"/>
  <c i="35"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34" r="J39"/>
  <c r="J38"/>
  <c i="1" r="AY91"/>
  <c i="34" r="J37"/>
  <c i="1" r="AX91"/>
  <c i="34" r="BI193"/>
  <c r="BH193"/>
  <c r="BG193"/>
  <c r="BF193"/>
  <c r="T193"/>
  <c r="T192"/>
  <c r="R193"/>
  <c r="R192"/>
  <c r="P193"/>
  <c r="P192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33" r="J39"/>
  <c r="J38"/>
  <c i="1" r="AY90"/>
  <c i="33" r="J37"/>
  <c i="1" r="AX90"/>
  <c i="33" r="BI263"/>
  <c r="BH263"/>
  <c r="BG263"/>
  <c r="BF263"/>
  <c r="T263"/>
  <c r="T262"/>
  <c r="R263"/>
  <c r="R262"/>
  <c r="P263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32" r="J39"/>
  <c r="J38"/>
  <c i="1" r="AY89"/>
  <c i="32" r="J37"/>
  <c i="1" r="AX89"/>
  <c i="32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31" r="J39"/>
  <c r="J38"/>
  <c i="1" r="AY88"/>
  <c i="31" r="J37"/>
  <c i="1" r="AX88"/>
  <c i="31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59"/>
  <c r="J19"/>
  <c r="J14"/>
  <c r="J82"/>
  <c r="E7"/>
  <c r="E50"/>
  <c i="30" r="J39"/>
  <c r="J38"/>
  <c i="1" r="AY87"/>
  <c i="30" r="J37"/>
  <c i="1" r="AX87"/>
  <c i="30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59"/>
  <c r="J19"/>
  <c r="J14"/>
  <c r="J82"/>
  <c r="E7"/>
  <c r="E50"/>
  <c i="29" r="J39"/>
  <c r="J38"/>
  <c i="1" r="AY86"/>
  <c i="29" r="J37"/>
  <c i="1" r="AX86"/>
  <c i="29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28" r="J39"/>
  <c r="J38"/>
  <c i="1" r="AY85"/>
  <c i="28" r="J37"/>
  <c i="1" r="AX85"/>
  <c i="28"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59"/>
  <c r="J19"/>
  <c r="J14"/>
  <c r="J82"/>
  <c r="E7"/>
  <c r="E50"/>
  <c i="27" r="J39"/>
  <c r="J38"/>
  <c i="1" r="AY84"/>
  <c i="27" r="J37"/>
  <c i="1" r="AX84"/>
  <c i="27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85"/>
  <c r="J19"/>
  <c r="J14"/>
  <c r="J56"/>
  <c r="E7"/>
  <c r="E76"/>
  <c i="26" r="J39"/>
  <c r="J38"/>
  <c i="1" r="AY83"/>
  <c i="26" r="J37"/>
  <c i="1" r="AX83"/>
  <c i="26"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59"/>
  <c r="J19"/>
  <c r="J14"/>
  <c r="J82"/>
  <c r="E7"/>
  <c r="E76"/>
  <c i="25" r="J39"/>
  <c r="J38"/>
  <c i="1" r="AY82"/>
  <c i="25" r="J37"/>
  <c i="1" r="AX82"/>
  <c i="25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24" r="J39"/>
  <c r="J38"/>
  <c i="1" r="AY80"/>
  <c i="24" r="J37"/>
  <c i="1" r="AX80"/>
  <c i="24"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23" r="J39"/>
  <c r="J38"/>
  <c i="1" r="AY79"/>
  <c i="23" r="J37"/>
  <c i="1" r="AX79"/>
  <c i="23"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22" r="J39"/>
  <c r="J38"/>
  <c i="1" r="AY78"/>
  <c i="22" r="J37"/>
  <c i="1" r="AX78"/>
  <c i="22" r="BI90"/>
  <c r="BH90"/>
  <c r="BG90"/>
  <c r="BF90"/>
  <c r="T90"/>
  <c r="T89"/>
  <c r="T88"/>
  <c r="T87"/>
  <c r="R90"/>
  <c r="R89"/>
  <c r="R88"/>
  <c r="R87"/>
  <c r="P90"/>
  <c r="P89"/>
  <c r="P88"/>
  <c r="P87"/>
  <c i="1" r="AU78"/>
  <c i="22" r="J84"/>
  <c r="J83"/>
  <c r="F83"/>
  <c r="F81"/>
  <c r="E79"/>
  <c r="J59"/>
  <c r="J58"/>
  <c r="F58"/>
  <c r="F56"/>
  <c r="E54"/>
  <c r="J20"/>
  <c r="E20"/>
  <c r="F84"/>
  <c r="J19"/>
  <c r="J14"/>
  <c r="J81"/>
  <c r="E7"/>
  <c r="E75"/>
  <c i="21" r="J39"/>
  <c r="J38"/>
  <c i="1" r="AY77"/>
  <c i="21" r="J37"/>
  <c i="1" r="AX77"/>
  <c i="21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20" r="J39"/>
  <c r="J38"/>
  <c i="1" r="AY76"/>
  <c i="20" r="J37"/>
  <c i="1" r="AX76"/>
  <c i="20"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50"/>
  <c i="19" r="J39"/>
  <c r="J38"/>
  <c i="1" r="AY75"/>
  <c i="19" r="J37"/>
  <c i="1" r="AX75"/>
  <c i="19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18" r="J39"/>
  <c r="J38"/>
  <c i="1" r="AY74"/>
  <c i="18" r="J37"/>
  <c i="1" r="AX74"/>
  <c i="18"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50"/>
  <c i="17" r="J39"/>
  <c r="J38"/>
  <c i="1" r="AY73"/>
  <c i="17" r="J37"/>
  <c i="1" r="AX73"/>
  <c i="17" r="BI186"/>
  <c r="BH186"/>
  <c r="BG186"/>
  <c r="BF186"/>
  <c r="T186"/>
  <c r="T185"/>
  <c r="T184"/>
  <c r="R186"/>
  <c r="R185"/>
  <c r="R184"/>
  <c r="P186"/>
  <c r="P185"/>
  <c r="P184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50"/>
  <c i="16" r="J39"/>
  <c r="J38"/>
  <c i="1" r="AY72"/>
  <c i="16" r="J37"/>
  <c i="1" r="AX72"/>
  <c i="16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5" r="J39"/>
  <c r="J38"/>
  <c i="1" r="AY71"/>
  <c i="15" r="J37"/>
  <c i="1" r="AX71"/>
  <c i="15"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14" r="J39"/>
  <c r="J38"/>
  <c i="1" r="AY69"/>
  <c i="14" r="J37"/>
  <c i="1" r="AX69"/>
  <c i="14"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13" r="J39"/>
  <c r="J38"/>
  <c i="1" r="AY67"/>
  <c i="13" r="J37"/>
  <c i="1" r="AX67"/>
  <c i="13"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50"/>
  <c i="12" r="J39"/>
  <c r="J38"/>
  <c i="1" r="AY66"/>
  <c i="12" r="J37"/>
  <c i="1" r="AX66"/>
  <c i="12"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11" r="J39"/>
  <c r="J38"/>
  <c i="1" r="AY65"/>
  <c i="11" r="J37"/>
  <c i="1" r="AX65"/>
  <c i="11"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0" r="J39"/>
  <c r="J38"/>
  <c i="1" r="AY64"/>
  <c i="10" r="J37"/>
  <c i="1" r="AX64"/>
  <c i="10" r="BI327"/>
  <c r="BH327"/>
  <c r="BG327"/>
  <c r="BF327"/>
  <c r="T327"/>
  <c r="T326"/>
  <c r="R327"/>
  <c r="R326"/>
  <c r="P327"/>
  <c r="P326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9" r="J39"/>
  <c r="J38"/>
  <c i="1" r="AY63"/>
  <c i="9" r="J37"/>
  <c i="1" r="AX63"/>
  <c i="9"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8" r="J39"/>
  <c r="J38"/>
  <c i="1" r="AY62"/>
  <c i="8" r="J37"/>
  <c i="1" r="AX62"/>
  <c i="8"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7" r="J39"/>
  <c r="J38"/>
  <c i="1" r="AY61"/>
  <c i="7" r="J37"/>
  <c i="1" r="AX61"/>
  <c i="7"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50"/>
  <c i="6" r="J39"/>
  <c r="J38"/>
  <c i="1" r="AY60"/>
  <c i="6" r="J37"/>
  <c i="1" r="AX60"/>
  <c i="6"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5" r="J39"/>
  <c r="J38"/>
  <c i="1" r="AY59"/>
  <c i="5" r="J37"/>
  <c i="1" r="AX59"/>
  <c i="5"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4" r="J39"/>
  <c r="J38"/>
  <c i="1" r="AY58"/>
  <c i="4" r="J37"/>
  <c i="1" r="AX58"/>
  <c i="4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3" r="J39"/>
  <c r="J38"/>
  <c i="1" r="AY57"/>
  <c i="3" r="J37"/>
  <c i="1" r="AX57"/>
  <c i="3"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2" r="J39"/>
  <c r="J38"/>
  <c i="1" r="AY56"/>
  <c i="2" r="J37"/>
  <c i="1" r="AX56"/>
  <c i="2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1" r="L50"/>
  <c r="AM50"/>
  <c r="AM49"/>
  <c r="L49"/>
  <c r="AM47"/>
  <c r="L47"/>
  <c r="L45"/>
  <c r="L44"/>
  <c i="10" r="BK129"/>
  <c i="11" r="J108"/>
  <c r="J138"/>
  <c i="12" r="J164"/>
  <c i="13" r="J230"/>
  <c r="BK172"/>
  <c i="14" r="BK184"/>
  <c r="BK121"/>
  <c i="15" r="BK124"/>
  <c i="16" r="J124"/>
  <c r="J167"/>
  <c i="17" r="BK182"/>
  <c i="18" r="J98"/>
  <c r="J125"/>
  <c i="19" r="J121"/>
  <c i="20" r="J147"/>
  <c i="21" r="J150"/>
  <c i="23" r="BK155"/>
  <c i="25" r="BK102"/>
  <c i="29" r="J95"/>
  <c i="33" r="BK178"/>
  <c r="BK145"/>
  <c i="34" r="J151"/>
  <c r="J123"/>
  <c i="3" r="BK163"/>
  <c i="4" r="J163"/>
  <c r="J176"/>
  <c i="5" r="J189"/>
  <c r="BK172"/>
  <c i="6" r="BK150"/>
  <c r="J107"/>
  <c i="7" r="BK205"/>
  <c i="8" r="J179"/>
  <c r="J132"/>
  <c i="10" r="BK324"/>
  <c r="BK296"/>
  <c i="11" r="J141"/>
  <c r="J102"/>
  <c i="12" r="BK138"/>
  <c i="13" r="BK224"/>
  <c r="J264"/>
  <c i="14" r="J173"/>
  <c i="15" r="BK117"/>
  <c i="17" r="BK156"/>
  <c r="BK171"/>
  <c i="18" r="BK111"/>
  <c i="19" r="J115"/>
  <c i="20" r="J165"/>
  <c r="BK107"/>
  <c i="21" r="BK94"/>
  <c i="23" r="J149"/>
  <c i="25" r="J97"/>
  <c i="28" r="J94"/>
  <c i="32" r="BK101"/>
  <c i="33" r="BK196"/>
  <c r="BK94"/>
  <c i="34" r="J171"/>
  <c r="BK147"/>
  <c i="3" r="J180"/>
  <c i="4" r="J220"/>
  <c r="BK123"/>
  <c i="5" r="J204"/>
  <c r="BK189"/>
  <c i="6" r="BK126"/>
  <c r="J96"/>
  <c i="7" r="BK111"/>
  <c i="8" r="J157"/>
  <c r="J145"/>
  <c i="10" r="BK321"/>
  <c r="J114"/>
  <c r="J280"/>
  <c i="11" r="BK108"/>
  <c i="12" r="BK125"/>
  <c i="13" r="BK136"/>
  <c r="BK299"/>
  <c r="BK236"/>
  <c i="14" r="J179"/>
  <c i="15" r="J97"/>
  <c i="16" r="BK156"/>
  <c i="17" r="BK113"/>
  <c r="BK161"/>
  <c i="18" r="BK95"/>
  <c i="20" r="BK134"/>
  <c i="21" r="BK108"/>
  <c i="22" r="F38"/>
  <c i="1" r="BC78"/>
  <c i="32" r="BK91"/>
  <c i="33" r="BK181"/>
  <c r="BK254"/>
  <c i="34" r="BK129"/>
  <c i="3" r="BK202"/>
  <c i="4" r="J207"/>
  <c r="BK142"/>
  <c r="BK109"/>
  <c i="5" r="BK209"/>
  <c i="6" r="J150"/>
  <c r="BK218"/>
  <c i="7" r="J208"/>
  <c i="10" r="BK111"/>
  <c i="11" r="J162"/>
  <c i="12" r="J155"/>
  <c r="BK207"/>
  <c i="13" r="BK142"/>
  <c r="BK208"/>
  <c r="BK96"/>
  <c r="BK145"/>
  <c i="14" r="BK202"/>
  <c i="15" r="BK142"/>
  <c r="BK109"/>
  <c i="19" r="J97"/>
  <c i="20" r="BK131"/>
  <c i="21" r="BK164"/>
  <c i="24" r="BK90"/>
  <c i="29" r="J91"/>
  <c i="33" r="BK100"/>
  <c r="BK238"/>
  <c r="J218"/>
  <c i="34" r="J111"/>
  <c r="J138"/>
  <c i="5" r="BK165"/>
  <c r="BK139"/>
  <c i="6" r="J146"/>
  <c r="BK120"/>
  <c i="7" r="BK122"/>
  <c i="8" r="J205"/>
  <c r="BK127"/>
  <c i="9" r="J119"/>
  <c i="10" r="J117"/>
  <c r="BK230"/>
  <c i="11" r="BK177"/>
  <c i="13" r="J199"/>
  <c r="BK133"/>
  <c i="14" r="J145"/>
  <c i="15" r="BK103"/>
  <c i="16" r="J113"/>
  <c r="BK164"/>
  <c i="17" r="BK117"/>
  <c i="18" r="J101"/>
  <c r="BK137"/>
  <c i="20" r="J171"/>
  <c i="21" r="BK156"/>
  <c i="33" r="BK163"/>
  <c r="J103"/>
  <c i="34" r="BK132"/>
  <c i="35" r="BK95"/>
  <c i="3" r="J101"/>
  <c r="J96"/>
  <c i="4" r="BK140"/>
  <c r="J140"/>
  <c i="5" r="J131"/>
  <c r="J185"/>
  <c i="6" r="BK123"/>
  <c i="8" r="J195"/>
  <c r="BK129"/>
  <c i="10" r="BK96"/>
  <c r="BK182"/>
  <c i="11" r="BK153"/>
  <c i="12" r="BK215"/>
  <c r="BK158"/>
  <c i="13" r="BK156"/>
  <c r="BK283"/>
  <c i="14" r="J148"/>
  <c r="BK134"/>
  <c i="15" r="J130"/>
  <c i="16" r="J139"/>
  <c i="17" r="BK131"/>
  <c i="18" r="J118"/>
  <c i="19" r="BK124"/>
  <c i="20" r="J125"/>
  <c i="21" r="BK110"/>
  <c r="J153"/>
  <c i="23" r="BK159"/>
  <c r="J119"/>
  <c i="33" r="BK206"/>
  <c r="J232"/>
  <c r="BK187"/>
  <c i="34" r="J118"/>
  <c i="1" r="AS55"/>
  <c i="5" r="J176"/>
  <c i="6" r="BK136"/>
  <c r="J198"/>
  <c i="7" r="BK108"/>
  <c i="8" r="J160"/>
  <c i="9" r="BK184"/>
  <c r="J175"/>
  <c r="BK103"/>
  <c r="BK138"/>
  <c r="BK97"/>
  <c i="10" r="BK252"/>
  <c r="BK327"/>
  <c r="BK189"/>
  <c r="J261"/>
  <c r="J172"/>
  <c i="11" r="BK121"/>
  <c i="12" r="J158"/>
  <c r="J215"/>
  <c i="13" r="BK130"/>
  <c i="15" r="BK119"/>
  <c i="16" r="BK124"/>
  <c i="17" r="J158"/>
  <c i="18" r="J147"/>
  <c r="J150"/>
  <c i="19" r="J130"/>
  <c i="20" r="BK128"/>
  <c i="21" r="BK143"/>
  <c i="23" r="BK102"/>
  <c i="28" r="J100"/>
  <c i="33" r="BK149"/>
  <c r="J246"/>
  <c r="BK260"/>
  <c i="34" r="BK180"/>
  <c i="36" r="BK95"/>
  <c i="3" r="J114"/>
  <c i="4" r="J191"/>
  <c r="BK112"/>
  <c r="J120"/>
  <c i="5" r="J187"/>
  <c i="6" r="BK177"/>
  <c r="BK185"/>
  <c i="7" r="BK173"/>
  <c i="8" r="J163"/>
  <c r="BK132"/>
  <c i="9" r="BK145"/>
  <c r="BK113"/>
  <c i="10" r="BK314"/>
  <c r="J287"/>
  <c r="J224"/>
  <c r="BK192"/>
  <c r="BK264"/>
  <c r="J250"/>
  <c r="BK155"/>
  <c i="11" r="J177"/>
  <c i="12" r="BK230"/>
  <c i="13" r="J273"/>
  <c r="J98"/>
  <c r="BK202"/>
  <c i="14" r="BK98"/>
  <c i="16" r="J103"/>
  <c i="17" r="J117"/>
  <c r="J113"/>
  <c i="19" r="BK133"/>
  <c i="20" r="BK114"/>
  <c i="21" r="BK117"/>
  <c i="22" r="F39"/>
  <c i="1" r="BD78"/>
  <c i="34" r="BK118"/>
  <c i="35" r="J91"/>
  <c i="3" r="J169"/>
  <c i="4" r="BK214"/>
  <c i="5" r="BK99"/>
  <c r="J179"/>
  <c i="6" r="BK146"/>
  <c i="7" r="BK213"/>
  <c r="J182"/>
  <c i="8" r="BK119"/>
  <c i="9" r="J136"/>
  <c i="10" r="BK172"/>
  <c r="BK267"/>
  <c i="12" r="BK167"/>
  <c r="J118"/>
  <c i="13" r="BK121"/>
  <c r="J294"/>
  <c i="14" r="J151"/>
  <c r="BK182"/>
  <c i="17" r="BK99"/>
  <c i="18" r="BK168"/>
  <c i="19" r="BK156"/>
  <c i="20" r="BK154"/>
  <c i="21" r="J110"/>
  <c i="23" r="BK100"/>
  <c i="25" r="J92"/>
  <c i="30" r="J98"/>
  <c i="33" r="J106"/>
  <c r="BK226"/>
  <c i="34" r="BK161"/>
  <c i="36" r="BK98"/>
  <c i="3" r="J111"/>
  <c i="4" r="J112"/>
  <c r="BK144"/>
  <c i="5" r="BK141"/>
  <c i="6" r="J185"/>
  <c r="J168"/>
  <c i="7" r="J160"/>
  <c r="J185"/>
  <c i="8" r="BK188"/>
  <c r="J108"/>
  <c i="10" r="J274"/>
  <c r="BK215"/>
  <c i="11" r="BK174"/>
  <c i="12" r="BK149"/>
  <c i="13" r="BK230"/>
  <c r="BK294"/>
  <c i="14" r="J104"/>
  <c i="15" r="J124"/>
  <c i="16" r="J164"/>
  <c i="17" r="J176"/>
  <c i="18" r="J128"/>
  <c i="19" r="BK167"/>
  <c r="J106"/>
  <c i="21" r="J164"/>
  <c i="23" r="J128"/>
  <c i="25" r="BK99"/>
  <c i="28" r="BK94"/>
  <c i="33" r="BK209"/>
  <c r="J175"/>
  <c i="34" r="J125"/>
  <c i="1" r="AS70"/>
  <c i="5" r="J214"/>
  <c r="J165"/>
  <c i="6" r="BK96"/>
  <c r="BK193"/>
  <c i="7" r="J205"/>
  <c r="J148"/>
  <c i="8" r="BK141"/>
  <c i="9" r="BK172"/>
  <c i="10" r="J221"/>
  <c r="BK285"/>
  <c i="11" r="J159"/>
  <c i="12" r="J110"/>
  <c r="BK115"/>
  <c i="13" r="BK257"/>
  <c r="J100"/>
  <c i="14" r="BK142"/>
  <c r="BK116"/>
  <c i="15" r="J103"/>
  <c r="BK148"/>
  <c i="16" r="BK167"/>
  <c i="17" r="BK110"/>
  <c r="J153"/>
  <c i="18" r="J165"/>
  <c i="20" r="BK125"/>
  <c r="BK104"/>
  <c i="22" r="BK90"/>
  <c i="23" r="BK126"/>
  <c i="27" r="BK98"/>
  <c i="30" r="J101"/>
  <c i="33" r="BK223"/>
  <c r="J172"/>
  <c i="34" r="BK156"/>
  <c r="J193"/>
  <c i="2" r="BK92"/>
  <c i="3" r="BK123"/>
  <c i="4" r="J109"/>
  <c r="BK137"/>
  <c i="5" r="J124"/>
  <c r="BK201"/>
  <c i="6" r="J148"/>
  <c r="J204"/>
  <c i="7" r="J140"/>
  <c r="J173"/>
  <c i="8" r="BK185"/>
  <c r="BK182"/>
  <c i="9" r="J154"/>
  <c i="10" r="J290"/>
  <c r="J105"/>
  <c i="11" r="J183"/>
  <c r="J136"/>
  <c i="12" r="BK161"/>
  <c r="BK127"/>
  <c i="13" r="J228"/>
  <c r="J159"/>
  <c r="J208"/>
  <c i="14" r="J124"/>
  <c i="15" r="J119"/>
  <c r="BK126"/>
  <c i="16" r="BK117"/>
  <c i="17" r="BK146"/>
  <c i="18" r="BK160"/>
  <c i="19" r="BK143"/>
  <c i="20" r="BK171"/>
  <c i="21" r="BK113"/>
  <c r="J94"/>
  <c i="23" r="J97"/>
  <c i="24" r="BK91"/>
  <c i="28" r="BK97"/>
  <c i="32" r="BK98"/>
  <c i="33" r="J257"/>
  <c r="BK203"/>
  <c i="34" r="J95"/>
  <c r="BK98"/>
  <c i="3" r="J174"/>
  <c r="BK106"/>
  <c i="4" r="J160"/>
  <c r="BK117"/>
  <c i="5" r="BK185"/>
  <c r="J107"/>
  <c i="6" r="J131"/>
  <c r="J159"/>
  <c i="7" r="J132"/>
  <c r="BK95"/>
  <c i="8" r="BK174"/>
  <c r="BK157"/>
  <c i="10" r="J192"/>
  <c r="BK179"/>
  <c i="11" r="J118"/>
  <c r="BK170"/>
  <c i="12" r="J233"/>
  <c i="13" r="BK254"/>
  <c r="BK276"/>
  <c r="J297"/>
  <c i="14" r="J110"/>
  <c i="15" r="BK162"/>
  <c r="J133"/>
  <c i="17" r="BK120"/>
  <c i="18" r="J140"/>
  <c i="19" r="BK97"/>
  <c r="BK100"/>
  <c i="20" r="J144"/>
  <c i="21" r="BK103"/>
  <c i="23" r="BK124"/>
  <c r="J155"/>
  <c i="32" r="BK95"/>
  <c i="33" r="BK235"/>
  <c r="J109"/>
  <c r="BK106"/>
  <c i="34" r="J121"/>
  <c i="3" r="J199"/>
  <c r="BK171"/>
  <c i="4" r="J169"/>
  <c i="5" r="J196"/>
  <c r="J117"/>
  <c r="J182"/>
  <c i="6" r="BK201"/>
  <c r="BK102"/>
  <c i="7" r="J169"/>
  <c r="J196"/>
  <c i="8" r="BK95"/>
  <c i="9" r="BK203"/>
  <c r="BK178"/>
  <c r="J145"/>
  <c r="BK119"/>
  <c r="J124"/>
  <c r="J195"/>
  <c i="10" r="BK293"/>
  <c r="J215"/>
  <c r="J146"/>
  <c r="BK299"/>
  <c r="BK246"/>
  <c i="11" r="J192"/>
  <c r="BK162"/>
  <c i="12" r="BK233"/>
  <c r="BK164"/>
  <c i="13" r="J190"/>
  <c r="BK239"/>
  <c r="BK273"/>
  <c i="14" r="J182"/>
  <c i="15" r="BK130"/>
  <c i="16" r="BK136"/>
  <c r="J143"/>
  <c i="17" r="BK124"/>
  <c r="BK168"/>
  <c i="18" r="J107"/>
  <c i="19" r="J94"/>
  <c i="20" r="J168"/>
  <c i="21" r="BK106"/>
  <c i="23" r="J100"/>
  <c i="26" r="BK98"/>
  <c i="33" r="BK263"/>
  <c r="J149"/>
  <c i="34" r="J187"/>
  <c r="J156"/>
  <c i="3" r="J202"/>
  <c i="4" r="J151"/>
  <c r="J186"/>
  <c r="J214"/>
  <c i="5" r="BK134"/>
  <c i="6" r="BK229"/>
  <c r="BK171"/>
  <c i="7" r="J103"/>
  <c i="8" r="J199"/>
  <c i="9" r="J206"/>
  <c r="J97"/>
  <c i="10" r="J174"/>
  <c r="BK311"/>
  <c i="11" r="J168"/>
  <c i="12" r="J219"/>
  <c r="J115"/>
  <c i="13" r="J172"/>
  <c r="BK109"/>
  <c i="14" r="BK157"/>
  <c r="J139"/>
  <c i="16" r="J161"/>
  <c r="BK110"/>
  <c i="17" r="J168"/>
  <c i="18" r="J160"/>
  <c i="19" r="J167"/>
  <c r="BK106"/>
  <c i="20" r="J128"/>
  <c i="21" r="BK150"/>
  <c i="23" r="J142"/>
  <c i="27" r="J98"/>
  <c i="33" r="J130"/>
  <c r="BK218"/>
  <c r="J100"/>
  <c i="34" r="J106"/>
  <c i="2" r="BK94"/>
  <c i="3" r="BK169"/>
  <c i="4" r="J180"/>
  <c i="5" r="BK218"/>
  <c r="J172"/>
  <c i="6" r="J171"/>
  <c i="7" r="J144"/>
  <c r="J108"/>
  <c i="8" r="J177"/>
  <c i="10" r="J299"/>
  <c r="BK212"/>
  <c r="BK202"/>
  <c i="11" r="J145"/>
  <c i="12" r="J179"/>
  <c r="J176"/>
  <c i="13" r="J152"/>
  <c r="BK246"/>
  <c i="14" r="BK95"/>
  <c i="15" r="J145"/>
  <c i="16" r="BK121"/>
  <c i="17" r="J137"/>
  <c i="18" r="BK114"/>
  <c i="19" r="BK164"/>
  <c i="20" r="BK150"/>
  <c i="21" r="J156"/>
  <c i="22" r="J36"/>
  <c i="1" r="AW78"/>
  <c i="28" r="J97"/>
  <c i="33" r="J254"/>
  <c r="J155"/>
  <c r="J238"/>
  <c i="34" r="BK121"/>
  <c i="35" r="J98"/>
  <c i="3" r="BK114"/>
  <c r="J177"/>
  <c i="4" r="BK160"/>
  <c i="5" r="BK224"/>
  <c i="6" r="BK131"/>
  <c r="J232"/>
  <c i="7" r="BK191"/>
  <c r="J191"/>
  <c i="8" r="BK137"/>
  <c i="9" r="BK175"/>
  <c i="10" r="BK161"/>
  <c r="BK261"/>
  <c i="11" r="J123"/>
  <c i="12" r="J207"/>
  <c r="BK182"/>
  <c i="13" r="BK152"/>
  <c r="J154"/>
  <c r="J161"/>
  <c i="14" r="BK187"/>
  <c i="15" r="J136"/>
  <c r="J117"/>
  <c i="16" r="BK106"/>
  <c i="17" r="J131"/>
  <c i="18" r="BK154"/>
  <c i="19" r="BK121"/>
  <c i="20" r="BK157"/>
  <c i="21" r="BK124"/>
  <c i="23" r="BK122"/>
  <c i="26" r="J98"/>
  <c i="30" r="BK101"/>
  <c i="33" r="J166"/>
  <c r="BK257"/>
  <c i="34" r="J180"/>
  <c i="35" r="J100"/>
  <c i="3" r="J118"/>
  <c i="4" r="J137"/>
  <c r="BK101"/>
  <c i="5" r="BK150"/>
  <c r="BK136"/>
  <c r="BK211"/>
  <c i="6" r="J133"/>
  <c r="J123"/>
  <c i="7" r="BK216"/>
  <c i="8" r="BK202"/>
  <c r="J141"/>
  <c i="10" r="J184"/>
  <c r="BK242"/>
  <c r="BK146"/>
  <c i="11" r="J174"/>
  <c i="12" r="J161"/>
  <c r="J196"/>
  <c i="13" r="J246"/>
  <c r="J220"/>
  <c r="J291"/>
  <c i="14" r="BK197"/>
  <c r="J157"/>
  <c i="15" r="J142"/>
  <c i="16" r="J156"/>
  <c r="J130"/>
  <c i="17" r="BK143"/>
  <c i="18" r="BK147"/>
  <c i="19" r="BK108"/>
  <c i="20" r="J104"/>
  <c i="21" r="J121"/>
  <c i="23" r="BK133"/>
  <c r="J152"/>
  <c i="28" r="BK91"/>
  <c i="31" r="J95"/>
  <c i="33" r="BK140"/>
  <c r="BK198"/>
  <c i="34" r="BK109"/>
  <c r="BK135"/>
  <c i="3" r="BK146"/>
  <c r="J143"/>
  <c i="4" r="J189"/>
  <c r="BK228"/>
  <c i="5" r="J229"/>
  <c r="J134"/>
  <c i="6" r="J141"/>
  <c r="BK187"/>
  <c i="7" r="J198"/>
  <c i="8" r="BK148"/>
  <c r="BK166"/>
  <c i="9" r="J181"/>
  <c i="10" r="J179"/>
  <c r="BK102"/>
  <c i="11" r="J121"/>
  <c r="J156"/>
  <c i="12" r="J149"/>
  <c r="BK132"/>
  <c i="13" r="J241"/>
  <c r="BK115"/>
  <c i="14" r="J176"/>
  <c r="BK163"/>
  <c i="15" r="J126"/>
  <c i="16" r="J136"/>
  <c i="17" r="J161"/>
  <c r="BK186"/>
  <c i="18" r="BK157"/>
  <c i="19" r="J113"/>
  <c r="J139"/>
  <c i="20" r="BK122"/>
  <c i="21" r="BK153"/>
  <c i="23" r="BK139"/>
  <c r="BK125"/>
  <c i="25" r="BK94"/>
  <c i="30" r="BK98"/>
  <c i="33" r="BK172"/>
  <c r="J251"/>
  <c i="34" r="BK153"/>
  <c r="J116"/>
  <c i="2" r="BK100"/>
  <c i="3" r="BK155"/>
  <c i="4" r="J166"/>
  <c r="J101"/>
  <c i="5" r="BK168"/>
  <c r="BK127"/>
  <c i="6" r="BK159"/>
  <c r="J215"/>
  <c r="J221"/>
  <c i="7" r="J135"/>
  <c r="J219"/>
  <c i="8" r="BK193"/>
  <c i="9" r="BK124"/>
  <c i="10" r="J111"/>
  <c r="BK184"/>
  <c i="11" r="BK102"/>
  <c i="12" r="BK185"/>
  <c r="J96"/>
  <c i="13" r="BK190"/>
  <c r="J267"/>
  <c r="BK196"/>
  <c i="14" r="BK194"/>
  <c i="15" r="J165"/>
  <c r="J115"/>
  <c i="18" r="J154"/>
  <c r="J109"/>
  <c i="19" r="BK153"/>
  <c i="20" r="BK140"/>
  <c i="21" r="J108"/>
  <c i="22" r="F37"/>
  <c i="1" r="BB78"/>
  <c i="33" r="J206"/>
  <c r="BK120"/>
  <c r="J248"/>
  <c i="34" r="BK164"/>
  <c r="BK114"/>
  <c i="3" r="J134"/>
  <c i="4" r="J197"/>
  <c r="BK154"/>
  <c r="J123"/>
  <c i="5" r="J96"/>
  <c r="BK229"/>
  <c i="6" r="J229"/>
  <c r="BK112"/>
  <c i="7" r="BK196"/>
  <c r="J180"/>
  <c i="8" r="BK163"/>
  <c i="9" r="J163"/>
  <c r="BK160"/>
  <c r="J138"/>
  <c r="J103"/>
  <c i="10" r="J285"/>
  <c r="BK209"/>
  <c r="BK304"/>
  <c r="BK218"/>
  <c r="J143"/>
  <c r="BK105"/>
  <c i="11" r="BK150"/>
  <c i="12" r="J143"/>
  <c i="13" r="BK267"/>
  <c r="BK270"/>
  <c r="BK233"/>
  <c r="J170"/>
  <c i="14" r="BK139"/>
  <c r="J208"/>
  <c i="15" r="BK94"/>
  <c i="16" r="J94"/>
  <c i="17" r="BK134"/>
  <c r="J146"/>
  <c i="18" r="BK107"/>
  <c i="19" r="J136"/>
  <c r="BK130"/>
  <c i="20" r="BK101"/>
  <c i="22" r="J90"/>
  <c i="23" r="BK135"/>
  <c i="27" r="J101"/>
  <c i="32" r="J101"/>
  <c i="33" r="BK190"/>
  <c r="BK147"/>
  <c i="34" r="BK123"/>
  <c i="36" r="J101"/>
  <c i="3" r="BK128"/>
  <c i="4" r="BK132"/>
  <c r="BK120"/>
  <c i="5" r="J162"/>
  <c i="6" r="BK211"/>
  <c r="J112"/>
  <c i="7" r="J213"/>
  <c r="BK202"/>
  <c i="8" r="BK134"/>
  <c i="9" r="BK151"/>
  <c r="J94"/>
  <c r="BK94"/>
  <c r="BK126"/>
  <c i="10" r="BK166"/>
  <c r="BK269"/>
  <c i="11" r="J128"/>
  <c i="12" r="J189"/>
  <c r="BK99"/>
  <c i="13" r="BK217"/>
  <c r="J286"/>
  <c i="14" r="J119"/>
  <c r="BK137"/>
  <c i="15" r="BK136"/>
  <c i="16" r="BK108"/>
  <c i="17" r="BK165"/>
  <c r="BK176"/>
  <c i="18" r="BK101"/>
  <c i="19" r="BK150"/>
  <c r="BK94"/>
  <c i="20" r="J118"/>
  <c i="21" r="J100"/>
  <c i="23" r="BK130"/>
  <c i="27" r="BK91"/>
  <c i="30" r="J91"/>
  <c i="33" r="BK97"/>
  <c r="BK103"/>
  <c i="34" r="BK95"/>
  <c i="36" r="J95"/>
  <c i="3" r="J106"/>
  <c i="4" r="J225"/>
  <c r="J132"/>
  <c i="5" r="BK124"/>
  <c i="6" r="BK215"/>
  <c r="J153"/>
  <c i="7" r="BK157"/>
  <c i="8" r="J170"/>
  <c r="J116"/>
  <c i="9" r="J178"/>
  <c i="10" r="J123"/>
  <c r="BK255"/>
  <c i="11" r="BK113"/>
  <c r="J148"/>
  <c i="12" r="J140"/>
  <c i="13" r="J193"/>
  <c r="BK262"/>
  <c i="14" r="BK191"/>
  <c r="J121"/>
  <c i="15" r="F36"/>
  <c i="33" r="J169"/>
  <c r="BK211"/>
  <c i="34" r="J141"/>
  <c i="2" r="J100"/>
  <c i="3" r="BK126"/>
  <c i="4" r="BK135"/>
  <c i="5" r="J139"/>
  <c r="BK182"/>
  <c i="6" r="J201"/>
  <c r="BK198"/>
  <c i="7" r="J128"/>
  <c i="8" r="BK145"/>
  <c r="J166"/>
  <c i="10" r="J255"/>
  <c r="J236"/>
  <c i="11" r="BK143"/>
  <c i="12" r="BK176"/>
  <c i="13" r="J217"/>
  <c r="BK161"/>
  <c r="BK159"/>
  <c i="14" r="J134"/>
  <c r="BK154"/>
  <c i="15" r="J94"/>
  <c i="16" r="BK113"/>
  <c i="17" r="J99"/>
  <c r="BK102"/>
  <c i="18" r="BK104"/>
  <c i="19" r="J103"/>
  <c i="20" r="J157"/>
  <c i="21" r="J139"/>
  <c i="23" r="BK108"/>
  <c i="29" r="J98"/>
  <c i="33" r="BK232"/>
  <c r="J198"/>
  <c i="34" r="BK125"/>
  <c i="3" r="J126"/>
  <c r="BK159"/>
  <c i="4" r="BK189"/>
  <c r="J231"/>
  <c i="5" r="BK204"/>
  <c r="J168"/>
  <c i="6" r="J136"/>
  <c i="7" r="J119"/>
  <c r="J130"/>
  <c i="8" r="J193"/>
  <c i="10" r="BK277"/>
  <c r="J126"/>
  <c r="J99"/>
  <c i="11" r="J170"/>
  <c i="12" r="J230"/>
  <c i="13" r="J276"/>
  <c r="BK179"/>
  <c r="BK102"/>
  <c r="BK112"/>
  <c i="14" r="J95"/>
  <c r="J167"/>
  <c i="15" r="BK139"/>
  <c r="J122"/>
  <c i="16" r="J115"/>
  <c i="17" r="BK128"/>
  <c r="J140"/>
  <c i="18" r="BK128"/>
  <c i="19" r="J124"/>
  <c i="20" r="BK98"/>
  <c i="21" r="BK127"/>
  <c i="23" r="BK142"/>
  <c i="26" r="J91"/>
  <c i="33" r="BK248"/>
  <c r="BK152"/>
  <c r="J216"/>
  <c i="34" r="J174"/>
  <c i="36" r="J98"/>
  <c i="3" r="BK196"/>
  <c r="BK116"/>
  <c i="4" r="J128"/>
  <c r="BK151"/>
  <c i="5" r="J127"/>
  <c r="BK214"/>
  <c i="6" r="BK165"/>
  <c i="7" r="J122"/>
  <c r="J163"/>
  <c i="8" r="J129"/>
  <c r="BK105"/>
  <c i="10" r="J239"/>
  <c r="BK158"/>
  <c r="BK138"/>
  <c i="11" r="J94"/>
  <c i="12" r="BK96"/>
  <c r="BK204"/>
  <c i="13" r="J257"/>
  <c r="J112"/>
  <c r="J96"/>
  <c i="14" r="J197"/>
  <c i="15" r="BK173"/>
  <c r="BK152"/>
  <c i="16" r="BK97"/>
  <c i="17" r="J115"/>
  <c r="J182"/>
  <c i="18" r="J171"/>
  <c i="19" r="BK103"/>
  <c i="20" r="BK165"/>
  <c i="21" r="J133"/>
  <c i="23" r="J130"/>
  <c r="BK144"/>
  <c i="27" r="BK95"/>
  <c i="31" r="BK98"/>
  <c i="33" r="J226"/>
  <c r="BK109"/>
  <c i="34" r="BK174"/>
  <c i="3" r="J155"/>
  <c r="J146"/>
  <c i="4" r="BK220"/>
  <c r="BK176"/>
  <c i="5" r="J209"/>
  <c r="BK107"/>
  <c i="6" r="J177"/>
  <c r="BK138"/>
  <c i="7" r="BK219"/>
  <c r="BK151"/>
  <c r="BK98"/>
  <c i="8" r="BK122"/>
  <c i="9" r="BK186"/>
  <c i="10" r="BK132"/>
  <c r="J246"/>
  <c i="11" r="BK138"/>
  <c i="12" r="BK201"/>
  <c r="BK130"/>
  <c i="13" r="BK100"/>
  <c r="J136"/>
  <c i="14" r="J202"/>
  <c r="J101"/>
  <c i="15" r="J176"/>
  <c r="BK145"/>
  <c i="17" r="J108"/>
  <c i="18" r="BK165"/>
  <c i="19" r="J143"/>
  <c i="20" r="J95"/>
  <c r="BK116"/>
  <c i="21" r="BK115"/>
  <c i="23" r="J144"/>
  <c i="31" r="BK91"/>
  <c i="33" r="J203"/>
  <c r="J243"/>
  <c i="34" r="BK159"/>
  <c r="BK106"/>
  <c i="3" r="BK152"/>
  <c r="J137"/>
  <c i="4" r="BK166"/>
  <c r="BK210"/>
  <c i="5" r="BK176"/>
  <c r="BK131"/>
  <c i="6" r="BK209"/>
  <c r="J218"/>
  <c i="7" r="BK142"/>
  <c i="8" r="J105"/>
  <c r="BK125"/>
  <c i="9" r="J170"/>
  <c r="J157"/>
  <c r="J126"/>
  <c r="J186"/>
  <c r="BK142"/>
  <c i="10" r="J267"/>
  <c r="BK152"/>
  <c r="J138"/>
  <c r="J209"/>
  <c r="J252"/>
  <c i="11" r="BK118"/>
  <c i="12" r="J201"/>
  <c r="J99"/>
  <c i="13" r="BK211"/>
  <c r="BK106"/>
  <c r="BK170"/>
  <c i="14" r="BK208"/>
  <c i="15" r="J173"/>
  <c r="BK115"/>
  <c i="16" r="J97"/>
  <c i="17" r="BK179"/>
  <c r="BK108"/>
  <c i="18" r="J111"/>
  <c i="19" r="J150"/>
  <c i="20" r="J101"/>
  <c i="21" r="BK167"/>
  <c i="23" r="J110"/>
  <c i="25" r="BK97"/>
  <c i="31" r="BK95"/>
  <c i="33" r="J235"/>
  <c r="J192"/>
  <c i="34" r="J114"/>
  <c r="J109"/>
  <c i="3" r="BK166"/>
  <c r="BK149"/>
  <c i="4" r="BK147"/>
  <c i="5" r="J159"/>
  <c r="BK96"/>
  <c i="6" r="BK117"/>
  <c i="7" r="J216"/>
  <c r="J125"/>
  <c i="8" r="J127"/>
  <c i="9" r="BK192"/>
  <c r="BK116"/>
  <c r="BK136"/>
  <c r="J192"/>
  <c i="26" r="BK91"/>
  <c i="33" r="BK169"/>
  <c r="BK166"/>
  <c r="BK136"/>
  <c i="34" r="J159"/>
  <c i="3" r="J152"/>
  <c r="BK174"/>
  <c i="4" r="BK130"/>
  <c i="5" r="BK122"/>
  <c i="6" r="J143"/>
  <c r="J102"/>
  <c i="7" r="BK128"/>
  <c r="J202"/>
  <c i="8" r="BK213"/>
  <c r="BK205"/>
  <c i="10" r="J199"/>
  <c r="J321"/>
  <c i="11" r="BK128"/>
  <c i="12" r="BK222"/>
  <c i="13" r="BK176"/>
  <c r="J202"/>
  <c r="J156"/>
  <c i="14" r="BK148"/>
  <c i="15" r="J100"/>
  <c i="17" r="J105"/>
  <c i="18" r="J144"/>
  <c r="BK116"/>
  <c i="20" r="J150"/>
  <c r="J140"/>
  <c i="21" r="J167"/>
  <c i="23" r="BK149"/>
  <c i="27" r="BK101"/>
  <c i="31" r="J101"/>
  <c i="34" r="BK171"/>
  <c i="3" r="BK177"/>
  <c i="4" r="BK205"/>
  <c r="BK183"/>
  <c i="5" r="J232"/>
  <c i="6" r="BK143"/>
  <c r="J126"/>
  <c i="7" r="BK180"/>
  <c i="8" r="BK210"/>
  <c r="BK195"/>
  <c i="10" r="J264"/>
  <c r="J166"/>
  <c i="11" r="BK168"/>
  <c i="12" r="J193"/>
  <c i="13" r="J270"/>
  <c r="J251"/>
  <c r="J130"/>
  <c i="14" r="J154"/>
  <c i="15" r="BK100"/>
  <c i="16" r="BK146"/>
  <c i="17" r="J124"/>
  <c i="18" r="J95"/>
  <c i="20" r="J116"/>
  <c i="21" r="J143"/>
  <c i="23" r="BK110"/>
  <c i="27" r="J95"/>
  <c i="33" r="J147"/>
  <c r="BK184"/>
  <c r="BK160"/>
  <c i="34" r="J101"/>
  <c i="3" r="BK143"/>
  <c i="4" r="J200"/>
  <c i="5" r="J112"/>
  <c i="6" r="BK99"/>
  <c i="7" r="J151"/>
  <c i="8" r="J182"/>
  <c r="J134"/>
  <c i="9" r="J113"/>
  <c i="10" r="BK239"/>
  <c i="11" r="BK136"/>
  <c i="12" r="BK179"/>
  <c i="13" r="J196"/>
  <c r="J133"/>
  <c i="14" r="J129"/>
  <c i="15" r="J106"/>
  <c i="16" r="BK94"/>
  <c r="BK127"/>
  <c i="17" r="J134"/>
  <c i="18" r="J168"/>
  <c i="19" r="J110"/>
  <c i="21" r="J161"/>
  <c i="25" r="J102"/>
  <c i="33" r="J117"/>
  <c i="2" r="J94"/>
  <c i="3" r="J130"/>
  <c r="J185"/>
  <c i="4" r="J117"/>
  <c r="J130"/>
  <c i="5" r="BK129"/>
  <c i="6" r="BK204"/>
  <c i="7" r="J111"/>
  <c i="8" r="J122"/>
  <c i="10" r="BK233"/>
  <c i="11" r="BK180"/>
  <c i="12" r="J225"/>
  <c r="BK225"/>
  <c i="13" r="J127"/>
  <c r="BK214"/>
  <c i="14" r="J194"/>
  <c r="J163"/>
  <c i="16" r="J100"/>
  <c i="17" r="J128"/>
  <c i="19" r="BK110"/>
  <c i="20" r="BK118"/>
  <c i="23" r="BK152"/>
  <c r="J122"/>
  <c i="25" r="J99"/>
  <c i="29" r="BK98"/>
  <c i="33" r="BK117"/>
  <c r="BK130"/>
  <c i="34" r="BK111"/>
  <c i="2" r="BK97"/>
  <c i="3" r="BK111"/>
  <c i="5" r="J235"/>
  <c i="6" r="J193"/>
  <c r="J117"/>
  <c i="7" r="BK169"/>
  <c r="J157"/>
  <c i="8" r="BK177"/>
  <c r="BK139"/>
  <c i="9" r="BK154"/>
  <c i="10" r="BK143"/>
  <c r="J293"/>
  <c i="11" r="BK145"/>
  <c r="BK141"/>
  <c i="12" r="BK143"/>
  <c r="J167"/>
  <c i="13" r="J142"/>
  <c i="14" r="BK151"/>
  <c r="BK160"/>
  <c i="16" r="J36"/>
  <c i="4" r="J172"/>
  <c i="6" r="J187"/>
  <c i="7" r="J188"/>
  <c i="8" r="J119"/>
  <c i="9" r="J189"/>
  <c r="J108"/>
  <c r="J160"/>
  <c i="10" r="J324"/>
  <c r="BK123"/>
  <c r="J218"/>
  <c i="11" r="BK130"/>
  <c i="12" r="BK155"/>
  <c i="13" r="BK244"/>
  <c r="BK182"/>
  <c r="J262"/>
  <c i="14" r="BK107"/>
  <c r="BK205"/>
  <c i="15" r="BK176"/>
  <c i="16" r="BK139"/>
  <c r="BK115"/>
  <c i="17" r="J179"/>
  <c r="BK122"/>
  <c i="18" r="BK144"/>
  <c i="19" r="J117"/>
  <c i="20" r="J111"/>
  <c i="21" r="BK97"/>
  <c i="23" r="BK147"/>
  <c r="J105"/>
  <c i="24" r="J91"/>
  <c i="30" r="BK91"/>
  <c i="33" r="BK175"/>
  <c r="BK112"/>
  <c i="34" r="BK177"/>
  <c r="J129"/>
  <c i="2" r="J97"/>
  <c i="3" r="BK101"/>
  <c i="4" r="BK186"/>
  <c r="J142"/>
  <c i="5" r="BK143"/>
  <c r="J218"/>
  <c i="6" r="BK133"/>
  <c r="J99"/>
  <c i="7" r="BK185"/>
  <c i="8" r="J139"/>
  <c r="BK108"/>
  <c r="J111"/>
  <c i="9" r="BK170"/>
  <c r="J151"/>
  <c i="10" r="J304"/>
  <c r="J258"/>
  <c r="BK199"/>
  <c r="BK126"/>
  <c r="BK221"/>
  <c r="J152"/>
  <c r="J158"/>
  <c i="11" r="BK156"/>
  <c i="12" r="J132"/>
  <c r="J146"/>
  <c i="13" r="BK264"/>
  <c r="BK286"/>
  <c r="J124"/>
  <c i="14" r="BK101"/>
  <c i="15" r="BK122"/>
  <c i="16" r="BK133"/>
  <c r="J106"/>
  <c i="17" r="J110"/>
  <c r="BK96"/>
  <c i="18" r="BK118"/>
  <c i="19" r="J164"/>
  <c i="21" r="BK136"/>
  <c r="J97"/>
  <c i="23" r="BK119"/>
  <c i="32" r="J95"/>
  <c i="33" r="J260"/>
  <c i="34" r="J177"/>
  <c r="BK193"/>
  <c i="3" r="J171"/>
  <c i="4" r="BK194"/>
  <c i="5" r="BK179"/>
  <c i="6" r="J190"/>
  <c r="BK195"/>
  <c i="7" r="BK160"/>
  <c i="8" r="BK154"/>
  <c i="10" r="BK196"/>
  <c r="J187"/>
  <c i="11" r="BK94"/>
  <c i="12" r="BK146"/>
  <c i="13" r="J280"/>
  <c r="BK199"/>
  <c r="J115"/>
  <c i="14" r="J205"/>
  <c i="15" r="J139"/>
  <c i="17" r="BK140"/>
  <c r="BK158"/>
  <c i="18" r="BK150"/>
  <c i="19" r="BK127"/>
  <c i="20" r="J131"/>
  <c i="21" r="BK130"/>
  <c i="23" r="J159"/>
  <c r="J108"/>
  <c i="26" r="J100"/>
  <c i="29" r="BK91"/>
  <c i="33" r="J196"/>
  <c r="BK243"/>
  <c r="J120"/>
  <c i="34" r="BK144"/>
  <c i="3" r="J128"/>
  <c i="4" r="J210"/>
  <c i="5" r="BK191"/>
  <c r="BK235"/>
  <c i="6" r="BK174"/>
  <c i="7" r="BK163"/>
  <c r="J114"/>
  <c i="8" r="BK116"/>
  <c i="9" r="BK167"/>
  <c i="10" r="J202"/>
  <c r="BK117"/>
  <c i="11" r="BK133"/>
  <c i="12" r="BK140"/>
  <c i="13" r="J254"/>
  <c r="BK280"/>
  <c i="14" r="J113"/>
  <c r="BK113"/>
  <c i="15" r="BK155"/>
  <c i="16" r="J146"/>
  <c i="17" r="BK115"/>
  <c i="18" r="J104"/>
  <c i="19" r="J100"/>
  <c i="20" r="BK111"/>
  <c i="21" r="BK139"/>
  <c i="23" r="BK116"/>
  <c i="28" r="BK100"/>
  <c i="33" r="BK251"/>
  <c i="34" r="BK182"/>
  <c r="BK101"/>
  <c i="3" r="BK137"/>
  <c r="J191"/>
  <c i="4" r="BK207"/>
  <c r="BK163"/>
  <c i="5" r="J143"/>
  <c r="J102"/>
  <c i="6" r="BK148"/>
  <c i="7" r="BK182"/>
  <c r="J166"/>
  <c i="8" r="J174"/>
  <c i="10" r="J182"/>
  <c r="BK174"/>
  <c i="11" r="J153"/>
  <c r="BK192"/>
  <c i="12" r="BK123"/>
  <c r="J123"/>
  <c i="13" r="J121"/>
  <c r="BK104"/>
  <c r="J214"/>
  <c r="BK220"/>
  <c i="14" r="J187"/>
  <c r="BK124"/>
  <c i="15" r="J109"/>
  <c i="16" r="BK130"/>
  <c i="17" r="J122"/>
  <c r="J120"/>
  <c i="19" r="BK136"/>
  <c i="20" r="BK137"/>
  <c i="21" r="BK161"/>
  <c i="23" r="J124"/>
  <c r="J136"/>
  <c i="29" r="BK95"/>
  <c i="33" r="J187"/>
  <c r="J136"/>
  <c r="J94"/>
  <c i="34" r="BK141"/>
  <c i="3" r="J159"/>
  <c r="J123"/>
  <c i="4" r="BK217"/>
  <c r="J147"/>
  <c i="5" r="J211"/>
  <c r="J129"/>
  <c i="6" r="J120"/>
  <c i="7" r="BK140"/>
  <c r="BK208"/>
  <c i="8" r="J202"/>
  <c r="J154"/>
  <c i="10" r="J155"/>
  <c r="BK280"/>
  <c i="11" r="J99"/>
  <c i="12" r="BK193"/>
  <c r="J127"/>
  <c i="13" r="J104"/>
  <c r="BK228"/>
  <c i="14" r="BK167"/>
  <c i="15" r="J152"/>
  <c r="BK97"/>
  <c i="16" r="J127"/>
  <c i="17" r="J156"/>
  <c i="18" r="BK171"/>
  <c r="J122"/>
  <c i="19" r="BK113"/>
  <c i="20" r="J122"/>
  <c i="21" r="J130"/>
  <c i="23" r="J116"/>
  <c i="27" r="J91"/>
  <c i="33" r="J160"/>
  <c r="BK122"/>
  <c r="J190"/>
  <c i="34" r="J147"/>
  <c i="36" r="BK91"/>
  <c i="3" r="J121"/>
  <c r="BK96"/>
  <c i="4" r="BK96"/>
  <c r="BK191"/>
  <c i="5" r="J99"/>
  <c r="BK159"/>
  <c i="6" r="J174"/>
  <c i="7" r="BK177"/>
  <c r="BK148"/>
  <c i="8" r="BK199"/>
  <c i="10" r="J189"/>
  <c r="BK287"/>
  <c i="11" r="BK189"/>
  <c r="BK123"/>
  <c i="12" r="BK196"/>
  <c i="13" r="BK297"/>
  <c r="BK291"/>
  <c r="BK154"/>
  <c i="14" r="BK176"/>
  <c i="15" r="J112"/>
  <c i="17" r="J96"/>
  <c i="18" r="J137"/>
  <c r="BK98"/>
  <c i="19" r="BK117"/>
  <c r="BK146"/>
  <c i="20" r="J134"/>
  <c i="21" r="J106"/>
  <c i="23" r="J147"/>
  <c i="30" r="J95"/>
  <c i="33" r="BK134"/>
  <c r="J178"/>
  <c r="J184"/>
  <c i="34" r="BK116"/>
  <c r="J168"/>
  <c i="3" r="BK121"/>
  <c r="BK180"/>
  <c i="4" r="J228"/>
  <c r="J96"/>
  <c i="5" r="J136"/>
  <c r="BK147"/>
  <c r="J147"/>
  <c i="6" r="BK156"/>
  <c r="BK141"/>
  <c i="7" r="BK198"/>
  <c i="8" r="J213"/>
  <c i="9" r="BK129"/>
  <c r="BK131"/>
  <c r="J172"/>
  <c r="J129"/>
  <c r="BK163"/>
  <c r="BK181"/>
  <c i="10" r="BK274"/>
  <c r="BK187"/>
  <c r="BK236"/>
  <c r="J135"/>
  <c r="J296"/>
  <c i="11" r="J186"/>
  <c r="BK99"/>
  <c i="12" r="BK219"/>
  <c r="BK110"/>
  <c i="13" r="J109"/>
  <c r="BK127"/>
  <c i="14" r="J142"/>
  <c i="15" r="BK159"/>
  <c r="BK165"/>
  <c i="16" r="J150"/>
  <c i="17" r="J143"/>
  <c i="18" r="BK109"/>
  <c i="19" r="BK161"/>
  <c i="20" r="J109"/>
  <c i="21" r="BK121"/>
  <c i="23" r="J125"/>
  <c r="J160"/>
  <c i="29" r="BK101"/>
  <c i="33" r="J134"/>
  <c r="J211"/>
  <c i="34" r="J135"/>
  <c i="35" r="BK100"/>
  <c i="1" r="AS81"/>
  <c i="5" r="J224"/>
  <c r="J150"/>
  <c i="6" r="J181"/>
  <c i="7" r="BK114"/>
  <c i="8" r="BK179"/>
  <c r="J95"/>
  <c i="9" r="J131"/>
  <c r="J167"/>
  <c i="10" r="J327"/>
  <c r="J277"/>
  <c r="J212"/>
  <c r="BK99"/>
  <c r="BK135"/>
  <c r="J120"/>
  <c i="11" r="BK159"/>
  <c r="J130"/>
  <c i="12" r="BK189"/>
  <c r="BK173"/>
  <c i="13" r="J179"/>
  <c r="J244"/>
  <c r="J211"/>
  <c i="14" r="J184"/>
  <c i="20" r="BK160"/>
  <c i="21" r="BK100"/>
  <c i="23" r="BK160"/>
  <c r="J135"/>
  <c i="28" r="J91"/>
  <c i="32" r="J91"/>
  <c i="33" r="J209"/>
  <c r="BK216"/>
  <c i="34" r="J182"/>
  <c i="2" r="J92"/>
  <c i="3" r="J116"/>
  <c i="4" r="BK128"/>
  <c r="J144"/>
  <c i="5" r="BK117"/>
  <c i="6" r="J138"/>
  <c r="J226"/>
  <c i="7" r="J142"/>
  <c r="BK137"/>
  <c i="8" r="J125"/>
  <c i="9" r="J200"/>
  <c i="10" r="J132"/>
  <c r="J311"/>
  <c r="J129"/>
  <c i="11" r="J172"/>
  <c i="12" r="BK212"/>
  <c i="13" r="BK118"/>
  <c r="J182"/>
  <c i="14" r="J116"/>
  <c i="15" r="J155"/>
  <c i="17" r="BK153"/>
  <c r="BK105"/>
  <c i="18" r="BK140"/>
  <c i="19" r="J156"/>
  <c i="21" r="J146"/>
  <c i="33" r="J97"/>
  <c r="BK125"/>
  <c i="34" r="BK168"/>
  <c i="36" r="J91"/>
  <c i="3" r="BK191"/>
  <c i="4" r="BK200"/>
  <c r="BK231"/>
  <c i="5" r="BK162"/>
  <c r="J122"/>
  <c i="6" r="J165"/>
  <c i="7" r="J177"/>
  <c i="8" r="BK111"/>
  <c i="9" r="J134"/>
  <c i="10" r="J161"/>
  <c r="J96"/>
  <c i="11" r="J143"/>
  <c i="12" r="J182"/>
  <c r="BK236"/>
  <c i="13" r="J118"/>
  <c r="J299"/>
  <c i="14" r="BK104"/>
  <c i="15" r="J159"/>
  <c i="16" r="BK150"/>
  <c r="J110"/>
  <c i="17" r="BK137"/>
  <c i="18" r="J131"/>
  <c i="19" r="J133"/>
  <c i="20" r="BK144"/>
  <c i="21" r="J113"/>
  <c i="23" r="BK113"/>
  <c i="24" r="J90"/>
  <c i="32" r="J98"/>
  <c i="33" r="J145"/>
  <c i="34" r="BK151"/>
  <c i="35" r="BK91"/>
  <c i="3" r="BK185"/>
  <c i="4" r="BK106"/>
  <c i="5" r="J201"/>
  <c r="BK232"/>
  <c i="6" r="BK190"/>
  <c r="BK181"/>
  <c i="7" r="J137"/>
  <c i="8" r="BK100"/>
  <c i="9" r="BK195"/>
  <c i="10" r="BK290"/>
  <c r="J102"/>
  <c r="J233"/>
  <c i="11" r="BK164"/>
  <c i="12" r="J212"/>
  <c r="J173"/>
  <c i="13" r="J236"/>
  <c r="BK168"/>
  <c r="J224"/>
  <c i="14" r="BK110"/>
  <c i="15" r="BK112"/>
  <c r="J162"/>
  <c i="16" r="J121"/>
  <c r="BK103"/>
  <c i="17" r="J186"/>
  <c i="18" r="J114"/>
  <c i="19" r="BK115"/>
  <c i="20" r="J160"/>
  <c i="21" r="J136"/>
  <c i="23" r="J133"/>
  <c r="J139"/>
  <c i="33" r="BK246"/>
  <c i="34" r="J161"/>
  <c i="35" r="J95"/>
  <c i="3" r="J187"/>
  <c r="BK187"/>
  <c i="4" r="J183"/>
  <c r="J135"/>
  <c r="BK225"/>
  <c i="5" r="BK196"/>
  <c r="BK187"/>
  <c i="6" r="BK232"/>
  <c r="J195"/>
  <c i="7" r="J98"/>
  <c r="BK135"/>
  <c i="8" r="J137"/>
  <c i="9" r="BK189"/>
  <c i="10" r="J242"/>
  <c r="BK250"/>
  <c i="11" r="J150"/>
  <c r="BK183"/>
  <c i="12" r="J204"/>
  <c r="J236"/>
  <c i="13" r="BK241"/>
  <c r="J102"/>
  <c r="J233"/>
  <c i="14" r="J107"/>
  <c i="15" r="J148"/>
  <c i="16" r="BK153"/>
  <c r="J153"/>
  <c i="17" r="J165"/>
  <c i="18" r="BK122"/>
  <c i="19" r="J146"/>
  <c i="20" r="J154"/>
  <c r="BK109"/>
  <c i="21" r="J117"/>
  <c i="23" r="BK136"/>
  <c i="26" r="J95"/>
  <c i="31" r="BK101"/>
  <c i="33" r="BK192"/>
  <c r="BK155"/>
  <c r="J112"/>
  <c i="34" r="BK187"/>
  <c i="3" r="J166"/>
  <c r="BK134"/>
  <c r="J163"/>
  <c i="4" r="BK169"/>
  <c r="BK180"/>
  <c i="5" r="BK156"/>
  <c r="J156"/>
  <c i="6" r="J156"/>
  <c r="BK221"/>
  <c i="7" r="BK103"/>
  <c r="BK188"/>
  <c i="8" r="J216"/>
  <c r="J100"/>
  <c i="9" r="BK134"/>
  <c i="10" r="J269"/>
  <c i="11" r="J180"/>
  <c r="J113"/>
  <c i="12" r="J138"/>
  <c r="J105"/>
  <c i="13" r="BK251"/>
  <c r="BK124"/>
  <c i="14" r="J170"/>
  <c r="BK179"/>
  <c i="15" r="J170"/>
  <c i="17" r="J149"/>
  <c i="18" r="J134"/>
  <c i="19" r="J161"/>
  <c i="20" r="BK168"/>
  <c r="BK95"/>
  <c i="21" r="J115"/>
  <c i="23" r="BK97"/>
  <c i="27" r="F39"/>
  <c i="34" r="J98"/>
  <c i="35" r="BK98"/>
  <c i="3" r="J196"/>
  <c i="4" r="J106"/>
  <c r="J154"/>
  <c i="5" r="J141"/>
  <c r="BK221"/>
  <c i="6" r="BK107"/>
  <c r="BK153"/>
  <c i="7" r="BK130"/>
  <c r="BK132"/>
  <c i="8" r="BK216"/>
  <c i="9" r="BK200"/>
  <c r="J116"/>
  <c r="J142"/>
  <c r="J203"/>
  <c r="J122"/>
  <c i="10" r="BK308"/>
  <c r="J196"/>
  <c r="BK258"/>
  <c r="J308"/>
  <c i="11" r="BK148"/>
  <c r="BK172"/>
  <c i="12" r="J210"/>
  <c r="J125"/>
  <c i="13" r="J239"/>
  <c r="J106"/>
  <c i="14" r="J191"/>
  <c r="BK145"/>
  <c r="J137"/>
  <c i="16" r="J108"/>
  <c r="BK100"/>
  <c i="17" r="J102"/>
  <c i="18" r="J157"/>
  <c i="19" r="J108"/>
  <c i="20" r="BK147"/>
  <c r="J137"/>
  <c i="21" r="BK146"/>
  <c i="23" r="J113"/>
  <c i="25" r="J94"/>
  <c i="29" r="J101"/>
  <c i="33" r="J140"/>
  <c r="J125"/>
  <c i="34" r="J144"/>
  <c r="J132"/>
  <c i="3" r="J149"/>
  <c i="4" r="J205"/>
  <c r="BK197"/>
  <c i="5" r="J221"/>
  <c i="6" r="BK168"/>
  <c i="7" r="BK166"/>
  <c r="BK144"/>
  <c i="8" r="BK170"/>
  <c r="BK160"/>
  <c i="9" r="BK122"/>
  <c r="J184"/>
  <c r="BK157"/>
  <c i="10" r="J314"/>
  <c r="J230"/>
  <c i="11" r="BK186"/>
  <c r="J189"/>
  <c i="12" r="BK105"/>
  <c r="J222"/>
  <c i="13" r="J283"/>
  <c r="J168"/>
  <c i="14" r="BK129"/>
  <c r="J98"/>
  <c i="15" r="BK170"/>
  <c i="16" r="BK161"/>
  <c r="J133"/>
  <c i="17" r="J171"/>
  <c i="18" r="J116"/>
  <c r="BK125"/>
  <c i="19" r="J127"/>
  <c i="20" r="J114"/>
  <c i="21" r="BK133"/>
  <c i="23" r="J102"/>
  <c i="25" r="BK92"/>
  <c i="30" r="BK95"/>
  <c i="33" r="J163"/>
  <c r="J223"/>
  <c i="34" r="J153"/>
  <c i="3" r="BK199"/>
  <c r="BK130"/>
  <c i="4" r="BK172"/>
  <c r="J217"/>
  <c i="5" r="J191"/>
  <c i="6" r="J211"/>
  <c r="BK226"/>
  <c i="7" r="J95"/>
  <c i="8" r="J210"/>
  <c r="J148"/>
  <c i="9" r="BK108"/>
  <c i="10" r="BK114"/>
  <c i="11" r="J133"/>
  <c i="12" r="BK118"/>
  <c r="J185"/>
  <c i="13" r="BK193"/>
  <c r="J145"/>
  <c i="14" r="BK119"/>
  <c r="BK170"/>
  <c i="15" r="BK133"/>
  <c i="17" r="BK149"/>
  <c i="18" r="BK134"/>
  <c i="19" r="BK139"/>
  <c i="20" r="J107"/>
  <c i="21" r="J124"/>
  <c r="J103"/>
  <c i="23" r="J126"/>
  <c r="BK105"/>
  <c i="26" r="BK95"/>
  <c i="31" r="J98"/>
  <c i="33" r="J181"/>
  <c r="J152"/>
  <c i="34" r="J164"/>
  <c i="1" r="AS68"/>
  <c i="3" r="BK118"/>
  <c i="4" r="J194"/>
  <c i="5" r="BK102"/>
  <c r="BK112"/>
  <c i="6" r="J209"/>
  <c i="7" r="BK119"/>
  <c r="BK125"/>
  <c i="8" r="J188"/>
  <c r="J185"/>
  <c i="9" r="BK206"/>
  <c i="10" r="BK224"/>
  <c r="BK120"/>
  <c i="11" r="J164"/>
  <c i="12" r="BK210"/>
  <c r="J130"/>
  <c i="13" r="BK98"/>
  <c r="J176"/>
  <c i="14" r="J160"/>
  <c r="BK173"/>
  <c i="15" r="BK106"/>
  <c i="16" r="J117"/>
  <c r="BK143"/>
  <c i="18" r="BK131"/>
  <c i="19" r="J153"/>
  <c i="20" r="J98"/>
  <c i="21" r="J127"/>
  <c i="23" r="BK128"/>
  <c i="26" r="BK100"/>
  <c i="31" r="J91"/>
  <c i="33" r="J122"/>
  <c r="J263"/>
  <c i="34" r="BK138"/>
  <c i="36" r="BK101"/>
  <c i="2" l="1" r="R91"/>
  <c r="R90"/>
  <c r="R89"/>
  <c i="3" r="P95"/>
  <c r="T190"/>
  <c i="4" r="T95"/>
  <c r="BK213"/>
  <c r="J213"/>
  <c r="J70"/>
  <c i="5" r="T95"/>
  <c r="BK178"/>
  <c r="J178"/>
  <c r="J69"/>
  <c r="T217"/>
  <c i="6" r="T95"/>
  <c r="BK189"/>
  <c r="J189"/>
  <c r="J69"/>
  <c r="T214"/>
  <c i="7" r="T94"/>
  <c r="P176"/>
  <c r="P201"/>
  <c i="8" r="BK144"/>
  <c r="J144"/>
  <c r="J66"/>
  <c r="T198"/>
  <c i="9" r="P93"/>
  <c r="BK166"/>
  <c r="J166"/>
  <c r="J67"/>
  <c r="BK188"/>
  <c r="J188"/>
  <c r="J68"/>
  <c i="10" r="P95"/>
  <c r="P195"/>
  <c r="P254"/>
  <c r="R307"/>
  <c i="11" r="T93"/>
  <c r="T155"/>
  <c r="T167"/>
  <c r="P176"/>
  <c i="12" r="T142"/>
  <c r="T218"/>
  <c i="13" r="BK175"/>
  <c r="J175"/>
  <c r="J66"/>
  <c r="T232"/>
  <c r="P296"/>
  <c i="14" r="P94"/>
  <c r="P144"/>
  <c r="T190"/>
  <c i="15" r="R129"/>
  <c r="R158"/>
  <c i="16" r="BK120"/>
  <c r="J120"/>
  <c r="J66"/>
  <c r="P149"/>
  <c i="17" r="BK95"/>
  <c r="J95"/>
  <c r="J65"/>
  <c r="P127"/>
  <c r="T164"/>
  <c i="18" r="T121"/>
  <c r="T153"/>
  <c i="19" r="T93"/>
  <c r="BK142"/>
  <c r="J142"/>
  <c r="J67"/>
  <c r="T142"/>
  <c i="20" r="P94"/>
  <c r="R121"/>
  <c r="P146"/>
  <c r="T146"/>
  <c i="21" r="P93"/>
  <c r="T120"/>
  <c r="R142"/>
  <c i="23" r="R112"/>
  <c r="BK138"/>
  <c r="J138"/>
  <c r="J68"/>
  <c r="T146"/>
  <c r="P158"/>
  <c r="P157"/>
  <c i="24" r="R89"/>
  <c r="R88"/>
  <c r="R87"/>
  <c i="25" r="T91"/>
  <c i="28" r="T93"/>
  <c r="T89"/>
  <c r="T88"/>
  <c i="29" r="T94"/>
  <c r="T89"/>
  <c r="T88"/>
  <c i="30" r="T94"/>
  <c r="T89"/>
  <c r="T88"/>
  <c i="31" r="R94"/>
  <c r="R89"/>
  <c r="R88"/>
  <c i="32" r="P94"/>
  <c r="P89"/>
  <c r="P88"/>
  <c i="1" r="AU89"/>
  <c i="33" r="BK154"/>
  <c r="J154"/>
  <c r="J66"/>
  <c r="T195"/>
  <c i="34" r="T128"/>
  <c r="R150"/>
  <c r="P155"/>
  <c i="2" r="P91"/>
  <c r="P90"/>
  <c r="P89"/>
  <c i="1" r="AU56"/>
  <c i="3" r="R95"/>
  <c r="R190"/>
  <c i="4" r="P150"/>
  <c r="R182"/>
  <c i="5" r="T146"/>
  <c r="R217"/>
  <c i="12" r="R95"/>
  <c r="BK218"/>
  <c r="J218"/>
  <c r="J70"/>
  <c i="13" r="T95"/>
  <c r="BK227"/>
  <c r="J227"/>
  <c r="J68"/>
  <c r="R227"/>
  <c r="BK279"/>
  <c r="J279"/>
  <c r="J70"/>
  <c r="BK296"/>
  <c r="J296"/>
  <c r="J71"/>
  <c i="14" r="T94"/>
  <c r="T169"/>
  <c i="15" r="P129"/>
  <c r="P151"/>
  <c r="T151"/>
  <c i="16" r="T93"/>
  <c r="BK142"/>
  <c r="J142"/>
  <c r="J67"/>
  <c r="T142"/>
  <c i="17" r="P95"/>
  <c r="R127"/>
  <c r="BK164"/>
  <c r="J164"/>
  <c r="J68"/>
  <c i="18" r="R94"/>
  <c r="R121"/>
  <c r="BK153"/>
  <c r="J153"/>
  <c r="J69"/>
  <c i="19" r="R93"/>
  <c r="P120"/>
  <c r="BK149"/>
  <c r="J149"/>
  <c r="J68"/>
  <c i="20" r="T94"/>
  <c r="R153"/>
  <c i="21" r="BK93"/>
  <c r="R120"/>
  <c r="R149"/>
  <c i="23" r="R96"/>
  <c r="BK121"/>
  <c r="J121"/>
  <c r="J67"/>
  <c r="R138"/>
  <c r="R146"/>
  <c r="BK158"/>
  <c r="J158"/>
  <c r="J72"/>
  <c i="24" r="P89"/>
  <c r="P88"/>
  <c r="P87"/>
  <c i="1" r="AU80"/>
  <c i="25" r="R91"/>
  <c i="26" r="R94"/>
  <c r="R89"/>
  <c r="R88"/>
  <c i="27" r="T94"/>
  <c r="T89"/>
  <c r="T88"/>
  <c i="29" r="BK94"/>
  <c r="J94"/>
  <c r="J66"/>
  <c i="32" r="T94"/>
  <c r="T89"/>
  <c r="T88"/>
  <c i="33" r="T93"/>
  <c r="P195"/>
  <c r="R231"/>
  <c i="34" r="R94"/>
  <c r="BK155"/>
  <c r="J155"/>
  <c r="J68"/>
  <c i="35" r="BK94"/>
  <c r="J94"/>
  <c r="J66"/>
  <c i="3" r="P133"/>
  <c r="P165"/>
  <c i="4" r="BK150"/>
  <c r="J150"/>
  <c r="J66"/>
  <c r="P213"/>
  <c i="5" r="R95"/>
  <c r="T178"/>
  <c i="6" r="R155"/>
  <c r="P189"/>
  <c r="P214"/>
  <c i="7" r="R147"/>
  <c r="BK201"/>
  <c r="J201"/>
  <c r="J69"/>
  <c i="8" r="T94"/>
  <c r="P173"/>
  <c r="R198"/>
  <c i="9" r="R93"/>
  <c r="R141"/>
  <c r="P188"/>
  <c i="10" r="T95"/>
  <c r="R254"/>
  <c i="11" r="R155"/>
  <c i="12" r="R142"/>
  <c r="R218"/>
  <c i="13" r="P95"/>
  <c r="T175"/>
  <c r="P232"/>
  <c r="R279"/>
  <c i="14" r="R144"/>
  <c r="BK169"/>
  <c r="J169"/>
  <c r="J68"/>
  <c r="BK190"/>
  <c r="J190"/>
  <c r="J69"/>
  <c i="15" r="BK93"/>
  <c r="BK129"/>
  <c r="J129"/>
  <c r="J66"/>
  <c r="BK158"/>
  <c r="J158"/>
  <c r="J68"/>
  <c i="16" r="P93"/>
  <c r="P120"/>
  <c r="R142"/>
  <c r="R149"/>
  <c i="17" r="BK127"/>
  <c r="J127"/>
  <c r="J66"/>
  <c r="P152"/>
  <c r="P164"/>
  <c i="18" r="T94"/>
  <c r="R153"/>
  <c i="19" r="P93"/>
  <c r="BK120"/>
  <c r="J120"/>
  <c r="J66"/>
  <c r="P142"/>
  <c r="R142"/>
  <c i="20" r="BK121"/>
  <c r="J121"/>
  <c r="J66"/>
  <c r="BK153"/>
  <c r="J153"/>
  <c r="J69"/>
  <c i="21" r="P120"/>
  <c r="BK149"/>
  <c r="J149"/>
  <c r="J68"/>
  <c i="23" r="BK112"/>
  <c r="J112"/>
  <c r="J66"/>
  <c r="P121"/>
  <c r="T138"/>
  <c r="T158"/>
  <c r="T157"/>
  <c i="25" r="P91"/>
  <c r="T96"/>
  <c i="27" r="BK94"/>
  <c r="J94"/>
  <c r="J66"/>
  <c i="28" r="P93"/>
  <c r="P89"/>
  <c r="P88"/>
  <c i="1" r="AU85"/>
  <c i="29" r="R94"/>
  <c r="R89"/>
  <c r="R88"/>
  <c i="30" r="P94"/>
  <c r="P89"/>
  <c r="P88"/>
  <c i="1" r="AU87"/>
  <c i="32" r="BK94"/>
  <c r="J94"/>
  <c r="J66"/>
  <c i="33" r="P154"/>
  <c r="R195"/>
  <c i="34" r="R128"/>
  <c r="BK167"/>
  <c r="J167"/>
  <c r="J69"/>
  <c i="35" r="R94"/>
  <c r="R89"/>
  <c r="R88"/>
  <c i="2" r="T91"/>
  <c r="T90"/>
  <c r="T89"/>
  <c i="3" r="T95"/>
  <c r="BK165"/>
  <c r="J165"/>
  <c r="J69"/>
  <c r="P190"/>
  <c i="34" r="P94"/>
  <c r="BK150"/>
  <c r="J150"/>
  <c r="J67"/>
  <c r="T155"/>
  <c i="2" r="BK91"/>
  <c r="J91"/>
  <c r="J65"/>
  <c i="3" r="BK95"/>
  <c r="J95"/>
  <c r="J65"/>
  <c r="BK133"/>
  <c r="J133"/>
  <c r="J66"/>
  <c r="BK190"/>
  <c r="J190"/>
  <c r="J70"/>
  <c i="4" r="R95"/>
  <c r="BK182"/>
  <c r="J182"/>
  <c r="J69"/>
  <c r="T213"/>
  <c i="5" r="BK95"/>
  <c r="P146"/>
  <c r="P217"/>
  <c i="6" r="P155"/>
  <c r="BK184"/>
  <c r="J184"/>
  <c r="J68"/>
  <c r="T189"/>
  <c i="7" r="BK147"/>
  <c r="J147"/>
  <c r="J66"/>
  <c r="BK176"/>
  <c r="J176"/>
  <c r="J68"/>
  <c r="T201"/>
  <c i="8" r="P94"/>
  <c r="P144"/>
  <c r="BK198"/>
  <c r="J198"/>
  <c r="J69"/>
  <c i="9" r="BK141"/>
  <c r="J141"/>
  <c r="J66"/>
  <c r="T166"/>
  <c i="10" r="BK195"/>
  <c r="J195"/>
  <c r="J66"/>
  <c r="T254"/>
  <c i="12" r="BK95"/>
  <c r="J95"/>
  <c r="J65"/>
  <c r="P95"/>
  <c r="P195"/>
  <c i="13" r="BK95"/>
  <c r="P175"/>
  <c r="P227"/>
  <c r="T227"/>
  <c r="P279"/>
  <c r="T296"/>
  <c i="14" r="BK94"/>
  <c r="J94"/>
  <c r="J65"/>
  <c r="BK144"/>
  <c r="J144"/>
  <c r="J66"/>
  <c r="P169"/>
  <c r="R190"/>
  <c i="15" r="T93"/>
  <c r="BK151"/>
  <c r="J151"/>
  <c r="J67"/>
  <c r="T158"/>
  <c i="16" r="R93"/>
  <c r="P142"/>
  <c r="T149"/>
  <c i="17" r="R95"/>
  <c r="BK152"/>
  <c r="J152"/>
  <c r="J67"/>
  <c r="T152"/>
  <c i="18" r="P94"/>
  <c r="P121"/>
  <c r="BK146"/>
  <c r="J146"/>
  <c r="J68"/>
  <c r="P153"/>
  <c i="19" r="R120"/>
  <c r="T149"/>
  <c i="20" r="BK94"/>
  <c r="P121"/>
  <c r="BK146"/>
  <c r="J146"/>
  <c r="J68"/>
  <c r="R146"/>
  <c i="21" r="T93"/>
  <c r="BK142"/>
  <c r="J142"/>
  <c r="J67"/>
  <c r="T149"/>
  <c i="23" r="BK96"/>
  <c r="P112"/>
  <c r="R121"/>
  <c r="BK146"/>
  <c r="J146"/>
  <c r="J69"/>
  <c i="24" r="BK89"/>
  <c r="J89"/>
  <c r="J65"/>
  <c i="25" r="BK91"/>
  <c r="J91"/>
  <c r="J65"/>
  <c r="R96"/>
  <c i="26" r="BK94"/>
  <c r="J94"/>
  <c r="J66"/>
  <c i="27" r="R94"/>
  <c r="R89"/>
  <c r="R88"/>
  <c i="28" r="BK93"/>
  <c r="J93"/>
  <c r="J66"/>
  <c i="30" r="R94"/>
  <c r="R89"/>
  <c r="R88"/>
  <c i="31" r="BK94"/>
  <c r="J94"/>
  <c r="J66"/>
  <c i="33" r="BK93"/>
  <c r="R154"/>
  <c r="BK231"/>
  <c r="J231"/>
  <c r="J68"/>
  <c i="34" r="BK128"/>
  <c r="J128"/>
  <c r="J66"/>
  <c r="R167"/>
  <c i="36" r="BK94"/>
  <c r="J94"/>
  <c r="J66"/>
  <c i="3" r="T133"/>
  <c r="T165"/>
  <c i="4" r="T150"/>
  <c r="R213"/>
  <c i="5" r="BK146"/>
  <c r="J146"/>
  <c r="J66"/>
  <c r="R178"/>
  <c i="6" r="BK95"/>
  <c r="J95"/>
  <c r="J65"/>
  <c r="T155"/>
  <c r="P184"/>
  <c r="BK214"/>
  <c r="J214"/>
  <c r="J70"/>
  <c i="7" r="R94"/>
  <c r="P147"/>
  <c r="R176"/>
  <c i="8" r="BK94"/>
  <c r="J94"/>
  <c r="J65"/>
  <c r="R144"/>
  <c r="R173"/>
  <c i="9" r="T93"/>
  <c r="P166"/>
  <c r="R188"/>
  <c i="10" r="BK95"/>
  <c r="J95"/>
  <c r="J65"/>
  <c r="R195"/>
  <c r="P249"/>
  <c r="T249"/>
  <c r="P307"/>
  <c i="11" r="BK93"/>
  <c r="BK155"/>
  <c r="J155"/>
  <c r="J66"/>
  <c r="BK176"/>
  <c r="J176"/>
  <c r="J68"/>
  <c i="12" r="P142"/>
  <c r="BK195"/>
  <c r="J195"/>
  <c r="J69"/>
  <c r="P218"/>
  <c i="13" r="R95"/>
  <c r="R232"/>
  <c r="R296"/>
  <c i="14" r="R94"/>
  <c i="15" r="R93"/>
  <c r="R92"/>
  <c r="R91"/>
  <c r="R151"/>
  <c i="16" r="R120"/>
  <c i="17" r="T127"/>
  <c i="18" r="BK94"/>
  <c r="J94"/>
  <c r="J65"/>
  <c r="R146"/>
  <c i="19" r="R149"/>
  <c i="20" r="T121"/>
  <c r="T153"/>
  <c i="21" r="R93"/>
  <c r="R92"/>
  <c r="R91"/>
  <c r="P149"/>
  <c i="23" r="P96"/>
  <c r="T121"/>
  <c i="24" r="T89"/>
  <c r="T88"/>
  <c r="T87"/>
  <c i="25" r="P96"/>
  <c i="26" r="T94"/>
  <c r="T89"/>
  <c r="T88"/>
  <c i="31" r="P94"/>
  <c r="P89"/>
  <c r="P88"/>
  <c i="1" r="AU88"/>
  <c i="32" r="R94"/>
  <c r="R89"/>
  <c r="R88"/>
  <c i="33" r="P93"/>
  <c r="P92"/>
  <c r="P91"/>
  <c i="1" r="AU90"/>
  <c i="33" r="T154"/>
  <c r="P231"/>
  <c i="34" r="T94"/>
  <c r="P167"/>
  <c i="36" r="P94"/>
  <c r="P89"/>
  <c r="P88"/>
  <c i="1" r="AU93"/>
  <c i="4" r="BK95"/>
  <c r="J95"/>
  <c r="J65"/>
  <c r="R150"/>
  <c r="T182"/>
  <c i="5" r="R146"/>
  <c r="BK217"/>
  <c r="J217"/>
  <c r="J70"/>
  <c i="6" r="P95"/>
  <c r="P94"/>
  <c r="P93"/>
  <c i="1" r="AU60"/>
  <c i="6" r="BK155"/>
  <c r="J155"/>
  <c r="J66"/>
  <c r="R184"/>
  <c r="T184"/>
  <c r="R214"/>
  <c i="7" r="BK94"/>
  <c r="J94"/>
  <c r="J65"/>
  <c r="T147"/>
  <c r="T176"/>
  <c i="8" r="R94"/>
  <c r="R93"/>
  <c r="R92"/>
  <c r="BK173"/>
  <c r="J173"/>
  <c r="J68"/>
  <c r="P198"/>
  <c i="9" r="BK93"/>
  <c r="J93"/>
  <c r="J65"/>
  <c r="P141"/>
  <c r="R166"/>
  <c i="10" r="T195"/>
  <c r="BK249"/>
  <c r="J249"/>
  <c r="J68"/>
  <c r="R249"/>
  <c r="BK307"/>
  <c r="J307"/>
  <c r="J70"/>
  <c i="11" r="P93"/>
  <c r="P92"/>
  <c r="P91"/>
  <c i="1" r="AU65"/>
  <c i="11" r="P155"/>
  <c r="P167"/>
  <c r="T176"/>
  <c i="12" r="BK142"/>
  <c r="J142"/>
  <c r="J66"/>
  <c r="T195"/>
  <c i="13" r="R175"/>
  <c r="BK232"/>
  <c r="J232"/>
  <c r="J69"/>
  <c r="T279"/>
  <c i="14" r="T144"/>
  <c r="R169"/>
  <c r="P190"/>
  <c i="15" r="P93"/>
  <c r="P92"/>
  <c r="P91"/>
  <c i="1" r="AU71"/>
  <c i="15" r="T129"/>
  <c r="P158"/>
  <c i="16" r="BK93"/>
  <c r="T120"/>
  <c r="BK149"/>
  <c r="J149"/>
  <c r="J68"/>
  <c i="17" r="T95"/>
  <c r="T94"/>
  <c r="T93"/>
  <c r="R152"/>
  <c r="R164"/>
  <c i="18" r="BK121"/>
  <c r="J121"/>
  <c r="J66"/>
  <c r="P146"/>
  <c r="T146"/>
  <c i="19" r="BK93"/>
  <c r="J93"/>
  <c r="J65"/>
  <c r="T120"/>
  <c r="P149"/>
  <c i="20" r="R94"/>
  <c r="R93"/>
  <c r="R92"/>
  <c r="P153"/>
  <c i="21" r="BK120"/>
  <c r="J120"/>
  <c r="J66"/>
  <c r="P142"/>
  <c r="T142"/>
  <c i="23" r="T96"/>
  <c r="T95"/>
  <c r="T94"/>
  <c r="T112"/>
  <c r="P138"/>
  <c r="P146"/>
  <c r="R158"/>
  <c r="R157"/>
  <c i="25" r="BK96"/>
  <c r="J96"/>
  <c r="J66"/>
  <c i="26" r="P94"/>
  <c r="P89"/>
  <c r="P88"/>
  <c i="1" r="AU83"/>
  <c i="27" r="P94"/>
  <c r="P89"/>
  <c r="P88"/>
  <c i="1" r="AU84"/>
  <c i="28" r="R93"/>
  <c r="R89"/>
  <c r="R88"/>
  <c i="29" r="P94"/>
  <c r="P89"/>
  <c r="P88"/>
  <c i="1" r="AU86"/>
  <c i="30" r="BK94"/>
  <c r="J94"/>
  <c r="J66"/>
  <c i="31" r="T94"/>
  <c r="T89"/>
  <c r="T88"/>
  <c i="33" r="R93"/>
  <c r="R92"/>
  <c r="R91"/>
  <c r="BK195"/>
  <c r="J195"/>
  <c r="J67"/>
  <c r="T231"/>
  <c i="34" r="BK94"/>
  <c r="J94"/>
  <c r="J65"/>
  <c r="P150"/>
  <c r="T167"/>
  <c i="35" r="T94"/>
  <c r="T89"/>
  <c r="T88"/>
  <c i="36" r="R94"/>
  <c r="R89"/>
  <c r="R88"/>
  <c i="3" r="R133"/>
  <c r="R165"/>
  <c i="4" r="P95"/>
  <c r="P94"/>
  <c r="P93"/>
  <c i="1" r="AU58"/>
  <c i="4" r="P182"/>
  <c i="5" r="P95"/>
  <c r="P94"/>
  <c r="P93"/>
  <c i="1" r="AU59"/>
  <c i="5" r="P178"/>
  <c i="6" r="R95"/>
  <c r="R94"/>
  <c r="R93"/>
  <c r="R189"/>
  <c i="7" r="P94"/>
  <c r="P93"/>
  <c r="P92"/>
  <c i="1" r="AU61"/>
  <c i="7" r="R201"/>
  <c i="8" r="T144"/>
  <c r="T173"/>
  <c i="9" r="T141"/>
  <c r="T188"/>
  <c i="10" r="R95"/>
  <c r="R94"/>
  <c r="R93"/>
  <c r="BK254"/>
  <c r="J254"/>
  <c r="J69"/>
  <c r="T307"/>
  <c i="11" r="R93"/>
  <c r="R92"/>
  <c r="R91"/>
  <c r="BK167"/>
  <c r="J167"/>
  <c r="J67"/>
  <c r="R167"/>
  <c r="R176"/>
  <c i="12" r="T95"/>
  <c r="T94"/>
  <c r="T93"/>
  <c r="R195"/>
  <c i="34" r="P128"/>
  <c r="T150"/>
  <c r="R155"/>
  <c i="35" r="P94"/>
  <c r="P89"/>
  <c r="P88"/>
  <c i="1" r="AU92"/>
  <c i="36" r="T94"/>
  <c r="T89"/>
  <c r="T88"/>
  <c i="3" r="BK158"/>
  <c r="J158"/>
  <c r="J67"/>
  <c r="BK162"/>
  <c r="J162"/>
  <c r="J68"/>
  <c i="4" r="BK175"/>
  <c r="J175"/>
  <c r="J67"/>
  <c i="6" r="BK180"/>
  <c r="J180"/>
  <c r="J67"/>
  <c i="7" r="BK172"/>
  <c r="J172"/>
  <c r="J67"/>
  <c i="8" r="BK169"/>
  <c r="J169"/>
  <c r="J67"/>
  <c i="33" r="BK262"/>
  <c r="J262"/>
  <c r="J69"/>
  <c i="4" r="BK230"/>
  <c r="J230"/>
  <c r="J71"/>
  <c i="13" r="BK223"/>
  <c r="J223"/>
  <c r="J67"/>
  <c i="14" r="BK166"/>
  <c r="J166"/>
  <c r="J67"/>
  <c r="BK207"/>
  <c r="J207"/>
  <c r="J70"/>
  <c i="16" r="BK166"/>
  <c r="J166"/>
  <c r="J69"/>
  <c i="17" r="BK181"/>
  <c r="J181"/>
  <c r="J69"/>
  <c r="BK185"/>
  <c r="J185"/>
  <c r="J71"/>
  <c i="20" r="BK143"/>
  <c r="J143"/>
  <c r="J67"/>
  <c i="25" r="BK101"/>
  <c r="J101"/>
  <c r="J67"/>
  <c i="26" r="BK90"/>
  <c r="J90"/>
  <c r="J65"/>
  <c i="27" r="BK90"/>
  <c r="J90"/>
  <c r="J65"/>
  <c i="34" r="BK192"/>
  <c r="J192"/>
  <c r="J70"/>
  <c i="2" r="BK99"/>
  <c r="J99"/>
  <c r="J67"/>
  <c i="4" r="BK179"/>
  <c r="J179"/>
  <c r="J68"/>
  <c i="10" r="BK326"/>
  <c r="J326"/>
  <c r="J71"/>
  <c i="11" r="BK191"/>
  <c r="J191"/>
  <c r="J69"/>
  <c i="12" r="BK192"/>
  <c r="J192"/>
  <c r="J68"/>
  <c i="15" r="BK175"/>
  <c r="J175"/>
  <c r="J69"/>
  <c i="18" r="BK143"/>
  <c r="J143"/>
  <c r="J67"/>
  <c i="19" r="BK166"/>
  <c r="J166"/>
  <c r="J69"/>
  <c i="29" r="BK90"/>
  <c r="BK89"/>
  <c r="J89"/>
  <c r="J64"/>
  <c i="30" r="BK90"/>
  <c r="BK89"/>
  <c r="J89"/>
  <c r="J64"/>
  <c i="31" r="BK90"/>
  <c r="J90"/>
  <c r="J65"/>
  <c i="5" r="BK175"/>
  <c r="J175"/>
  <c r="J68"/>
  <c i="12" r="BK188"/>
  <c r="J188"/>
  <c r="J67"/>
  <c i="20" r="BK170"/>
  <c r="J170"/>
  <c r="J70"/>
  <c i="22" r="BK89"/>
  <c r="J89"/>
  <c r="J65"/>
  <c i="32" r="BK90"/>
  <c r="BK89"/>
  <c r="J89"/>
  <c r="J64"/>
  <c i="2" r="BK96"/>
  <c r="J96"/>
  <c r="J66"/>
  <c i="5" r="BK234"/>
  <c r="J234"/>
  <c r="J71"/>
  <c i="8" r="BK215"/>
  <c r="J215"/>
  <c r="J70"/>
  <c i="10" r="BK245"/>
  <c r="J245"/>
  <c r="J67"/>
  <c i="23" r="BK154"/>
  <c r="J154"/>
  <c r="J70"/>
  <c i="24" r="E75"/>
  <c i="5" r="BK171"/>
  <c r="J171"/>
  <c r="J67"/>
  <c i="7" r="BK218"/>
  <c r="J218"/>
  <c r="J70"/>
  <c i="9" r="BK205"/>
  <c r="J205"/>
  <c r="J69"/>
  <c i="12" r="BK235"/>
  <c r="J235"/>
  <c r="J71"/>
  <c i="18" r="BK170"/>
  <c r="J170"/>
  <c r="J70"/>
  <c i="21" r="BK166"/>
  <c r="J166"/>
  <c r="J69"/>
  <c i="28" r="BK90"/>
  <c r="J90"/>
  <c r="J65"/>
  <c i="35" r="BK90"/>
  <c r="BK89"/>
  <c r="J89"/>
  <c r="J64"/>
  <c i="36" r="BK90"/>
  <c r="J90"/>
  <c r="J65"/>
  <c i="3" r="BK201"/>
  <c r="J201"/>
  <c r="J71"/>
  <c i="6" r="BK231"/>
  <c r="J231"/>
  <c r="J71"/>
  <c i="35" r="J90"/>
  <c r="J65"/>
  <c i="36" r="BE91"/>
  <c r="BE98"/>
  <c r="BE101"/>
  <c r="F59"/>
  <c r="E76"/>
  <c i="35" r="BK88"/>
  <c r="J88"/>
  <c r="J63"/>
  <c i="36" r="J82"/>
  <c r="BE95"/>
  <c i="35" r="J82"/>
  <c r="BE95"/>
  <c r="E50"/>
  <c r="BE91"/>
  <c r="BE98"/>
  <c r="F85"/>
  <c r="BE100"/>
  <c i="34" r="BK93"/>
  <c r="BK92"/>
  <c r="J92"/>
  <c r="BE101"/>
  <c r="BE187"/>
  <c r="BE193"/>
  <c i="33" r="J93"/>
  <c r="J65"/>
  <c i="34" r="J56"/>
  <c r="F89"/>
  <c r="BE116"/>
  <c r="BE121"/>
  <c r="BE123"/>
  <c r="BE164"/>
  <c r="E50"/>
  <c r="BE114"/>
  <c r="BE141"/>
  <c r="BE151"/>
  <c r="BE153"/>
  <c r="BE95"/>
  <c r="BE98"/>
  <c r="BE106"/>
  <c r="BE156"/>
  <c r="BE174"/>
  <c r="BE129"/>
  <c r="BE118"/>
  <c r="BE125"/>
  <c r="BE144"/>
  <c r="BE177"/>
  <c r="BE182"/>
  <c r="BE109"/>
  <c r="BE111"/>
  <c r="BE132"/>
  <c r="BE135"/>
  <c r="BE138"/>
  <c r="BE147"/>
  <c r="BE159"/>
  <c r="BE161"/>
  <c r="BE168"/>
  <c r="BE171"/>
  <c r="BE180"/>
  <c i="32" r="BK88"/>
  <c r="J88"/>
  <c r="J63"/>
  <c r="J90"/>
  <c r="J65"/>
  <c i="33" r="BE112"/>
  <c r="BE166"/>
  <c r="BE169"/>
  <c r="BE184"/>
  <c r="BE203"/>
  <c r="BE243"/>
  <c r="BE94"/>
  <c r="BE149"/>
  <c r="BE160"/>
  <c r="BE232"/>
  <c r="BE246"/>
  <c r="BE254"/>
  <c r="J56"/>
  <c r="BE97"/>
  <c r="BE120"/>
  <c r="BE136"/>
  <c r="BE178"/>
  <c r="BE235"/>
  <c r="BE122"/>
  <c r="BE216"/>
  <c r="BE100"/>
  <c r="BE106"/>
  <c r="BE130"/>
  <c r="BE134"/>
  <c r="BE163"/>
  <c r="BE187"/>
  <c r="BE190"/>
  <c r="BE192"/>
  <c r="BE196"/>
  <c r="BE198"/>
  <c r="BE218"/>
  <c r="BE251"/>
  <c r="BE263"/>
  <c r="E79"/>
  <c r="F88"/>
  <c r="BE103"/>
  <c r="BE125"/>
  <c r="BE145"/>
  <c r="BE181"/>
  <c r="BE206"/>
  <c r="BE209"/>
  <c r="BE248"/>
  <c r="BE260"/>
  <c r="BE117"/>
  <c r="BE147"/>
  <c r="BE152"/>
  <c r="BE155"/>
  <c r="BE172"/>
  <c r="BE109"/>
  <c r="BE140"/>
  <c r="BE175"/>
  <c r="BE211"/>
  <c r="BE223"/>
  <c r="BE226"/>
  <c r="BE238"/>
  <c r="BE257"/>
  <c i="32" r="J82"/>
  <c r="BE95"/>
  <c r="E76"/>
  <c r="F59"/>
  <c r="BE91"/>
  <c r="BE98"/>
  <c r="BE101"/>
  <c i="30" r="J90"/>
  <c r="J65"/>
  <c i="31" r="J56"/>
  <c r="BE91"/>
  <c i="30" r="BK88"/>
  <c r="J88"/>
  <c r="J63"/>
  <c i="31" r="E76"/>
  <c r="F85"/>
  <c r="BE95"/>
  <c r="BE98"/>
  <c r="BE101"/>
  <c i="29" r="J90"/>
  <c r="J65"/>
  <c r="BK88"/>
  <c r="J88"/>
  <c i="30" r="J56"/>
  <c r="E76"/>
  <c r="F85"/>
  <c r="BE101"/>
  <c r="BE95"/>
  <c r="BE98"/>
  <c r="BE91"/>
  <c i="29" r="J82"/>
  <c r="BE98"/>
  <c r="F85"/>
  <c i="28" r="BK89"/>
  <c r="J89"/>
  <c r="J64"/>
  <c i="29" r="BE95"/>
  <c r="BE91"/>
  <c r="BE101"/>
  <c r="E50"/>
  <c i="27" r="BK89"/>
  <c r="J89"/>
  <c r="J64"/>
  <c i="28" r="F85"/>
  <c r="J56"/>
  <c r="E76"/>
  <c r="BE91"/>
  <c r="BE94"/>
  <c r="BE97"/>
  <c r="BE100"/>
  <c i="27" r="E50"/>
  <c r="F59"/>
  <c r="J82"/>
  <c r="BE91"/>
  <c r="BE95"/>
  <c r="BE98"/>
  <c r="BE101"/>
  <c i="1" r="BD84"/>
  <c i="26" r="BE95"/>
  <c r="J56"/>
  <c r="F85"/>
  <c r="BE91"/>
  <c r="BE98"/>
  <c r="E50"/>
  <c r="BE100"/>
  <c i="25" r="BK90"/>
  <c r="J90"/>
  <c r="J64"/>
  <c i="24" r="BK88"/>
  <c r="J88"/>
  <c r="J64"/>
  <c i="25" r="J56"/>
  <c r="BE94"/>
  <c r="BE92"/>
  <c r="BE102"/>
  <c r="BE97"/>
  <c r="F59"/>
  <c r="E50"/>
  <c r="BE99"/>
  <c i="23" r="J96"/>
  <c r="J65"/>
  <c i="24" r="J56"/>
  <c r="F59"/>
  <c r="BE90"/>
  <c r="BE91"/>
  <c i="23" r="BE108"/>
  <c r="F59"/>
  <c r="BE125"/>
  <c r="E50"/>
  <c r="BE102"/>
  <c r="BE116"/>
  <c r="BE119"/>
  <c r="BE126"/>
  <c r="BE130"/>
  <c r="BE133"/>
  <c r="BE152"/>
  <c r="BE100"/>
  <c r="BE139"/>
  <c r="BE142"/>
  <c r="BE147"/>
  <c r="BE124"/>
  <c r="BE128"/>
  <c r="BE135"/>
  <c r="BE155"/>
  <c r="BE159"/>
  <c r="J88"/>
  <c r="BE97"/>
  <c r="BE136"/>
  <c r="BE149"/>
  <c r="BE160"/>
  <c r="BE105"/>
  <c r="BE122"/>
  <c r="BE110"/>
  <c r="BE113"/>
  <c r="BE144"/>
  <c i="22" r="J56"/>
  <c r="F59"/>
  <c i="21" r="J93"/>
  <c r="J65"/>
  <c i="22" r="BE90"/>
  <c r="E50"/>
  <c i="21" r="BE100"/>
  <c r="BE115"/>
  <c r="BE117"/>
  <c r="BE161"/>
  <c i="20" r="J94"/>
  <c r="J65"/>
  <c i="21" r="E50"/>
  <c r="BE110"/>
  <c r="BE156"/>
  <c r="F59"/>
  <c r="BE130"/>
  <c r="BE106"/>
  <c r="BE108"/>
  <c r="BE121"/>
  <c r="BE153"/>
  <c r="BE164"/>
  <c r="BE94"/>
  <c r="BE97"/>
  <c r="BE136"/>
  <c r="J85"/>
  <c r="BE103"/>
  <c r="BE127"/>
  <c r="BE139"/>
  <c r="BE143"/>
  <c r="BE167"/>
  <c r="BE113"/>
  <c r="BE124"/>
  <c r="BE133"/>
  <c r="BE146"/>
  <c r="BE150"/>
  <c i="20" r="BE114"/>
  <c r="BE125"/>
  <c i="19" r="BK92"/>
  <c r="BK91"/>
  <c r="J91"/>
  <c i="20" r="J86"/>
  <c r="BE116"/>
  <c r="BE118"/>
  <c r="BE171"/>
  <c r="BE101"/>
  <c r="BE104"/>
  <c r="BE131"/>
  <c r="BE134"/>
  <c r="BE140"/>
  <c r="BE147"/>
  <c r="BE154"/>
  <c r="BE157"/>
  <c r="BE160"/>
  <c r="BE165"/>
  <c r="E80"/>
  <c r="F89"/>
  <c r="BE95"/>
  <c r="BE98"/>
  <c r="BE137"/>
  <c r="BE168"/>
  <c r="BE107"/>
  <c r="BE109"/>
  <c r="BE111"/>
  <c r="BE122"/>
  <c r="BE128"/>
  <c r="BE144"/>
  <c r="BE150"/>
  <c i="18" r="BK93"/>
  <c r="J93"/>
  <c r="J64"/>
  <c i="19" r="J56"/>
  <c r="BE136"/>
  <c r="BE143"/>
  <c r="E50"/>
  <c r="BE97"/>
  <c r="BE100"/>
  <c r="BE103"/>
  <c r="BE117"/>
  <c r="BE124"/>
  <c r="BE127"/>
  <c r="BE146"/>
  <c r="BE153"/>
  <c r="BE161"/>
  <c r="BE106"/>
  <c r="BE108"/>
  <c r="BE113"/>
  <c r="BE115"/>
  <c r="BE130"/>
  <c r="BE133"/>
  <c r="F88"/>
  <c r="BE94"/>
  <c r="BE110"/>
  <c r="BE121"/>
  <c r="BE156"/>
  <c r="BE164"/>
  <c r="BE167"/>
  <c r="BE139"/>
  <c r="BE150"/>
  <c i="17" r="BK94"/>
  <c r="J94"/>
  <c r="J64"/>
  <c i="18" r="E80"/>
  <c r="F59"/>
  <c r="BE107"/>
  <c r="BE95"/>
  <c r="BE101"/>
  <c r="BE109"/>
  <c r="BE111"/>
  <c r="BE140"/>
  <c r="BE144"/>
  <c r="BE98"/>
  <c r="BE125"/>
  <c r="BE128"/>
  <c r="BE131"/>
  <c r="BE134"/>
  <c r="BE147"/>
  <c r="BE150"/>
  <c r="J86"/>
  <c r="BE114"/>
  <c r="BE116"/>
  <c r="BE118"/>
  <c r="BE122"/>
  <c r="BE137"/>
  <c r="BE171"/>
  <c r="BE104"/>
  <c r="BE154"/>
  <c r="BE157"/>
  <c r="BE160"/>
  <c r="BE165"/>
  <c r="BE168"/>
  <c i="17" r="BE102"/>
  <c r="BE128"/>
  <c r="BE156"/>
  <c r="BE165"/>
  <c r="BE179"/>
  <c i="16" r="J93"/>
  <c r="J65"/>
  <c i="17" r="F59"/>
  <c r="BE110"/>
  <c r="BE176"/>
  <c r="J87"/>
  <c r="BE115"/>
  <c r="BE120"/>
  <c r="BE137"/>
  <c r="E81"/>
  <c r="BE96"/>
  <c r="BE108"/>
  <c r="BE113"/>
  <c r="BE149"/>
  <c r="BE168"/>
  <c r="BE99"/>
  <c r="BE117"/>
  <c r="BE131"/>
  <c r="BE134"/>
  <c r="BE158"/>
  <c r="BE161"/>
  <c r="BE171"/>
  <c r="BE105"/>
  <c r="BE146"/>
  <c r="BE182"/>
  <c r="BE122"/>
  <c r="BE124"/>
  <c r="BE140"/>
  <c r="BE143"/>
  <c r="BE153"/>
  <c r="BE186"/>
  <c i="15" r="J93"/>
  <c r="J65"/>
  <c i="16" r="BE100"/>
  <c r="BE113"/>
  <c r="BE139"/>
  <c r="F59"/>
  <c r="BE94"/>
  <c r="BE97"/>
  <c r="BE146"/>
  <c r="BE150"/>
  <c r="BE164"/>
  <c r="E50"/>
  <c r="J56"/>
  <c r="BE127"/>
  <c r="BE136"/>
  <c r="BE103"/>
  <c r="BE121"/>
  <c r="BE143"/>
  <c r="BE156"/>
  <c r="BE167"/>
  <c r="BE108"/>
  <c r="BE110"/>
  <c r="BE133"/>
  <c r="BE153"/>
  <c i="1" r="AW72"/>
  <c i="16" r="BE106"/>
  <c r="BE115"/>
  <c r="BE117"/>
  <c r="BE124"/>
  <c r="BE130"/>
  <c r="BE161"/>
  <c i="15" r="F88"/>
  <c r="BE97"/>
  <c r="BE100"/>
  <c r="BE162"/>
  <c r="BE142"/>
  <c r="E50"/>
  <c r="J56"/>
  <c r="BE117"/>
  <c r="BE122"/>
  <c r="BE159"/>
  <c r="BE94"/>
  <c r="BE112"/>
  <c r="BE145"/>
  <c r="BE148"/>
  <c r="BE170"/>
  <c i="14" r="BK93"/>
  <c r="J93"/>
  <c r="J64"/>
  <c i="15" r="BE115"/>
  <c r="BE124"/>
  <c r="BE126"/>
  <c r="BE139"/>
  <c r="BE165"/>
  <c r="BE173"/>
  <c r="BE176"/>
  <c r="BE103"/>
  <c r="BE106"/>
  <c r="BE109"/>
  <c r="BE119"/>
  <c r="BE130"/>
  <c r="BE133"/>
  <c r="BE136"/>
  <c r="BE152"/>
  <c r="BE155"/>
  <c i="1" r="BA71"/>
  <c i="14" r="F59"/>
  <c r="BE104"/>
  <c r="BE98"/>
  <c r="BE116"/>
  <c r="BE119"/>
  <c r="BE194"/>
  <c r="BE197"/>
  <c r="E50"/>
  <c r="BE101"/>
  <c r="BE113"/>
  <c r="BE124"/>
  <c r="BE160"/>
  <c r="BE202"/>
  <c r="BE134"/>
  <c r="BE139"/>
  <c r="BE163"/>
  <c r="BE182"/>
  <c r="BE184"/>
  <c r="J86"/>
  <c r="BE121"/>
  <c r="BE129"/>
  <c r="BE142"/>
  <c r="BE145"/>
  <c i="13" r="J95"/>
  <c r="J65"/>
  <c i="14" r="BE110"/>
  <c r="BE148"/>
  <c r="BE151"/>
  <c r="BE205"/>
  <c r="BE95"/>
  <c r="BE107"/>
  <c r="BE170"/>
  <c r="BE191"/>
  <c r="BE208"/>
  <c r="BE137"/>
  <c r="BE154"/>
  <c r="BE157"/>
  <c r="BE167"/>
  <c r="BE173"/>
  <c r="BE176"/>
  <c r="BE179"/>
  <c r="BE187"/>
  <c i="13" r="F90"/>
  <c r="BE102"/>
  <c r="BE109"/>
  <c r="BE112"/>
  <c r="BE115"/>
  <c r="BE121"/>
  <c r="BE142"/>
  <c r="BE176"/>
  <c r="BE228"/>
  <c r="BE254"/>
  <c r="BE257"/>
  <c r="BE299"/>
  <c r="BE124"/>
  <c r="BE217"/>
  <c r="BE276"/>
  <c r="BE118"/>
  <c r="BE127"/>
  <c r="BE136"/>
  <c r="BE154"/>
  <c r="BE156"/>
  <c r="BE159"/>
  <c r="BE199"/>
  <c r="BE202"/>
  <c r="BE211"/>
  <c r="BE224"/>
  <c r="BE244"/>
  <c r="BE246"/>
  <c r="BE264"/>
  <c r="BE267"/>
  <c r="BE294"/>
  <c r="BE104"/>
  <c r="BE193"/>
  <c r="BE251"/>
  <c r="BE286"/>
  <c r="BE98"/>
  <c r="BE133"/>
  <c r="BE239"/>
  <c r="BE241"/>
  <c r="BE297"/>
  <c i="12" r="BK94"/>
  <c r="J94"/>
  <c r="J64"/>
  <c i="13" r="E81"/>
  <c r="BE100"/>
  <c r="BE130"/>
  <c r="BE168"/>
  <c r="BE172"/>
  <c r="BE182"/>
  <c r="BE190"/>
  <c r="BE208"/>
  <c r="BE214"/>
  <c r="BE270"/>
  <c r="BE273"/>
  <c r="BE280"/>
  <c r="BE283"/>
  <c r="J56"/>
  <c r="BE179"/>
  <c r="BE196"/>
  <c r="BE220"/>
  <c r="BE230"/>
  <c r="BE262"/>
  <c r="BE96"/>
  <c r="BE106"/>
  <c r="BE145"/>
  <c r="BE152"/>
  <c r="BE161"/>
  <c r="BE170"/>
  <c r="BE233"/>
  <c r="BE236"/>
  <c r="BE291"/>
  <c i="12" r="J56"/>
  <c r="BE96"/>
  <c r="BE99"/>
  <c r="BE125"/>
  <c r="BE143"/>
  <c r="BE233"/>
  <c r="BE236"/>
  <c r="BE138"/>
  <c r="BE161"/>
  <c r="BE173"/>
  <c r="BE207"/>
  <c r="BE215"/>
  <c r="BE219"/>
  <c r="BE118"/>
  <c r="BE193"/>
  <c r="BE204"/>
  <c r="BE210"/>
  <c r="BE222"/>
  <c i="11" r="J93"/>
  <c r="J65"/>
  <c i="12" r="E50"/>
  <c r="F59"/>
  <c r="BE110"/>
  <c r="BE115"/>
  <c r="BE130"/>
  <c r="BE155"/>
  <c r="BE179"/>
  <c r="BE182"/>
  <c r="BE189"/>
  <c r="BE196"/>
  <c r="BE225"/>
  <c r="BE132"/>
  <c r="BE146"/>
  <c r="BE167"/>
  <c r="BE185"/>
  <c r="BE105"/>
  <c r="BE123"/>
  <c r="BE127"/>
  <c r="BE149"/>
  <c r="BE158"/>
  <c r="BE164"/>
  <c r="BE176"/>
  <c r="BE201"/>
  <c r="BE230"/>
  <c r="BE140"/>
  <c r="BE212"/>
  <c i="11" r="F59"/>
  <c r="BE102"/>
  <c r="BE108"/>
  <c r="BE118"/>
  <c r="BE180"/>
  <c r="BE136"/>
  <c r="BE138"/>
  <c r="BE164"/>
  <c r="J56"/>
  <c r="BE121"/>
  <c r="BE128"/>
  <c r="BE189"/>
  <c r="E50"/>
  <c r="BE130"/>
  <c r="BE148"/>
  <c r="BE192"/>
  <c i="10" r="BK94"/>
  <c r="BK93"/>
  <c r="J93"/>
  <c i="11" r="BE113"/>
  <c r="BE141"/>
  <c r="BE133"/>
  <c r="BE143"/>
  <c r="BE145"/>
  <c r="BE153"/>
  <c r="BE159"/>
  <c r="BE183"/>
  <c r="BE123"/>
  <c r="BE177"/>
  <c r="BE186"/>
  <c r="BE94"/>
  <c r="BE99"/>
  <c r="BE150"/>
  <c r="BE156"/>
  <c r="BE162"/>
  <c r="BE168"/>
  <c r="BE170"/>
  <c r="BE172"/>
  <c r="BE174"/>
  <c i="10" r="BE99"/>
  <c r="BE102"/>
  <c r="BE132"/>
  <c r="BE135"/>
  <c r="BE152"/>
  <c r="BE155"/>
  <c r="BE174"/>
  <c r="BE261"/>
  <c r="BE264"/>
  <c r="BE308"/>
  <c r="BE321"/>
  <c r="F59"/>
  <c r="J87"/>
  <c r="BE192"/>
  <c r="BE209"/>
  <c r="BE212"/>
  <c r="BE215"/>
  <c r="BE218"/>
  <c r="BE221"/>
  <c r="BE224"/>
  <c r="BE236"/>
  <c r="BE239"/>
  <c r="BE250"/>
  <c r="BE252"/>
  <c r="BE267"/>
  <c r="BE299"/>
  <c r="BE304"/>
  <c r="BE314"/>
  <c r="E50"/>
  <c r="BE126"/>
  <c r="BE129"/>
  <c r="BE172"/>
  <c r="BE199"/>
  <c r="BE290"/>
  <c r="BE96"/>
  <c r="BE123"/>
  <c r="BE166"/>
  <c r="BE189"/>
  <c r="BE202"/>
  <c r="BE277"/>
  <c r="BE280"/>
  <c r="BE285"/>
  <c r="BE287"/>
  <c r="BE111"/>
  <c r="BE114"/>
  <c r="BE117"/>
  <c r="BE143"/>
  <c r="BE146"/>
  <c r="BE242"/>
  <c r="BE246"/>
  <c r="BE258"/>
  <c r="BE274"/>
  <c r="BE324"/>
  <c i="9" r="BK92"/>
  <c r="J92"/>
  <c r="J64"/>
  <c i="10" r="BE187"/>
  <c r="BE196"/>
  <c r="BE233"/>
  <c r="BE255"/>
  <c r="BE293"/>
  <c r="BE296"/>
  <c r="BE311"/>
  <c r="BE105"/>
  <c r="BE120"/>
  <c r="BE138"/>
  <c r="BE158"/>
  <c r="BE161"/>
  <c r="BE179"/>
  <c r="BE182"/>
  <c r="BE184"/>
  <c r="BE230"/>
  <c r="BE269"/>
  <c r="BE327"/>
  <c i="9" r="E50"/>
  <c r="F59"/>
  <c r="BE131"/>
  <c r="BE151"/>
  <c r="BE163"/>
  <c r="BE170"/>
  <c r="BE200"/>
  <c r="BE108"/>
  <c r="BE113"/>
  <c r="BE116"/>
  <c r="BE124"/>
  <c r="BE134"/>
  <c r="BE142"/>
  <c r="BE154"/>
  <c r="BE167"/>
  <c r="BE172"/>
  <c r="J85"/>
  <c r="BE129"/>
  <c r="BE175"/>
  <c r="BE178"/>
  <c i="8" r="BK93"/>
  <c r="J93"/>
  <c r="J64"/>
  <c i="9" r="BE181"/>
  <c r="BE192"/>
  <c r="BE94"/>
  <c r="BE97"/>
  <c r="BE103"/>
  <c r="BE119"/>
  <c r="BE136"/>
  <c r="BE138"/>
  <c r="BE157"/>
  <c r="BE186"/>
  <c r="BE122"/>
  <c r="BE145"/>
  <c r="BE195"/>
  <c r="BE206"/>
  <c r="BE184"/>
  <c r="BE126"/>
  <c r="BE160"/>
  <c r="BE189"/>
  <c r="BE203"/>
  <c i="8" r="J86"/>
  <c r="BE95"/>
  <c r="BE100"/>
  <c r="BE127"/>
  <c r="BE174"/>
  <c r="BE179"/>
  <c i="7" r="BK93"/>
  <c r="BK92"/>
  <c r="J92"/>
  <c r="J63"/>
  <c i="8" r="E50"/>
  <c r="BE119"/>
  <c r="BE125"/>
  <c r="BE134"/>
  <c r="BE177"/>
  <c r="BE188"/>
  <c r="BE193"/>
  <c r="F89"/>
  <c r="BE132"/>
  <c r="BE139"/>
  <c r="BE141"/>
  <c r="BE154"/>
  <c r="BE210"/>
  <c r="BE105"/>
  <c r="BE157"/>
  <c r="BE160"/>
  <c r="BE182"/>
  <c r="BE195"/>
  <c r="BE145"/>
  <c r="BE148"/>
  <c r="BE199"/>
  <c r="BE111"/>
  <c r="BE116"/>
  <c r="BE170"/>
  <c r="BE185"/>
  <c r="BE166"/>
  <c r="BE205"/>
  <c r="BE213"/>
  <c r="BE216"/>
  <c r="BE108"/>
  <c r="BE122"/>
  <c r="BE129"/>
  <c r="BE137"/>
  <c r="BE163"/>
  <c r="BE202"/>
  <c i="7" r="E80"/>
  <c r="F89"/>
  <c r="BE137"/>
  <c r="BE140"/>
  <c r="BE142"/>
  <c r="BE157"/>
  <c r="BE160"/>
  <c r="BE177"/>
  <c r="BE216"/>
  <c r="BE98"/>
  <c r="BE103"/>
  <c r="BE205"/>
  <c i="6" r="BK94"/>
  <c r="J94"/>
  <c r="J64"/>
  <c i="7" r="BE166"/>
  <c r="BE169"/>
  <c r="BE182"/>
  <c r="J86"/>
  <c r="BE111"/>
  <c r="BE114"/>
  <c r="BE135"/>
  <c r="BE163"/>
  <c r="BE208"/>
  <c r="BE213"/>
  <c r="BE108"/>
  <c r="BE119"/>
  <c r="BE128"/>
  <c r="BE130"/>
  <c r="BE132"/>
  <c r="BE180"/>
  <c r="BE151"/>
  <c r="BE188"/>
  <c r="BE219"/>
  <c r="BE95"/>
  <c r="BE122"/>
  <c r="BE148"/>
  <c r="BE191"/>
  <c r="BE198"/>
  <c r="BE125"/>
  <c r="BE144"/>
  <c r="BE173"/>
  <c r="BE185"/>
  <c r="BE196"/>
  <c r="BE202"/>
  <c i="5" r="J95"/>
  <c r="J65"/>
  <c i="6" r="BE102"/>
  <c r="BE136"/>
  <c r="BE143"/>
  <c r="BE146"/>
  <c r="BE150"/>
  <c r="BE185"/>
  <c r="BE187"/>
  <c r="BE209"/>
  <c r="E50"/>
  <c r="BE168"/>
  <c r="BE177"/>
  <c r="BE181"/>
  <c r="F59"/>
  <c r="BE117"/>
  <c r="BE131"/>
  <c r="BE133"/>
  <c r="BE159"/>
  <c r="BE190"/>
  <c r="BE193"/>
  <c r="BE211"/>
  <c r="BE99"/>
  <c r="BE112"/>
  <c r="BE120"/>
  <c r="BE123"/>
  <c r="BE148"/>
  <c r="BE221"/>
  <c r="BE226"/>
  <c r="BE232"/>
  <c r="BE126"/>
  <c r="BE153"/>
  <c r="BE156"/>
  <c r="BE165"/>
  <c r="BE174"/>
  <c r="BE195"/>
  <c r="BE218"/>
  <c r="J87"/>
  <c r="BE198"/>
  <c r="BE204"/>
  <c r="BE215"/>
  <c r="BE96"/>
  <c r="BE107"/>
  <c r="BE138"/>
  <c r="BE141"/>
  <c r="BE171"/>
  <c r="BE201"/>
  <c r="BE229"/>
  <c i="5" r="F59"/>
  <c r="J56"/>
  <c r="BE117"/>
  <c r="BE127"/>
  <c r="BE141"/>
  <c r="BE143"/>
  <c r="BE156"/>
  <c r="BE211"/>
  <c r="BE224"/>
  <c r="BE235"/>
  <c r="BE102"/>
  <c r="BE168"/>
  <c r="BE176"/>
  <c r="BE185"/>
  <c r="BE201"/>
  <c r="BE214"/>
  <c r="BE221"/>
  <c r="BE232"/>
  <c r="E81"/>
  <c r="BE112"/>
  <c r="BE122"/>
  <c r="BE159"/>
  <c r="BE162"/>
  <c r="BE179"/>
  <c r="BE204"/>
  <c r="BE218"/>
  <c i="4" r="BK94"/>
  <c r="BK93"/>
  <c r="J93"/>
  <c i="5" r="BE96"/>
  <c r="BE99"/>
  <c r="BE172"/>
  <c r="BE229"/>
  <c r="BE131"/>
  <c r="BE134"/>
  <c r="BE150"/>
  <c r="BE165"/>
  <c r="BE187"/>
  <c r="BE191"/>
  <c r="BE107"/>
  <c r="BE129"/>
  <c r="BE136"/>
  <c r="BE139"/>
  <c r="BE196"/>
  <c r="BE124"/>
  <c r="BE147"/>
  <c r="BE182"/>
  <c r="BE189"/>
  <c r="BE209"/>
  <c i="3" r="BK94"/>
  <c r="J94"/>
  <c r="J64"/>
  <c i="4" r="E50"/>
  <c r="F90"/>
  <c r="BE128"/>
  <c r="BE130"/>
  <c r="BE154"/>
  <c r="BE183"/>
  <c r="BE207"/>
  <c r="BE220"/>
  <c r="BE231"/>
  <c r="J87"/>
  <c r="BE101"/>
  <c r="BE106"/>
  <c r="BE135"/>
  <c r="BE137"/>
  <c r="BE180"/>
  <c r="BE96"/>
  <c r="BE151"/>
  <c r="BE160"/>
  <c r="BE163"/>
  <c r="BE166"/>
  <c r="BE205"/>
  <c r="BE228"/>
  <c r="BE112"/>
  <c r="BE132"/>
  <c r="BE147"/>
  <c r="BE194"/>
  <c r="BE197"/>
  <c r="BE225"/>
  <c r="BE109"/>
  <c r="BE176"/>
  <c r="BE186"/>
  <c r="BE200"/>
  <c r="BE210"/>
  <c r="BE214"/>
  <c r="BE217"/>
  <c r="BE117"/>
  <c r="BE120"/>
  <c r="BE123"/>
  <c r="BE140"/>
  <c r="BE142"/>
  <c r="BE144"/>
  <c r="BE169"/>
  <c r="BE172"/>
  <c r="BE189"/>
  <c r="BE191"/>
  <c i="3" r="BE118"/>
  <c r="BE123"/>
  <c r="BE155"/>
  <c r="BE199"/>
  <c r="J56"/>
  <c r="BE114"/>
  <c r="BE116"/>
  <c r="BE128"/>
  <c r="BE185"/>
  <c r="BE187"/>
  <c r="BE111"/>
  <c r="BE163"/>
  <c r="BE166"/>
  <c r="BE171"/>
  <c r="BE177"/>
  <c r="BE180"/>
  <c r="E50"/>
  <c r="BE134"/>
  <c r="BE191"/>
  <c r="BE196"/>
  <c i="2" r="BK90"/>
  <c r="J90"/>
  <c r="J64"/>
  <c i="3" r="F90"/>
  <c r="BE126"/>
  <c r="BE130"/>
  <c r="BE137"/>
  <c r="BE146"/>
  <c r="BE159"/>
  <c r="BE174"/>
  <c r="BE96"/>
  <c r="BE101"/>
  <c r="BE106"/>
  <c r="BE169"/>
  <c r="BE202"/>
  <c r="BE121"/>
  <c r="BE143"/>
  <c r="BE149"/>
  <c r="BE152"/>
  <c i="2" r="E50"/>
  <c r="J83"/>
  <c r="BE94"/>
  <c r="F59"/>
  <c r="BE100"/>
  <c r="BE92"/>
  <c r="BE97"/>
  <c i="1" r="AS54"/>
  <c i="12" r="F37"/>
  <c i="1" r="BB66"/>
  <c i="19" r="J36"/>
  <c i="1" r="AW75"/>
  <c i="2" r="F39"/>
  <c i="1" r="BD56"/>
  <c i="9" r="F36"/>
  <c i="1" r="BA63"/>
  <c i="15" r="F38"/>
  <c i="1" r="BC71"/>
  <c i="25" r="F36"/>
  <c i="1" r="BA82"/>
  <c i="32" r="F39"/>
  <c i="1" r="BD89"/>
  <c i="9" r="F37"/>
  <c i="1" r="BB63"/>
  <c i="20" r="F36"/>
  <c i="1" r="BA76"/>
  <c i="35" r="F36"/>
  <c i="1" r="BA92"/>
  <c i="4" r="F36"/>
  <c i="1" r="BA58"/>
  <c i="17" r="F36"/>
  <c i="1" r="BA73"/>
  <c i="31" r="F36"/>
  <c i="1" r="BA88"/>
  <c i="36" r="F37"/>
  <c i="1" r="BB93"/>
  <c i="10" r="F38"/>
  <c i="1" r="BC64"/>
  <c i="35" r="F39"/>
  <c i="1" r="BD92"/>
  <c i="8" r="F38"/>
  <c i="1" r="BC62"/>
  <c i="17" r="F37"/>
  <c i="1" r="BB73"/>
  <c i="9" r="F38"/>
  <c i="1" r="BC63"/>
  <c i="15" r="J36"/>
  <c i="1" r="AW71"/>
  <c i="20" r="F39"/>
  <c i="1" r="BD76"/>
  <c i="30" r="F39"/>
  <c i="1" r="BD87"/>
  <c i="7" r="F37"/>
  <c i="1" r="BB61"/>
  <c i="21" r="F39"/>
  <c i="1" r="BD77"/>
  <c i="4" r="F37"/>
  <c i="1" r="BB58"/>
  <c i="18" r="F36"/>
  <c i="1" r="BA74"/>
  <c i="30" r="F38"/>
  <c i="1" r="BC87"/>
  <c i="4" r="J32"/>
  <c i="6" r="F38"/>
  <c i="1" r="BC60"/>
  <c i="14" r="F36"/>
  <c i="1" r="BA69"/>
  <c r="BA68"/>
  <c r="AW68"/>
  <c i="30" r="F37"/>
  <c i="1" r="BB87"/>
  <c i="3" r="F36"/>
  <c i="1" r="BA57"/>
  <c i="18" r="F39"/>
  <c i="1" r="BD74"/>
  <c i="29" r="J32"/>
  <c i="30" r="J36"/>
  <c i="1" r="AW87"/>
  <c i="36" r="J36"/>
  <c i="1" r="AW93"/>
  <c i="18" r="F37"/>
  <c i="1" r="BB74"/>
  <c i="29" r="J36"/>
  <c i="1" r="AW86"/>
  <c i="7" r="F39"/>
  <c i="1" r="BD61"/>
  <c i="24" r="J36"/>
  <c i="1" r="AW80"/>
  <c i="26" r="F39"/>
  <c i="1" r="BD83"/>
  <c i="34" r="F38"/>
  <c i="1" r="BC91"/>
  <c i="13" r="F36"/>
  <c i="1" r="BA67"/>
  <c i="15" r="F39"/>
  <c i="1" r="BD71"/>
  <c i="31" r="J36"/>
  <c i="1" r="AW88"/>
  <c i="8" r="F36"/>
  <c i="1" r="BA62"/>
  <c i="11" r="J36"/>
  <c i="1" r="AW65"/>
  <c i="18" r="J36"/>
  <c i="1" r="AW74"/>
  <c i="23" r="F38"/>
  <c i="1" r="BC79"/>
  <c i="33" r="F36"/>
  <c i="1" r="BA90"/>
  <c i="12" r="J36"/>
  <c i="1" r="AW66"/>
  <c i="17" r="F38"/>
  <c i="1" r="BC73"/>
  <c i="31" r="F39"/>
  <c i="1" r="BD88"/>
  <c i="10" r="J36"/>
  <c i="1" r="AW64"/>
  <c i="33" r="F38"/>
  <c i="1" r="BC90"/>
  <c i="19" r="F39"/>
  <c i="1" r="BD75"/>
  <c i="33" r="J36"/>
  <c i="1" r="AW90"/>
  <c i="24" r="F37"/>
  <c i="1" r="BB80"/>
  <c i="28" r="F38"/>
  <c i="1" r="BC85"/>
  <c i="35" r="F38"/>
  <c i="1" r="BC92"/>
  <c i="7" r="F36"/>
  <c i="1" r="BA61"/>
  <c i="22" r="F36"/>
  <c i="1" r="BA78"/>
  <c i="23" r="F37"/>
  <c i="1" r="BB79"/>
  <c i="5" r="F37"/>
  <c i="1" r="BB59"/>
  <c i="19" r="F36"/>
  <c i="1" r="BA75"/>
  <c i="24" r="F39"/>
  <c i="1" r="BD80"/>
  <c i="25" r="F39"/>
  <c i="1" r="BD82"/>
  <c i="32" r="F38"/>
  <c i="1" r="BC89"/>
  <c i="36" r="F36"/>
  <c i="1" r="BA93"/>
  <c i="10" r="J32"/>
  <c i="11" r="F39"/>
  <c i="1" r="BD65"/>
  <c i="28" r="F36"/>
  <c i="1" r="BA85"/>
  <c i="4" r="F38"/>
  <c i="1" r="BC58"/>
  <c i="16" r="F37"/>
  <c i="1" r="BB72"/>
  <c i="27" r="F38"/>
  <c i="1" r="BC84"/>
  <c i="9" r="J36"/>
  <c i="1" r="AW63"/>
  <c i="14" r="F38"/>
  <c i="1" r="BC69"/>
  <c r="BC68"/>
  <c r="AY68"/>
  <c i="3" r="F39"/>
  <c i="1" r="BD57"/>
  <c i="13" r="F37"/>
  <c i="1" r="BB67"/>
  <c i="12" r="F38"/>
  <c i="1" r="BC66"/>
  <c i="22" r="J35"/>
  <c i="1" r="AV78"/>
  <c r="AT78"/>
  <c i="23" r="F39"/>
  <c i="1" r="BD79"/>
  <c i="10" r="F36"/>
  <c i="1" r="BA64"/>
  <c i="16" r="F38"/>
  <c i="1" r="BC72"/>
  <c i="21" r="F38"/>
  <c i="1" r="BC77"/>
  <c i="35" r="F37"/>
  <c i="1" r="BB92"/>
  <c i="8" r="F39"/>
  <c i="1" r="BD62"/>
  <c i="34" r="F39"/>
  <c i="1" r="BD91"/>
  <c i="15" r="F37"/>
  <c i="1" r="BB71"/>
  <c i="29" r="F37"/>
  <c i="1" r="BB86"/>
  <c i="34" r="J36"/>
  <c i="1" r="AW91"/>
  <c i="5" r="F39"/>
  <c i="1" r="BD59"/>
  <c i="21" r="F36"/>
  <c i="1" r="BA77"/>
  <c i="29" r="F39"/>
  <c i="1" r="BD86"/>
  <c i="3" r="F38"/>
  <c i="1" r="BC57"/>
  <c i="11" r="F38"/>
  <c i="1" r="BC65"/>
  <c i="25" r="J36"/>
  <c i="1" r="AW82"/>
  <c i="32" r="J36"/>
  <c i="1" r="AW89"/>
  <c i="10" r="F39"/>
  <c i="1" r="BD64"/>
  <c i="6" r="F37"/>
  <c i="1" r="BB60"/>
  <c i="21" r="J36"/>
  <c i="1" r="AW77"/>
  <c i="4" r="J36"/>
  <c i="1" r="AW58"/>
  <c i="14" r="F37"/>
  <c i="1" r="BB69"/>
  <c r="BB68"/>
  <c r="AX68"/>
  <c i="29" r="F38"/>
  <c i="1" r="BC86"/>
  <c i="2" r="F38"/>
  <c i="1" r="BC56"/>
  <c i="13" r="F38"/>
  <c i="1" r="BC67"/>
  <c i="5" r="F38"/>
  <c i="1" r="BC59"/>
  <c i="3" r="J36"/>
  <c i="1" r="AW57"/>
  <c i="12" r="F39"/>
  <c i="1" r="BD66"/>
  <c i="28" r="F39"/>
  <c i="1" r="BD85"/>
  <c i="31" r="F38"/>
  <c i="1" r="BC88"/>
  <c i="34" r="J32"/>
  <c i="4" r="F39"/>
  <c i="1" r="BD58"/>
  <c i="23" r="F36"/>
  <c i="1" r="BA79"/>
  <c i="11" r="F36"/>
  <c i="1" r="BA65"/>
  <c i="13" r="F39"/>
  <c i="1" r="BD67"/>
  <c i="14" r="J36"/>
  <c i="1" r="AW69"/>
  <c i="18" r="F38"/>
  <c i="1" r="BC74"/>
  <c i="28" r="F37"/>
  <c i="1" r="BB85"/>
  <c i="8" r="F37"/>
  <c i="1" r="BB62"/>
  <c i="16" r="F39"/>
  <c i="1" r="BD72"/>
  <c i="28" r="J36"/>
  <c i="1" r="AW85"/>
  <c i="36" r="F39"/>
  <c i="1" r="BD93"/>
  <c i="8" r="J36"/>
  <c i="1" r="AW62"/>
  <c i="17" r="F39"/>
  <c i="1" r="BD73"/>
  <c i="27" r="J36"/>
  <c i="1" r="AW84"/>
  <c i="36" r="F38"/>
  <c i="1" r="BC93"/>
  <c i="7" r="J36"/>
  <c i="1" r="AW61"/>
  <c i="24" r="F36"/>
  <c i="1" r="BA80"/>
  <c i="25" r="F38"/>
  <c i="1" r="BC82"/>
  <c i="34" r="F36"/>
  <c i="1" r="BA91"/>
  <c i="27" r="F36"/>
  <c i="1" r="BA84"/>
  <c i="27" r="F37"/>
  <c i="1" r="BB84"/>
  <c i="34" r="F37"/>
  <c i="1" r="BB91"/>
  <c i="13" r="J36"/>
  <c i="1" r="AW67"/>
  <c i="7" r="F38"/>
  <c i="1" r="BC61"/>
  <c i="19" r="F37"/>
  <c i="1" r="BB75"/>
  <c i="6" r="F39"/>
  <c i="1" r="BD60"/>
  <c i="12" r="F36"/>
  <c i="1" r="BA66"/>
  <c i="3" r="F37"/>
  <c i="1" r="BB57"/>
  <c i="20" r="J36"/>
  <c i="1" r="AW76"/>
  <c i="23" r="J36"/>
  <c i="1" r="AW79"/>
  <c i="30" r="F36"/>
  <c i="1" r="BA87"/>
  <c i="6" r="J36"/>
  <c i="1" r="AW60"/>
  <c i="19" r="J32"/>
  <c i="24" r="F38"/>
  <c i="1" r="BC80"/>
  <c i="25" r="F37"/>
  <c i="1" r="BB82"/>
  <c i="26" r="F36"/>
  <c i="1" r="BA83"/>
  <c i="31" r="F37"/>
  <c i="1" r="BB88"/>
  <c i="6" r="F36"/>
  <c i="1" r="BA60"/>
  <c i="10" r="F37"/>
  <c i="1" r="BB64"/>
  <c i="20" r="F38"/>
  <c i="1" r="BC76"/>
  <c i="5" r="J36"/>
  <c i="1" r="AW59"/>
  <c i="26" r="J36"/>
  <c i="1" r="AW83"/>
  <c i="32" r="F36"/>
  <c i="1" r="BA89"/>
  <c i="2" r="F36"/>
  <c i="1" r="BA56"/>
  <c i="16" r="F36"/>
  <c i="1" r="BA72"/>
  <c i="20" r="F37"/>
  <c i="1" r="BB76"/>
  <c i="32" r="F37"/>
  <c i="1" r="BB89"/>
  <c i="2" r="F37"/>
  <c i="1" r="BB56"/>
  <c i="9" r="F39"/>
  <c i="1" r="BD63"/>
  <c i="17" r="J36"/>
  <c i="1" r="AW73"/>
  <c i="21" r="F37"/>
  <c i="1" r="BB77"/>
  <c i="35" r="J36"/>
  <c i="1" r="AW92"/>
  <c i="2" r="J36"/>
  <c i="1" r="AW56"/>
  <c i="11" r="F37"/>
  <c i="1" r="BB65"/>
  <c i="26" r="F37"/>
  <c i="1" r="BB83"/>
  <c i="33" r="F37"/>
  <c i="1" r="BB90"/>
  <c i="19" r="F38"/>
  <c i="1" r="BC75"/>
  <c i="29" r="F36"/>
  <c i="1" r="BA86"/>
  <c i="5" r="F36"/>
  <c i="1" r="BA59"/>
  <c i="14" r="F39"/>
  <c i="1" r="BD69"/>
  <c r="BD68"/>
  <c i="26" r="F38"/>
  <c i="1" r="BC83"/>
  <c i="33" r="F39"/>
  <c i="1" r="BD90"/>
  <c i="16" l="1" r="BK92"/>
  <c r="J92"/>
  <c r="J64"/>
  <c i="9" r="T92"/>
  <c r="T91"/>
  <c i="18" r="P93"/>
  <c r="P92"/>
  <c i="1" r="AU74"/>
  <c i="4" r="R94"/>
  <c r="R93"/>
  <c i="13" r="R94"/>
  <c r="R93"/>
  <c i="7" r="R93"/>
  <c r="R92"/>
  <c i="15" r="T92"/>
  <c r="T91"/>
  <c i="12" r="P94"/>
  <c r="P93"/>
  <c i="1" r="AU66"/>
  <c i="13" r="P94"/>
  <c r="P93"/>
  <c i="1" r="AU67"/>
  <c i="18" r="R93"/>
  <c r="R92"/>
  <c i="11" r="BK92"/>
  <c r="J92"/>
  <c r="J64"/>
  <c i="20" r="BK93"/>
  <c r="J93"/>
  <c r="J64"/>
  <c i="8" r="P93"/>
  <c r="P92"/>
  <c i="1" r="AU62"/>
  <c i="34" r="P93"/>
  <c r="P92"/>
  <c i="1" r="AU91"/>
  <c i="16" r="P92"/>
  <c r="P91"/>
  <c i="1" r="AU72"/>
  <c i="23" r="R95"/>
  <c r="R94"/>
  <c i="19" r="R92"/>
  <c r="R91"/>
  <c i="13" r="T94"/>
  <c r="T93"/>
  <c i="21" r="P92"/>
  <c r="P91"/>
  <c i="1" r="AU77"/>
  <c i="5" r="T94"/>
  <c r="T93"/>
  <c i="16" r="R92"/>
  <c r="R91"/>
  <c i="5" r="BK94"/>
  <c r="J94"/>
  <c r="J64"/>
  <c i="10" r="T94"/>
  <c r="T93"/>
  <c i="21" r="BK92"/>
  <c r="J92"/>
  <c r="J64"/>
  <c i="16" r="T92"/>
  <c r="T91"/>
  <c i="20" r="P93"/>
  <c r="P92"/>
  <c i="1" r="AU76"/>
  <c i="14" r="P93"/>
  <c r="P92"/>
  <c i="1" r="AU69"/>
  <c i="7" r="T93"/>
  <c r="T92"/>
  <c i="3" r="P94"/>
  <c r="P93"/>
  <c i="1" r="AU57"/>
  <c i="34" r="T93"/>
  <c r="T92"/>
  <c i="17" r="R94"/>
  <c r="R93"/>
  <c i="18" r="T93"/>
  <c r="T92"/>
  <c i="15" r="BK92"/>
  <c r="BK91"/>
  <c r="J91"/>
  <c r="J63"/>
  <c i="9" r="R92"/>
  <c r="R91"/>
  <c i="5" r="R94"/>
  <c r="R93"/>
  <c i="33" r="T92"/>
  <c r="T91"/>
  <c i="25" r="R90"/>
  <c r="R89"/>
  <c i="12" r="R94"/>
  <c r="R93"/>
  <c i="11" r="T92"/>
  <c r="T91"/>
  <c i="4" r="T94"/>
  <c r="T93"/>
  <c i="23" r="P95"/>
  <c r="P94"/>
  <c i="1" r="AU79"/>
  <c i="14" r="R93"/>
  <c r="R92"/>
  <c i="13" r="BK94"/>
  <c r="BK93"/>
  <c r="J93"/>
  <c r="J63"/>
  <c i="3" r="R94"/>
  <c r="R93"/>
  <c i="9" r="P92"/>
  <c r="P91"/>
  <c i="1" r="AU63"/>
  <c i="23" r="BK95"/>
  <c i="3" r="T94"/>
  <c r="T93"/>
  <c i="19" r="P92"/>
  <c r="P91"/>
  <c i="1" r="AU75"/>
  <c i="8" r="T93"/>
  <c r="T92"/>
  <c i="34" r="R93"/>
  <c r="R92"/>
  <c i="20" r="T93"/>
  <c r="T92"/>
  <c i="14" r="T93"/>
  <c r="T92"/>
  <c i="25" r="T90"/>
  <c r="T89"/>
  <c i="19" r="T92"/>
  <c r="T91"/>
  <c i="10" r="P94"/>
  <c r="P93"/>
  <c i="1" r="AU64"/>
  <c i="6" r="T94"/>
  <c r="T93"/>
  <c i="33" r="BK92"/>
  <c r="BK91"/>
  <c r="J91"/>
  <c i="21" r="T92"/>
  <c r="T91"/>
  <c i="25" r="P90"/>
  <c r="P89"/>
  <c i="1" r="AU82"/>
  <c i="17" r="P94"/>
  <c r="P93"/>
  <c i="1" r="AU73"/>
  <c i="17" r="BK184"/>
  <c r="J184"/>
  <c r="J70"/>
  <c i="26" r="BK89"/>
  <c r="J89"/>
  <c r="J64"/>
  <c i="22" r="BK88"/>
  <c r="J88"/>
  <c r="J64"/>
  <c i="31" r="BK89"/>
  <c r="BK88"/>
  <c r="J88"/>
  <c i="36" r="BK89"/>
  <c r="J89"/>
  <c r="J64"/>
  <c i="23" r="BK157"/>
  <c r="J157"/>
  <c r="J71"/>
  <c i="1" r="AG91"/>
  <c i="34" r="J63"/>
  <c r="J93"/>
  <c r="J64"/>
  <c i="1" r="AG86"/>
  <c i="29" r="J63"/>
  <c i="28" r="BK88"/>
  <c r="J88"/>
  <c i="27" r="BK88"/>
  <c r="J88"/>
  <c i="25" r="BK89"/>
  <c r="J89"/>
  <c r="J63"/>
  <c i="24" r="BK87"/>
  <c r="J87"/>
  <c r="J63"/>
  <c i="1" r="AG75"/>
  <c i="19" r="J63"/>
  <c r="J92"/>
  <c r="J64"/>
  <c i="18" r="BK92"/>
  <c r="J92"/>
  <c r="J63"/>
  <c i="17" r="BK93"/>
  <c r="J93"/>
  <c r="J63"/>
  <c i="14" r="BK92"/>
  <c r="J92"/>
  <c r="J63"/>
  <c i="12" r="BK93"/>
  <c r="J93"/>
  <c r="J63"/>
  <c i="1" r="AG64"/>
  <c i="10" r="J94"/>
  <c r="J64"/>
  <c r="J63"/>
  <c i="9" r="BK91"/>
  <c r="J91"/>
  <c r="J63"/>
  <c i="8" r="BK92"/>
  <c r="J92"/>
  <c i="7" r="J93"/>
  <c r="J64"/>
  <c i="6" r="BK93"/>
  <c r="J93"/>
  <c r="J63"/>
  <c i="1" r="AG58"/>
  <c i="4" r="J63"/>
  <c r="J94"/>
  <c r="J64"/>
  <c i="3" r="BK93"/>
  <c r="J93"/>
  <c i="2" r="BK89"/>
  <c r="J89"/>
  <c i="12" r="F35"/>
  <c i="1" r="AZ66"/>
  <c i="26" r="J35"/>
  <c i="1" r="AV83"/>
  <c r="AT83"/>
  <c i="33" r="J35"/>
  <c i="1" r="AV90"/>
  <c r="AT90"/>
  <c i="23" r="F35"/>
  <c i="1" r="AZ79"/>
  <c i="31" r="J35"/>
  <c i="1" r="AV88"/>
  <c r="AT88"/>
  <c i="20" r="J35"/>
  <c i="1" r="AV76"/>
  <c r="AT76"/>
  <c i="28" r="J32"/>
  <c i="1" r="AG85"/>
  <c i="34" r="J35"/>
  <c i="1" r="AV91"/>
  <c r="AT91"/>
  <c r="AN91"/>
  <c i="23" r="J35"/>
  <c i="1" r="AV79"/>
  <c r="AT79"/>
  <c i="36" r="J35"/>
  <c i="1" r="AV93"/>
  <c r="AT93"/>
  <c i="14" r="F35"/>
  <c i="1" r="AZ69"/>
  <c r="AZ68"/>
  <c r="AV68"/>
  <c r="AT68"/>
  <c i="24" r="F35"/>
  <c i="1" r="AZ80"/>
  <c i="29" r="F35"/>
  <c i="1" r="AZ86"/>
  <c i="11" r="J35"/>
  <c i="1" r="AV65"/>
  <c r="AT65"/>
  <c i="24" r="J35"/>
  <c i="1" r="AV80"/>
  <c r="AT80"/>
  <c i="4" r="J35"/>
  <c i="1" r="AV58"/>
  <c r="AT58"/>
  <c r="AN58"/>
  <c i="8" r="J32"/>
  <c i="1" r="AG62"/>
  <c i="13" r="J35"/>
  <c i="1" r="AV67"/>
  <c r="AT67"/>
  <c r="BA55"/>
  <c i="2" r="J32"/>
  <c i="1" r="AG56"/>
  <c i="28" r="J35"/>
  <c i="1" r="AV85"/>
  <c r="AT85"/>
  <c i="35" r="J32"/>
  <c i="1" r="AG92"/>
  <c r="BC81"/>
  <c r="AY81"/>
  <c i="3" r="F35"/>
  <c i="1" r="AZ57"/>
  <c r="BB55"/>
  <c i="8" r="F35"/>
  <c i="1" r="AZ62"/>
  <c i="18" r="F35"/>
  <c i="1" r="AZ74"/>
  <c i="30" r="J32"/>
  <c i="1" r="AG87"/>
  <c i="35" r="J35"/>
  <c i="1" r="AV92"/>
  <c r="AT92"/>
  <c i="33" r="J32"/>
  <c i="1" r="AG90"/>
  <c i="9" r="J35"/>
  <c i="1" r="AV63"/>
  <c r="AT63"/>
  <c i="10" r="J35"/>
  <c i="1" r="AV64"/>
  <c r="AT64"/>
  <c r="AN64"/>
  <c i="20" r="F35"/>
  <c i="1" r="AZ76"/>
  <c r="BC55"/>
  <c i="15" r="F35"/>
  <c i="1" r="AZ71"/>
  <c i="30" r="J35"/>
  <c i="1" r="AV87"/>
  <c r="AT87"/>
  <c i="21" r="F35"/>
  <c i="1" r="AZ77"/>
  <c i="27" r="J32"/>
  <c i="1" r="AG84"/>
  <c i="33" r="F35"/>
  <c i="1" r="AZ90"/>
  <c i="17" r="J35"/>
  <c i="1" r="AV73"/>
  <c r="AT73"/>
  <c r="BD81"/>
  <c r="BD70"/>
  <c i="6" r="F35"/>
  <c i="1" r="AZ60"/>
  <c i="5" r="F35"/>
  <c i="1" r="AZ59"/>
  <c r="BC70"/>
  <c r="AY70"/>
  <c i="32" r="J32"/>
  <c i="1" r="AG89"/>
  <c i="3" r="J35"/>
  <c i="1" r="AV57"/>
  <c r="AT57"/>
  <c i="15" r="J35"/>
  <c i="1" r="AV71"/>
  <c r="AT71"/>
  <c r="BA70"/>
  <c i="16" r="F35"/>
  <c i="1" r="AZ72"/>
  <c i="17" r="F35"/>
  <c i="1" r="AZ73"/>
  <c i="2" r="J35"/>
  <c i="1" r="AV56"/>
  <c r="AT56"/>
  <c i="25" r="J35"/>
  <c i="1" r="AV82"/>
  <c r="AT82"/>
  <c i="2" r="F35"/>
  <c i="1" r="AZ56"/>
  <c i="19" r="J35"/>
  <c i="1" r="AV75"/>
  <c r="AT75"/>
  <c r="AN75"/>
  <c i="28" r="F35"/>
  <c i="1" r="AZ85"/>
  <c r="BA81"/>
  <c r="AW81"/>
  <c i="25" r="F35"/>
  <c i="1" r="AZ82"/>
  <c i="36" r="F35"/>
  <c i="1" r="AZ93"/>
  <c i="7" r="F35"/>
  <c i="1" r="AZ61"/>
  <c i="19" r="F35"/>
  <c i="1" r="AZ75"/>
  <c i="31" r="F35"/>
  <c i="1" r="AZ88"/>
  <c r="AU68"/>
  <c i="7" r="J32"/>
  <c i="1" r="AG61"/>
  <c r="BD55"/>
  <c i="29" r="J35"/>
  <c i="1" r="AV86"/>
  <c r="AT86"/>
  <c r="AN86"/>
  <c i="9" r="F35"/>
  <c i="1" r="AZ63"/>
  <c i="6" r="J35"/>
  <c i="1" r="AV60"/>
  <c r="AT60"/>
  <c i="8" r="J35"/>
  <c i="1" r="AV62"/>
  <c r="AT62"/>
  <c i="18" r="J35"/>
  <c i="1" r="AV74"/>
  <c r="AT74"/>
  <c i="26" r="F35"/>
  <c i="1" r="AZ83"/>
  <c i="12" r="J35"/>
  <c i="1" r="AV66"/>
  <c r="AT66"/>
  <c i="27" r="F35"/>
  <c i="1" r="AZ84"/>
  <c r="BB81"/>
  <c r="AX81"/>
  <c i="4" r="F35"/>
  <c i="1" r="AZ58"/>
  <c i="5" r="J35"/>
  <c i="1" r="AV59"/>
  <c r="AT59"/>
  <c i="21" r="J35"/>
  <c i="1" r="AV77"/>
  <c r="AT77"/>
  <c i="27" r="J35"/>
  <c i="1" r="AV84"/>
  <c r="AT84"/>
  <c i="35" r="F35"/>
  <c i="1" r="AZ92"/>
  <c i="14" r="J35"/>
  <c i="1" r="AV69"/>
  <c r="AT69"/>
  <c i="30" r="F35"/>
  <c i="1" r="AZ87"/>
  <c i="10" r="F35"/>
  <c i="1" r="AZ64"/>
  <c r="BB70"/>
  <c r="AX70"/>
  <c i="32" r="F35"/>
  <c i="1" r="AZ89"/>
  <c i="31" r="J32"/>
  <c i="1" r="AG88"/>
  <c i="11" r="F35"/>
  <c i="1" r="AZ65"/>
  <c i="7" r="J35"/>
  <c i="1" r="AV61"/>
  <c r="AT61"/>
  <c i="22" r="F35"/>
  <c i="1" r="AZ78"/>
  <c i="34" r="F35"/>
  <c i="1" r="AZ91"/>
  <c i="13" r="F35"/>
  <c i="1" r="AZ67"/>
  <c i="16" r="J35"/>
  <c i="1" r="AV72"/>
  <c r="AT72"/>
  <c i="32" r="J35"/>
  <c i="1" r="AV89"/>
  <c r="AT89"/>
  <c i="3" r="J32"/>
  <c i="1" r="AG57"/>
  <c i="23" l="1" r="BK94"/>
  <c r="J94"/>
  <c r="J63"/>
  <c i="5" r="BK93"/>
  <c r="J93"/>
  <c r="J63"/>
  <c i="31" r="J63"/>
  <c r="J89"/>
  <c r="J64"/>
  <c i="23" r="J95"/>
  <c r="J64"/>
  <c i="33" r="J92"/>
  <c r="J64"/>
  <c i="15" r="J92"/>
  <c r="J64"/>
  <c i="33" r="J63"/>
  <c i="13" r="J94"/>
  <c r="J64"/>
  <c i="21" r="BK91"/>
  <c r="J91"/>
  <c i="20" r="BK92"/>
  <c r="J92"/>
  <c r="J63"/>
  <c i="22" r="BK87"/>
  <c r="J87"/>
  <c i="26" r="BK88"/>
  <c r="J88"/>
  <c i="36" r="BK88"/>
  <c r="J88"/>
  <c r="J63"/>
  <c i="16" r="BK91"/>
  <c r="J91"/>
  <c i="11" r="BK91"/>
  <c r="J91"/>
  <c i="1" r="AN92"/>
  <c i="35" r="J41"/>
  <c i="34" r="J41"/>
  <c i="1" r="AN89"/>
  <c i="33" r="J41"/>
  <c i="32" r="J41"/>
  <c i="1" r="AN87"/>
  <c i="31" r="J41"/>
  <c i="30" r="J41"/>
  <c i="1" r="AN85"/>
  <c i="28" r="J63"/>
  <c i="29" r="J41"/>
  <c i="1" r="AN84"/>
  <c i="27" r="J63"/>
  <c i="28" r="J41"/>
  <c i="27" r="J41"/>
  <c i="19" r="J41"/>
  <c i="10" r="J41"/>
  <c i="1" r="AN62"/>
  <c i="8" r="J63"/>
  <c i="1" r="AN61"/>
  <c i="8" r="J41"/>
  <c i="7" r="J41"/>
  <c i="1" r="AN57"/>
  <c i="3" r="J63"/>
  <c i="4" r="J41"/>
  <c i="1" r="AN56"/>
  <c i="3" r="J41"/>
  <c i="2" r="J63"/>
  <c r="J41"/>
  <c i="1" r="AN90"/>
  <c r="AN88"/>
  <c r="AU55"/>
  <c i="12" r="J32"/>
  <c i="1" r="AG66"/>
  <c r="AN66"/>
  <c i="9" r="J32"/>
  <c i="1" r="AG63"/>
  <c r="AN63"/>
  <c i="6" r="J32"/>
  <c i="1" r="AG60"/>
  <c r="AY55"/>
  <c i="24" r="J32"/>
  <c i="1" r="AG80"/>
  <c r="AN80"/>
  <c r="BA54"/>
  <c r="AW54"/>
  <c r="AK30"/>
  <c i="14" r="J32"/>
  <c i="1" r="AG69"/>
  <c r="AG68"/>
  <c r="AN68"/>
  <c r="AU81"/>
  <c r="AZ81"/>
  <c r="AV81"/>
  <c r="AT81"/>
  <c i="25" r="J32"/>
  <c i="1" r="AG82"/>
  <c r="BB54"/>
  <c r="W31"/>
  <c i="18" r="J32"/>
  <c i="1" r="AG74"/>
  <c i="13" r="J32"/>
  <c i="1" r="AG67"/>
  <c i="11" r="J32"/>
  <c i="1" r="AG65"/>
  <c i="16" r="J32"/>
  <c i="1" r="AG72"/>
  <c r="AZ70"/>
  <c r="AV70"/>
  <c r="AZ55"/>
  <c r="AW55"/>
  <c i="17" r="J32"/>
  <c i="1" r="AG73"/>
  <c r="AN73"/>
  <c i="21" r="J32"/>
  <c i="1" r="AG77"/>
  <c i="22" r="J32"/>
  <c i="1" r="AG78"/>
  <c r="AU70"/>
  <c r="AW70"/>
  <c i="26" r="J32"/>
  <c i="1" r="AG83"/>
  <c r="BC54"/>
  <c r="AY54"/>
  <c r="AX55"/>
  <c i="15" r="J32"/>
  <c i="1" r="AG71"/>
  <c r="BD54"/>
  <c r="W33"/>
  <c i="11" l="1" r="J41"/>
  <c i="21" r="J41"/>
  <c i="15" r="J41"/>
  <c i="16" r="J41"/>
  <c i="13" r="J41"/>
  <c i="26" r="J41"/>
  <c i="22" r="J41"/>
  <c i="16" r="J63"/>
  <c i="22" r="J63"/>
  <c i="26" r="J63"/>
  <c i="11" r="J63"/>
  <c i="21" r="J63"/>
  <c i="25" r="J41"/>
  <c i="1" r="AN82"/>
  <c i="24" r="J41"/>
  <c i="18" r="J41"/>
  <c i="1" r="AN74"/>
  <c i="17" r="J41"/>
  <c i="14" r="J41"/>
  <c i="1" r="AN69"/>
  <c i="12" r="J41"/>
  <c i="9" r="J41"/>
  <c i="6" r="J41"/>
  <c i="1" r="AN60"/>
  <c r="AN78"/>
  <c r="AN83"/>
  <c r="AN65"/>
  <c r="AN71"/>
  <c r="AN67"/>
  <c r="AN77"/>
  <c r="AN72"/>
  <c r="AV55"/>
  <c r="AT55"/>
  <c r="AX54"/>
  <c r="W32"/>
  <c r="W30"/>
  <c r="AU54"/>
  <c r="AZ54"/>
  <c r="W29"/>
  <c i="5" r="J32"/>
  <c i="1" r="AG59"/>
  <c r="AN59"/>
  <c i="20" r="J32"/>
  <c i="1" r="AG76"/>
  <c r="AN76"/>
  <c r="AT70"/>
  <c i="36" r="J32"/>
  <c i="1" r="AG93"/>
  <c r="AG81"/>
  <c r="AN81"/>
  <c i="23" r="J32"/>
  <c i="1" r="AG79"/>
  <c i="5" l="1" r="J41"/>
  <c i="36" r="J41"/>
  <c i="20" r="J41"/>
  <c i="23" r="J41"/>
  <c i="1" r="AN79"/>
  <c r="AN93"/>
  <c r="AG55"/>
  <c r="AV54"/>
  <c r="AK29"/>
  <c r="AG70"/>
  <c l="1" r="AN70"/>
  <c r="AN55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<sst xmlns="http://schemas.openxmlformats.org/spreadsheetml/2006/main">
  <si>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</si>
  <si>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</si>
  <si>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</si>
  <si>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</si>
  <si>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</si>
  <si>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{9da9214c-0704-4ab5-b97a-b0df2cba7546}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</si>
  <si>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</si>
  <si>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</si>
  <si>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</si>
  <si>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</si>
  <si>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</si>
  <si>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</si>
  <si>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</si>
  <si>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</si>
  <si>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2023015-(2014250)-R2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</si>
  <si>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</si>
  <si>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</si>
  <si>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chodníku ul. Jiříkovská, Rumburk</t>
  </si>
  <si>
    <t>KSO:</t>
  </si>
  <si>
    <t/>
  </si>
  <si>
    <t>CC-CZ:</t>
  </si>
  <si>
    <t>Místo:</t>
  </si>
  <si>
    <t>k.ú. Rumburk</t>
  </si>
  <si>
    <t>Datum:</t>
  </si>
  <si>
    <t>5. 4. 2023</t>
  </si>
  <si>
    <t>Zadavatel:</t>
  </si>
  <si>
    <t>IČ:</t>
  </si>
  <si>
    <t>00261602</t>
  </si>
  <si>
    <t>Město Rumburk</t>
  </si>
  <si>
    <t>DIČ: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</si>
  <si>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</si>
  <si>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</si>
  <si>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</si>
  <si>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</si>
  <si>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</si>
  <si>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</si>
  <si>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</si>
  <si>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</si>
  <si>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</si>
  <si>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</si>
  <si>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Rozpočet předpokládá provedení veškerých prací před opravou asfaltových krytů komunikace v ul. Jiříkovská.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</si>
  <si>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</si>
  <si>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</si>
  <si>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</si>
  <si>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</si>
  <si>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</si>
  <si>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</si>
  <si>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</si>
  <si>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</si>
  <si>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</si>
  <si>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</si>
  <si>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</si>
  <si>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</si>
  <si>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</si>
  <si>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</si>
  <si>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</si>
  <si>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</si>
  <si>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</si>
  <si>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</si>
  <si>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</si>
  <si>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</si>
  <si>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</si>
  <si>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</si>
  <si>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</si>
  <si>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</si>
  <si>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</si>
  <si>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</si>
  <si>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</si>
  <si>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</si>
  <si>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</si>
  <si>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</si>
  <si>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</si>
  <si>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</si>
  <si>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</si>
  <si>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</si>
  <si>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</si>
  <si>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</si>
  <si>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</si>
  <si>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</si>
  <si>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</si>
  <si>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Přímé výdaje</t>
  </si>
  <si>
    <t>STA</t>
  </si>
  <si>
    <t>{49a48748-7f2f-4185-9d17-034bc28a1baa}</t>
  </si>
  <si>
    <t>2</t>
  </si>
  <si>
    <t>/</t>
  </si>
  <si>
    <t>1.0</t>
  </si>
  <si>
    <t>Vedlejší a ostatní náklady</t>
  </si>
  <si>
    <t>Soupis</t>
  </si>
  <si>
    <t>{9afd08ff-5574-4beb-8565-e9aaf6e82e79}</t>
  </si>
  <si>
    <t>1.1</t>
  </si>
  <si>
    <t>Sjezd do MK - 1. sjezd</t>
  </si>
  <si>
    <t>{b974a5d6-91d8-4ed9-9e00-952841d18f33}</t>
  </si>
  <si>
    <t>1.2</t>
  </si>
  <si>
    <t>Sjezd do MK - 2. sjezd</t>
  </si>
  <si>
    <t>{50b9fa27-751c-4d9d-97dd-7c4e1e383988}</t>
  </si>
  <si>
    <t>1.3</t>
  </si>
  <si>
    <t>Sjedz do MK - 3. sjezd</t>
  </si>
  <si>
    <t>{4c79036b-b50f-4a68-b85e-0379dc5c2d36}</t>
  </si>
  <si>
    <t>1.4</t>
  </si>
  <si>
    <t>Sjezd do MK - 4. sjezd</t>
  </si>
  <si>
    <t>{7dfe9beb-6dc2-4783-9af3-6b07d5a3f3d1}</t>
  </si>
  <si>
    <t>1.5</t>
  </si>
  <si>
    <t>Sjezd do MK - 5. sjezd</t>
  </si>
  <si>
    <t>{ca7dbe29-9728-4d40-89d8-8965cb412456}</t>
  </si>
  <si>
    <t>1.6</t>
  </si>
  <si>
    <t>Sjezd na MK - 6. sjezd</t>
  </si>
  <si>
    <t>{11a18c30-63b6-431b-8e3a-f6975459d361}</t>
  </si>
  <si>
    <t>1.7</t>
  </si>
  <si>
    <t>Sjezd do MK - 7. sjedz</t>
  </si>
  <si>
    <t>{b213ed07-dae0-47bd-b33b-cd180f07d5b2}</t>
  </si>
  <si>
    <t>1.8</t>
  </si>
  <si>
    <t>Autobusová zastávka a křižovatka</t>
  </si>
  <si>
    <t>{184378b0-4dbb-4ac2-b39e-081db660817c}</t>
  </si>
  <si>
    <t>1.9</t>
  </si>
  <si>
    <t>Parkování před ZŠ</t>
  </si>
  <si>
    <t>{f1c01885-9f42-4d7f-84d7-43796661f62f}</t>
  </si>
  <si>
    <t>1.10</t>
  </si>
  <si>
    <t>Výstavba chodníku u ŽP</t>
  </si>
  <si>
    <t>{0513b334-c03d-4438-9068-6db8905cd1ca}</t>
  </si>
  <si>
    <t>1.11</t>
  </si>
  <si>
    <t>Stavební úpravy chodníku SO 1</t>
  </si>
  <si>
    <t>{caff152c-ce40-43ec-8129-4436e127c0c1}</t>
  </si>
  <si>
    <t>Přímé doprovodné výdaje do 20%</t>
  </si>
  <si>
    <t>{760aa6a9-6395-44c1-9646-7de16adc0f17}</t>
  </si>
  <si>
    <t>2.8</t>
  </si>
  <si>
    <t>{0b0ca61f-d846-49f2-accf-18dbc70dcfe9}</t>
  </si>
  <si>
    <t>3</t>
  </si>
  <si>
    <t>Přímé doprovodné výdaje 10%</t>
  </si>
  <si>
    <t>{7f7653a3-5b39-4b7c-89af-a992f147b30d}</t>
  </si>
  <si>
    <t>3.1</t>
  </si>
  <si>
    <t>{c8a6abdb-6ac8-4e5c-8a9f-1957dabd40fa}</t>
  </si>
  <si>
    <t>3.2</t>
  </si>
  <si>
    <t>{769307c9-b2ef-4b3c-ac1b-f870502e3c30}</t>
  </si>
  <si>
    <t>3.3</t>
  </si>
  <si>
    <t>{1fed2b49-ae20-4480-90c7-ad2f0f5b5c44}</t>
  </si>
  <si>
    <t>3.4</t>
  </si>
  <si>
    <t>{bae89bc5-f59e-433c-9cb8-df01cc936f5e}</t>
  </si>
  <si>
    <t>3.5</t>
  </si>
  <si>
    <t>{54c713a0-2a1c-4369-a271-e9b241981a04}</t>
  </si>
  <si>
    <t>3.6</t>
  </si>
  <si>
    <t>{97bb608a-1410-4299-9ffd-ea23b481c17e}</t>
  </si>
  <si>
    <t>3.7</t>
  </si>
  <si>
    <t>{fa724de4-df55-4047-8521-c87033269b52}</t>
  </si>
  <si>
    <t>3.8</t>
  </si>
  <si>
    <t>{ca922814-d130-4f00-bae5-c1a1b2e0c13d}</t>
  </si>
  <si>
    <t>3.9</t>
  </si>
  <si>
    <t>{e729c11d-ceef-438c-9a88-efd1da2aab68}</t>
  </si>
  <si>
    <t>3.11</t>
  </si>
  <si>
    <t>{a28bf170-76ea-429b-83e5-695baf20652a}</t>
  </si>
  <si>
    <t>4</t>
  </si>
  <si>
    <t>Nepřímé výdaje</t>
  </si>
  <si>
    <t>{66a9fd74-20ba-47b2-81ef-b75817c7d7b2}</t>
  </si>
  <si>
    <t>4.0</t>
  </si>
  <si>
    <t>{229eb569-8e07-400f-b083-595d66882d50}</t>
  </si>
  <si>
    <t>4.1</t>
  </si>
  <si>
    <t>{5e0e470f-121a-4f2e-a046-c4e862e0951a}</t>
  </si>
  <si>
    <t>4.2</t>
  </si>
  <si>
    <t>{ae87e32a-b905-42e9-8c2d-f1ddc81efec5}</t>
  </si>
  <si>
    <t>4.3</t>
  </si>
  <si>
    <t>{6fc8fabc-38ae-4664-804a-db850b736a69}</t>
  </si>
  <si>
    <t>4.4</t>
  </si>
  <si>
    <t>{221efcc1-9350-46d6-b56e-2e6f94fdeabd}</t>
  </si>
  <si>
    <t>4.5</t>
  </si>
  <si>
    <t>{0e930658-8c59-4df8-8aa7-7c85d3597ed5}</t>
  </si>
  <si>
    <t>4.6</t>
  </si>
  <si>
    <t>{80a45230-87b5-48f3-a2ba-17da4a91d82d}</t>
  </si>
  <si>
    <t>4.7</t>
  </si>
  <si>
    <t>{94c912db-b22c-476a-a2ee-23b1866a8c07}</t>
  </si>
  <si>
    <t>4.8</t>
  </si>
  <si>
    <t>{d2afe3fc-11a5-4c23-ac6a-002081489676}</t>
  </si>
  <si>
    <t>4.9</t>
  </si>
  <si>
    <t>{df4db35a-3bd7-41eb-9f02-b48af07ebfbd}</t>
  </si>
  <si>
    <t>4.10</t>
  </si>
  <si>
    <t>{4865ee90-919d-470a-a653-edcd0a14b225}</t>
  </si>
  <si>
    <t>4.11</t>
  </si>
  <si>
    <t>{bb3942c1-12bd-452e-9f05-e411979933b3}</t>
  </si>
  <si>
    <t>KRYCÍ LIST SOUPISU PRACÍ</t>
  </si>
  <si>
    <t>Objekt:</t>
  </si>
  <si>
    <t>1 - Přímé výdaje</t>
  </si>
  <si>
    <t>Soupis:</t>
  </si>
  <si>
    <t>1.0 -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</si>
  <si>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</si>
  <si>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</si>
  <si>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</si>
  <si>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</si>
  <si>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</si>
  <si>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</si>
  <si>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</si>
  <si>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</si>
  <si>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</si>
  <si>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</si>
  <si>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</si>
  <si>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</si>
  <si>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</si>
  <si>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</si>
  <si>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</si>
  <si>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</si>
  <si>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</si>
  <si>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</si>
  <si>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</si>
  <si>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</si>
  <si>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</si>
  <si>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</si>
  <si>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</si>
  <si>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</si>
  <si>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</si>
  <si>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</si>
  <si>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</si>
  <si>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</si>
  <si>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</si>
  <si>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 včetně vytyčení inženýrských sítí</t>
  </si>
  <si>
    <t>…</t>
  </si>
  <si>
    <t>CS ÚRS 2023 01</t>
  </si>
  <si>
    <t>1024</t>
  </si>
  <si>
    <t>1370483489</t>
  </si>
  <si>
    <t>Online PSC</t>
  </si>
  <si>
    <t>https://podminky.urs.cz/item/CS_URS_2023_01/012103000</t>
  </si>
  <si>
    <t>012203000</t>
  </si>
  <si>
    <t>Geodetické práce při provádění stavby</t>
  </si>
  <si>
    <t>1598633710</t>
  </si>
  <si>
    <t>https://podminky.urs.cz/item/CS_URS_2023_01/012203000</t>
  </si>
  <si>
    <t>VRN4</t>
  </si>
  <si>
    <t>Inženýrská činnost</t>
  </si>
  <si>
    <t>043114000</t>
  </si>
  <si>
    <t xml:space="preserve">Zkoušky tlakové - 10x zkouška pláně </t>
  </si>
  <si>
    <t>-1778662092</t>
  </si>
  <si>
    <t>https://podminky.urs.cz/item/CS_URS_2023_01/043114000</t>
  </si>
  <si>
    <t>VRN9</t>
  </si>
  <si>
    <t>Ostatní náklady</t>
  </si>
  <si>
    <t>091504000</t>
  </si>
  <si>
    <t>Náklady související s publikační činností</t>
  </si>
  <si>
    <t>676931548</t>
  </si>
  <si>
    <t>https://podminky.urs.cz/item/CS_URS_2023_01/091504000</t>
  </si>
  <si>
    <t>1.1 - Sjezd do MK - 1. sjezd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</si>
  <si>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</si>
  <si>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</si>
  <si>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</si>
  <si>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</si>
  <si>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</si>
  <si>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</si>
  <si>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</si>
  <si>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</si>
  <si>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</si>
  <si>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</si>
  <si>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</si>
  <si>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</si>
  <si>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</si>
  <si>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m2</t>
  </si>
  <si>
    <t>-159628189</t>
  </si>
  <si>
    <t>https://podminky.urs.cz/item/CS_URS_2023_01/113107331</t>
  </si>
  <si>
    <t>VV</t>
  </si>
  <si>
    <t>10,4+13,7"vybourání chodníku - pochozí plocha</t>
  </si>
  <si>
    <t>-0,9"doprovovodné práce</t>
  </si>
  <si>
    <t>Součet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</si>
  <si>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</si>
  <si>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</si>
  <si>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394153349</t>
  </si>
  <si>
    <t>https://podminky.urs.cz/item/CS_URS_2023_01/113107341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</si>
  <si>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</si>
  <si>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</si>
  <si>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</si>
  <si>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990240320</t>
  </si>
  <si>
    <t>https://podminky.urs.cz/item/CS_URS_2023_01/113202111</t>
  </si>
  <si>
    <t>12,5"obrubníky</t>
  </si>
  <si>
    <t>-9,5"doprovodné náklady</t>
  </si>
  <si>
    <t>122251301</t>
  </si>
  <si>
    <t>Odkopávky a prokopávky nezapažené strojně v omezeném prostoru v hornině třídy těžitelnosti I skupiny 3 do 20 m3</t>
  </si>
  <si>
    <t>m3</t>
  </si>
  <si>
    <t>-1348845527</t>
  </si>
  <si>
    <t>https://podminky.urs.cz/item/CS_URS_2023_01/122251301</t>
  </si>
  <si>
    <t>(10,4+13,7)/2*0,05"pro snížená místa</t>
  </si>
  <si>
    <t>129001101</t>
  </si>
  <si>
    <t>Příplatek k cenám vykopávek za ztížení vykopávky v blízkosti podzemního vedení nebo výbušnin v horninách jakékoliv třídy</t>
  </si>
  <si>
    <t>1005964894</t>
  </si>
  <si>
    <t>https://podminky.urs.cz/item/CS_URS_2023_01/129001101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</si>
  <si>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</si>
  <si>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</si>
  <si>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</si>
  <si>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2021816978</t>
  </si>
  <si>
    <t>https://podminky.urs.cz/item/CS_URS_2023_01/162751117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</si>
  <si>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</si>
  <si>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</si>
  <si>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</si>
  <si>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726032047</t>
  </si>
  <si>
    <t>https://podminky.urs.cz/item/CS_URS_2023_01/162751119</t>
  </si>
  <si>
    <t>0,603*30 'Přepočtené koeficientem množství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</si>
  <si>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</si>
  <si>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</si>
  <si>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</si>
  <si>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-403679641</t>
  </si>
  <si>
    <t>https://podminky.urs.cz/item/CS_URS_2023_01/167151101</t>
  </si>
  <si>
    <t>9</t>
  </si>
  <si>
    <t>171151112</t>
  </si>
  <si>
    <t>Uložení sypanin do násypů strojně s rozprostřením sypaniny ve vrstvách a s hrubým urovnáním zhutněných z hornin nesoudržných kamenitých</t>
  </si>
  <si>
    <t>218519570</t>
  </si>
  <si>
    <t>https://podminky.urs.cz/item/CS_URS_2023_01/171151112</t>
  </si>
  <si>
    <t>(10,4+13,7)/2*0,1"pro chodník - doplnění pod skladbu</t>
  </si>
  <si>
    <t>10</t>
  </si>
  <si>
    <t>M</t>
  </si>
  <si>
    <t>58344197</t>
  </si>
  <si>
    <t>štěrkodrť frakce 0/63</t>
  </si>
  <si>
    <t>t</t>
  </si>
  <si>
    <t>1404207789</t>
  </si>
  <si>
    <t>1,205*2,3 'Přepočtené koeficientem množství</t>
  </si>
  <si>
    <t>11</t>
  </si>
  <si>
    <t>171251201</t>
  </si>
  <si>
    <t>Uložení sypaniny na skládky nebo meziskládky bez hutnění s upravením uložené sypaniny do předepsaného tvaru</t>
  </si>
  <si>
    <t>954945536</t>
  </si>
  <si>
    <t>https://podminky.urs.cz/item/CS_URS_2023_01/171251201</t>
  </si>
  <si>
    <t>12</t>
  </si>
  <si>
    <t>181152302</t>
  </si>
  <si>
    <t>Úprava pláně na stavbách silnic a dálnic strojně v zářezech mimo skalních se zhutněním</t>
  </si>
  <si>
    <t>1008400574</t>
  </si>
  <si>
    <t>https://podminky.urs.cz/item/CS_URS_2023_01/181152302</t>
  </si>
  <si>
    <t>8,8</t>
  </si>
  <si>
    <t>Komunikace pozemní</t>
  </si>
  <si>
    <t>13</t>
  </si>
  <si>
    <t>564851011</t>
  </si>
  <si>
    <t>Podklad ze štěrkodrti ŠD s rozprostřením a zhutněním plochy jednotlivě do 100 m2, po zhutnění tl. 150 mm</t>
  </si>
  <si>
    <t>-40850151</t>
  </si>
  <si>
    <t>https://podminky.urs.cz/item/CS_URS_2023_01/564851011</t>
  </si>
  <si>
    <t>8,8"pochozí dlažba</t>
  </si>
  <si>
    <t>14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</si>
  <si>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</si>
  <si>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</si>
  <si>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733850146</t>
  </si>
  <si>
    <t>https://podminky.urs.cz/item/CS_URS_2023_01/596211110</t>
  </si>
  <si>
    <t>1,25+1,25"klasická dlažba</t>
  </si>
  <si>
    <t>1,35+1,35"hladká dlažba</t>
  </si>
  <si>
    <t>1,8+1,8"reliéfní dlažba</t>
  </si>
  <si>
    <t>59245018</t>
  </si>
  <si>
    <t>dlažba tvar obdélník betonová 200x100x60mm přírodní</t>
  </si>
  <si>
    <t>-241044500</t>
  </si>
  <si>
    <t>2,5*1,03 'Přepočtené koeficientem množství</t>
  </si>
  <si>
    <t>16</t>
  </si>
  <si>
    <t>59245006</t>
  </si>
  <si>
    <t>dlažba tvar obdélník betonová pro nevidomé 200x100x60mm barevná</t>
  </si>
  <si>
    <t>-1454659233</t>
  </si>
  <si>
    <t>3,6*1,03 'Přepočtené koeficientem množství</t>
  </si>
  <si>
    <t>17</t>
  </si>
  <si>
    <t>5924502-R1</t>
  </si>
  <si>
    <t xml:space="preserve">dlažba tvar čtverec betonová 200x200x60mm přírodní, rovné hrany po obvodu-bez zkosení, spára mezi prvky max. 4 mm </t>
  </si>
  <si>
    <t>-30861377</t>
  </si>
  <si>
    <t>2,7*1,03 'Přepočtené koeficientem množství</t>
  </si>
  <si>
    <t>18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</si>
  <si>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</si>
  <si>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</si>
  <si>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-645478016</t>
  </si>
  <si>
    <t>https://podminky.urs.cz/item/CS_URS_2023_01/596211114</t>
  </si>
  <si>
    <t>2,7+3,6</t>
  </si>
  <si>
    <t>19</t>
  </si>
  <si>
    <t>599141111</t>
  </si>
  <si>
    <t>Vyplnění spár mezi silničními dílci jakékoliv tloušťky živičnou zálivkou</t>
  </si>
  <si>
    <t>848980334</t>
  </si>
  <si>
    <t>https://podminky.urs.cz/item/CS_URS_2023_01/599141111</t>
  </si>
  <si>
    <t>1,5+1,5"mezi obrubníkem a asfaltem</t>
  </si>
  <si>
    <t>Úpravy povrchů, podlahy a osazování výplní</t>
  </si>
  <si>
    <t>20</t>
  </si>
  <si>
    <t>637121112</t>
  </si>
  <si>
    <t>Okapový chodník z kameniva s udusáním a urovnáním povrchu z kačírku tl. 150 mm</t>
  </si>
  <si>
    <t>2094510801</t>
  </si>
  <si>
    <t>https://podminky.urs.cz/item/CS_URS_2023_01/637121112</t>
  </si>
  <si>
    <t>5,4+5,5"plochy z kačírku</t>
  </si>
  <si>
    <t>Trubní vedení</t>
  </si>
  <si>
    <t>899331111</t>
  </si>
  <si>
    <t>Výšková úprava uličního vstupu nebo vpusti do 200 mm zvýšením poklopu</t>
  </si>
  <si>
    <t>kus</t>
  </si>
  <si>
    <t>1371913018</t>
  </si>
  <si>
    <t>https://podminky.urs.cz/item/CS_URS_2023_01/899331111</t>
  </si>
  <si>
    <t>Ostatní konstrukce a práce, bourání</t>
  </si>
  <si>
    <t>22</t>
  </si>
  <si>
    <t>915321115</t>
  </si>
  <si>
    <t>Vodorovné značení předformovaným termoplastem vodící pás pro slabozraké z 6 proužků</t>
  </si>
  <si>
    <t>-1176936647</t>
  </si>
  <si>
    <t>https://podminky.urs.cz/item/CS_URS_2023_01/915321115</t>
  </si>
  <si>
    <t>4*2</t>
  </si>
  <si>
    <t>23</t>
  </si>
  <si>
    <t>915611111</t>
  </si>
  <si>
    <t>Předznačení pro vodorovné značení stříkané barvou nebo prováděné z nátěrových hmot liniové dělicí čáry, vodicí proužky</t>
  </si>
  <si>
    <t>-871486228</t>
  </si>
  <si>
    <t>https://podminky.urs.cz/item/CS_URS_2023_01/915611111</t>
  </si>
  <si>
    <t>24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</si>
  <si>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</si>
  <si>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</si>
  <si>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572173874</t>
  </si>
  <si>
    <t>https://podminky.urs.cz/item/CS_URS_2023_01/916131213</t>
  </si>
  <si>
    <t>6,2+6,3"obrubníky v místě úprav sjezdů</t>
  </si>
  <si>
    <t>25</t>
  </si>
  <si>
    <t>59217031</t>
  </si>
  <si>
    <t>obrubník betonový silniční 1000x150x250mm</t>
  </si>
  <si>
    <t>-386536405</t>
  </si>
  <si>
    <t>12,5-6</t>
  </si>
  <si>
    <t>6,5*1,02 'Přepočtené koeficientem množství</t>
  </si>
  <si>
    <t>26</t>
  </si>
  <si>
    <t>59217030</t>
  </si>
  <si>
    <t>obrubník betonový silniční přechodový 1000x150x150-250mm</t>
  </si>
  <si>
    <t>1654833245</t>
  </si>
  <si>
    <t>1,5*4</t>
  </si>
  <si>
    <t>6*1,02 'Přepočtené koeficientem množství</t>
  </si>
  <si>
    <t>27</t>
  </si>
  <si>
    <t>916331112</t>
  </si>
  <si>
    <t>Osazení zahradního obrubníku betonového s ložem tl. od 50 do 100 mm z betonu prostého tř. C 12/15 s boční opěrou z betonu prostého tř. C 12/15</t>
  </si>
  <si>
    <t>732779436</t>
  </si>
  <si>
    <t>https://podminky.urs.cz/item/CS_URS_2023_01/916331112</t>
  </si>
  <si>
    <t>4+4"pro konstrukci chodníku</t>
  </si>
  <si>
    <t>4,4+4,4"pro kačírek</t>
  </si>
  <si>
    <t>28</t>
  </si>
  <si>
    <t>59217001</t>
  </si>
  <si>
    <t>obrubník betonový zahradní 1000x50x250mm</t>
  </si>
  <si>
    <t>-1061955503</t>
  </si>
  <si>
    <t>16,8*1,02 'Přepočtené koeficientem množství</t>
  </si>
  <si>
    <t>29</t>
  </si>
  <si>
    <t>919726121</t>
  </si>
  <si>
    <t>Geotextilie netkaná pro ochranu, separaci nebo filtraci měrná hmotnost do 200 g/m2</t>
  </si>
  <si>
    <t>-313715806</t>
  </si>
  <si>
    <t>https://podminky.urs.cz/item/CS_URS_2023_01/919726121</t>
  </si>
  <si>
    <t>997</t>
  </si>
  <si>
    <t>Přesun sutě</t>
  </si>
  <si>
    <t>30</t>
  </si>
  <si>
    <t>997221561</t>
  </si>
  <si>
    <t>Vodorovná doprava suti bez naložení, ale se složením a s hrubým urovnáním z kusových materiálů, na vzdálenost do 1 km</t>
  </si>
  <si>
    <t>-307706</t>
  </si>
  <si>
    <t>https://podminky.urs.cz/item/CS_URS_2023_01/997221561</t>
  </si>
  <si>
    <t>7,54+0,615"beton</t>
  </si>
  <si>
    <t>2,274"živice</t>
  </si>
  <si>
    <t>31</t>
  </si>
  <si>
    <t>997221569</t>
  </si>
  <si>
    <t>Vodorovná doprava suti bez naložení, ale se složením a s hrubým urovnáním Příplatek k ceně za každý další i započatý 1 km přes 1 km</t>
  </si>
  <si>
    <t>-90271810</t>
  </si>
  <si>
    <t>https://podminky.urs.cz/item/CS_URS_2023_01/997221569</t>
  </si>
  <si>
    <t>10,429*39 'Přepočtené koeficientem množství</t>
  </si>
  <si>
    <t>32</t>
  </si>
  <si>
    <t>997221611</t>
  </si>
  <si>
    <t>Nakládání na dopravní prostředky pro vodorovnou dopravu suti</t>
  </si>
  <si>
    <t>1581568040</t>
  </si>
  <si>
    <t>https://podminky.urs.cz/item/CS_URS_2023_01/997221611</t>
  </si>
  <si>
    <t>998</t>
  </si>
  <si>
    <t>Přesun hmot</t>
  </si>
  <si>
    <t>33</t>
  </si>
  <si>
    <t>998223011</t>
  </si>
  <si>
    <t>Přesun hmot pro pozemní komunikace s krytem dlážděným dopravní vzdálenost do 200 m jakékoliv délky objektu</t>
  </si>
  <si>
    <t>1443063905</t>
  </si>
  <si>
    <t>https://podminky.urs.cz/item/CS_URS_2023_01/998223011</t>
  </si>
  <si>
    <t>1.2 - Sjezd do MK - 2. sjezd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</si>
  <si>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</si>
  <si>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</si>
  <si>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790963986</t>
  </si>
  <si>
    <t>https://podminky.urs.cz/item/CS_URS_2023_01/113107322</t>
  </si>
  <si>
    <t>22,4"vybourání sjezdu - vozovka</t>
  </si>
  <si>
    <t>-17,65"doprovodné náklady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</si>
  <si>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</si>
  <si>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</si>
  <si>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-352546538</t>
  </si>
  <si>
    <t>https://podminky.urs.cz/item/CS_URS_2023_01/113107330</t>
  </si>
  <si>
    <t>1049797716</t>
  </si>
  <si>
    <t>4,3+3,5"vybourání chodníku - pochozí plocha</t>
  </si>
  <si>
    <t>-848709947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</si>
  <si>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</si>
  <si>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</si>
  <si>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430784323</t>
  </si>
  <si>
    <t>https://podminky.urs.cz/item/CS_URS_2023_01/113107343</t>
  </si>
  <si>
    <t>-1933834514</t>
  </si>
  <si>
    <t>2,5*2</t>
  </si>
  <si>
    <t>113204111</t>
  </si>
  <si>
    <t>Vytrhání obrub s vybouráním lože, s přemístěním hmot na skládku na vzdálenost do 3 m nebo s naložením na dopravní prostředek záhonových</t>
  </si>
  <si>
    <t>2056006257</t>
  </si>
  <si>
    <t>https://podminky.urs.cz/item/CS_URS_2023_01/113204111</t>
  </si>
  <si>
    <t>2,5*2+1,7+1,5*2</t>
  </si>
  <si>
    <t>-2146995848</t>
  </si>
  <si>
    <t>(13,25)/2*0,05"pro snížená místa</t>
  </si>
  <si>
    <t>3*2*0,75"odkop svahu</t>
  </si>
  <si>
    <t>836008758</t>
  </si>
  <si>
    <t>-1621402486</t>
  </si>
  <si>
    <t>-187833799</t>
  </si>
  <si>
    <t>4,831*30 'Přepočtené koeficientem množství</t>
  </si>
  <si>
    <t>1686556658</t>
  </si>
  <si>
    <t>1049479941</t>
  </si>
  <si>
    <t>(13,25)/2*0,1"pro chodník - doplnění pod skladbu</t>
  </si>
  <si>
    <t>-2075735303</t>
  </si>
  <si>
    <t>0,663*2,3 'Přepočtené koeficientem množství</t>
  </si>
  <si>
    <t>-1853672344</t>
  </si>
  <si>
    <t>-168974290</t>
  </si>
  <si>
    <t>13,25</t>
  </si>
  <si>
    <t>182112121</t>
  </si>
  <si>
    <t>Svahování trvalých svahů do projektovaných profilů ručně s potřebným přemístěním výkopku při svahování v zářezech v hornině třídy těžitelnosti I skupiny 3</t>
  </si>
  <si>
    <t>26898333</t>
  </si>
  <si>
    <t>https://podminky.urs.cz/item/CS_URS_2023_01/182112121</t>
  </si>
  <si>
    <t>3*2</t>
  </si>
  <si>
    <t>1894152069</t>
  </si>
  <si>
    <t>13,25"pochozí dlažba</t>
  </si>
  <si>
    <t>648063840</t>
  </si>
  <si>
    <t>1,7+1,9"klasická dlažba</t>
  </si>
  <si>
    <t>2,25+2,2"hladká dlažba</t>
  </si>
  <si>
    <t>4,7+0,25*2"reliéfní dlažba</t>
  </si>
  <si>
    <t>1315162442</t>
  </si>
  <si>
    <t>-2062275499</t>
  </si>
  <si>
    <t>5,2*1,03 'Přepočtené koeficientem množství</t>
  </si>
  <si>
    <t>-1834336295</t>
  </si>
  <si>
    <t>4,45*1,03 'Přepočtené koeficientem množství</t>
  </si>
  <si>
    <t>-1462285473</t>
  </si>
  <si>
    <t>4,45+5,2</t>
  </si>
  <si>
    <t>1858666086</t>
  </si>
  <si>
    <t>1,5+1,5+0,5"mezi obrubníkem a asfaltem</t>
  </si>
  <si>
    <t>-1057823387</t>
  </si>
  <si>
    <t>1,5"plochy z kačírku</t>
  </si>
  <si>
    <t>1657362839</t>
  </si>
  <si>
    <t>914511111</t>
  </si>
  <si>
    <t>Montáž sloupku dopravních značek délky do 3,5 m do betonového základu</t>
  </si>
  <si>
    <t>222149357</t>
  </si>
  <si>
    <t>https://podminky.urs.cz/item/CS_URS_2023_01/914511111</t>
  </si>
  <si>
    <t>1,000"přemístění</t>
  </si>
  <si>
    <t>-124147406</t>
  </si>
  <si>
    <t>5*2</t>
  </si>
  <si>
    <t>-1403520603</t>
  </si>
  <si>
    <t>1948495659</t>
  </si>
  <si>
    <t>6,2*2"obrubníky v místě úprav sjezdů</t>
  </si>
  <si>
    <t>-270155389</t>
  </si>
  <si>
    <t>12,4-3</t>
  </si>
  <si>
    <t>9,4*1,02 'Přepočtené koeficientem množství</t>
  </si>
  <si>
    <t>1897167824</t>
  </si>
  <si>
    <t>1,5*2</t>
  </si>
  <si>
    <t>3*1,02 'Přepočtené koeficientem množství</t>
  </si>
  <si>
    <t>1754417439</t>
  </si>
  <si>
    <t>5,2*2"pro konstrukci chodníku</t>
  </si>
  <si>
    <t>2"pro kačírek</t>
  </si>
  <si>
    <t>34</t>
  </si>
  <si>
    <t>52119505</t>
  </si>
  <si>
    <t>12,4*1,02 'Přepočtené koeficientem množství</t>
  </si>
  <si>
    <t>35</t>
  </si>
  <si>
    <t>-1413251143</t>
  </si>
  <si>
    <t>36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</si>
  <si>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</si>
  <si>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</si>
  <si>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327724016</t>
  </si>
  <si>
    <t>https://podminky.urs.cz/item/CS_URS_2023_01/966006132</t>
  </si>
  <si>
    <t>1"přemístění</t>
  </si>
  <si>
    <t>37</t>
  </si>
  <si>
    <t>997221551</t>
  </si>
  <si>
    <t>Vodorovná doprava suti bez naložení, ale se složením a s hrubým urovnáním ze sypkých materiálů, na vzdálenost do 1 km</t>
  </si>
  <si>
    <t>251352679</t>
  </si>
  <si>
    <t>https://podminky.urs.cz/item/CS_URS_2023_01/997221551</t>
  </si>
  <si>
    <t>1,378"kamenivo</t>
  </si>
  <si>
    <t>38</t>
  </si>
  <si>
    <t>997221559</t>
  </si>
  <si>
    <t>-1529241022</t>
  </si>
  <si>
    <t>https://podminky.urs.cz/item/CS_URS_2023_01/997221559</t>
  </si>
  <si>
    <t>1,378*39 'Přepočtené koeficientem množství</t>
  </si>
  <si>
    <t>39</t>
  </si>
  <si>
    <t>-951705608</t>
  </si>
  <si>
    <t>1,14+2,535+1,025+0,388+0,0822"beton</t>
  </si>
  <si>
    <t>0,764+1,501"živice</t>
  </si>
  <si>
    <t>40</t>
  </si>
  <si>
    <t>508723153</t>
  </si>
  <si>
    <t>7,435*39 'Přepočtené koeficientem množství</t>
  </si>
  <si>
    <t>41</t>
  </si>
  <si>
    <t>165356652</t>
  </si>
  <si>
    <t>42</t>
  </si>
  <si>
    <t>1357852784</t>
  </si>
  <si>
    <t>1.3 - Sjedz do MK - 3. sjezd</t>
  </si>
  <si>
    <t>1940463159</t>
  </si>
  <si>
    <t>29,7+14,5"vybourání chodníku - pochozí plocha</t>
  </si>
  <si>
    <t>1042122579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</si>
  <si>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</si>
  <si>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</si>
  <si>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-3597672</t>
  </si>
  <si>
    <t>https://podminky.urs.cz/item/CS_URS_2023_01/113107162</t>
  </si>
  <si>
    <t>76"vybourání sjezdu - vozovka</t>
  </si>
  <si>
    <t>-65"doprovodné výdaje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</si>
  <si>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</si>
  <si>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</si>
  <si>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-1560536458</t>
  </si>
  <si>
    <t>https://podminky.urs.cz/item/CS_URS_2023_01/113107170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</si>
  <si>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</si>
  <si>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</si>
  <si>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1158023515</t>
  </si>
  <si>
    <t>https://podminky.urs.cz/item/CS_URS_2023_01/113107183</t>
  </si>
  <si>
    <t>-242982666</t>
  </si>
  <si>
    <t>2,5+4</t>
  </si>
  <si>
    <t>-2,5"doprovodné výdaje</t>
  </si>
  <si>
    <t>-1746061509</t>
  </si>
  <si>
    <t>-421103845</t>
  </si>
  <si>
    <t>(16,5+13,5)*0,1"pro snížení chodníku</t>
  </si>
  <si>
    <t>1073836889</t>
  </si>
  <si>
    <t>-1686630322</t>
  </si>
  <si>
    <t>685999332</t>
  </si>
  <si>
    <t>3*30 'Přepočtené koeficientem množství</t>
  </si>
  <si>
    <t>1528394253</t>
  </si>
  <si>
    <t>922279615</t>
  </si>
  <si>
    <t>(4,5+1,5)*0,1"pro chodník - doplnění pod skladbu</t>
  </si>
  <si>
    <t>1638548195</t>
  </si>
  <si>
    <t>0,6*2,3 'Přepočtené koeficientem množství</t>
  </si>
  <si>
    <t>466227530</t>
  </si>
  <si>
    <t>-528179171</t>
  </si>
  <si>
    <t>19,8</t>
  </si>
  <si>
    <t>1888979122</t>
  </si>
  <si>
    <t>19,8"pochozí dlažba</t>
  </si>
  <si>
    <t>2025821801</t>
  </si>
  <si>
    <t>6,6+2,5"klasická dlažba</t>
  </si>
  <si>
    <t>2,7+2,1"hladká dlažba</t>
  </si>
  <si>
    <t>3,2+2,7"reliéfní dlažba</t>
  </si>
  <si>
    <t>251000235</t>
  </si>
  <si>
    <t>9,1*1,03 'Přepočtené koeficientem množství</t>
  </si>
  <si>
    <t>-756715269</t>
  </si>
  <si>
    <t>2,7+2,1"reliéfní dlažba</t>
  </si>
  <si>
    <t>4,8*1,03 'Přepočtené koeficientem množství</t>
  </si>
  <si>
    <t>-806832535</t>
  </si>
  <si>
    <t>3,2+2,7"hladká dlažba</t>
  </si>
  <si>
    <t>5,9*1,03 'Přepočtené koeficientem množství</t>
  </si>
  <si>
    <t>-1827148591</t>
  </si>
  <si>
    <t>4,8+5,9</t>
  </si>
  <si>
    <t>2041393644</t>
  </si>
  <si>
    <t>4,1+1,5"mezi obrubníkem a asfaltem</t>
  </si>
  <si>
    <t>81081772</t>
  </si>
  <si>
    <t>20,7+3"plochy z kačírku</t>
  </si>
  <si>
    <t>899231111</t>
  </si>
  <si>
    <t>Výšková úprava uličního vstupu nebo vpusti do 200 mm zvýšením mříže</t>
  </si>
  <si>
    <t>2137956152</t>
  </si>
  <si>
    <t>https://podminky.urs.cz/item/CS_URS_2023_01/899231111</t>
  </si>
  <si>
    <t>1940968497</t>
  </si>
  <si>
    <t>3"přemístění</t>
  </si>
  <si>
    <t>984598252</t>
  </si>
  <si>
    <t>6,5*2</t>
  </si>
  <si>
    <t>-1248575173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</si>
  <si>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</si>
  <si>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</si>
  <si>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810958226</t>
  </si>
  <si>
    <t>https://podminky.urs.cz/item/CS_URS_2023_01/916131113</t>
  </si>
  <si>
    <t>-65082485</t>
  </si>
  <si>
    <t>7*1,02 'Přepočtené koeficientem množství</t>
  </si>
  <si>
    <t>760185638</t>
  </si>
  <si>
    <t>12,3+2,8+11,7"obrubníky v místě úprav sjezdů</t>
  </si>
  <si>
    <t>-(5+1,7+2,8)"doprovodné náklady</t>
  </si>
  <si>
    <t>730284651</t>
  </si>
  <si>
    <t>26,8-9</t>
  </si>
  <si>
    <t>-(5+1,7+2,8)"doprovodné výdaje</t>
  </si>
  <si>
    <t>8,3*1,02 'Přepočtené koeficientem množství</t>
  </si>
  <si>
    <t>1507475551</t>
  </si>
  <si>
    <t>1,5*6</t>
  </si>
  <si>
    <t>9*1,02 'Přepočtené koeficientem množství</t>
  </si>
  <si>
    <t>-1548597325</t>
  </si>
  <si>
    <t>10+6"pro konstrukci chodníku</t>
  </si>
  <si>
    <t>8,6+1,9"pro kačírek</t>
  </si>
  <si>
    <t>-606511569</t>
  </si>
  <si>
    <t>-179436393</t>
  </si>
  <si>
    <t>668008655</t>
  </si>
  <si>
    <t>-1995285298</t>
  </si>
  <si>
    <t>3,19"kamenivo</t>
  </si>
  <si>
    <t>578100761</t>
  </si>
  <si>
    <t>3,19*39 'Přepočtené koeficientem množství</t>
  </si>
  <si>
    <t>-1446368448</t>
  </si>
  <si>
    <t>14,365+2,64+0,82+0,1+0,246"beton</t>
  </si>
  <si>
    <t>4,332+3,476"živice</t>
  </si>
  <si>
    <t>-184524484</t>
  </si>
  <si>
    <t>25,979*39 'Přepočtené koeficientem množství</t>
  </si>
  <si>
    <t>1500060777</t>
  </si>
  <si>
    <t>43</t>
  </si>
  <si>
    <t>1777426811</t>
  </si>
  <si>
    <t>1.4 - Sjezd do MK - 4. sjezd</t>
  </si>
  <si>
    <t>-658779264</t>
  </si>
  <si>
    <t>5+7,9"vybourání chodníku - pochozí plocha</t>
  </si>
  <si>
    <t>1656149006</t>
  </si>
  <si>
    <t>330410833</t>
  </si>
  <si>
    <t>75,7"vybourání sjezdu - vozovka</t>
  </si>
  <si>
    <t>-68,6"doprovodné výdaje</t>
  </si>
  <si>
    <t>777232381</t>
  </si>
  <si>
    <t>226920226</t>
  </si>
  <si>
    <t>-937744303</t>
  </si>
  <si>
    <t>19,5+10</t>
  </si>
  <si>
    <t>-1721060583</t>
  </si>
  <si>
    <t>4,5+2</t>
  </si>
  <si>
    <t>121151103</t>
  </si>
  <si>
    <t>Sejmutí ornice strojně při souvislé ploše do 100 m2, tl. vrstvy do 200 mm</t>
  </si>
  <si>
    <t>-998655439</t>
  </si>
  <si>
    <t>https://podminky.urs.cz/item/CS_URS_2023_01/121151103</t>
  </si>
  <si>
    <t>49,4+9,5</t>
  </si>
  <si>
    <t>-1813630569</t>
  </si>
  <si>
    <t>(7,8+3)*0,1"pro snížení chodníku</t>
  </si>
  <si>
    <t>(6,6+17,1)*0,05"pro skladbu chodníku</t>
  </si>
  <si>
    <t>187638209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</si>
  <si>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</si>
  <si>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</si>
  <si>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-1191679432</t>
  </si>
  <si>
    <t>https://podminky.urs.cz/item/CS_URS_2023_01/162451106</t>
  </si>
  <si>
    <t>58,9*0,15"ornice</t>
  </si>
  <si>
    <t>-1309922395</t>
  </si>
  <si>
    <t>412290642</t>
  </si>
  <si>
    <t>2,265*30 'Přepočtené koeficientem množství</t>
  </si>
  <si>
    <t>-1577803551</t>
  </si>
  <si>
    <t>753066674</t>
  </si>
  <si>
    <t>(12,6+5,5)*0,1"pro chodník - doplnění pod skladbu - spádování chodníku</t>
  </si>
  <si>
    <t>-1333477280</t>
  </si>
  <si>
    <t>1,81*2,3 'Přepočtené koeficientem množství</t>
  </si>
  <si>
    <t>1903093409</t>
  </si>
  <si>
    <t>-798343684</t>
  </si>
  <si>
    <t>37,3</t>
  </si>
  <si>
    <t>182351023</t>
  </si>
  <si>
    <t>Rozprostření a urovnání ornice ve svahu sklonu přes 1:5 strojně při souvislé ploše do 100 m2, tl. vrstvy do 200 mm</t>
  </si>
  <si>
    <t>1849711534</t>
  </si>
  <si>
    <t>https://podminky.urs.cz/item/CS_URS_2023_01/182351023</t>
  </si>
  <si>
    <t>-616310313</t>
  </si>
  <si>
    <t>37,3"pochozí dlažba</t>
  </si>
  <si>
    <t>73780143</t>
  </si>
  <si>
    <t>6,6+16,4"klasická dlažba</t>
  </si>
  <si>
    <t>2,3+4,1"hladká dlažba</t>
  </si>
  <si>
    <t>3+4,9"reliéfní dlažba</t>
  </si>
  <si>
    <t>1505251762</t>
  </si>
  <si>
    <t>23*1,03 'Přepočtené koeficientem množství</t>
  </si>
  <si>
    <t>1025835768</t>
  </si>
  <si>
    <t>7,9*1,03 'Přepočtené koeficientem množství</t>
  </si>
  <si>
    <t>-1060277552</t>
  </si>
  <si>
    <t>6,4*1,03 'Přepočtené koeficientem množství</t>
  </si>
  <si>
    <t>2010713540</t>
  </si>
  <si>
    <t>6,4+7,9</t>
  </si>
  <si>
    <t>-593151525</t>
  </si>
  <si>
    <t>1+0,8"mezi obrubníkem a asfaltem</t>
  </si>
  <si>
    <t>1981201578</t>
  </si>
  <si>
    <t>5,4+32,6"plochy z kačírku</t>
  </si>
  <si>
    <t>1599921746</t>
  </si>
  <si>
    <t>-626196055</t>
  </si>
  <si>
    <t>-831680285</t>
  </si>
  <si>
    <t>8,7*2</t>
  </si>
  <si>
    <t>1402715061</t>
  </si>
  <si>
    <t>-1704157952</t>
  </si>
  <si>
    <t>10,8+19,4"obrubníky v místě úprav sjezdů</t>
  </si>
  <si>
    <t>495421812</t>
  </si>
  <si>
    <t>30,2-4,5</t>
  </si>
  <si>
    <t>25,7*1,02 'Přepočtené koeficientem množství</t>
  </si>
  <si>
    <t>-826714911</t>
  </si>
  <si>
    <t>1,5*3</t>
  </si>
  <si>
    <t>4,5*1,02 'Přepočtené koeficientem množství</t>
  </si>
  <si>
    <t>266697426</t>
  </si>
  <si>
    <t>8,9+19,8"pro konstrukci chodníku</t>
  </si>
  <si>
    <t>5+19,3"pro kačírek</t>
  </si>
  <si>
    <t>-803706563</t>
  </si>
  <si>
    <t>53*1,02 'Přepočtené koeficientem množství</t>
  </si>
  <si>
    <t>-419564223</t>
  </si>
  <si>
    <t>1480012483</t>
  </si>
  <si>
    <t>2,059"kamenivo</t>
  </si>
  <si>
    <t>839972767</t>
  </si>
  <si>
    <t>2,059*39 'Přepočtené koeficientem množství</t>
  </si>
  <si>
    <t>-1392098597</t>
  </si>
  <si>
    <t>4,193+1,704+6,048+0,26"beton</t>
  </si>
  <si>
    <t>1,264+2,244"živice</t>
  </si>
  <si>
    <t>-663431077</t>
  </si>
  <si>
    <t>15,713*39 'Přepočtené koeficientem množství</t>
  </si>
  <si>
    <t>-682944008</t>
  </si>
  <si>
    <t>-292236575</t>
  </si>
  <si>
    <t>1.5 - Sjezd do MK - 5. sjezd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</si>
  <si>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</si>
  <si>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</si>
  <si>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-242610780</t>
  </si>
  <si>
    <t>https://podminky.urs.cz/item/CS_URS_2023_01/113107321</t>
  </si>
  <si>
    <t>3"šd plocha</t>
  </si>
  <si>
    <t>-409503100</t>
  </si>
  <si>
    <t>34"vybourání sjezdu - vozovka</t>
  </si>
  <si>
    <t>-24,4"doprovodné výdaje</t>
  </si>
  <si>
    <t>-1053017203</t>
  </si>
  <si>
    <t>1012616831</t>
  </si>
  <si>
    <t>4,7+6"vybourání chodníku - pochozí plocha</t>
  </si>
  <si>
    <t>-1479550075</t>
  </si>
  <si>
    <t>608685357</t>
  </si>
  <si>
    <t>722043778</t>
  </si>
  <si>
    <t>2,5+2,5+7,5</t>
  </si>
  <si>
    <t>-1342396529</t>
  </si>
  <si>
    <t>4,5+3</t>
  </si>
  <si>
    <t>-1319299973</t>
  </si>
  <si>
    <t>(16,1/2)*0,05"pro snížení chodníku</t>
  </si>
  <si>
    <t>-601234327</t>
  </si>
  <si>
    <t>-531584795</t>
  </si>
  <si>
    <t>-11747807</t>
  </si>
  <si>
    <t>0,403*30 'Přepočtené koeficientem množství</t>
  </si>
  <si>
    <t>-372072116</t>
  </si>
  <si>
    <t>-461140635</t>
  </si>
  <si>
    <t>(16,1)*0,1"pro chodník - doplnění pod skladbu - spádování chodníku</t>
  </si>
  <si>
    <t>661443813</t>
  </si>
  <si>
    <t>1,61*2,3 'Přepočtené koeficientem množství</t>
  </si>
  <si>
    <t>286424007</t>
  </si>
  <si>
    <t>178548411</t>
  </si>
  <si>
    <t>16,1</t>
  </si>
  <si>
    <t>1393086562</t>
  </si>
  <si>
    <t>16,1"pochozí dlažba</t>
  </si>
  <si>
    <t>1617194052</t>
  </si>
  <si>
    <t>2,2+1,9"klasická dlažba</t>
  </si>
  <si>
    <t>2,9+2,5"hladká dlažba</t>
  </si>
  <si>
    <t>4,1+2,5"reliéfní dlažba</t>
  </si>
  <si>
    <t>-1989749101</t>
  </si>
  <si>
    <t>4,1*1,03 'Přepočtené koeficientem množství</t>
  </si>
  <si>
    <t>-2049481415</t>
  </si>
  <si>
    <t>6,6*1,03 'Přepočtené koeficientem množství</t>
  </si>
  <si>
    <t>1649467057</t>
  </si>
  <si>
    <t>5,4*1,03 'Přepočtené koeficientem množství</t>
  </si>
  <si>
    <t>1693258708</t>
  </si>
  <si>
    <t>6,6+5,4</t>
  </si>
  <si>
    <t>960257218</t>
  </si>
  <si>
    <t>1,4+1,4"mezi obrubníkem a asfaltem</t>
  </si>
  <si>
    <t>951233737</t>
  </si>
  <si>
    <t>2,8"plochy z kačírku</t>
  </si>
  <si>
    <t>1296543969</t>
  </si>
  <si>
    <t>6,8*2</t>
  </si>
  <si>
    <t>836238794</t>
  </si>
  <si>
    <t>1490166284</t>
  </si>
  <si>
    <t>8,6+7,5"obrubníky v místě úprav sjezdů</t>
  </si>
  <si>
    <t>713309878</t>
  </si>
  <si>
    <t>16,1-3</t>
  </si>
  <si>
    <t>13,1*1,02 'Přepočtené koeficientem množství</t>
  </si>
  <si>
    <t>861778522</t>
  </si>
  <si>
    <t>1265300312</t>
  </si>
  <si>
    <t>7,4+6,2"pro konstrukci chodníku</t>
  </si>
  <si>
    <t>6,2"pro kačírek</t>
  </si>
  <si>
    <t>-295842839</t>
  </si>
  <si>
    <t>19,8*1,02 'Přepočtené koeficientem množství</t>
  </si>
  <si>
    <t>-379185605</t>
  </si>
  <si>
    <t>-2086116296</t>
  </si>
  <si>
    <t>0,51+2,784"kamenivo</t>
  </si>
  <si>
    <t>1500489874</t>
  </si>
  <si>
    <t>3,294*39 'Přepočtené koeficientem množství</t>
  </si>
  <si>
    <t>1580063212</t>
  </si>
  <si>
    <t>2,304+3,478+2,563+0,3"beton</t>
  </si>
  <si>
    <t>1,049+3,034"živice</t>
  </si>
  <si>
    <t>-559112672</t>
  </si>
  <si>
    <t>12,728*39 'Přepočtené koeficientem množství</t>
  </si>
  <si>
    <t>-1775318628</t>
  </si>
  <si>
    <t>-463551424</t>
  </si>
  <si>
    <t>1.6 - Sjezd na MK - 6. sjezd</t>
  </si>
  <si>
    <t>1115244666</t>
  </si>
  <si>
    <t>43,4"vybourání sjezdu - vozovka</t>
  </si>
  <si>
    <t>-27,6"doprovodné výdaje</t>
  </si>
  <si>
    <t>-1268523894</t>
  </si>
  <si>
    <t>1343976423</t>
  </si>
  <si>
    <t>5,3+12,3"vybourání chodníku - pochozí plocha</t>
  </si>
  <si>
    <t>-594005376</t>
  </si>
  <si>
    <t>-1492768869</t>
  </si>
  <si>
    <t>-1135916719</t>
  </si>
  <si>
    <t>7+2</t>
  </si>
  <si>
    <t>203298715</t>
  </si>
  <si>
    <t>-1277661810</t>
  </si>
  <si>
    <t>(18,4)*0,1"pro snížení chodníku</t>
  </si>
  <si>
    <t>-1584219457</t>
  </si>
  <si>
    <t>843183931</t>
  </si>
  <si>
    <t>1676779186</t>
  </si>
  <si>
    <t>1,84*30 'Přepočtené koeficientem množství</t>
  </si>
  <si>
    <t>-1891032487</t>
  </si>
  <si>
    <t>-188719053</t>
  </si>
  <si>
    <t>(18,4/2)*0,1"pro chodník - doplnění pod skladbu - spádování chodníku</t>
  </si>
  <si>
    <t>-1605646257</t>
  </si>
  <si>
    <t>0,92*2,3 'Přepočtené koeficientem množství</t>
  </si>
  <si>
    <t>93706165</t>
  </si>
  <si>
    <t>-1604697350</t>
  </si>
  <si>
    <t>18,4</t>
  </si>
  <si>
    <t>626344591</t>
  </si>
  <si>
    <t>18,4"pochozí dlažba</t>
  </si>
  <si>
    <t>806603820</t>
  </si>
  <si>
    <t>2,6+2,5"klasická dlažba</t>
  </si>
  <si>
    <t>2,75+2,75"hladká dlažba</t>
  </si>
  <si>
    <t>3,9+3,9"reliéfní dlažba</t>
  </si>
  <si>
    <t>-1140546896</t>
  </si>
  <si>
    <t>5,1*1,03 'Přepočtené koeficientem množství</t>
  </si>
  <si>
    <t>1293679683</t>
  </si>
  <si>
    <t>7,8*1,03 'Přepočtené koeficientem množství</t>
  </si>
  <si>
    <t>-917602995</t>
  </si>
  <si>
    <t>5,5*1,03 'Přepočtené koeficientem množství</t>
  </si>
  <si>
    <t>-871469405</t>
  </si>
  <si>
    <t>5,5+7,8</t>
  </si>
  <si>
    <t>-554075584</t>
  </si>
  <si>
    <t>0,9+1,1"mezi obrubníkem a asfaltem</t>
  </si>
  <si>
    <t>60211314</t>
  </si>
  <si>
    <t>8,95"plochy z kačírku</t>
  </si>
  <si>
    <t>2051394652</t>
  </si>
  <si>
    <t>268520502</t>
  </si>
  <si>
    <t>1196243502</t>
  </si>
  <si>
    <t>9,7+8,1"obrubníky v místě úprav sjezdů</t>
  </si>
  <si>
    <t>1128593581</t>
  </si>
  <si>
    <t>17,8-4,5</t>
  </si>
  <si>
    <t>13,3*1,02 'Přepočtené koeficientem množství</t>
  </si>
  <si>
    <t>-883431952</t>
  </si>
  <si>
    <t>-1800101860</t>
  </si>
  <si>
    <t>7,1+6,9"pro konstrukci chodníku</t>
  </si>
  <si>
    <t>3,4"pro kačírek</t>
  </si>
  <si>
    <t>-271114492</t>
  </si>
  <si>
    <t>17,4*1,02 'Přepočtené koeficientem množství</t>
  </si>
  <si>
    <t>1170989893</t>
  </si>
  <si>
    <t>74468085</t>
  </si>
  <si>
    <t>4,582"kamenivo</t>
  </si>
  <si>
    <t>1955953280</t>
  </si>
  <si>
    <t>4,582*39 'Přepočtené koeficientem množství</t>
  </si>
  <si>
    <t>1186208329</t>
  </si>
  <si>
    <t>3,792+5,72+1,845+0,12"beton</t>
  </si>
  <si>
    <t>1,725+4,993"živice</t>
  </si>
  <si>
    <t>-213330080</t>
  </si>
  <si>
    <t>18,195*39 'Přepočtené koeficientem množství</t>
  </si>
  <si>
    <t>676117399</t>
  </si>
  <si>
    <t>29753130</t>
  </si>
  <si>
    <t>1.7 - Sjezd do MK - 7. sjedz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</si>
  <si>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</si>
  <si>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</si>
  <si>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-670593486</t>
  </si>
  <si>
    <t>https://podminky.urs.cz/item/CS_URS_2023_01/113106123</t>
  </si>
  <si>
    <t>1,5*1,5*2"stávajícího chodníku - chodníku</t>
  </si>
  <si>
    <t>-483684721</t>
  </si>
  <si>
    <t>52,1"vybourání sjezdu - vozovka</t>
  </si>
  <si>
    <t>-49,6"doprovodné výdaje</t>
  </si>
  <si>
    <t>-2117503762</t>
  </si>
  <si>
    <t>899179616</t>
  </si>
  <si>
    <t>1192925025</t>
  </si>
  <si>
    <t>-2093441126</t>
  </si>
  <si>
    <t>4,4+3,3</t>
  </si>
  <si>
    <t>1640764005</t>
  </si>
  <si>
    <t>(16,5)/2*0,1"pro snížená místa</t>
  </si>
  <si>
    <t>732793821</t>
  </si>
  <si>
    <t>1181728562</t>
  </si>
  <si>
    <t>-1570489158</t>
  </si>
  <si>
    <t>0,825*30 'Přepočtené koeficientem množství</t>
  </si>
  <si>
    <t>226413745</t>
  </si>
  <si>
    <t>-1536755749</t>
  </si>
  <si>
    <t>(16,5)/2*0,1"pro chodník - doplnění pod skladbu</t>
  </si>
  <si>
    <t>781002742</t>
  </si>
  <si>
    <t>0,825*2,3 'Přepočtené koeficientem množství</t>
  </si>
  <si>
    <t>-1073047308</t>
  </si>
  <si>
    <t>659650559</t>
  </si>
  <si>
    <t>16,5</t>
  </si>
  <si>
    <t>-452310541</t>
  </si>
  <si>
    <t>16,5"pochozí dlažba</t>
  </si>
  <si>
    <t>1545752112</t>
  </si>
  <si>
    <t>3,05+3,15"klasická dlažba</t>
  </si>
  <si>
    <t>2,25+2,35"hladká dlažba</t>
  </si>
  <si>
    <t>2,9+2,8"reliéfní dlažba</t>
  </si>
  <si>
    <t>206748370</t>
  </si>
  <si>
    <t>6,2*1,03 'Přepočtené koeficientem množství</t>
  </si>
  <si>
    <t>1525248921</t>
  </si>
  <si>
    <t>5,7*1,03 'Přepočtené koeficientem množství</t>
  </si>
  <si>
    <t>-2122710587</t>
  </si>
  <si>
    <t>4,6*1,03 'Přepočtené koeficientem množství</t>
  </si>
  <si>
    <t>-100113509</t>
  </si>
  <si>
    <t>5,7+4,6</t>
  </si>
  <si>
    <t>-137277964</t>
  </si>
  <si>
    <t>-1665946385</t>
  </si>
  <si>
    <t>5,5*2</t>
  </si>
  <si>
    <t>1141264319</t>
  </si>
  <si>
    <t>-1435279158</t>
  </si>
  <si>
    <t>8,4+7,7"obrubníky v místě úprav sjezdů</t>
  </si>
  <si>
    <t>-974685371</t>
  </si>
  <si>
    <t>1253129847</t>
  </si>
  <si>
    <t>42798515</t>
  </si>
  <si>
    <t>6,3+6,8+0,4"pro konstrukci chodníku</t>
  </si>
  <si>
    <t>1696750235</t>
  </si>
  <si>
    <t>13,5*1,02 'Přepočtené koeficientem množství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</si>
  <si>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</si>
  <si>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</si>
  <si>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-148465095</t>
  </si>
  <si>
    <t>https://podminky.urs.cz/item/CS_URS_2023_01/979054451</t>
  </si>
  <si>
    <t>478957591</t>
  </si>
  <si>
    <t>2,030"kamenivo</t>
  </si>
  <si>
    <t>-1962217323</t>
  </si>
  <si>
    <t>2,03*39 'Přepočtené koeficientem množství</t>
  </si>
  <si>
    <t>1838866421</t>
  </si>
  <si>
    <t>1,17+0,6+1,025+0,308"beton</t>
  </si>
  <si>
    <t>0,79"živice</t>
  </si>
  <si>
    <t>-1875848496</t>
  </si>
  <si>
    <t>3,893*39 'Přepočtené koeficientem množství</t>
  </si>
  <si>
    <t>1219366539</t>
  </si>
  <si>
    <t>-1887573136</t>
  </si>
  <si>
    <t>1.8 - Autobusová zastávka a křižovatka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</si>
  <si>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</si>
  <si>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</si>
  <si>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-387056619</t>
  </si>
  <si>
    <t>https://podminky.urs.cz/item/CS_URS_2023_01/113106132</t>
  </si>
  <si>
    <t>9*2"chodník z bet. desek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</si>
  <si>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</si>
  <si>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</si>
  <si>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-1523719622</t>
  </si>
  <si>
    <t>https://podminky.urs.cz/item/CS_URS_2023_01/113106134</t>
  </si>
  <si>
    <t>3,5*3"pod zastávkou</t>
  </si>
  <si>
    <t>-274223898</t>
  </si>
  <si>
    <t>4,5*2,5"bet. plocha u zastávky</t>
  </si>
  <si>
    <t>-661987778</t>
  </si>
  <si>
    <t>11,8"vybourání sjezdu - vozovka</t>
  </si>
  <si>
    <t>3,5*3"zámková dlažba pod zastávkou</t>
  </si>
  <si>
    <t>-679702577</t>
  </si>
  <si>
    <t>-2108253634</t>
  </si>
  <si>
    <t>20,8+35,7+36*0,5"vybourání chodníku - pochozí plocha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</si>
  <si>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</si>
  <si>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</si>
  <si>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-1573597140</t>
  </si>
  <si>
    <t>https://podminky.urs.cz/item/CS_URS_2023_01/113107171</t>
  </si>
  <si>
    <t>62,6"vybourání chodníku - pochozí plocha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</si>
  <si>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</si>
  <si>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</si>
  <si>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-1199530632</t>
  </si>
  <si>
    <t>https://podminky.urs.cz/item/CS_URS_2023_01/113107332</t>
  </si>
  <si>
    <t>2055802087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</si>
  <si>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</si>
  <si>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</si>
  <si>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-2084840414</t>
  </si>
  <si>
    <t>https://podminky.urs.cz/item/CS_URS_2023_01/113107181</t>
  </si>
  <si>
    <t>275580817</t>
  </si>
  <si>
    <t>113201111</t>
  </si>
  <si>
    <t>Vytrhání obrub s vybouráním lože, s přemístěním hmot na skládku na vzdálenost do 3 m nebo s naložením na dopravní prostředek chodníkových ležatých</t>
  </si>
  <si>
    <t>796806231</t>
  </si>
  <si>
    <t>https://podminky.urs.cz/item/CS_URS_2023_01/113201111</t>
  </si>
  <si>
    <t>(12+77+78+7-(35,5+33,5+37,5+6+6,5))/100*20</t>
  </si>
  <si>
    <t>-433230442</t>
  </si>
  <si>
    <t>((12+77+78+7)-(35,5+33,5+37,5+6+6,5))/100*80</t>
  </si>
  <si>
    <t>1730841470</t>
  </si>
  <si>
    <t>6+18+1,5"u chodníku</t>
  </si>
  <si>
    <t>3,5+3*2"u zastávky</t>
  </si>
  <si>
    <t>121151113</t>
  </si>
  <si>
    <t>Sejmutí ornice strojně při souvislé ploše přes 100 do 500 m2, tl. vrstvy do 200 mm</t>
  </si>
  <si>
    <t>1527051809</t>
  </si>
  <si>
    <t>https://podminky.urs.cz/item/CS_URS_2023_01/121151113</t>
  </si>
  <si>
    <t>336,3-141,9-40"ornice</t>
  </si>
  <si>
    <t>122251303</t>
  </si>
  <si>
    <t>Odkopávky a prokopávky nezapažené strojně v omezeném prostoru v hornině třídy těžitelnosti I skupiny 3 přes 50 do 100 m3</t>
  </si>
  <si>
    <t>-1028885706</t>
  </si>
  <si>
    <t>https://podminky.urs.cz/item/CS_URS_2023_01/122251303</t>
  </si>
  <si>
    <t>121*0,15"pro chodník v na místě trávníku</t>
  </si>
  <si>
    <t>(3*2)*0,1+(27+16)*0,15"snížená místa chodníku a sjezdy</t>
  </si>
  <si>
    <t>(23+13)*0,025"lokální dokopávky chodníku pod stávající skladbou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</si>
  <si>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</si>
  <si>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</si>
  <si>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-2092916860</t>
  </si>
  <si>
    <t>https://podminky.urs.cz/item/CS_URS_2023_01/162351103</t>
  </si>
  <si>
    <t xml:space="preserve">(154,4*0,15)*2"ornice - na mezideponii a k rozprostření </t>
  </si>
  <si>
    <t>-855649202</t>
  </si>
  <si>
    <t>26,1</t>
  </si>
  <si>
    <t>256596720</t>
  </si>
  <si>
    <t>26,1*30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</si>
  <si>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</si>
  <si>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</si>
  <si>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-316208437</t>
  </si>
  <si>
    <t>https://podminky.urs.cz/item/CS_URS_2023_01/167151111</t>
  </si>
  <si>
    <t xml:space="preserve">(154,4*0,15)"ornice - k rozprostření </t>
  </si>
  <si>
    <t>26,1"vykopaná zemina pro odvoz</t>
  </si>
  <si>
    <t>-1990875742</t>
  </si>
  <si>
    <t>(50*0,2)+30*1*0,2"dosypání chodníku u autobusové zastávky ul. jiříkovská</t>
  </si>
  <si>
    <t>20*0,3"dosypání u rozšíření chodníku ul. 2. pol. am.</t>
  </si>
  <si>
    <t>(37,5+13)*0,05"lokální dosypání chodníku po vybourané skladbě</t>
  </si>
  <si>
    <t>484207519</t>
  </si>
  <si>
    <t>24,525*2,3 'Přepočtené koeficientem množství</t>
  </si>
  <si>
    <t>723418407</t>
  </si>
  <si>
    <t>978758517</t>
  </si>
  <si>
    <t>174,15+29,8</t>
  </si>
  <si>
    <t>181351007</t>
  </si>
  <si>
    <t>Rozprostření a urovnání ornice v rovině nebo ve svahu sklonu do 1:5 strojně při souvislé ploše do 100 m2, tl. vrstvy přes 400 do 500 mm</t>
  </si>
  <si>
    <t>-363305575</t>
  </si>
  <si>
    <t>https://podminky.urs.cz/item/CS_URS_2023_01/181351007</t>
  </si>
  <si>
    <t>181411131</t>
  </si>
  <si>
    <t>Založení trávníku na půdě předem připravené plochy do 1000 m2 výsevem včetně utažení parkového v rovině nebo na svahu do 1:5</t>
  </si>
  <si>
    <t>-462719038</t>
  </si>
  <si>
    <t>https://podminky.urs.cz/item/CS_URS_2023_01/181411131</t>
  </si>
  <si>
    <t>154,4"ornice</t>
  </si>
  <si>
    <t>00572410</t>
  </si>
  <si>
    <t>osivo směs travní parková</t>
  </si>
  <si>
    <t>kg</t>
  </si>
  <si>
    <t>-1493659418</t>
  </si>
  <si>
    <t>154,4*0,02 'Přepočtené koeficientem množství</t>
  </si>
  <si>
    <t>-2116534571</t>
  </si>
  <si>
    <t>35*3</t>
  </si>
  <si>
    <t>182211121</t>
  </si>
  <si>
    <t>Svahování trvalých svahů do projektovaných profilů ručně s potřebným přemístěním výkopku při svahování násypů v jakékoliv hornině</t>
  </si>
  <si>
    <t>-1094011872</t>
  </si>
  <si>
    <t>https://podminky.urs.cz/item/CS_URS_2023_01/182211121</t>
  </si>
  <si>
    <t>32*1</t>
  </si>
  <si>
    <t>564851111</t>
  </si>
  <si>
    <t>Podklad ze štěrkodrti ŠD s rozprostřením a zhutněním plochy přes 100 m2, po zhutnění tl. 150 mm</t>
  </si>
  <si>
    <t>-1018326939</t>
  </si>
  <si>
    <t>https://podminky.urs.cz/item/CS_URS_2023_01/564851111</t>
  </si>
  <si>
    <t>174,15"pochozí dlažba</t>
  </si>
  <si>
    <t>564861111</t>
  </si>
  <si>
    <t>Podklad ze štěrkodrti ŠD s rozprostřením a zhutněním plochy přes 100 m2, po zhutnění tl. 200 mm</t>
  </si>
  <si>
    <t>377895922</t>
  </si>
  <si>
    <t>https://podminky.urs.cz/item/CS_URS_2023_01/564861111</t>
  </si>
  <si>
    <t>29,8"pojezdová dlažba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</si>
  <si>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</si>
  <si>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</si>
  <si>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-150767019</t>
  </si>
  <si>
    <t>https://podminky.urs.cz/item/CS_URS_2023_01/596211112</t>
  </si>
  <si>
    <t>2,5+21,4+40,7+21,3+18,7+1,2+0,9+0,6+37,5+1,1+1,1"klasická dlažba</t>
  </si>
  <si>
    <t>0,45*2+3,6+0,45*2+2"hladká dlažba</t>
  </si>
  <si>
    <t>1,2+3,1+1,45+1,2+0,9+1,5"reliéfní dlažba</t>
  </si>
  <si>
    <t>5,2+5,2"barevná</t>
  </si>
  <si>
    <t>-81910343</t>
  </si>
  <si>
    <t>147*1,03 'Přepočtené koeficientem množství</t>
  </si>
  <si>
    <t>59245008</t>
  </si>
  <si>
    <t>dlažba tvar obdélník betonová 200x100x60mm barevná</t>
  </si>
  <si>
    <t>44596734</t>
  </si>
  <si>
    <t>10,4*1,03 'Přepočtené koeficientem množství</t>
  </si>
  <si>
    <t>702502998</t>
  </si>
  <si>
    <t>9,35*1,03 'Přepočtené koeficientem množství</t>
  </si>
  <si>
    <t>566584500</t>
  </si>
  <si>
    <t>7,4*1,03 'Přepočtené koeficientem množství</t>
  </si>
  <si>
    <t>-652520050</t>
  </si>
  <si>
    <t>10,4+9,35+7,4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</si>
  <si>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</si>
  <si>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</si>
  <si>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1449804901</t>
  </si>
  <si>
    <t>https://podminky.urs.cz/item/CS_URS_2023_01/596212212</t>
  </si>
  <si>
    <t>4,9+4,8+8"klasická</t>
  </si>
  <si>
    <t>1,4+1,6+2,5"hladká</t>
  </si>
  <si>
    <t>3,7+2,9"reliéfní</t>
  </si>
  <si>
    <t>59245005</t>
  </si>
  <si>
    <t>dlažba tvar obdélník betonová 200x100x80mm barevná</t>
  </si>
  <si>
    <t>-280382199</t>
  </si>
  <si>
    <t>17,7*1,03 'Přepočtené koeficientem množství</t>
  </si>
  <si>
    <t>59245226</t>
  </si>
  <si>
    <t>dlažba tvar obdélník betonová pro nevidomé 200x100x80mm barevná</t>
  </si>
  <si>
    <t>1870242326</t>
  </si>
  <si>
    <t>5924503-R2</t>
  </si>
  <si>
    <t xml:space="preserve">dlažba tvar čtverec betonová 200x200x80mm přírodní, rovné hrany po obvodu-bez zkosení, spára mezi prvky max. 4 mm </t>
  </si>
  <si>
    <t>1988105762</t>
  </si>
  <si>
    <t>596212214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</si>
  <si>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</si>
  <si>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914470395</t>
  </si>
  <si>
    <t>https://podminky.urs.cz/item/CS_URS_2023_01/596212214</t>
  </si>
  <si>
    <t>5,5+6,6</t>
  </si>
  <si>
    <t>-1892491209</t>
  </si>
  <si>
    <t>3,5"mezi obrubníkem a asfaltem</t>
  </si>
  <si>
    <t>44</t>
  </si>
  <si>
    <t>-1241907482</t>
  </si>
  <si>
    <t>1,5+0,6+14+1,9+0,8"plochy z kačírku</t>
  </si>
  <si>
    <t>45</t>
  </si>
  <si>
    <t>551057235</t>
  </si>
  <si>
    <t>46</t>
  </si>
  <si>
    <t>899431111</t>
  </si>
  <si>
    <t>Výšková úprava uličního vstupu nebo vpusti do 200 mm zvýšením krycího hrnce, šoupěte nebo hydrantu bez úpravy armatur</t>
  </si>
  <si>
    <t>2097837376</t>
  </si>
  <si>
    <t>https://podminky.urs.cz/item/CS_URS_2023_01/899431111</t>
  </si>
  <si>
    <t>47</t>
  </si>
  <si>
    <t>271296991</t>
  </si>
  <si>
    <t>48</t>
  </si>
  <si>
    <t>-923163594</t>
  </si>
  <si>
    <t>49</t>
  </si>
  <si>
    <t>-1140074297</t>
  </si>
  <si>
    <t>50</t>
  </si>
  <si>
    <t>-1038149468</t>
  </si>
  <si>
    <t>4+4,6+3,1"ve sjzedech</t>
  </si>
  <si>
    <t>51</t>
  </si>
  <si>
    <t>1004060789</t>
  </si>
  <si>
    <t>11,7*1,02 'Přepočtené koeficientem množství</t>
  </si>
  <si>
    <t>52</t>
  </si>
  <si>
    <t>-1811495708</t>
  </si>
  <si>
    <t>(94,5+79+32,2+3)-38"obrubníky mezi chodníkem a komunikací</t>
  </si>
  <si>
    <t>-(25+11+36+28,5)"doprovodné a nepřímé výdaje</t>
  </si>
  <si>
    <t>53</t>
  </si>
  <si>
    <t>573824046</t>
  </si>
  <si>
    <t>70,2-9</t>
  </si>
  <si>
    <t>61,2*1,02 'Přepočtené koeficientem množství</t>
  </si>
  <si>
    <t>54</t>
  </si>
  <si>
    <t>-233448330</t>
  </si>
  <si>
    <t>55</t>
  </si>
  <si>
    <t>338194336</t>
  </si>
  <si>
    <t>234,8+11,5+3,6+5,2+2+1,4+1,1"pro konstrukci chodníku</t>
  </si>
  <si>
    <t>2,8+23+4,2+1,3"pro kačírek</t>
  </si>
  <si>
    <t>56</t>
  </si>
  <si>
    <t>174940307</t>
  </si>
  <si>
    <t>290,9*1,02 'Přepočtené koeficientem množství</t>
  </si>
  <si>
    <t>57</t>
  </si>
  <si>
    <t>916431112</t>
  </si>
  <si>
    <t>Osazení betonového bezbariérového obrubníku s ložem betonovým tl. 150 mm úložná šířka do 400 mm s boční opěrou</t>
  </si>
  <si>
    <t>1875271876</t>
  </si>
  <si>
    <t>https://podminky.urs.cz/item/CS_URS_2023_01/916431112</t>
  </si>
  <si>
    <t>15*2+4*2</t>
  </si>
  <si>
    <t>58</t>
  </si>
  <si>
    <t>59217041</t>
  </si>
  <si>
    <t>obrubník betonový bezbariérový přímý</t>
  </si>
  <si>
    <t>1495877916</t>
  </si>
  <si>
    <t>38-8</t>
  </si>
  <si>
    <t>30*1,02 'Přepočtené koeficientem množství</t>
  </si>
  <si>
    <t>59</t>
  </si>
  <si>
    <t>59217040</t>
  </si>
  <si>
    <t>obrubník betonový bezbariérový náběhový</t>
  </si>
  <si>
    <t>165275646</t>
  </si>
  <si>
    <t>(2+2)*2</t>
  </si>
  <si>
    <t>8*1,02 'Přepočtené koeficientem množství</t>
  </si>
  <si>
    <t>60</t>
  </si>
  <si>
    <t>-293447431</t>
  </si>
  <si>
    <t>61</t>
  </si>
  <si>
    <t>-1583464924</t>
  </si>
  <si>
    <t>3"přemístění - dopravní značky</t>
  </si>
  <si>
    <t>2"odstranění reklamní cedule</t>
  </si>
  <si>
    <t>62</t>
  </si>
  <si>
    <t>981011111</t>
  </si>
  <si>
    <t>Demolice budov postupným rozebíráním dřevěných lehkých, jednostranně obitých</t>
  </si>
  <si>
    <t>-1122100246</t>
  </si>
  <si>
    <t>https://podminky.urs.cz/item/CS_URS_2023_01/981011111</t>
  </si>
  <si>
    <t xml:space="preserve">3,5*2,5*3,5"autobusová zastávka </t>
  </si>
  <si>
    <t>63</t>
  </si>
  <si>
    <t>1082505569</t>
  </si>
  <si>
    <t>1,913+11,687"kamenivo</t>
  </si>
  <si>
    <t>64</t>
  </si>
  <si>
    <t>-1743889202</t>
  </si>
  <si>
    <t>13,6*39 'Přepočtené koeficientem množství</t>
  </si>
  <si>
    <t>65</t>
  </si>
  <si>
    <t>2006433483</t>
  </si>
  <si>
    <t>4,59+2,73+2,832+24,213+20,345+7,031+2,53+9,02+1,4+0,410"beton</t>
  </si>
  <si>
    <t>7,301+6,135+3,729"živice</t>
  </si>
  <si>
    <t>1,094"dřevo</t>
  </si>
  <si>
    <t>0,1"izolace</t>
  </si>
  <si>
    <t>66</t>
  </si>
  <si>
    <t>1322211412</t>
  </si>
  <si>
    <t>86,156*39 'Přepočtené koeficientem množství</t>
  </si>
  <si>
    <t>67</t>
  </si>
  <si>
    <t>-645033624</t>
  </si>
  <si>
    <t>68</t>
  </si>
  <si>
    <t>-331137654</t>
  </si>
  <si>
    <t>1.9 - Parkování před ZŠ</t>
  </si>
  <si>
    <t>964490973</t>
  </si>
  <si>
    <t>2,4*9+1,5*2"stávající chodník</t>
  </si>
  <si>
    <t>-13,8"nepřímé výdaje</t>
  </si>
  <si>
    <t>-1994373683</t>
  </si>
  <si>
    <t>35"stávající bet. desky</t>
  </si>
  <si>
    <t>-586225511</t>
  </si>
  <si>
    <t>18*3"stávající šd plocha</t>
  </si>
  <si>
    <t>-50,6"nepřímé výdaje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</si>
  <si>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</si>
  <si>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</si>
  <si>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-2062031840</t>
  </si>
  <si>
    <t>https://podminky.urs.cz/item/CS_URS_2023_01/113107323</t>
  </si>
  <si>
    <t xml:space="preserve">70,5"stávající šd plocha + pod deskami </t>
  </si>
  <si>
    <t>-46,7"nepřímé výdaje</t>
  </si>
  <si>
    <t>1657307981</t>
  </si>
  <si>
    <t>26,5"silniční obrubník</t>
  </si>
  <si>
    <t>-22"nepřímé výdaje</t>
  </si>
  <si>
    <t>677565991</t>
  </si>
  <si>
    <t>7+2+3</t>
  </si>
  <si>
    <t>390058722</t>
  </si>
  <si>
    <t>224806730</t>
  </si>
  <si>
    <t>11*0,2"v zeleni</t>
  </si>
  <si>
    <t>52*0,05"pod dlažbou</t>
  </si>
  <si>
    <t>-1125249494</t>
  </si>
  <si>
    <t>1986163917</t>
  </si>
  <si>
    <t>4,8</t>
  </si>
  <si>
    <t>-1775700424</t>
  </si>
  <si>
    <t>4,8*30 'Přepočtené koeficientem množství</t>
  </si>
  <si>
    <t>-684419393</t>
  </si>
  <si>
    <t>-1023978224</t>
  </si>
  <si>
    <t>52*0,1"pro chodník - doplnění pod skladbu</t>
  </si>
  <si>
    <t>-1145228064</t>
  </si>
  <si>
    <t>5,2*2,3 'Přepočtené koeficientem množství</t>
  </si>
  <si>
    <t>-168157307</t>
  </si>
  <si>
    <t>-761803795</t>
  </si>
  <si>
    <t>51,75</t>
  </si>
  <si>
    <t>181311103</t>
  </si>
  <si>
    <t>Rozprostření a urovnání ornice v rovině nebo ve svahu sklonu do 1:5 ručně při souvislé ploše, tl. vrstvy do 200 mm</t>
  </si>
  <si>
    <t>898352406</t>
  </si>
  <si>
    <t>https://podminky.urs.cz/item/CS_URS_2023_01/181311103</t>
  </si>
  <si>
    <t>1616430241</t>
  </si>
  <si>
    <t>15*3"zatravnění u plotu</t>
  </si>
  <si>
    <t>608864991</t>
  </si>
  <si>
    <t>45*0,02 'Přepočtené koeficientem množství</t>
  </si>
  <si>
    <t>-2041230911</t>
  </si>
  <si>
    <t>51,75"pochozí dlažba</t>
  </si>
  <si>
    <t>-1858103272</t>
  </si>
  <si>
    <t>-1387809068</t>
  </si>
  <si>
    <t>51,75*1,03 'Přepočtené koeficientem množství</t>
  </si>
  <si>
    <t>-1098720451</t>
  </si>
  <si>
    <t>3+1,5"mezi obrubníkem a asfaltem</t>
  </si>
  <si>
    <t>1383993553</t>
  </si>
  <si>
    <t>-799623414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</si>
  <si>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</si>
  <si>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</si>
  <si>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-768739706</t>
  </si>
  <si>
    <t>https://podminky.urs.cz/item/CS_URS_2023_01/916231213</t>
  </si>
  <si>
    <t>59217021</t>
  </si>
  <si>
    <t>obrubník betonový chodníkový 1000x150x300mm</t>
  </si>
  <si>
    <t>-1104959730</t>
  </si>
  <si>
    <t>29*1,02 'Přepočtené koeficientem množství</t>
  </si>
  <si>
    <t>-624427423</t>
  </si>
  <si>
    <t>8,12+10,472"kamenivo</t>
  </si>
  <si>
    <t>-1817258817</t>
  </si>
  <si>
    <t>18,592*39 'Přepočtené koeficientem množství</t>
  </si>
  <si>
    <t>213008784</t>
  </si>
  <si>
    <t>2,808+8,925+0,923+0,48"beton</t>
  </si>
  <si>
    <t>-2144285595</t>
  </si>
  <si>
    <t>13,136*39 'Přepočtené koeficientem množství</t>
  </si>
  <si>
    <t>1511622242</t>
  </si>
  <si>
    <t>-14734432</t>
  </si>
  <si>
    <t>1.10 - Výstavba chodníku u ŽP</t>
  </si>
  <si>
    <t>1782584617</t>
  </si>
  <si>
    <t>1,500"stávající chodní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</si>
  <si>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</si>
  <si>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</si>
  <si>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-154662780</t>
  </si>
  <si>
    <t>https://podminky.urs.cz/item/CS_URS_2023_01/113107121</t>
  </si>
  <si>
    <t>9,55*0,75+8,1*0,75"krajnice za asfaltem pro novou kci chodníku</t>
  </si>
  <si>
    <t xml:space="preserve">13"sjezd 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</si>
  <si>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</si>
  <si>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</si>
  <si>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-2059853619</t>
  </si>
  <si>
    <t>https://podminky.urs.cz/item/CS_URS_2023_01/113107131</t>
  </si>
  <si>
    <t>9,5*0,75+8*0,75"vybourání krajnice vozovky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</si>
  <si>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</si>
  <si>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</si>
  <si>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-683354356</t>
  </si>
  <si>
    <t>https://podminky.urs.cz/item/CS_URS_2023_01/113107143</t>
  </si>
  <si>
    <t>-1005563698</t>
  </si>
  <si>
    <t>1+2"pro napojení na stávající obrubník</t>
  </si>
  <si>
    <t>591568951</t>
  </si>
  <si>
    <t>(1,5*1,5)*0,15*3"snížená místa chodníku</t>
  </si>
  <si>
    <t>11,6*0,05"pro sjezd</t>
  </si>
  <si>
    <t>-941808683</t>
  </si>
  <si>
    <t>-840281087</t>
  </si>
  <si>
    <t>-478765490</t>
  </si>
  <si>
    <t>1,593*30 'Přepočtené koeficientem množství</t>
  </si>
  <si>
    <t>-1080479476</t>
  </si>
  <si>
    <t>1449910035</t>
  </si>
  <si>
    <t>23,95"pochozí chodník</t>
  </si>
  <si>
    <t>-(1,5*1,5)*3"snížená místa chodníku</t>
  </si>
  <si>
    <t>Mezisoučet</t>
  </si>
  <si>
    <t>17,2*0,15"dosypání pod skladbu</t>
  </si>
  <si>
    <t>-1713988805</t>
  </si>
  <si>
    <t>2,58*2,3 'Přepočtené koeficientem množství</t>
  </si>
  <si>
    <t>1078518209</t>
  </si>
  <si>
    <t>-1667374533</t>
  </si>
  <si>
    <t>23,95"pochozí dlažba</t>
  </si>
  <si>
    <t>-369537116</t>
  </si>
  <si>
    <t>11,6"pojezdová dlažba</t>
  </si>
  <si>
    <t>-695940044</t>
  </si>
  <si>
    <t>11,7+8,4+1"klasická dlažba</t>
  </si>
  <si>
    <t>0,4*3"hladká dlažba</t>
  </si>
  <si>
    <t>0,55*3"reliéfní dlažba</t>
  </si>
  <si>
    <t>-1286816092</t>
  </si>
  <si>
    <t>21,1*1,03 'Přepočtené koeficientem množství</t>
  </si>
  <si>
    <t>-364174525</t>
  </si>
  <si>
    <t>1,65*1,03 'Přepočtené koeficientem množství</t>
  </si>
  <si>
    <t>1368384363</t>
  </si>
  <si>
    <t>1,2*1,03 'Přepočtené koeficientem množství</t>
  </si>
  <si>
    <t>1998511946</t>
  </si>
  <si>
    <t>1,65+1,2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</si>
  <si>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</si>
  <si>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</si>
  <si>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1439544590</t>
  </si>
  <si>
    <t>https://podminky.urs.cz/item/CS_URS_2023_01/596212213</t>
  </si>
  <si>
    <t>6,3"klasická</t>
  </si>
  <si>
    <t>2,3"hladká</t>
  </si>
  <si>
    <t>3"reliéfní</t>
  </si>
  <si>
    <t>-2022359653</t>
  </si>
  <si>
    <t>6,3*1,01 'Přepočtené koeficientem množství</t>
  </si>
  <si>
    <t>-955154779</t>
  </si>
  <si>
    <t>3*1,03 'Přepočtené koeficientem množství</t>
  </si>
  <si>
    <t>-2077318960</t>
  </si>
  <si>
    <t>2,3*1,03 'Přepočtené koeficientem množství</t>
  </si>
  <si>
    <t>-1808849073</t>
  </si>
  <si>
    <t>3+2,3</t>
  </si>
  <si>
    <t>1560924476</t>
  </si>
  <si>
    <t>12+11+15"mezi obrubníkem a asfaltem</t>
  </si>
  <si>
    <t>1902145405</t>
  </si>
  <si>
    <t>2,5</t>
  </si>
  <si>
    <t>-433835604</t>
  </si>
  <si>
    <t>2024777259</t>
  </si>
  <si>
    <t>12+11"obrubníky v místě úprav sjezdů</t>
  </si>
  <si>
    <t>13,5+1,5"sjezd</t>
  </si>
  <si>
    <t>-1596432242</t>
  </si>
  <si>
    <t>23-4,5+13,5</t>
  </si>
  <si>
    <t>32*1,02 'Přepočtené koeficientem množství</t>
  </si>
  <si>
    <t>-1504255055</t>
  </si>
  <si>
    <t>1,5*3+1,5</t>
  </si>
  <si>
    <t>2088786643</t>
  </si>
  <si>
    <t>8,1+9,6+3,5"pro konstrukci chodníku</t>
  </si>
  <si>
    <t>-1811205448</t>
  </si>
  <si>
    <t>21,2*1,02 'Přepočtené koeficientem množství</t>
  </si>
  <si>
    <t>41175149</t>
  </si>
  <si>
    <t>2,5"pod kačírek</t>
  </si>
  <si>
    <t>919735113</t>
  </si>
  <si>
    <t>Řezání stávajícího živičného krytu nebo podkladu hloubky přes 100 do 150 mm</t>
  </si>
  <si>
    <t>-1293846049</t>
  </si>
  <si>
    <t>https://podminky.urs.cz/item/CS_URS_2023_01/919735113</t>
  </si>
  <si>
    <t>12+11+15"pro osazení obrubníku</t>
  </si>
  <si>
    <t>-1276115334</t>
  </si>
  <si>
    <t>4,715"šd</t>
  </si>
  <si>
    <t>-1413590245</t>
  </si>
  <si>
    <t>4,715*39 'Přepočtené koeficientem množství</t>
  </si>
  <si>
    <t>-49109940</t>
  </si>
  <si>
    <t>0,39+8,491+0,615"beton</t>
  </si>
  <si>
    <t>8,256"živice</t>
  </si>
  <si>
    <t>-1220846731</t>
  </si>
  <si>
    <t>17,752*39 'Přepočtené koeficientem množství</t>
  </si>
  <si>
    <t>-53309287</t>
  </si>
  <si>
    <t>-1655245231</t>
  </si>
  <si>
    <t>1.11 - Stavební úpravy chodníku SO 1</t>
  </si>
  <si>
    <t>112251101</t>
  </si>
  <si>
    <t>Odstranění pařezů strojně s jejich vykopáním nebo vytrháním průměru přes 100 do 300 mm</t>
  </si>
  <si>
    <t>-1324107650</t>
  </si>
  <si>
    <t>https://podminky.urs.cz/item/CS_URS_2023_01/112251101</t>
  </si>
  <si>
    <t>112251102</t>
  </si>
  <si>
    <t>Odstranění pařezů strojně s jejich vykopáním nebo vytrháním průměru přes 300 do 500 mm</t>
  </si>
  <si>
    <t>-1670469589</t>
  </si>
  <si>
    <t>https://podminky.urs.cz/item/CS_URS_2023_01/112251102</t>
  </si>
  <si>
    <t>112251103</t>
  </si>
  <si>
    <t>Odstranění pařezů strojně s jejich vykopáním nebo vytrháním průměru přes 500 do 700 mm</t>
  </si>
  <si>
    <t>-1802137396</t>
  </si>
  <si>
    <t>https://podminky.urs.cz/item/CS_URS_2023_01/112251103</t>
  </si>
  <si>
    <t>112251104</t>
  </si>
  <si>
    <t>Odstranění pařezů strojně s jejich vykopáním nebo vytrháním průměru přes 700 do 900 mm</t>
  </si>
  <si>
    <t>673853223</t>
  </si>
  <si>
    <t>https://podminky.urs.cz/item/CS_URS_2023_01/112251104</t>
  </si>
  <si>
    <t>112251105</t>
  </si>
  <si>
    <t>Odstranění pařezů strojně s jejich vykopáním nebo vytrháním průměru přes 900 do 1100 mm</t>
  </si>
  <si>
    <t>323169498</t>
  </si>
  <si>
    <t>https://podminky.urs.cz/item/CS_URS_2023_01/112251105</t>
  </si>
  <si>
    <t>569237690</t>
  </si>
  <si>
    <t xml:space="preserve">2*1,5"stávajícího pro napojení </t>
  </si>
  <si>
    <t>1064142841</t>
  </si>
  <si>
    <t>-1385360840</t>
  </si>
  <si>
    <t>2*0,5"lokální dobourání betonu</t>
  </si>
  <si>
    <t>-963974725</t>
  </si>
  <si>
    <t>3+38,6"odstranění kce chodníku - asfalt</t>
  </si>
  <si>
    <t>-2079248721</t>
  </si>
  <si>
    <t>81,8+74,2+172,3"odstranění kce chodníku - asfalt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</si>
  <si>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</si>
  <si>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</si>
  <si>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312188941</t>
  </si>
  <si>
    <t>https://podminky.urs.cz/item/CS_URS_2023_01/113107231</t>
  </si>
  <si>
    <t>527,2+248,5"odstranění kce chodníku - asfalt</t>
  </si>
  <si>
    <t>1687161628</t>
  </si>
  <si>
    <t>1,5*1,5"lokální bourání betonu</t>
  </si>
  <si>
    <t>-1005134224</t>
  </si>
  <si>
    <t>334834124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</si>
  <si>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</si>
  <si>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</si>
  <si>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-1841631607</t>
  </si>
  <si>
    <t>https://podminky.urs.cz/item/CS_URS_2023_01/113107241</t>
  </si>
  <si>
    <t>1847096742</t>
  </si>
  <si>
    <t>27,5+8+15+7"vnější strana chodníku (u plotů)</t>
  </si>
  <si>
    <t>15,5+9+10+15+9+14+9+8,5+5,5+7,5"obrubníky v místě úprav sjezdů (u komunikace)</t>
  </si>
  <si>
    <t>(19+1+19+4,1+4,9+23+23,6+41,3+29,3+51,1+19,4+14+18,5+45,3)/100*10"předpokládaná výměna poškozených obrub 10% u komunikace</t>
  </si>
  <si>
    <t>162717422</t>
  </si>
  <si>
    <t>28+43,5+36,8+49,8+22+14,1+19,8+12,7"vnější strana chodníku (u plotů)</t>
  </si>
  <si>
    <t>328117408</t>
  </si>
  <si>
    <t>(7,6+6,5)*0,22"místo pro přecházení</t>
  </si>
  <si>
    <t>(17,7+20,6+30+21+21,5+20,9+20,9+18,2)*0,3"sjezdy</t>
  </si>
  <si>
    <t>786,4*0,2*0,10"odkopávka pro výměnu silnicních obrubníků</t>
  </si>
  <si>
    <t>1152677671</t>
  </si>
  <si>
    <t>-2045238769</t>
  </si>
  <si>
    <t>1674388585</t>
  </si>
  <si>
    <t>70,07*30 'Přepočtené koeficientem množství</t>
  </si>
  <si>
    <t>561387476</t>
  </si>
  <si>
    <t>-793919315</t>
  </si>
  <si>
    <t>503,5*0,2"doplnění skladby po vybourání stávající kce chodníku - pod skladbu</t>
  </si>
  <si>
    <t>(407,9*0,3)*0,2"doplnění skladby po vybourání stávající kce chodníku - pod záhonový obrubník u chodníku</t>
  </si>
  <si>
    <t>(518-(407,9*0,3))*0,2"doplnění skladby po vybourání stávající kce chodníku - pod kačírkem</t>
  </si>
  <si>
    <t>-2000582046</t>
  </si>
  <si>
    <t>204,3*2,3 'Přepočtené koeficientem množství</t>
  </si>
  <si>
    <t>26844502</t>
  </si>
  <si>
    <t>-1782031189</t>
  </si>
  <si>
    <t>503,5+139,1</t>
  </si>
  <si>
    <t>-725321345</t>
  </si>
  <si>
    <t>506,5"pochozí dlažba</t>
  </si>
  <si>
    <t>-210828821</t>
  </si>
  <si>
    <t>139,1"pojezdová dlažba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</si>
  <si>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</si>
  <si>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</si>
  <si>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1261698263</t>
  </si>
  <si>
    <t>https://podminky.urs.cz/item/CS_URS_2023_01/596211113</t>
  </si>
  <si>
    <t>4,15+3,75+27+2,6+43,7+11,7+2,8+9,9+37+38,2+57+40,2+75,2+30,1+0,9+19+25,9+65"klasická dlažba</t>
  </si>
  <si>
    <t>2,4+1,8"hladká dlažba</t>
  </si>
  <si>
    <t>2,6+2,6"reliéfní dlažba</t>
  </si>
  <si>
    <t>2*1,5"stávajícího pro napojení - bez dodávky</t>
  </si>
  <si>
    <t>-49877054</t>
  </si>
  <si>
    <t>494,1*1,01 'Přepočtené koeficientem množství</t>
  </si>
  <si>
    <t>-313729065</t>
  </si>
  <si>
    <t>-323636257</t>
  </si>
  <si>
    <t>4,2*1,03 'Přepočtené koeficientem množství</t>
  </si>
  <si>
    <t>1975823190</t>
  </si>
  <si>
    <t>4,2+5,2</t>
  </si>
  <si>
    <t>553916185</t>
  </si>
  <si>
    <t>6,8+9,9+7,6+7,5+7,3+10,3+11,4+11,1+10,9+9"klasická</t>
  </si>
  <si>
    <t>2+2,6+2,1+3,9+2,5+2,6+2,5+2,3+2"hladká</t>
  </si>
  <si>
    <t>2,1+2,9+2+4,6+2,9+2,9+2,8+2,5+2,1"reliéfní</t>
  </si>
  <si>
    <t>1827705371</t>
  </si>
  <si>
    <t>91,8*1,01 'Přepočtené koeficientem množství</t>
  </si>
  <si>
    <t>1268978395</t>
  </si>
  <si>
    <t>24,8*1,03 'Přepočtené koeficientem množství</t>
  </si>
  <si>
    <t>427492215</t>
  </si>
  <si>
    <t>22,5*1,03 'Přepočtené koeficientem množství</t>
  </si>
  <si>
    <t>-878612053</t>
  </si>
  <si>
    <t>22,5+24,8</t>
  </si>
  <si>
    <t>-1090723027</t>
  </si>
  <si>
    <t>134,35"podél nových obrubníků</t>
  </si>
  <si>
    <t>-575911918</t>
  </si>
  <si>
    <t>7,3+24+3,5+41,4+11,3+10,1+37,8+36,4+58,9+30,9+78,2+40,6+6,6+92,8+3,2+35</t>
  </si>
  <si>
    <t>-2104111567</t>
  </si>
  <si>
    <t>1730325084</t>
  </si>
  <si>
    <t>-1423481598</t>
  </si>
  <si>
    <t>634680838</t>
  </si>
  <si>
    <t>-1397220300</t>
  </si>
  <si>
    <t>950721570</t>
  </si>
  <si>
    <t>4,1+4,6+4,6+4,5+4,5+6,1+6+5,8+5,2+4,1"obrubník ve sjezdech</t>
  </si>
  <si>
    <t>-1690899927</t>
  </si>
  <si>
    <t>49,5*1,02 'Přepočtené koeficientem množství</t>
  </si>
  <si>
    <t>-59074895</t>
  </si>
  <si>
    <t>15,5+9+10+15+9+14+9+8,5+5,5+7,5"obrubníky v místě úprav sjezdů</t>
  </si>
  <si>
    <t>(19+1+19+4,1+4,9+23+23,6+41,3+29,3+51,1+19,4+14+18,5+45,3)/100*10"předpokládaná výměna poškozených obrub 10%</t>
  </si>
  <si>
    <t>-9140671</t>
  </si>
  <si>
    <t>134,35-31,5</t>
  </si>
  <si>
    <t>102,85*1,02 'Přepočtené koeficientem množství</t>
  </si>
  <si>
    <t>-630279220</t>
  </si>
  <si>
    <t>1,5*21</t>
  </si>
  <si>
    <t>31,5*1,02 'Přepočtené koeficientem množství</t>
  </si>
  <si>
    <t>-443210253</t>
  </si>
  <si>
    <t>12,5+21,7+4+36,2+12,2+1,5+10,8+31+32+44,4+31,4+56,6+28,1+14,1+18,7+45,3+5,7+1,7"pro konstrukci chodníku</t>
  </si>
  <si>
    <t>10,9+20,4+3,1+34,1+9,6+8,2+28,3+29,2+45,4+33,4+47,8+26,6+14,1+42,8+1,8+22,8"pro kačírek</t>
  </si>
  <si>
    <t>-698061545</t>
  </si>
  <si>
    <t>786,4*1,02 'Přepočtené koeficientem množství</t>
  </si>
  <si>
    <t>-2077667407</t>
  </si>
  <si>
    <t>7,3+24+3,5+41,4+11,3+10,1+37,8+36,4+58,9+30,9+78,2+40,6+6,6+92,8+3,2+35"pod kačírek</t>
  </si>
  <si>
    <t>919735111</t>
  </si>
  <si>
    <t>Řezání stávajícího živičného krytu nebo podkladu hloubky do 50 mm</t>
  </si>
  <si>
    <t>-1297323349</t>
  </si>
  <si>
    <t>https://podminky.urs.cz/item/CS_URS_2023_01/919735111</t>
  </si>
  <si>
    <t>4,6+5,2"pro oddělení skladeb v místě napojení na pochodníky k objektům</t>
  </si>
  <si>
    <t>919735123</t>
  </si>
  <si>
    <t>Řezání stávajícího betonového krytu nebo podkladu hloubky přes 100 do 150 mm</t>
  </si>
  <si>
    <t>-1927414727</t>
  </si>
  <si>
    <t>https://podminky.urs.cz/item/CS_URS_2023_01/919735123</t>
  </si>
  <si>
    <t>1482919089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</si>
  <si>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</si>
  <si>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</si>
  <si>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-1610232147</t>
  </si>
  <si>
    <t>https://podminky.urs.cz/item/CS_URS_2023_01/979051121</t>
  </si>
  <si>
    <t>70805537</t>
  </si>
  <si>
    <t>0,87"kamenivo</t>
  </si>
  <si>
    <t>1108738798</t>
  </si>
  <si>
    <t>0,87*39 'Přepočtené koeficientem množství</t>
  </si>
  <si>
    <t>1767112157</t>
  </si>
  <si>
    <t>0,78+0,24+372,32+1,406+39,329+9,068"beton</t>
  </si>
  <si>
    <t>112,269"živice</t>
  </si>
  <si>
    <t>-712943009</t>
  </si>
  <si>
    <t>535,412*39 'Přepočtené koeficientem množství</t>
  </si>
  <si>
    <t>116358541</t>
  </si>
  <si>
    <t>585752988</t>
  </si>
  <si>
    <t>998223091</t>
  </si>
  <si>
    <t>Přesun hmot pro pozemní komunikace s krytem dlážděným Příplatek k ceně za zvětšený přesun přes vymezenou největší dopravní vzdálenost do 1000 m</t>
  </si>
  <si>
    <t>-154375050</t>
  </si>
  <si>
    <t>https://podminky.urs.cz/item/CS_URS_2023_01/998223091</t>
  </si>
  <si>
    <t>2 - Přímé doprovodné výdaje do 20%</t>
  </si>
  <si>
    <t>2.8 - Autobusová zastávka a křižovatka</t>
  </si>
  <si>
    <t>2018160770</t>
  </si>
  <si>
    <t>61,6"vybourání sjezdu - vozovka</t>
  </si>
  <si>
    <t>2124917570</t>
  </si>
  <si>
    <t>-460911176</t>
  </si>
  <si>
    <t>(37,5+6+6,5)/100*20</t>
  </si>
  <si>
    <t>(37,5+6+6,5)/100*80</t>
  </si>
  <si>
    <t>141,9"ornice</t>
  </si>
  <si>
    <t xml:space="preserve">173*0,35"odkopváka svahu pro záliv v ul. 2.po. arm. </t>
  </si>
  <si>
    <t xml:space="preserve">(141,9*0,15)*2"ornice - na mezideponii a k rozprostření </t>
  </si>
  <si>
    <t>60,55*30 'Přepočtené koeficientem množství</t>
  </si>
  <si>
    <t xml:space="preserve">(141,9*0,15)"ornice - k rozprostření </t>
  </si>
  <si>
    <t>60,55"vykopaná zemina pro odvoz</t>
  </si>
  <si>
    <t>141,9</t>
  </si>
  <si>
    <t>141,9"za obrubníkem</t>
  </si>
  <si>
    <t>141,9*0,02 'Přepočtené koeficientem množství</t>
  </si>
  <si>
    <t>65,8+76,1"pojezdová plocha - asfalt - záliv</t>
  </si>
  <si>
    <t>565145121</t>
  </si>
  <si>
    <t>Asfaltový beton vrstva podkladní ACP 16 (obalované kamenivo střednězrnné - OKS) s rozprostřením a zhutněním v pruhu šířky přes 3 m, po zhutnění tl. 60 mm</t>
  </si>
  <si>
    <t>729403879</t>
  </si>
  <si>
    <t>https://podminky.urs.cz/item/CS_URS_2023_01/565145121</t>
  </si>
  <si>
    <t>567122111</t>
  </si>
  <si>
    <t>Podklad ze směsi stmelené cementem SC bez dilatačních spár, s rozprostřením a zhutněním SC C 8/10 (KSC I), po zhutnění tl. 120 mm</t>
  </si>
  <si>
    <t>553492962</t>
  </si>
  <si>
    <t>https://podminky.urs.cz/item/CS_URS_2023_01/567122111</t>
  </si>
  <si>
    <t>573191111</t>
  </si>
  <si>
    <t>Postřik infiltrační kationaktivní emulzí v množství 1,00 kg/m2</t>
  </si>
  <si>
    <t>-231989845</t>
  </si>
  <si>
    <t>https://podminky.urs.cz/item/CS_URS_2023_01/573191111</t>
  </si>
  <si>
    <t>573211106</t>
  </si>
  <si>
    <t>Postřik spojovací PS bez posypu kamenivem z asfaltu silničního, v množství 0,20 kg/m2</t>
  </si>
  <si>
    <t>1741376375</t>
  </si>
  <si>
    <t>https://podminky.urs.cz/item/CS_URS_2023_01/573211106</t>
  </si>
  <si>
    <t>573211107</t>
  </si>
  <si>
    <t>Postřik spojovací PS bez posypu kamenivem z asfaltu silničního, v množství 0,30 kg/m2</t>
  </si>
  <si>
    <t>1286334435</t>
  </si>
  <si>
    <t>https://podminky.urs.cz/item/CS_URS_2023_01/573211107</t>
  </si>
  <si>
    <t>577134121</t>
  </si>
  <si>
    <t>Asfaltový beton vrstva obrusná ACO 11 (ABS) s rozprostřením a se zhutněním z nemodifikovaného asfaltu v pruhu šířky přes 3 m tř. I, po zhutnění tl. 40 mm</t>
  </si>
  <si>
    <t>1001280301</t>
  </si>
  <si>
    <t>https://podminky.urs.cz/item/CS_URS_2023_01/577134121</t>
  </si>
  <si>
    <t>-1638798670</t>
  </si>
  <si>
    <t>915221112</t>
  </si>
  <si>
    <t>Vodorovné dopravní značení stříkaným plastem vodící čára bílá šířky 250 mm souvislá retroreflexní</t>
  </si>
  <si>
    <t>-1141607539</t>
  </si>
  <si>
    <t>https://podminky.urs.cz/item/CS_URS_2023_01/915221112</t>
  </si>
  <si>
    <t>13*2</t>
  </si>
  <si>
    <t>915221122</t>
  </si>
  <si>
    <t>Vodorovné dopravní značení stříkaným plastem vodící čára bílá šířky 250 mm přerušovaná retroreflexní</t>
  </si>
  <si>
    <t>-737462994</t>
  </si>
  <si>
    <t>https://podminky.urs.cz/item/CS_URS_2023_01/915221122</t>
  </si>
  <si>
    <t>12*4</t>
  </si>
  <si>
    <t>26+48</t>
  </si>
  <si>
    <t>(11,5*2)"obrubník pro záliv</t>
  </si>
  <si>
    <t>23*1,02 'Přepočtené koeficientem množství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</si>
  <si>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</si>
  <si>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</si>
  <si>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297560045</t>
  </si>
  <si>
    <t>https://podminky.urs.cz/item/CS_URS_2023_01/919732221</t>
  </si>
  <si>
    <t>36,1"napojení asfaltů</t>
  </si>
  <si>
    <t>-1057570344</t>
  </si>
  <si>
    <t>36,1"komunikace</t>
  </si>
  <si>
    <t>17,864"kamenivo</t>
  </si>
  <si>
    <t>17,864*39 'Přepočtené koeficientem množství</t>
  </si>
  <si>
    <t>14,784+2,3+8,2"beton</t>
  </si>
  <si>
    <t>19,466"živice</t>
  </si>
  <si>
    <t>44,75*39 'Přepočtené koeficientem množství</t>
  </si>
  <si>
    <t>3 - Přímé doprovodné výdaje 10%</t>
  </si>
  <si>
    <t>3.1 - Sjezd do MK - 1. sjezd</t>
  </si>
  <si>
    <t>-2092694660</t>
  </si>
  <si>
    <t>12,3"vybourání sjezdu - vozovka</t>
  </si>
  <si>
    <t>-1868105797</t>
  </si>
  <si>
    <t>0,9"vybourání chodníku - pochozí plocha</t>
  </si>
  <si>
    <t>142258597</t>
  </si>
  <si>
    <t>9,5</t>
  </si>
  <si>
    <t>14,1*0,05"pro sjez</t>
  </si>
  <si>
    <t>0,705*30 'Přepočtené koeficientem množství</t>
  </si>
  <si>
    <t>14,1</t>
  </si>
  <si>
    <t>564861011</t>
  </si>
  <si>
    <t>Podklad ze štěrkodrti ŠD s rozprostřením a zhutněním plochy jednotlivě do 100 m2, po zhutnění tl. 200 mm</t>
  </si>
  <si>
    <t>-548948487</t>
  </si>
  <si>
    <t>https://podminky.urs.cz/item/CS_URS_2023_01/564861011</t>
  </si>
  <si>
    <t>14,1"pojezdová plocha - asfalt</t>
  </si>
  <si>
    <t>452649511</t>
  </si>
  <si>
    <t>1956367162</t>
  </si>
  <si>
    <t>-1031689365</t>
  </si>
  <si>
    <t>77903250</t>
  </si>
  <si>
    <t>-2133906226</t>
  </si>
  <si>
    <t>1404751978</t>
  </si>
  <si>
    <t>-1590521735</t>
  </si>
  <si>
    <t>9,5+3,5"napojení asfaltů</t>
  </si>
  <si>
    <t>221552413</t>
  </si>
  <si>
    <t>9,5+3,5</t>
  </si>
  <si>
    <t>182678230</t>
  </si>
  <si>
    <t>3,567"kamenivo</t>
  </si>
  <si>
    <t>-1002382002</t>
  </si>
  <si>
    <t>3,567*39 'Přepočtené koeficientem množství</t>
  </si>
  <si>
    <t>2,952+0,293+1,948"beton</t>
  </si>
  <si>
    <t>0,088+3,887"živice</t>
  </si>
  <si>
    <t>9,168*39 'Přepočtené koeficientem množství</t>
  </si>
  <si>
    <t>3.2 - Sjezd do MK - 2. sjezd</t>
  </si>
  <si>
    <t>17,65"vybourání sjezdu - vozovka</t>
  </si>
  <si>
    <t>17,65*0,05"pro sjez</t>
  </si>
  <si>
    <t>0,883*30 'Přepočtené koeficientem množství</t>
  </si>
  <si>
    <t>17,65</t>
  </si>
  <si>
    <t>-1893545500</t>
  </si>
  <si>
    <t>17,65"pojezdová plocha - asfalt</t>
  </si>
  <si>
    <t>1573471863</t>
  </si>
  <si>
    <t>1969300984</t>
  </si>
  <si>
    <t>78244593</t>
  </si>
  <si>
    <t>1228015689</t>
  </si>
  <si>
    <t>-1282354933</t>
  </si>
  <si>
    <t>-20963695</t>
  </si>
  <si>
    <t>1774691753</t>
  </si>
  <si>
    <t>4,9+11,2"napojení asfaltů</t>
  </si>
  <si>
    <t>2095666133</t>
  </si>
  <si>
    <t>5,8+14</t>
  </si>
  <si>
    <t>5,119"kamenivo</t>
  </si>
  <si>
    <t>5,119*39 'Přepočtené koeficientem množství</t>
  </si>
  <si>
    <t>4,236"beton</t>
  </si>
  <si>
    <t>5,577"živice</t>
  </si>
  <si>
    <t>9,813*39 'Přepočtené koeficientem množství</t>
  </si>
  <si>
    <t>3.3 - Sjedz do MK - 3. sjezd</t>
  </si>
  <si>
    <t>PSV - Práce a dodávky PSV</t>
  </si>
  <si>
    <t xml:space="preserve">    742 - Elektroinstalace - slaboproud</t>
  </si>
  <si>
    <t>65"vybourání sjezdu - vozovka</t>
  </si>
  <si>
    <t>65*0,05+1"pro skladbu komunikace + odkop svahu</t>
  </si>
  <si>
    <t>4,25*30 'Přepočtené koeficientem množství</t>
  </si>
  <si>
    <t>92509362</t>
  </si>
  <si>
    <t>65"pojezdová plocha - asfalt</t>
  </si>
  <si>
    <t>-1507822439</t>
  </si>
  <si>
    <t>564085379</t>
  </si>
  <si>
    <t>572243111</t>
  </si>
  <si>
    <t>Provizorní vyspravení neupravených výtluků s očištěním, zaplněním směsí a se zhutněním asfaltovým betonem</t>
  </si>
  <si>
    <t>-375525799</t>
  </si>
  <si>
    <t>https://podminky.urs.cz/item/CS_URS_2023_01/572243111</t>
  </si>
  <si>
    <t>(20*0,2*0,2)*2,65"doplnění asfaltu u obrubníku</t>
  </si>
  <si>
    <t>-1654876156</t>
  </si>
  <si>
    <t>823060669</t>
  </si>
  <si>
    <t>701087679</t>
  </si>
  <si>
    <t>172853299</t>
  </si>
  <si>
    <t>5+1,7+2,8"obrubníky v místě úprav sjezdů</t>
  </si>
  <si>
    <t>9,5*1,02 'Přepočtené koeficientem množství</t>
  </si>
  <si>
    <t>-1170818216</t>
  </si>
  <si>
    <t>4,2+14,5"napojení asfaltů</t>
  </si>
  <si>
    <t>-517723060</t>
  </si>
  <si>
    <t>17+8"stáv. asfaltu</t>
  </si>
  <si>
    <t>18,85"kamenivo</t>
  </si>
  <si>
    <t>18,85*39 'Přepočtené koeficientem množství</t>
  </si>
  <si>
    <t>15,6+0,513"beton</t>
  </si>
  <si>
    <t>20,54"živice</t>
  </si>
  <si>
    <t>36,653*39 'Přepočtené koeficientem množství</t>
  </si>
  <si>
    <t>PSV</t>
  </si>
  <si>
    <t>Práce a dodávky PSV</t>
  </si>
  <si>
    <t>742</t>
  </si>
  <si>
    <t>Elektroinstalace - slaboproud</t>
  </si>
  <si>
    <t>7420002-R</t>
  </si>
  <si>
    <t>Chránička telekomunikačního vedení - uložení stávajícího vedení do chráničky, ruční výkopy, pažení výkopu, lože, obsyp, zásyp ŠD včetně dodávky a montáže chráničky</t>
  </si>
  <si>
    <t>-438352921</t>
  </si>
  <si>
    <t>3.4 - Sjezd do MK - 4. sjezd</t>
  </si>
  <si>
    <t>68,6"vybourání sjezdu - vozovka</t>
  </si>
  <si>
    <t>75,7*0,05"pro skladbu komunikace</t>
  </si>
  <si>
    <t>3,785*30 'Přepočtené koeficientem množství</t>
  </si>
  <si>
    <t>68,6</t>
  </si>
  <si>
    <t>1114056048</t>
  </si>
  <si>
    <t>68,6"pojezdová plocha - asfalt</t>
  </si>
  <si>
    <t>1318375557</t>
  </si>
  <si>
    <t>-631305424</t>
  </si>
  <si>
    <t>1811869955</t>
  </si>
  <si>
    <t>-590235798</t>
  </si>
  <si>
    <t>1640799903</t>
  </si>
  <si>
    <t>927889903</t>
  </si>
  <si>
    <t>528414115</t>
  </si>
  <si>
    <t>1554995533</t>
  </si>
  <si>
    <t>16,8+4,7"napojení asfaltů</t>
  </si>
  <si>
    <t>-1246185353</t>
  </si>
  <si>
    <t>18+5</t>
  </si>
  <si>
    <t>19,894"kamenivo</t>
  </si>
  <si>
    <t>19,894*39 'Přepočtené koeficientem množství</t>
  </si>
  <si>
    <t>16,464"beton</t>
  </si>
  <si>
    <t>21,678"živice</t>
  </si>
  <si>
    <t>38,142*39 'Přepočtené koeficientem množství</t>
  </si>
  <si>
    <t>3.5 - Sjezd do MK - 5. sjezd</t>
  </si>
  <si>
    <t>24,4"vybourání sjezdu - vozovka</t>
  </si>
  <si>
    <t>24,4*0,05"pro skladbu komunikace</t>
  </si>
  <si>
    <t>1,22*30 'Přepočtené koeficientem množství</t>
  </si>
  <si>
    <t>24,4</t>
  </si>
  <si>
    <t>-2134469087</t>
  </si>
  <si>
    <t>24,4"pojezdová plocha - asfalt</t>
  </si>
  <si>
    <t>1042640047</t>
  </si>
  <si>
    <t>147279769</t>
  </si>
  <si>
    <t>729435793</t>
  </si>
  <si>
    <t>998465560</t>
  </si>
  <si>
    <t>-775106921</t>
  </si>
  <si>
    <t>2097849695</t>
  </si>
  <si>
    <t>516952450</t>
  </si>
  <si>
    <t>15+4,7"napojení asfaltů</t>
  </si>
  <si>
    <t>474166887</t>
  </si>
  <si>
    <t>7+17</t>
  </si>
  <si>
    <t>7,076"kamenivo</t>
  </si>
  <si>
    <t>7,076*39 'Přepočtené koeficientem množství</t>
  </si>
  <si>
    <t>5,856"beton</t>
  </si>
  <si>
    <t>7,71"živice</t>
  </si>
  <si>
    <t>13,566*39 'Přepočtené koeficientem množství</t>
  </si>
  <si>
    <t>3.6 - Sjezd na MK - 6. sjezd</t>
  </si>
  <si>
    <t>27,6"vybourání sjezdu - vozovka</t>
  </si>
  <si>
    <t>27,6*0,05"pro skladbu komunikace</t>
  </si>
  <si>
    <t>1,38*30 'Přepočtené koeficientem množství</t>
  </si>
  <si>
    <t>27,6</t>
  </si>
  <si>
    <t>-1756634559</t>
  </si>
  <si>
    <t>27,6"pojezdová plocha - asfalt</t>
  </si>
  <si>
    <t>312580862</t>
  </si>
  <si>
    <t>525892332</t>
  </si>
  <si>
    <t>-2112576000</t>
  </si>
  <si>
    <t>-1239947837</t>
  </si>
  <si>
    <t>1272191280</t>
  </si>
  <si>
    <t>880168868</t>
  </si>
  <si>
    <t>-1017556550</t>
  </si>
  <si>
    <t>882131078</t>
  </si>
  <si>
    <t>12,8+4,6"napojení asfaltů</t>
  </si>
  <si>
    <t>-1308460225</t>
  </si>
  <si>
    <t>5,7+14</t>
  </si>
  <si>
    <t>8,004"kamenivo</t>
  </si>
  <si>
    <t>8,004*39 'Přepočtené koeficientem množství</t>
  </si>
  <si>
    <t>6,624"beton</t>
  </si>
  <si>
    <t>8,722"živice</t>
  </si>
  <si>
    <t>15,346*39 'Přepočtené koeficientem množství</t>
  </si>
  <si>
    <t>3.7 - Sjezd do MK - 7. sjedz</t>
  </si>
  <si>
    <t>49,6"vybourání sjezdu - vozovka</t>
  </si>
  <si>
    <t>49,6*0,05"pro sjez</t>
  </si>
  <si>
    <t>2,48*30 'Přepočtené koeficientem množství</t>
  </si>
  <si>
    <t>49,5</t>
  </si>
  <si>
    <t>-1485524924</t>
  </si>
  <si>
    <t>49,6"pojezdová plocha - asfalt</t>
  </si>
  <si>
    <t>-924294629</t>
  </si>
  <si>
    <t>-482381786</t>
  </si>
  <si>
    <t>1520081089</t>
  </si>
  <si>
    <t>-1322886503</t>
  </si>
  <si>
    <t>1228360835</t>
  </si>
  <si>
    <t>-1967593501</t>
  </si>
  <si>
    <t>-1350504112</t>
  </si>
  <si>
    <t>5+11,65"napojení asfaltů</t>
  </si>
  <si>
    <t>-544845998</t>
  </si>
  <si>
    <t>15+5</t>
  </si>
  <si>
    <t>14,384"kamenivo</t>
  </si>
  <si>
    <t>14,384*39 'Přepočtené koeficientem množství</t>
  </si>
  <si>
    <t>11,904"beton</t>
  </si>
  <si>
    <t>15,674"živice</t>
  </si>
  <si>
    <t>27,578*39 'Přepočtené koeficientem množství</t>
  </si>
  <si>
    <t>3.8 - Autobusová zastávka a křižovatka</t>
  </si>
  <si>
    <t>8912472-R</t>
  </si>
  <si>
    <t>Přeložení stávajícího nadzemního hydrantu o 4 m včetně zemních prací a dodávky materiálu</t>
  </si>
  <si>
    <t>54358971</t>
  </si>
  <si>
    <t>3.9 - Parkování před ZŠ</t>
  </si>
  <si>
    <t xml:space="preserve">    2 - Zakládání</t>
  </si>
  <si>
    <t xml:space="preserve">    3 - Svislé a kompletní konstrukce</t>
  </si>
  <si>
    <t>132251101</t>
  </si>
  <si>
    <t>Hloubení nezapažených rýh šířky do 800 mm strojně s urovnáním dna do předepsaného profilu a spádu v hornině třídy těžitelnosti I skupiny 3 do 20 m3</t>
  </si>
  <si>
    <t>-480664326</t>
  </si>
  <si>
    <t>https://podminky.urs.cz/item/CS_URS_2023_01/132251101</t>
  </si>
  <si>
    <t>9*0,3*0,95"podezdívka oplocení</t>
  </si>
  <si>
    <t>139001101</t>
  </si>
  <si>
    <t>Příplatek k cenám hloubených vykopávek za ztížení vykopávky v blízkosti podzemního vedení nebo výbušnin pro jakoukoliv třídu horniny</t>
  </si>
  <si>
    <t>2034468760</t>
  </si>
  <si>
    <t>https://podminky.urs.cz/item/CS_URS_2023_01/139001101</t>
  </si>
  <si>
    <t>2026960466</t>
  </si>
  <si>
    <t>2,565</t>
  </si>
  <si>
    <t>1975423007</t>
  </si>
  <si>
    <t>2,565*30 'Přepočtené koeficientem množství</t>
  </si>
  <si>
    <t>1974013906</t>
  </si>
  <si>
    <t>-84985104</t>
  </si>
  <si>
    <t>Zakládání</t>
  </si>
  <si>
    <t>274322511</t>
  </si>
  <si>
    <t>Základy z betonu železového (bez výztuže) pasy z betonu se zvýšenými nároky na prostředí tř. C 25/30</t>
  </si>
  <si>
    <t>-1455923023</t>
  </si>
  <si>
    <t>https://podminky.urs.cz/item/CS_URS_2023_01/274322511</t>
  </si>
  <si>
    <t>10*0,3*1,15"podezdívka oplocení</t>
  </si>
  <si>
    <t>274351121</t>
  </si>
  <si>
    <t>Bednění základů pasů rovné zřízení</t>
  </si>
  <si>
    <t>-1683200983</t>
  </si>
  <si>
    <t>https://podminky.urs.cz/item/CS_URS_2023_01/274351121</t>
  </si>
  <si>
    <t>(10*2)*0,5</t>
  </si>
  <si>
    <t>274351122</t>
  </si>
  <si>
    <t>Bednění základů pasů rovné odstranění</t>
  </si>
  <si>
    <t>-1253470944</t>
  </si>
  <si>
    <t>https://podminky.urs.cz/item/CS_URS_2023_01/274351122</t>
  </si>
  <si>
    <t>Svislé a kompletní konstrukce</t>
  </si>
  <si>
    <t>338171123</t>
  </si>
  <si>
    <t>Montáž sloupků a vzpěr plotových ocelových trubkových nebo profilovaných výšky přes 2 do 2,6 m se zabetonováním do 0,08 m3 do připravených jamek</t>
  </si>
  <si>
    <t>1587651045</t>
  </si>
  <si>
    <t>https://podminky.urs.cz/item/CS_URS_2023_01/338171123</t>
  </si>
  <si>
    <t>55342263</t>
  </si>
  <si>
    <t>sloupek plotový koncový Pz a komaxitový 2500/48x1,5mm</t>
  </si>
  <si>
    <t>-742923425</t>
  </si>
  <si>
    <t>55342272</t>
  </si>
  <si>
    <t>vzpěra plotová 38x1,5mm včetně krytky s uchem 2000mm</t>
  </si>
  <si>
    <t>2058302763</t>
  </si>
  <si>
    <t>348401120</t>
  </si>
  <si>
    <t>Montáž oplocení z pletiva strojového s napínacími dráty do 1,6 m</t>
  </si>
  <si>
    <t>1581801087</t>
  </si>
  <si>
    <t>https://podminky.urs.cz/item/CS_URS_2023_01/348401120</t>
  </si>
  <si>
    <t>31327505</t>
  </si>
  <si>
    <t>pletivo drátěné plastifikované se čtvercovými oky 50/2,7 mm v 1600mm</t>
  </si>
  <si>
    <t>1213659296</t>
  </si>
  <si>
    <t>15*1,05 'Přepočtené koeficientem množství</t>
  </si>
  <si>
    <t>348401350</t>
  </si>
  <si>
    <t>Montáž oplocení z pletiva rozvinutí, uchycení a napnutí drátu napínacího</t>
  </si>
  <si>
    <t>-589574807</t>
  </si>
  <si>
    <t>https://podminky.urs.cz/item/CS_URS_2023_01/348401350</t>
  </si>
  <si>
    <t>15*3+15</t>
  </si>
  <si>
    <t>15619100</t>
  </si>
  <si>
    <t>drát kruhový poplastovaný napínací 2,5/3,5mm</t>
  </si>
  <si>
    <t>-153915779</t>
  </si>
  <si>
    <t>45*1,05 'Přepočtené koeficientem množství</t>
  </si>
  <si>
    <t>15619201</t>
  </si>
  <si>
    <t>drát poplastovaný kruhový vázací 2,0mm</t>
  </si>
  <si>
    <t>-734564445</t>
  </si>
  <si>
    <t>348401360</t>
  </si>
  <si>
    <t>Montáž oplocení z pletiva rozvinutí, uchycení a napnutí drátu přiháčkování pletiva k napínacímu drátu</t>
  </si>
  <si>
    <t>-797723763</t>
  </si>
  <si>
    <t>https://podminky.urs.cz/item/CS_URS_2023_01/348401360</t>
  </si>
  <si>
    <t>961044111</t>
  </si>
  <si>
    <t>Bourání základů z betonu prostého</t>
  </si>
  <si>
    <t>214461311</t>
  </si>
  <si>
    <t>https://podminky.urs.cz/item/CS_URS_2023_01/961044111</t>
  </si>
  <si>
    <t>9*0,25*0,5"bourání podezdívky plotu</t>
  </si>
  <si>
    <t>966071721</t>
  </si>
  <si>
    <t>Bourání plotových sloupků a vzpěr ocelových trubkových nebo profilovaných výšky do 2,50 m odřezáním</t>
  </si>
  <si>
    <t>-322716279</t>
  </si>
  <si>
    <t>https://podminky.urs.cz/item/CS_URS_2023_01/966071721</t>
  </si>
  <si>
    <t>966071821</t>
  </si>
  <si>
    <t>Rozebrání oplocení z pletiva drátěného se čtvercovými oky, výšky do 1,6 m</t>
  </si>
  <si>
    <t>-1690749694</t>
  </si>
  <si>
    <t>https://podminky.urs.cz/item/CS_URS_2023_01/966071821</t>
  </si>
  <si>
    <t>551966938</t>
  </si>
  <si>
    <t>469351206</t>
  </si>
  <si>
    <t>2,3*39 'Přepočtené koeficientem množství</t>
  </si>
  <si>
    <t>-315757167</t>
  </si>
  <si>
    <t>715012004</t>
  </si>
  <si>
    <t>1510988667</t>
  </si>
  <si>
    <t>7420003-R</t>
  </si>
  <si>
    <t>Rezervní chránička - ruční výkopy, pažení výkopu, lože, obsyp, zásyp ŠD včetně dodávky a uložení chráničky HDPE DN 110</t>
  </si>
  <si>
    <t>506200389</t>
  </si>
  <si>
    <t>3.11 - Stavební úpravy chodníku SO 1</t>
  </si>
  <si>
    <t>7420001-R</t>
  </si>
  <si>
    <t>Přeložka telekomunikačního vedení - Směrové přeložení optického a metalického kabelu telekomunikační sítě - ruční výkopy, pažení, lože, obsyp, zásyp ŠD včetně montáže kabelů a nutného materiálu</t>
  </si>
  <si>
    <t>2019381121</t>
  </si>
  <si>
    <t>-790902301</t>
  </si>
  <si>
    <t>4 - Nepřímé výdaje</t>
  </si>
  <si>
    <t>4.0 - Vedlejší a ostatní náklady</t>
  </si>
  <si>
    <t xml:space="preserve">    VRN3 - Zařízení staveniště</t>
  </si>
  <si>
    <t xml:space="preserve">    VRN7 - Provozní vlivy</t>
  </si>
  <si>
    <t>012303000</t>
  </si>
  <si>
    <t>Geodetické práce po výstavbě včetně geodetického zaměření a geoetrického plánu</t>
  </si>
  <si>
    <t>1590568205</t>
  </si>
  <si>
    <t>https://podminky.urs.cz/item/CS_URS_2023_01/012303000</t>
  </si>
  <si>
    <t>013254000</t>
  </si>
  <si>
    <t>Dokumentace skutečného provedení stavby</t>
  </si>
  <si>
    <t>-1911465476</t>
  </si>
  <si>
    <t>https://podminky.urs.cz/item/CS_URS_2023_01/013254000</t>
  </si>
  <si>
    <t>VRN3</t>
  </si>
  <si>
    <t>Zařízení staveniště</t>
  </si>
  <si>
    <t>030001000</t>
  </si>
  <si>
    <t>Zařízení staveniště včetně zabezpečení staveniště a zajištění přístupů do objektů</t>
  </si>
  <si>
    <t>1854949665</t>
  </si>
  <si>
    <t>https://podminky.urs.cz/item/CS_URS_2023_01/030001000</t>
  </si>
  <si>
    <t>045002000</t>
  </si>
  <si>
    <t>Kompletační a koordinační činnost včetně dokladové části ke kolaudaci</t>
  </si>
  <si>
    <t>884545571</t>
  </si>
  <si>
    <t>https://podminky.urs.cz/item/CS_URS_2023_01/045002000</t>
  </si>
  <si>
    <t>VRN7</t>
  </si>
  <si>
    <t>Provozní vlivy</t>
  </si>
  <si>
    <t>070001000</t>
  </si>
  <si>
    <t xml:space="preserve">Provozní vlivy včetně dopravně inženýrského patření s dopravním značením (DIO) a dopravně inženýrského rozhodnutí (DIR) </t>
  </si>
  <si>
    <t>271780743</t>
  </si>
  <si>
    <t>https://podminky.urs.cz/item/CS_URS_2023_01/070001000</t>
  </si>
  <si>
    <t>4.1 - Sjezd do MK - 1. sjezd</t>
  </si>
  <si>
    <t>171201231</t>
  </si>
  <si>
    <t>Poplatek za uložení stavebního odpadu na recyklační skládce (skládkovné) zeminy a kamení zatříděného do Katalogu odpadů pod kódem 17 05 04</t>
  </si>
  <si>
    <t>-1959460244</t>
  </si>
  <si>
    <t>https://podminky.urs.cz/item/CS_URS_2023_01/171201231</t>
  </si>
  <si>
    <t>1,308*2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</si>
  <si>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</si>
  <si>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</si>
  <si>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-1961520329</t>
  </si>
  <si>
    <t>https://podminky.urs.cz/item/CS_URS_2023_01/997221861</t>
  </si>
  <si>
    <t>2,952+7,833+2,563</t>
  </si>
  <si>
    <t>997221873</t>
  </si>
  <si>
    <t>-640695153</t>
  </si>
  <si>
    <t>https://podminky.urs.cz/item/CS_URS_2023_01/997221873</t>
  </si>
  <si>
    <t>997221875</t>
  </si>
  <si>
    <t>Poplatek za uložení stavebního odpadu na recyklační skládce (skládkovné) asfaltového bez obsahu dehtu zatříděného do Katalogu odpadů pod kódem 17 03 02</t>
  </si>
  <si>
    <t>-406270741</t>
  </si>
  <si>
    <t>https://podminky.urs.cz/item/CS_URS_2023_01/997221875</t>
  </si>
  <si>
    <t>2,362+3,887</t>
  </si>
  <si>
    <t>4.2 - Sjezd do MK - 2. sjezd</t>
  </si>
  <si>
    <t>1154096828</t>
  </si>
  <si>
    <t>1,214*2 'Přepočtené koeficientem množství</t>
  </si>
  <si>
    <t>1592034892</t>
  </si>
  <si>
    <t>5,376+2,535+1,025+0,388+0,082</t>
  </si>
  <si>
    <t>1531644325</t>
  </si>
  <si>
    <t>6,496</t>
  </si>
  <si>
    <t>-1768843726</t>
  </si>
  <si>
    <t>0,764+7,078</t>
  </si>
  <si>
    <t>4.3 - Sjedz do MK - 3. sjezd</t>
  </si>
  <si>
    <t>-1503027288</t>
  </si>
  <si>
    <t>-904241113</t>
  </si>
  <si>
    <t>18,24+14,365+1,333+0,1+0,246"beton</t>
  </si>
  <si>
    <t>-1704641182</t>
  </si>
  <si>
    <t>22,04"kamenivo</t>
  </si>
  <si>
    <t>-951764695</t>
  </si>
  <si>
    <t>4,332+14,016"živice</t>
  </si>
  <si>
    <t>4.4 - Sjezd do MK - 4. sjezd</t>
  </si>
  <si>
    <t>-585127156</t>
  </si>
  <si>
    <t>6,05*2 'Přepočtené koeficientem množství</t>
  </si>
  <si>
    <t>1966612683</t>
  </si>
  <si>
    <t>18,168+4,193+6,048+0,26"beton</t>
  </si>
  <si>
    <t>-1330991975</t>
  </si>
  <si>
    <t>21,953"kamenivo</t>
  </si>
  <si>
    <t>-609682270</t>
  </si>
  <si>
    <t>1,264+23,921"živice</t>
  </si>
  <si>
    <t>4.5 - Sjezd do MK - 5. sjezd</t>
  </si>
  <si>
    <t>-716509043</t>
  </si>
  <si>
    <t>1,623*2 'Přepočtené koeficientem množství</t>
  </si>
  <si>
    <t>2046852447</t>
  </si>
  <si>
    <t>8,16+3,478+2,563+0,3"beton</t>
  </si>
  <si>
    <t>-1334392108</t>
  </si>
  <si>
    <t>0,51+9,86"kamenivo</t>
  </si>
  <si>
    <t>1778438379</t>
  </si>
  <si>
    <t>1,049+10,744"živice</t>
  </si>
  <si>
    <t>4.6 - Sjezd na MK - 6. sjezd</t>
  </si>
  <si>
    <t>1245795680</t>
  </si>
  <si>
    <t>3,22*2 'Přepočtené koeficientem množství</t>
  </si>
  <si>
    <t>1328013337</t>
  </si>
  <si>
    <t>10,416+5,72+1,845+0,12"beton</t>
  </si>
  <si>
    <t>1766954610</t>
  </si>
  <si>
    <t>12,586"kamenivo</t>
  </si>
  <si>
    <t>1341686652</t>
  </si>
  <si>
    <t>1,725+13,714"živice</t>
  </si>
  <si>
    <t>4.7 - Sjezd do MK - 7. sjedz</t>
  </si>
  <si>
    <t>645540721</t>
  </si>
  <si>
    <t>3,305*2 'Přepočtené koeficientem množství</t>
  </si>
  <si>
    <t>1756429636</t>
  </si>
  <si>
    <t>1,17+12,504+1,025+0,308</t>
  </si>
  <si>
    <t>1054213639</t>
  </si>
  <si>
    <t>16,414</t>
  </si>
  <si>
    <t>-1917302662</t>
  </si>
  <si>
    <t>16,464</t>
  </si>
  <si>
    <t>4.8 - Autobusová zastávka a křižovatka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</si>
  <si>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</si>
  <si>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</si>
  <si>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1035707184</t>
  </si>
  <si>
    <t>https://podminky.urs.cz/item/CS_URS_2023_01/113107222</t>
  </si>
  <si>
    <t>500,9+11,7"vybourání sjezdu - vozovka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</si>
  <si>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</si>
  <si>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</si>
  <si>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1550826375</t>
  </si>
  <si>
    <t>https://podminky.urs.cz/item/CS_URS_2023_01/113107230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</si>
  <si>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</si>
  <si>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</si>
  <si>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1854156580</t>
  </si>
  <si>
    <t>https://podminky.urs.cz/item/CS_URS_2023_01/113107243</t>
  </si>
  <si>
    <t>(35,5+33,5)/100*20</t>
  </si>
  <si>
    <t>(35,5+33,5)/100*80</t>
  </si>
  <si>
    <t>40"ornice</t>
  </si>
  <si>
    <t>(81+45,5)*0,3"pro komunikaci v místě trávníku</t>
  </si>
  <si>
    <t>(411)*0,05"drobné dokopávky v místě stávajících skladeb</t>
  </si>
  <si>
    <t xml:space="preserve">(40*0,15)*2"ornice - na mezideponii a k rozprostření </t>
  </si>
  <si>
    <t>58,5*30 'Přepočtené koeficientem množství</t>
  </si>
  <si>
    <t xml:space="preserve">(40*0,15)"ornice - k rozprostření </t>
  </si>
  <si>
    <t>58,5"vykopaná zemina pro odvoz</t>
  </si>
  <si>
    <t>(411+68,7)*0,05"drobné (lokální) doplnění skladby komunkace po vybourání skladby</t>
  </si>
  <si>
    <t>23,985*2,3 'Přepočtené koeficientem množství</t>
  </si>
  <si>
    <t>-82679429</t>
  </si>
  <si>
    <t>26,1+60,55+58,5</t>
  </si>
  <si>
    <t>145,15*2 'Přepočtené koeficientem množství</t>
  </si>
  <si>
    <t>60"ostrůvek</t>
  </si>
  <si>
    <t>60*0,02 'Přepočtené koeficientem množství</t>
  </si>
  <si>
    <t>481,5+11,7"pojezdová plocha - asfalt - komunikace</t>
  </si>
  <si>
    <t>9,4"přídlažba u ostrůvku</t>
  </si>
  <si>
    <t>566901231</t>
  </si>
  <si>
    <t>Vyspravení podkladu po překopech inženýrských sítí plochy přes 15 m2 s rozprostřením a zhutněním štěrkodrtí tl. 100 mm</t>
  </si>
  <si>
    <t>-1744344274</t>
  </si>
  <si>
    <t>https://podminky.urs.cz/item/CS_URS_2023_01/566901231</t>
  </si>
  <si>
    <t>36*0,5"doplnění stáv. choníku po osazení obruby v ul. 2.pol.am.</t>
  </si>
  <si>
    <t>566901272</t>
  </si>
  <si>
    <t>Vyspravení podkladu po překopech inženýrských sítí plochy přes 15 m2 s rozprostřením a zhutněním směsí zpevněnou cementem SC C 20/25 (PB I) tl. 150 mm</t>
  </si>
  <si>
    <t>1768323091</t>
  </si>
  <si>
    <t>https://podminky.urs.cz/item/CS_URS_2023_01/566901272</t>
  </si>
  <si>
    <t>572341111</t>
  </si>
  <si>
    <t>Vyspravení krytu komunikací po překopech inženýrských sítí plochy přes 15 m2 asfaltovým betonem ACO (AB), po zhutnění tl. přes 30 do 50 mm</t>
  </si>
  <si>
    <t>1706616165</t>
  </si>
  <si>
    <t>https://podminky.urs.cz/item/CS_URS_2023_01/572341111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</si>
  <si>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</si>
  <si>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</si>
  <si>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-1009809605</t>
  </si>
  <si>
    <t>https://podminky.urs.cz/item/CS_URS_2023_01/591141111</t>
  </si>
  <si>
    <t>58381008</t>
  </si>
  <si>
    <t>kostka štípaná dlažební žula velká 15/17</t>
  </si>
  <si>
    <t>-2076281730</t>
  </si>
  <si>
    <t>9,4*1,01 'Přepočtené koeficientem množství</t>
  </si>
  <si>
    <t>15"mezi obrubníkem a asfaltem</t>
  </si>
  <si>
    <t>915211112</t>
  </si>
  <si>
    <t>Vodorovné dopravní značení stříkaným plastem dělící čára šířky 125 mm souvislá bílá retroreflexní</t>
  </si>
  <si>
    <t>-990390869</t>
  </si>
  <si>
    <t>https://podminky.urs.cz/item/CS_URS_2023_01/915211112</t>
  </si>
  <si>
    <t>1+13+44+13+3+86</t>
  </si>
  <si>
    <t>-26"přípé a doprovodné výdaje</t>
  </si>
  <si>
    <t>915231112</t>
  </si>
  <si>
    <t>Vodorovné dopravní značení stříkaným plastem přechody pro chodce, šipky, symboly nápisy bílé retroreflexní</t>
  </si>
  <si>
    <t>422507102</t>
  </si>
  <si>
    <t>https://podminky.urs.cz/item/CS_URS_2023_01/915231112</t>
  </si>
  <si>
    <t>9,5"šrafování</t>
  </si>
  <si>
    <t>72+134</t>
  </si>
  <si>
    <t>915621111</t>
  </si>
  <si>
    <t>Předznačení pro vodorovné značení stříkané barvou nebo prováděné z nátěrových hmot plošné šipky, symboly, nápisy</t>
  </si>
  <si>
    <t>-136597704</t>
  </si>
  <si>
    <t>https://podminky.urs.cz/item/CS_URS_2023_01/915621111</t>
  </si>
  <si>
    <t>-(70,2+23)"přímé a nepřímé výdaje</t>
  </si>
  <si>
    <t>77,5*1,02 'Přepočtené koeficientem množství</t>
  </si>
  <si>
    <t>6,6+36,1+27,5"napojení asfaltů</t>
  </si>
  <si>
    <t>-36,1"přímé a doprovodné výdaje</t>
  </si>
  <si>
    <t>389610729</t>
  </si>
  <si>
    <t>1,5+36+5,5"chodníku</t>
  </si>
  <si>
    <t>7+80+19"komunikace</t>
  </si>
  <si>
    <t>148,654"kamenivo</t>
  </si>
  <si>
    <t>148,654*39 'Přepočtené koeficientem množství</t>
  </si>
  <si>
    <t>123,024+3,174+11,316"beton</t>
  </si>
  <si>
    <t>161,982"živice</t>
  </si>
  <si>
    <t>299,496*39 'Přepočtené koeficientem množství</t>
  </si>
  <si>
    <t>1323707299</t>
  </si>
  <si>
    <t>75,101+25,284+137,514"beton</t>
  </si>
  <si>
    <t>-590729906</t>
  </si>
  <si>
    <t>13,6+17,864+148,654"kamenivo</t>
  </si>
  <si>
    <t>296626225</t>
  </si>
  <si>
    <t>17,165+19,466+161,982"živice</t>
  </si>
  <si>
    <t>997013811</t>
  </si>
  <si>
    <t>Poplatek za uložení stavebního odpadu na skládce (skládkovné) dřevěného zatříděného do Katalogu odpadů pod kódem 17 02 01</t>
  </si>
  <si>
    <t>1287420220</t>
  </si>
  <si>
    <t>https://podminky.urs.cz/item/CS_URS_2023_01/997013811</t>
  </si>
  <si>
    <t>997013814</t>
  </si>
  <si>
    <t>Poplatek za uložení stavebního odpadu na skládce (skládkovné) z izolačních materiálů zatříděného do Katalogu odpadů pod kódem 17 06 04</t>
  </si>
  <si>
    <t>-921194957</t>
  </si>
  <si>
    <t>https://podminky.urs.cz/item/CS_URS_2023_01/997013814</t>
  </si>
  <si>
    <t>4.9 - Parkování před ZŠ</t>
  </si>
  <si>
    <t>6*2,3"stávající chodník</t>
  </si>
  <si>
    <t>16*2,3"stávající šd plocha</t>
  </si>
  <si>
    <t xml:space="preserve">46,7"stávající šd plocha + pod deskami </t>
  </si>
  <si>
    <t>48*0,25"pod asfaltem</t>
  </si>
  <si>
    <t>12*30 'Přepočtené koeficientem množství</t>
  </si>
  <si>
    <t>46,75</t>
  </si>
  <si>
    <t>1390587214</t>
  </si>
  <si>
    <t>46,75"pojezdová plocha - asfalt</t>
  </si>
  <si>
    <t>-924734514</t>
  </si>
  <si>
    <t>1502071482</t>
  </si>
  <si>
    <t>-1785226783</t>
  </si>
  <si>
    <t>-774462046</t>
  </si>
  <si>
    <t>-448547152</t>
  </si>
  <si>
    <t>577134111</t>
  </si>
  <si>
    <t>Asfaltový beton vrstva obrusná ACO 11 (ABS) s rozprostřením a se zhutněním z nemodifikovaného asfaltu v pruhu šířky do 3 m tř. I, po zhutnění tl. 40 mm</t>
  </si>
  <si>
    <t>-1709795175</t>
  </si>
  <si>
    <t>https://podminky.urs.cz/item/CS_URS_2023_01/577134111</t>
  </si>
  <si>
    <t>899332111</t>
  </si>
  <si>
    <t>Výšková úprava uličního vstupu nebo vpusti do 200 mm snížením poklopu</t>
  </si>
  <si>
    <t>-1286625891</t>
  </si>
  <si>
    <t>https://podminky.urs.cz/item/CS_URS_2023_01/899332111</t>
  </si>
  <si>
    <t>899432111</t>
  </si>
  <si>
    <t>Výšková úprava uličního vstupu nebo vpusti do 200 mm snížením krycího hrnce, šoupěte, nebo hydrantu bez úpravy armatur</t>
  </si>
  <si>
    <t>1495900141</t>
  </si>
  <si>
    <t>https://podminky.urs.cz/item/CS_URS_2023_01/899432111</t>
  </si>
  <si>
    <t>839923566</t>
  </si>
  <si>
    <t>2,2*2</t>
  </si>
  <si>
    <t>-219346480</t>
  </si>
  <si>
    <t>-701344209</t>
  </si>
  <si>
    <t>22,25"napojení asfaltů</t>
  </si>
  <si>
    <t>-1493364035</t>
  </si>
  <si>
    <t>26,5</t>
  </si>
  <si>
    <t>14,674+20,548"kamenivo</t>
  </si>
  <si>
    <t>35,222*39 'Přepočtené koeficientem množství</t>
  </si>
  <si>
    <t>3,588+8,925+4,51"beton</t>
  </si>
  <si>
    <t>17,023*39 'Přepočtené koeficientem množství</t>
  </si>
  <si>
    <t>1759737481</t>
  </si>
  <si>
    <t>13,136"beton přímé výdaje</t>
  </si>
  <si>
    <t>-1177872217</t>
  </si>
  <si>
    <t>18,592"kamenivo - přímé výdaje</t>
  </si>
  <si>
    <t>4.10 - Výstavba chodníku u ŽP</t>
  </si>
  <si>
    <t>-2003776460</t>
  </si>
  <si>
    <t>1,593*2 'Přepočtené koeficientem množství</t>
  </si>
  <si>
    <t>829643890</t>
  </si>
  <si>
    <t>0,39+8,491+0,615</t>
  </si>
  <si>
    <t>415677379</t>
  </si>
  <si>
    <t>629982313</t>
  </si>
  <si>
    <t>4.11 - Stavební úpravy chodníku SO 1</t>
  </si>
  <si>
    <t>1212535602</t>
  </si>
  <si>
    <t>70,07*2 'Přepočtené koeficientem množství</t>
  </si>
  <si>
    <t>-2029463569</t>
  </si>
  <si>
    <t>-1722097129</t>
  </si>
  <si>
    <t>-1726747819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</si>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</sst>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styles" Target="styles.xml" /><Relationship Id="rId39" Type="http://schemas.openxmlformats.org/officeDocument/2006/relationships/theme" Target="theme/theme1.xml" /><Relationship Id="rId40" Type="http://schemas.openxmlformats.org/officeDocument/2006/relationships/calcChain" Target="calcChain.xml" /><Relationship Id="rId4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43114000" TargetMode="External" /><Relationship Id="rId4" Type="http://schemas.openxmlformats.org/officeDocument/2006/relationships/hyperlink" Target="https://podminky.urs.cz/item/CS_URS_2023_01/091504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31" TargetMode="External" /><Relationship Id="rId2" Type="http://schemas.openxmlformats.org/officeDocument/2006/relationships/hyperlink" Target="https://podminky.urs.cz/item/CS_URS_2023_01/113107341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22251301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151112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81152302" TargetMode="External" /><Relationship Id="rId12" Type="http://schemas.openxmlformats.org/officeDocument/2006/relationships/hyperlink" Target="https://podminky.urs.cz/item/CS_URS_2023_01/564851011" TargetMode="External" /><Relationship Id="rId13" Type="http://schemas.openxmlformats.org/officeDocument/2006/relationships/hyperlink" Target="https://podminky.urs.cz/item/CS_URS_2023_01/596211110" TargetMode="External" /><Relationship Id="rId14" Type="http://schemas.openxmlformats.org/officeDocument/2006/relationships/hyperlink" Target="https://podminky.urs.cz/item/CS_URS_2023_01/596211114" TargetMode="External" /><Relationship Id="rId15" Type="http://schemas.openxmlformats.org/officeDocument/2006/relationships/hyperlink" Target="https://podminky.urs.cz/item/CS_URS_2023_01/599141111" TargetMode="External" /><Relationship Id="rId16" Type="http://schemas.openxmlformats.org/officeDocument/2006/relationships/hyperlink" Target="https://podminky.urs.cz/item/CS_URS_2023_01/637121112" TargetMode="External" /><Relationship Id="rId17" Type="http://schemas.openxmlformats.org/officeDocument/2006/relationships/hyperlink" Target="https://podminky.urs.cz/item/CS_URS_2023_01/899331111" TargetMode="External" /><Relationship Id="rId18" Type="http://schemas.openxmlformats.org/officeDocument/2006/relationships/hyperlink" Target="https://podminky.urs.cz/item/CS_URS_2023_01/915321115" TargetMode="External" /><Relationship Id="rId19" Type="http://schemas.openxmlformats.org/officeDocument/2006/relationships/hyperlink" Target="https://podminky.urs.cz/item/CS_URS_2023_01/915611111" TargetMode="External" /><Relationship Id="rId20" Type="http://schemas.openxmlformats.org/officeDocument/2006/relationships/hyperlink" Target="https://podminky.urs.cz/item/CS_URS_2023_01/916131213" TargetMode="External" /><Relationship Id="rId21" Type="http://schemas.openxmlformats.org/officeDocument/2006/relationships/hyperlink" Target="https://podminky.urs.cz/item/CS_URS_2023_01/916331112" TargetMode="External" /><Relationship Id="rId22" Type="http://schemas.openxmlformats.org/officeDocument/2006/relationships/hyperlink" Target="https://podminky.urs.cz/item/CS_URS_2023_01/919726121" TargetMode="External" /><Relationship Id="rId23" Type="http://schemas.openxmlformats.org/officeDocument/2006/relationships/hyperlink" Target="https://podminky.urs.cz/item/CS_URS_2023_01/997221561" TargetMode="External" /><Relationship Id="rId24" Type="http://schemas.openxmlformats.org/officeDocument/2006/relationships/hyperlink" Target="https://podminky.urs.cz/item/CS_URS_2023_01/997221569" TargetMode="External" /><Relationship Id="rId25" Type="http://schemas.openxmlformats.org/officeDocument/2006/relationships/hyperlink" Target="https://podminky.urs.cz/item/CS_URS_2023_01/997221611" TargetMode="External" /><Relationship Id="rId26" Type="http://schemas.openxmlformats.org/officeDocument/2006/relationships/hyperlink" Target="https://podminky.urs.cz/item/CS_URS_2023_01/99822301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31" TargetMode="External" /><Relationship Id="rId4" Type="http://schemas.openxmlformats.org/officeDocument/2006/relationships/hyperlink" Target="https://podminky.urs.cz/item/CS_URS_2023_01/113107341" TargetMode="External" /><Relationship Id="rId5" Type="http://schemas.openxmlformats.org/officeDocument/2006/relationships/hyperlink" Target="https://podminky.urs.cz/item/CS_URS_2023_01/11310734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13204111" TargetMode="External" /><Relationship Id="rId8" Type="http://schemas.openxmlformats.org/officeDocument/2006/relationships/hyperlink" Target="https://podminky.urs.cz/item/CS_URS_2023_01/122251301" TargetMode="External" /><Relationship Id="rId9" Type="http://schemas.openxmlformats.org/officeDocument/2006/relationships/hyperlink" Target="https://podminky.urs.cz/item/CS_URS_2023_01/12900110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7151101" TargetMode="External" /><Relationship Id="rId13" Type="http://schemas.openxmlformats.org/officeDocument/2006/relationships/hyperlink" Target="https://podminky.urs.cz/item/CS_URS_2023_01/171151112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1152302" TargetMode="External" /><Relationship Id="rId16" Type="http://schemas.openxmlformats.org/officeDocument/2006/relationships/hyperlink" Target="https://podminky.urs.cz/item/CS_URS_2023_01/182112121" TargetMode="External" /><Relationship Id="rId17" Type="http://schemas.openxmlformats.org/officeDocument/2006/relationships/hyperlink" Target="https://podminky.urs.cz/item/CS_URS_2023_01/564851011" TargetMode="External" /><Relationship Id="rId18" Type="http://schemas.openxmlformats.org/officeDocument/2006/relationships/hyperlink" Target="https://podminky.urs.cz/item/CS_URS_2023_01/596211110" TargetMode="External" /><Relationship Id="rId19" Type="http://schemas.openxmlformats.org/officeDocument/2006/relationships/hyperlink" Target="https://podminky.urs.cz/item/CS_URS_2023_01/596211114" TargetMode="External" /><Relationship Id="rId20" Type="http://schemas.openxmlformats.org/officeDocument/2006/relationships/hyperlink" Target="https://podminky.urs.cz/item/CS_URS_2023_01/599141111" TargetMode="External" /><Relationship Id="rId21" Type="http://schemas.openxmlformats.org/officeDocument/2006/relationships/hyperlink" Target="https://podminky.urs.cz/item/CS_URS_2023_01/637121112" TargetMode="External" /><Relationship Id="rId22" Type="http://schemas.openxmlformats.org/officeDocument/2006/relationships/hyperlink" Target="https://podminky.urs.cz/item/CS_URS_2023_01/899331111" TargetMode="External" /><Relationship Id="rId23" Type="http://schemas.openxmlformats.org/officeDocument/2006/relationships/hyperlink" Target="https://podminky.urs.cz/item/CS_URS_2023_01/914511111" TargetMode="External" /><Relationship Id="rId24" Type="http://schemas.openxmlformats.org/officeDocument/2006/relationships/hyperlink" Target="https://podminky.urs.cz/item/CS_URS_2023_01/915321115" TargetMode="External" /><Relationship Id="rId25" Type="http://schemas.openxmlformats.org/officeDocument/2006/relationships/hyperlink" Target="https://podminky.urs.cz/item/CS_URS_2023_01/915611111" TargetMode="External" /><Relationship Id="rId26" Type="http://schemas.openxmlformats.org/officeDocument/2006/relationships/hyperlink" Target="https://podminky.urs.cz/item/CS_URS_2023_01/916131213" TargetMode="External" /><Relationship Id="rId27" Type="http://schemas.openxmlformats.org/officeDocument/2006/relationships/hyperlink" Target="https://podminky.urs.cz/item/CS_URS_2023_01/916331112" TargetMode="External" /><Relationship Id="rId28" Type="http://schemas.openxmlformats.org/officeDocument/2006/relationships/hyperlink" Target="https://podminky.urs.cz/item/CS_URS_2023_01/919726121" TargetMode="External" /><Relationship Id="rId29" Type="http://schemas.openxmlformats.org/officeDocument/2006/relationships/hyperlink" Target="https://podminky.urs.cz/item/CS_URS_2023_01/966006132" TargetMode="External" /><Relationship Id="rId30" Type="http://schemas.openxmlformats.org/officeDocument/2006/relationships/hyperlink" Target="https://podminky.urs.cz/item/CS_URS_2023_01/997221551" TargetMode="External" /><Relationship Id="rId31" Type="http://schemas.openxmlformats.org/officeDocument/2006/relationships/hyperlink" Target="https://podminky.urs.cz/item/CS_URS_2023_01/997221559" TargetMode="External" /><Relationship Id="rId32" Type="http://schemas.openxmlformats.org/officeDocument/2006/relationships/hyperlink" Target="https://podminky.urs.cz/item/CS_URS_2023_01/997221561" TargetMode="External" /><Relationship Id="rId33" Type="http://schemas.openxmlformats.org/officeDocument/2006/relationships/hyperlink" Target="https://podminky.urs.cz/item/CS_URS_2023_01/997221569" TargetMode="External" /><Relationship Id="rId34" Type="http://schemas.openxmlformats.org/officeDocument/2006/relationships/hyperlink" Target="https://podminky.urs.cz/item/CS_URS_2023_01/997221611" TargetMode="External" /><Relationship Id="rId35" Type="http://schemas.openxmlformats.org/officeDocument/2006/relationships/hyperlink" Target="https://podminky.urs.cz/item/CS_URS_2023_01/998223011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31" TargetMode="External" /><Relationship Id="rId2" Type="http://schemas.openxmlformats.org/officeDocument/2006/relationships/hyperlink" Target="https://podminky.urs.cz/item/CS_URS_2023_01/113107341" TargetMode="External" /><Relationship Id="rId3" Type="http://schemas.openxmlformats.org/officeDocument/2006/relationships/hyperlink" Target="https://podminky.urs.cz/item/CS_URS_2023_01/113107162" TargetMode="External" /><Relationship Id="rId4" Type="http://schemas.openxmlformats.org/officeDocument/2006/relationships/hyperlink" Target="https://podminky.urs.cz/item/CS_URS_2023_01/113107170" TargetMode="External" /><Relationship Id="rId5" Type="http://schemas.openxmlformats.org/officeDocument/2006/relationships/hyperlink" Target="https://podminky.urs.cz/item/CS_URS_2023_01/11310718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13204111" TargetMode="External" /><Relationship Id="rId8" Type="http://schemas.openxmlformats.org/officeDocument/2006/relationships/hyperlink" Target="https://podminky.urs.cz/item/CS_URS_2023_01/122251301" TargetMode="External" /><Relationship Id="rId9" Type="http://schemas.openxmlformats.org/officeDocument/2006/relationships/hyperlink" Target="https://podminky.urs.cz/item/CS_URS_2023_01/12900110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7151101" TargetMode="External" /><Relationship Id="rId13" Type="http://schemas.openxmlformats.org/officeDocument/2006/relationships/hyperlink" Target="https://podminky.urs.cz/item/CS_URS_2023_01/171151112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1152302" TargetMode="External" /><Relationship Id="rId16" Type="http://schemas.openxmlformats.org/officeDocument/2006/relationships/hyperlink" Target="https://podminky.urs.cz/item/CS_URS_2023_01/564851011" TargetMode="External" /><Relationship Id="rId17" Type="http://schemas.openxmlformats.org/officeDocument/2006/relationships/hyperlink" Target="https://podminky.urs.cz/item/CS_URS_2023_01/596211110" TargetMode="External" /><Relationship Id="rId18" Type="http://schemas.openxmlformats.org/officeDocument/2006/relationships/hyperlink" Target="https://podminky.urs.cz/item/CS_URS_2023_01/596211114" TargetMode="External" /><Relationship Id="rId19" Type="http://schemas.openxmlformats.org/officeDocument/2006/relationships/hyperlink" Target="https://podminky.urs.cz/item/CS_URS_2023_01/599141111" TargetMode="External" /><Relationship Id="rId20" Type="http://schemas.openxmlformats.org/officeDocument/2006/relationships/hyperlink" Target="https://podminky.urs.cz/item/CS_URS_2023_01/637121112" TargetMode="External" /><Relationship Id="rId21" Type="http://schemas.openxmlformats.org/officeDocument/2006/relationships/hyperlink" Target="https://podminky.urs.cz/item/CS_URS_2023_01/899231111" TargetMode="External" /><Relationship Id="rId22" Type="http://schemas.openxmlformats.org/officeDocument/2006/relationships/hyperlink" Target="https://podminky.urs.cz/item/CS_URS_2023_01/914511111" TargetMode="External" /><Relationship Id="rId23" Type="http://schemas.openxmlformats.org/officeDocument/2006/relationships/hyperlink" Target="https://podminky.urs.cz/item/CS_URS_2023_01/915321115" TargetMode="External" /><Relationship Id="rId24" Type="http://schemas.openxmlformats.org/officeDocument/2006/relationships/hyperlink" Target="https://podminky.urs.cz/item/CS_URS_2023_01/915611111" TargetMode="External" /><Relationship Id="rId25" Type="http://schemas.openxmlformats.org/officeDocument/2006/relationships/hyperlink" Target="https://podminky.urs.cz/item/CS_URS_2023_01/916131113" TargetMode="External" /><Relationship Id="rId26" Type="http://schemas.openxmlformats.org/officeDocument/2006/relationships/hyperlink" Target="https://podminky.urs.cz/item/CS_URS_2023_01/916131213" TargetMode="External" /><Relationship Id="rId27" Type="http://schemas.openxmlformats.org/officeDocument/2006/relationships/hyperlink" Target="https://podminky.urs.cz/item/CS_URS_2023_01/916331112" TargetMode="External" /><Relationship Id="rId28" Type="http://schemas.openxmlformats.org/officeDocument/2006/relationships/hyperlink" Target="https://podminky.urs.cz/item/CS_URS_2023_01/919726121" TargetMode="External" /><Relationship Id="rId29" Type="http://schemas.openxmlformats.org/officeDocument/2006/relationships/hyperlink" Target="https://podminky.urs.cz/item/CS_URS_2023_01/966006132" TargetMode="External" /><Relationship Id="rId30" Type="http://schemas.openxmlformats.org/officeDocument/2006/relationships/hyperlink" Target="https://podminky.urs.cz/item/CS_URS_2023_01/997221551" TargetMode="External" /><Relationship Id="rId31" Type="http://schemas.openxmlformats.org/officeDocument/2006/relationships/hyperlink" Target="https://podminky.urs.cz/item/CS_URS_2023_01/997221559" TargetMode="External" /><Relationship Id="rId32" Type="http://schemas.openxmlformats.org/officeDocument/2006/relationships/hyperlink" Target="https://podminky.urs.cz/item/CS_URS_2023_01/997221561" TargetMode="External" /><Relationship Id="rId33" Type="http://schemas.openxmlformats.org/officeDocument/2006/relationships/hyperlink" Target="https://podminky.urs.cz/item/CS_URS_2023_01/997221569" TargetMode="External" /><Relationship Id="rId34" Type="http://schemas.openxmlformats.org/officeDocument/2006/relationships/hyperlink" Target="https://podminky.urs.cz/item/CS_URS_2023_01/997221611" TargetMode="External" /><Relationship Id="rId35" Type="http://schemas.openxmlformats.org/officeDocument/2006/relationships/hyperlink" Target="https://podminky.urs.cz/item/CS_URS_2023_01/998223011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31" TargetMode="External" /><Relationship Id="rId2" Type="http://schemas.openxmlformats.org/officeDocument/2006/relationships/hyperlink" Target="https://podminky.urs.cz/item/CS_URS_2023_01/113107341" TargetMode="External" /><Relationship Id="rId3" Type="http://schemas.openxmlformats.org/officeDocument/2006/relationships/hyperlink" Target="https://podminky.urs.cz/item/CS_URS_2023_01/113107162" TargetMode="External" /><Relationship Id="rId4" Type="http://schemas.openxmlformats.org/officeDocument/2006/relationships/hyperlink" Target="https://podminky.urs.cz/item/CS_URS_2023_01/113107170" TargetMode="External" /><Relationship Id="rId5" Type="http://schemas.openxmlformats.org/officeDocument/2006/relationships/hyperlink" Target="https://podminky.urs.cz/item/CS_URS_2023_01/11310718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13204111" TargetMode="External" /><Relationship Id="rId8" Type="http://schemas.openxmlformats.org/officeDocument/2006/relationships/hyperlink" Target="https://podminky.urs.cz/item/CS_URS_2023_01/121151103" TargetMode="External" /><Relationship Id="rId9" Type="http://schemas.openxmlformats.org/officeDocument/2006/relationships/hyperlink" Target="https://podminky.urs.cz/item/CS_URS_2023_01/122251301" TargetMode="External" /><Relationship Id="rId10" Type="http://schemas.openxmlformats.org/officeDocument/2006/relationships/hyperlink" Target="https://podminky.urs.cz/item/CS_URS_2023_01/129001101" TargetMode="External" /><Relationship Id="rId11" Type="http://schemas.openxmlformats.org/officeDocument/2006/relationships/hyperlink" Target="https://podminky.urs.cz/item/CS_URS_2023_01/162451106" TargetMode="External" /><Relationship Id="rId12" Type="http://schemas.openxmlformats.org/officeDocument/2006/relationships/hyperlink" Target="https://podminky.urs.cz/item/CS_URS_2023_01/162751117" TargetMode="External" /><Relationship Id="rId13" Type="http://schemas.openxmlformats.org/officeDocument/2006/relationships/hyperlink" Target="https://podminky.urs.cz/item/CS_URS_2023_01/162751119" TargetMode="External" /><Relationship Id="rId14" Type="http://schemas.openxmlformats.org/officeDocument/2006/relationships/hyperlink" Target="https://podminky.urs.cz/item/CS_URS_2023_01/167151101" TargetMode="External" /><Relationship Id="rId15" Type="http://schemas.openxmlformats.org/officeDocument/2006/relationships/hyperlink" Target="https://podminky.urs.cz/item/CS_URS_2023_01/171151112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81152302" TargetMode="External" /><Relationship Id="rId18" Type="http://schemas.openxmlformats.org/officeDocument/2006/relationships/hyperlink" Target="https://podminky.urs.cz/item/CS_URS_2023_01/182351023" TargetMode="External" /><Relationship Id="rId19" Type="http://schemas.openxmlformats.org/officeDocument/2006/relationships/hyperlink" Target="https://podminky.urs.cz/item/CS_URS_2023_01/564851011" TargetMode="External" /><Relationship Id="rId20" Type="http://schemas.openxmlformats.org/officeDocument/2006/relationships/hyperlink" Target="https://podminky.urs.cz/item/CS_URS_2023_01/596211110" TargetMode="External" /><Relationship Id="rId21" Type="http://schemas.openxmlformats.org/officeDocument/2006/relationships/hyperlink" Target="https://podminky.urs.cz/item/CS_URS_2023_01/596211114" TargetMode="External" /><Relationship Id="rId22" Type="http://schemas.openxmlformats.org/officeDocument/2006/relationships/hyperlink" Target="https://podminky.urs.cz/item/CS_URS_2023_01/599141111" TargetMode="External" /><Relationship Id="rId23" Type="http://schemas.openxmlformats.org/officeDocument/2006/relationships/hyperlink" Target="https://podminky.urs.cz/item/CS_URS_2023_01/637121112" TargetMode="External" /><Relationship Id="rId24" Type="http://schemas.openxmlformats.org/officeDocument/2006/relationships/hyperlink" Target="https://podminky.urs.cz/item/CS_URS_2023_01/899231111" TargetMode="External" /><Relationship Id="rId25" Type="http://schemas.openxmlformats.org/officeDocument/2006/relationships/hyperlink" Target="https://podminky.urs.cz/item/CS_URS_2023_01/899331111" TargetMode="External" /><Relationship Id="rId26" Type="http://schemas.openxmlformats.org/officeDocument/2006/relationships/hyperlink" Target="https://podminky.urs.cz/item/CS_URS_2023_01/915321115" TargetMode="External" /><Relationship Id="rId27" Type="http://schemas.openxmlformats.org/officeDocument/2006/relationships/hyperlink" Target="https://podminky.urs.cz/item/CS_URS_2023_01/915611111" TargetMode="External" /><Relationship Id="rId28" Type="http://schemas.openxmlformats.org/officeDocument/2006/relationships/hyperlink" Target="https://podminky.urs.cz/item/CS_URS_2023_01/916131213" TargetMode="External" /><Relationship Id="rId29" Type="http://schemas.openxmlformats.org/officeDocument/2006/relationships/hyperlink" Target="https://podminky.urs.cz/item/CS_URS_2023_01/916331112" TargetMode="External" /><Relationship Id="rId30" Type="http://schemas.openxmlformats.org/officeDocument/2006/relationships/hyperlink" Target="https://podminky.urs.cz/item/CS_URS_2023_01/919726121" TargetMode="External" /><Relationship Id="rId31" Type="http://schemas.openxmlformats.org/officeDocument/2006/relationships/hyperlink" Target="https://podminky.urs.cz/item/CS_URS_2023_01/997221551" TargetMode="External" /><Relationship Id="rId32" Type="http://schemas.openxmlformats.org/officeDocument/2006/relationships/hyperlink" Target="https://podminky.urs.cz/item/CS_URS_2023_01/997221559" TargetMode="External" /><Relationship Id="rId33" Type="http://schemas.openxmlformats.org/officeDocument/2006/relationships/hyperlink" Target="https://podminky.urs.cz/item/CS_URS_2023_01/997221561" TargetMode="External" /><Relationship Id="rId34" Type="http://schemas.openxmlformats.org/officeDocument/2006/relationships/hyperlink" Target="https://podminky.urs.cz/item/CS_URS_2023_01/997221569" TargetMode="External" /><Relationship Id="rId35" Type="http://schemas.openxmlformats.org/officeDocument/2006/relationships/hyperlink" Target="https://podminky.urs.cz/item/CS_URS_2023_01/997221611" TargetMode="External" /><Relationship Id="rId36" Type="http://schemas.openxmlformats.org/officeDocument/2006/relationships/hyperlink" Target="https://podminky.urs.cz/item/CS_URS_2023_01/99822301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1" TargetMode="External" /><Relationship Id="rId2" Type="http://schemas.openxmlformats.org/officeDocument/2006/relationships/hyperlink" Target="https://podminky.urs.cz/item/CS_URS_2023_01/113107322" TargetMode="External" /><Relationship Id="rId3" Type="http://schemas.openxmlformats.org/officeDocument/2006/relationships/hyperlink" Target="https://podminky.urs.cz/item/CS_URS_2023_01/113107330" TargetMode="External" /><Relationship Id="rId4" Type="http://schemas.openxmlformats.org/officeDocument/2006/relationships/hyperlink" Target="https://podminky.urs.cz/item/CS_URS_2023_01/113107331" TargetMode="External" /><Relationship Id="rId5" Type="http://schemas.openxmlformats.org/officeDocument/2006/relationships/hyperlink" Target="https://podminky.urs.cz/item/CS_URS_2023_01/113107341" TargetMode="External" /><Relationship Id="rId6" Type="http://schemas.openxmlformats.org/officeDocument/2006/relationships/hyperlink" Target="https://podminky.urs.cz/item/CS_URS_2023_01/113107343" TargetMode="External" /><Relationship Id="rId7" Type="http://schemas.openxmlformats.org/officeDocument/2006/relationships/hyperlink" Target="https://podminky.urs.cz/item/CS_URS_2023_01/113202111" TargetMode="External" /><Relationship Id="rId8" Type="http://schemas.openxmlformats.org/officeDocument/2006/relationships/hyperlink" Target="https://podminky.urs.cz/item/CS_URS_2023_01/113204111" TargetMode="External" /><Relationship Id="rId9" Type="http://schemas.openxmlformats.org/officeDocument/2006/relationships/hyperlink" Target="https://podminky.urs.cz/item/CS_URS_2023_01/122251301" TargetMode="External" /><Relationship Id="rId10" Type="http://schemas.openxmlformats.org/officeDocument/2006/relationships/hyperlink" Target="https://podminky.urs.cz/item/CS_URS_2023_01/129001101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67151101" TargetMode="External" /><Relationship Id="rId14" Type="http://schemas.openxmlformats.org/officeDocument/2006/relationships/hyperlink" Target="https://podminky.urs.cz/item/CS_URS_2023_01/171151112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81152302" TargetMode="External" /><Relationship Id="rId17" Type="http://schemas.openxmlformats.org/officeDocument/2006/relationships/hyperlink" Target="https://podminky.urs.cz/item/CS_URS_2023_01/564851011" TargetMode="External" /><Relationship Id="rId18" Type="http://schemas.openxmlformats.org/officeDocument/2006/relationships/hyperlink" Target="https://podminky.urs.cz/item/CS_URS_2023_01/596211110" TargetMode="External" /><Relationship Id="rId19" Type="http://schemas.openxmlformats.org/officeDocument/2006/relationships/hyperlink" Target="https://podminky.urs.cz/item/CS_URS_2023_01/596211114" TargetMode="External" /><Relationship Id="rId20" Type="http://schemas.openxmlformats.org/officeDocument/2006/relationships/hyperlink" Target="https://podminky.urs.cz/item/CS_URS_2023_01/599141111" TargetMode="External" /><Relationship Id="rId21" Type="http://schemas.openxmlformats.org/officeDocument/2006/relationships/hyperlink" Target="https://podminky.urs.cz/item/CS_URS_2023_01/637121112" TargetMode="External" /><Relationship Id="rId22" Type="http://schemas.openxmlformats.org/officeDocument/2006/relationships/hyperlink" Target="https://podminky.urs.cz/item/CS_URS_2023_01/915321115" TargetMode="External" /><Relationship Id="rId23" Type="http://schemas.openxmlformats.org/officeDocument/2006/relationships/hyperlink" Target="https://podminky.urs.cz/item/CS_URS_2023_01/915611111" TargetMode="External" /><Relationship Id="rId24" Type="http://schemas.openxmlformats.org/officeDocument/2006/relationships/hyperlink" Target="https://podminky.urs.cz/item/CS_URS_2023_01/916131213" TargetMode="External" /><Relationship Id="rId25" Type="http://schemas.openxmlformats.org/officeDocument/2006/relationships/hyperlink" Target="https://podminky.urs.cz/item/CS_URS_2023_01/916331112" TargetMode="External" /><Relationship Id="rId26" Type="http://schemas.openxmlformats.org/officeDocument/2006/relationships/hyperlink" Target="https://podminky.urs.cz/item/CS_URS_2023_01/919726121" TargetMode="External" /><Relationship Id="rId27" Type="http://schemas.openxmlformats.org/officeDocument/2006/relationships/hyperlink" Target="https://podminky.urs.cz/item/CS_URS_2023_01/997221551" TargetMode="External" /><Relationship Id="rId28" Type="http://schemas.openxmlformats.org/officeDocument/2006/relationships/hyperlink" Target="https://podminky.urs.cz/item/CS_URS_2023_01/997221559" TargetMode="External" /><Relationship Id="rId29" Type="http://schemas.openxmlformats.org/officeDocument/2006/relationships/hyperlink" Target="https://podminky.urs.cz/item/CS_URS_2023_01/997221561" TargetMode="External" /><Relationship Id="rId30" Type="http://schemas.openxmlformats.org/officeDocument/2006/relationships/hyperlink" Target="https://podminky.urs.cz/item/CS_URS_2023_01/997221569" TargetMode="External" /><Relationship Id="rId31" Type="http://schemas.openxmlformats.org/officeDocument/2006/relationships/hyperlink" Target="https://podminky.urs.cz/item/CS_URS_2023_01/997221611" TargetMode="External" /><Relationship Id="rId32" Type="http://schemas.openxmlformats.org/officeDocument/2006/relationships/hyperlink" Target="https://podminky.urs.cz/item/CS_URS_2023_01/998223011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31" TargetMode="External" /><Relationship Id="rId4" Type="http://schemas.openxmlformats.org/officeDocument/2006/relationships/hyperlink" Target="https://podminky.urs.cz/item/CS_URS_2023_01/113107341" TargetMode="External" /><Relationship Id="rId5" Type="http://schemas.openxmlformats.org/officeDocument/2006/relationships/hyperlink" Target="https://podminky.urs.cz/item/CS_URS_2023_01/11310734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13204111" TargetMode="External" /><Relationship Id="rId8" Type="http://schemas.openxmlformats.org/officeDocument/2006/relationships/hyperlink" Target="https://podminky.urs.cz/item/CS_URS_2023_01/122251301" TargetMode="External" /><Relationship Id="rId9" Type="http://schemas.openxmlformats.org/officeDocument/2006/relationships/hyperlink" Target="https://podminky.urs.cz/item/CS_URS_2023_01/12900110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7151101" TargetMode="External" /><Relationship Id="rId13" Type="http://schemas.openxmlformats.org/officeDocument/2006/relationships/hyperlink" Target="https://podminky.urs.cz/item/CS_URS_2023_01/171151112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1152302" TargetMode="External" /><Relationship Id="rId16" Type="http://schemas.openxmlformats.org/officeDocument/2006/relationships/hyperlink" Target="https://podminky.urs.cz/item/CS_URS_2023_01/564851011" TargetMode="External" /><Relationship Id="rId17" Type="http://schemas.openxmlformats.org/officeDocument/2006/relationships/hyperlink" Target="https://podminky.urs.cz/item/CS_URS_2023_01/596211110" TargetMode="External" /><Relationship Id="rId18" Type="http://schemas.openxmlformats.org/officeDocument/2006/relationships/hyperlink" Target="https://podminky.urs.cz/item/CS_URS_2023_01/596211114" TargetMode="External" /><Relationship Id="rId19" Type="http://schemas.openxmlformats.org/officeDocument/2006/relationships/hyperlink" Target="https://podminky.urs.cz/item/CS_URS_2023_01/599141111" TargetMode="External" /><Relationship Id="rId20" Type="http://schemas.openxmlformats.org/officeDocument/2006/relationships/hyperlink" Target="https://podminky.urs.cz/item/CS_URS_2023_01/637121112" TargetMode="External" /><Relationship Id="rId21" Type="http://schemas.openxmlformats.org/officeDocument/2006/relationships/hyperlink" Target="https://podminky.urs.cz/item/CS_URS_2023_01/915321115" TargetMode="External" /><Relationship Id="rId22" Type="http://schemas.openxmlformats.org/officeDocument/2006/relationships/hyperlink" Target="https://podminky.urs.cz/item/CS_URS_2023_01/91561111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6331112" TargetMode="External" /><Relationship Id="rId25" Type="http://schemas.openxmlformats.org/officeDocument/2006/relationships/hyperlink" Target="https://podminky.urs.cz/item/CS_URS_2023_01/919726121" TargetMode="External" /><Relationship Id="rId26" Type="http://schemas.openxmlformats.org/officeDocument/2006/relationships/hyperlink" Target="https://podminky.urs.cz/item/CS_URS_2023_01/997221551" TargetMode="External" /><Relationship Id="rId27" Type="http://schemas.openxmlformats.org/officeDocument/2006/relationships/hyperlink" Target="https://podminky.urs.cz/item/CS_URS_2023_01/997221559" TargetMode="External" /><Relationship Id="rId28" Type="http://schemas.openxmlformats.org/officeDocument/2006/relationships/hyperlink" Target="https://podminky.urs.cz/item/CS_URS_2023_01/997221561" TargetMode="External" /><Relationship Id="rId29" Type="http://schemas.openxmlformats.org/officeDocument/2006/relationships/hyperlink" Target="https://podminky.urs.cz/item/CS_URS_2023_01/997221569" TargetMode="External" /><Relationship Id="rId30" Type="http://schemas.openxmlformats.org/officeDocument/2006/relationships/hyperlink" Target="https://podminky.urs.cz/item/CS_URS_2023_01/997221611" TargetMode="External" /><Relationship Id="rId31" Type="http://schemas.openxmlformats.org/officeDocument/2006/relationships/hyperlink" Target="https://podminky.urs.cz/item/CS_URS_2023_01/998223011" TargetMode="External" /><Relationship Id="rId3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322" TargetMode="External" /><Relationship Id="rId3" Type="http://schemas.openxmlformats.org/officeDocument/2006/relationships/hyperlink" Target="https://podminky.urs.cz/item/CS_URS_2023_01/113107330" TargetMode="External" /><Relationship Id="rId4" Type="http://schemas.openxmlformats.org/officeDocument/2006/relationships/hyperlink" Target="https://podminky.urs.cz/item/CS_URS_2023_01/113107343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13204111" TargetMode="External" /><Relationship Id="rId7" Type="http://schemas.openxmlformats.org/officeDocument/2006/relationships/hyperlink" Target="https://podminky.urs.cz/item/CS_URS_2023_01/122251301" TargetMode="External" /><Relationship Id="rId8" Type="http://schemas.openxmlformats.org/officeDocument/2006/relationships/hyperlink" Target="https://podminky.urs.cz/item/CS_URS_2023_01/12900110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7151101" TargetMode="External" /><Relationship Id="rId12" Type="http://schemas.openxmlformats.org/officeDocument/2006/relationships/hyperlink" Target="https://podminky.urs.cz/item/CS_URS_2023_01/171151112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81152302" TargetMode="External" /><Relationship Id="rId15" Type="http://schemas.openxmlformats.org/officeDocument/2006/relationships/hyperlink" Target="https://podminky.urs.cz/item/CS_URS_2023_01/564851011" TargetMode="External" /><Relationship Id="rId16" Type="http://schemas.openxmlformats.org/officeDocument/2006/relationships/hyperlink" Target="https://podminky.urs.cz/item/CS_URS_2023_01/596211110" TargetMode="External" /><Relationship Id="rId17" Type="http://schemas.openxmlformats.org/officeDocument/2006/relationships/hyperlink" Target="https://podminky.urs.cz/item/CS_URS_2023_01/596211114" TargetMode="External" /><Relationship Id="rId18" Type="http://schemas.openxmlformats.org/officeDocument/2006/relationships/hyperlink" Target="https://podminky.urs.cz/item/CS_URS_2023_01/599141111" TargetMode="External" /><Relationship Id="rId19" Type="http://schemas.openxmlformats.org/officeDocument/2006/relationships/hyperlink" Target="https://podminky.urs.cz/item/CS_URS_2023_01/915321115" TargetMode="External" /><Relationship Id="rId20" Type="http://schemas.openxmlformats.org/officeDocument/2006/relationships/hyperlink" Target="https://podminky.urs.cz/item/CS_URS_2023_01/915611111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16331112" TargetMode="External" /><Relationship Id="rId23" Type="http://schemas.openxmlformats.org/officeDocument/2006/relationships/hyperlink" Target="https://podminky.urs.cz/item/CS_URS_2023_01/979054451" TargetMode="External" /><Relationship Id="rId24" Type="http://schemas.openxmlformats.org/officeDocument/2006/relationships/hyperlink" Target="https://podminky.urs.cz/item/CS_URS_2023_01/997221551" TargetMode="External" /><Relationship Id="rId25" Type="http://schemas.openxmlformats.org/officeDocument/2006/relationships/hyperlink" Target="https://podminky.urs.cz/item/CS_URS_2023_01/997221559" TargetMode="External" /><Relationship Id="rId26" Type="http://schemas.openxmlformats.org/officeDocument/2006/relationships/hyperlink" Target="https://podminky.urs.cz/item/CS_URS_2023_01/997221561" TargetMode="External" /><Relationship Id="rId27" Type="http://schemas.openxmlformats.org/officeDocument/2006/relationships/hyperlink" Target="https://podminky.urs.cz/item/CS_URS_2023_01/997221569" TargetMode="External" /><Relationship Id="rId28" Type="http://schemas.openxmlformats.org/officeDocument/2006/relationships/hyperlink" Target="https://podminky.urs.cz/item/CS_URS_2023_01/997221611" TargetMode="External" /><Relationship Id="rId29" Type="http://schemas.openxmlformats.org/officeDocument/2006/relationships/hyperlink" Target="https://podminky.urs.cz/item/CS_URS_2023_01/998223011" TargetMode="External" /><Relationship Id="rId3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32" TargetMode="External" /><Relationship Id="rId2" Type="http://schemas.openxmlformats.org/officeDocument/2006/relationships/hyperlink" Target="https://podminky.urs.cz/item/CS_URS_2023_01/113106134" TargetMode="External" /><Relationship Id="rId3" Type="http://schemas.openxmlformats.org/officeDocument/2006/relationships/hyperlink" Target="https://podminky.urs.cz/item/CS_URS_2023_01/113107321" TargetMode="External" /><Relationship Id="rId4" Type="http://schemas.openxmlformats.org/officeDocument/2006/relationships/hyperlink" Target="https://podminky.urs.cz/item/CS_URS_2023_01/113107322" TargetMode="External" /><Relationship Id="rId5" Type="http://schemas.openxmlformats.org/officeDocument/2006/relationships/hyperlink" Target="https://podminky.urs.cz/item/CS_URS_2023_01/113107330" TargetMode="External" /><Relationship Id="rId6" Type="http://schemas.openxmlformats.org/officeDocument/2006/relationships/hyperlink" Target="https://podminky.urs.cz/item/CS_URS_2023_01/113107331" TargetMode="External" /><Relationship Id="rId7" Type="http://schemas.openxmlformats.org/officeDocument/2006/relationships/hyperlink" Target="https://podminky.urs.cz/item/CS_URS_2023_01/113107171" TargetMode="External" /><Relationship Id="rId8" Type="http://schemas.openxmlformats.org/officeDocument/2006/relationships/hyperlink" Target="https://podminky.urs.cz/item/CS_URS_2023_01/113107332" TargetMode="External" /><Relationship Id="rId9" Type="http://schemas.openxmlformats.org/officeDocument/2006/relationships/hyperlink" Target="https://podminky.urs.cz/item/CS_URS_2023_01/113107341" TargetMode="External" /><Relationship Id="rId10" Type="http://schemas.openxmlformats.org/officeDocument/2006/relationships/hyperlink" Target="https://podminky.urs.cz/item/CS_URS_2023_01/113107181" TargetMode="External" /><Relationship Id="rId11" Type="http://schemas.openxmlformats.org/officeDocument/2006/relationships/hyperlink" Target="https://podminky.urs.cz/item/CS_URS_2023_01/113107343" TargetMode="External" /><Relationship Id="rId12" Type="http://schemas.openxmlformats.org/officeDocument/2006/relationships/hyperlink" Target="https://podminky.urs.cz/item/CS_URS_2023_01/113201111" TargetMode="External" /><Relationship Id="rId13" Type="http://schemas.openxmlformats.org/officeDocument/2006/relationships/hyperlink" Target="https://podminky.urs.cz/item/CS_URS_2023_01/113202111" TargetMode="External" /><Relationship Id="rId14" Type="http://schemas.openxmlformats.org/officeDocument/2006/relationships/hyperlink" Target="https://podminky.urs.cz/item/CS_URS_2023_01/113204111" TargetMode="External" /><Relationship Id="rId15" Type="http://schemas.openxmlformats.org/officeDocument/2006/relationships/hyperlink" Target="https://podminky.urs.cz/item/CS_URS_2023_01/121151113" TargetMode="External" /><Relationship Id="rId16" Type="http://schemas.openxmlformats.org/officeDocument/2006/relationships/hyperlink" Target="https://podminky.urs.cz/item/CS_URS_2023_01/122251303" TargetMode="External" /><Relationship Id="rId17" Type="http://schemas.openxmlformats.org/officeDocument/2006/relationships/hyperlink" Target="https://podminky.urs.cz/item/CS_URS_2023_01/162351103" TargetMode="External" /><Relationship Id="rId18" Type="http://schemas.openxmlformats.org/officeDocument/2006/relationships/hyperlink" Target="https://podminky.urs.cz/item/CS_URS_2023_01/162751117" TargetMode="External" /><Relationship Id="rId19" Type="http://schemas.openxmlformats.org/officeDocument/2006/relationships/hyperlink" Target="https://podminky.urs.cz/item/CS_URS_2023_01/162751119" TargetMode="External" /><Relationship Id="rId20" Type="http://schemas.openxmlformats.org/officeDocument/2006/relationships/hyperlink" Target="https://podminky.urs.cz/item/CS_URS_2023_01/167151111" TargetMode="External" /><Relationship Id="rId21" Type="http://schemas.openxmlformats.org/officeDocument/2006/relationships/hyperlink" Target="https://podminky.urs.cz/item/CS_URS_2023_01/171151112" TargetMode="External" /><Relationship Id="rId22" Type="http://schemas.openxmlformats.org/officeDocument/2006/relationships/hyperlink" Target="https://podminky.urs.cz/item/CS_URS_2023_01/171251201" TargetMode="External" /><Relationship Id="rId23" Type="http://schemas.openxmlformats.org/officeDocument/2006/relationships/hyperlink" Target="https://podminky.urs.cz/item/CS_URS_2023_01/181152302" TargetMode="External" /><Relationship Id="rId24" Type="http://schemas.openxmlformats.org/officeDocument/2006/relationships/hyperlink" Target="https://podminky.urs.cz/item/CS_URS_2023_01/181351007" TargetMode="External" /><Relationship Id="rId25" Type="http://schemas.openxmlformats.org/officeDocument/2006/relationships/hyperlink" Target="https://podminky.urs.cz/item/CS_URS_2023_01/181411131" TargetMode="External" /><Relationship Id="rId26" Type="http://schemas.openxmlformats.org/officeDocument/2006/relationships/hyperlink" Target="https://podminky.urs.cz/item/CS_URS_2023_01/182112121" TargetMode="External" /><Relationship Id="rId27" Type="http://schemas.openxmlformats.org/officeDocument/2006/relationships/hyperlink" Target="https://podminky.urs.cz/item/CS_URS_2023_01/182211121" TargetMode="External" /><Relationship Id="rId28" Type="http://schemas.openxmlformats.org/officeDocument/2006/relationships/hyperlink" Target="https://podminky.urs.cz/item/CS_URS_2023_01/564851111" TargetMode="External" /><Relationship Id="rId29" Type="http://schemas.openxmlformats.org/officeDocument/2006/relationships/hyperlink" Target="https://podminky.urs.cz/item/CS_URS_2023_01/564861111" TargetMode="External" /><Relationship Id="rId30" Type="http://schemas.openxmlformats.org/officeDocument/2006/relationships/hyperlink" Target="https://podminky.urs.cz/item/CS_URS_2023_01/596211112" TargetMode="External" /><Relationship Id="rId31" Type="http://schemas.openxmlformats.org/officeDocument/2006/relationships/hyperlink" Target="https://podminky.urs.cz/item/CS_URS_2023_01/596211114" TargetMode="External" /><Relationship Id="rId32" Type="http://schemas.openxmlformats.org/officeDocument/2006/relationships/hyperlink" Target="https://podminky.urs.cz/item/CS_URS_2023_01/596212212" TargetMode="External" /><Relationship Id="rId33" Type="http://schemas.openxmlformats.org/officeDocument/2006/relationships/hyperlink" Target="https://podminky.urs.cz/item/CS_URS_2023_01/596212214" TargetMode="External" /><Relationship Id="rId34" Type="http://schemas.openxmlformats.org/officeDocument/2006/relationships/hyperlink" Target="https://podminky.urs.cz/item/CS_URS_2023_01/599141111" TargetMode="External" /><Relationship Id="rId35" Type="http://schemas.openxmlformats.org/officeDocument/2006/relationships/hyperlink" Target="https://podminky.urs.cz/item/CS_URS_2023_01/637121112" TargetMode="External" /><Relationship Id="rId36" Type="http://schemas.openxmlformats.org/officeDocument/2006/relationships/hyperlink" Target="https://podminky.urs.cz/item/CS_URS_2023_01/899231111" TargetMode="External" /><Relationship Id="rId37" Type="http://schemas.openxmlformats.org/officeDocument/2006/relationships/hyperlink" Target="https://podminky.urs.cz/item/CS_URS_2023_01/899431111" TargetMode="External" /><Relationship Id="rId38" Type="http://schemas.openxmlformats.org/officeDocument/2006/relationships/hyperlink" Target="https://podminky.urs.cz/item/CS_URS_2023_01/914511111" TargetMode="External" /><Relationship Id="rId39" Type="http://schemas.openxmlformats.org/officeDocument/2006/relationships/hyperlink" Target="https://podminky.urs.cz/item/CS_URS_2023_01/915321115" TargetMode="External" /><Relationship Id="rId40" Type="http://schemas.openxmlformats.org/officeDocument/2006/relationships/hyperlink" Target="https://podminky.urs.cz/item/CS_URS_2023_01/915611111" TargetMode="External" /><Relationship Id="rId41" Type="http://schemas.openxmlformats.org/officeDocument/2006/relationships/hyperlink" Target="https://podminky.urs.cz/item/CS_URS_2023_01/916131113" TargetMode="External" /><Relationship Id="rId42" Type="http://schemas.openxmlformats.org/officeDocument/2006/relationships/hyperlink" Target="https://podminky.urs.cz/item/CS_URS_2023_01/916131213" TargetMode="External" /><Relationship Id="rId43" Type="http://schemas.openxmlformats.org/officeDocument/2006/relationships/hyperlink" Target="https://podminky.urs.cz/item/CS_URS_2023_01/916331112" TargetMode="External" /><Relationship Id="rId44" Type="http://schemas.openxmlformats.org/officeDocument/2006/relationships/hyperlink" Target="https://podminky.urs.cz/item/CS_URS_2023_01/916431112" TargetMode="External" /><Relationship Id="rId45" Type="http://schemas.openxmlformats.org/officeDocument/2006/relationships/hyperlink" Target="https://podminky.urs.cz/item/CS_URS_2023_01/919726121" TargetMode="External" /><Relationship Id="rId46" Type="http://schemas.openxmlformats.org/officeDocument/2006/relationships/hyperlink" Target="https://podminky.urs.cz/item/CS_URS_2023_01/966006132" TargetMode="External" /><Relationship Id="rId47" Type="http://schemas.openxmlformats.org/officeDocument/2006/relationships/hyperlink" Target="https://podminky.urs.cz/item/CS_URS_2023_01/981011111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7221561" TargetMode="External" /><Relationship Id="rId51" Type="http://schemas.openxmlformats.org/officeDocument/2006/relationships/hyperlink" Target="https://podminky.urs.cz/item/CS_URS_2023_01/997221569" TargetMode="External" /><Relationship Id="rId52" Type="http://schemas.openxmlformats.org/officeDocument/2006/relationships/hyperlink" Target="https://podminky.urs.cz/item/CS_URS_2023_01/997221611" TargetMode="External" /><Relationship Id="rId53" Type="http://schemas.openxmlformats.org/officeDocument/2006/relationships/hyperlink" Target="https://podminky.urs.cz/item/CS_URS_2023_01/998223011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6132" TargetMode="External" /><Relationship Id="rId3" Type="http://schemas.openxmlformats.org/officeDocument/2006/relationships/hyperlink" Target="https://podminky.urs.cz/item/CS_URS_2023_01/113107322" TargetMode="External" /><Relationship Id="rId4" Type="http://schemas.openxmlformats.org/officeDocument/2006/relationships/hyperlink" Target="https://podminky.urs.cz/item/CS_URS_2023_01/113107323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13204111" TargetMode="External" /><Relationship Id="rId7" Type="http://schemas.openxmlformats.org/officeDocument/2006/relationships/hyperlink" Target="https://podminky.urs.cz/item/CS_URS_2023_01/121151103" TargetMode="External" /><Relationship Id="rId8" Type="http://schemas.openxmlformats.org/officeDocument/2006/relationships/hyperlink" Target="https://podminky.urs.cz/item/CS_URS_2023_01/122251301" TargetMode="External" /><Relationship Id="rId9" Type="http://schemas.openxmlformats.org/officeDocument/2006/relationships/hyperlink" Target="https://podminky.urs.cz/item/CS_URS_2023_01/12900110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7151101" TargetMode="External" /><Relationship Id="rId13" Type="http://schemas.openxmlformats.org/officeDocument/2006/relationships/hyperlink" Target="https://podminky.urs.cz/item/CS_URS_2023_01/171151112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1152302" TargetMode="External" /><Relationship Id="rId16" Type="http://schemas.openxmlformats.org/officeDocument/2006/relationships/hyperlink" Target="https://podminky.urs.cz/item/CS_URS_2023_01/181311103" TargetMode="External" /><Relationship Id="rId17" Type="http://schemas.openxmlformats.org/officeDocument/2006/relationships/hyperlink" Target="https://podminky.urs.cz/item/CS_URS_2023_01/181411131" TargetMode="External" /><Relationship Id="rId18" Type="http://schemas.openxmlformats.org/officeDocument/2006/relationships/hyperlink" Target="https://podminky.urs.cz/item/CS_URS_2023_01/564851011" TargetMode="External" /><Relationship Id="rId19" Type="http://schemas.openxmlformats.org/officeDocument/2006/relationships/hyperlink" Target="https://podminky.urs.cz/item/CS_URS_2023_01/596211110" TargetMode="External" /><Relationship Id="rId20" Type="http://schemas.openxmlformats.org/officeDocument/2006/relationships/hyperlink" Target="https://podminky.urs.cz/item/CS_URS_2023_01/599141111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16231213" TargetMode="External" /><Relationship Id="rId23" Type="http://schemas.openxmlformats.org/officeDocument/2006/relationships/hyperlink" Target="https://podminky.urs.cz/item/CS_URS_2023_01/997221551" TargetMode="External" /><Relationship Id="rId24" Type="http://schemas.openxmlformats.org/officeDocument/2006/relationships/hyperlink" Target="https://podminky.urs.cz/item/CS_URS_2023_01/997221559" TargetMode="External" /><Relationship Id="rId25" Type="http://schemas.openxmlformats.org/officeDocument/2006/relationships/hyperlink" Target="https://podminky.urs.cz/item/CS_URS_2023_01/997221561" TargetMode="External" /><Relationship Id="rId26" Type="http://schemas.openxmlformats.org/officeDocument/2006/relationships/hyperlink" Target="https://podminky.urs.cz/item/CS_URS_2023_01/997221569" TargetMode="External" /><Relationship Id="rId27" Type="http://schemas.openxmlformats.org/officeDocument/2006/relationships/hyperlink" Target="https://podminky.urs.cz/item/CS_URS_2023_01/997221611" TargetMode="External" /><Relationship Id="rId28" Type="http://schemas.openxmlformats.org/officeDocument/2006/relationships/hyperlink" Target="https://podminky.urs.cz/item/CS_URS_2023_01/998223011" TargetMode="External" /><Relationship Id="rId2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121" TargetMode="External" /><Relationship Id="rId3" Type="http://schemas.openxmlformats.org/officeDocument/2006/relationships/hyperlink" Target="https://podminky.urs.cz/item/CS_URS_2023_01/113107131" TargetMode="External" /><Relationship Id="rId4" Type="http://schemas.openxmlformats.org/officeDocument/2006/relationships/hyperlink" Target="https://podminky.urs.cz/item/CS_URS_2023_01/113107143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22251301" TargetMode="External" /><Relationship Id="rId7" Type="http://schemas.openxmlformats.org/officeDocument/2006/relationships/hyperlink" Target="https://podminky.urs.cz/item/CS_URS_2023_01/129001101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151112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564851011" TargetMode="External" /><Relationship Id="rId14" Type="http://schemas.openxmlformats.org/officeDocument/2006/relationships/hyperlink" Target="https://podminky.urs.cz/item/CS_URS_2023_01/564861111" TargetMode="External" /><Relationship Id="rId15" Type="http://schemas.openxmlformats.org/officeDocument/2006/relationships/hyperlink" Target="https://podminky.urs.cz/item/CS_URS_2023_01/596211110" TargetMode="External" /><Relationship Id="rId16" Type="http://schemas.openxmlformats.org/officeDocument/2006/relationships/hyperlink" Target="https://podminky.urs.cz/item/CS_URS_2023_01/596211114" TargetMode="External" /><Relationship Id="rId17" Type="http://schemas.openxmlformats.org/officeDocument/2006/relationships/hyperlink" Target="https://podminky.urs.cz/item/CS_URS_2023_01/596212213" TargetMode="External" /><Relationship Id="rId18" Type="http://schemas.openxmlformats.org/officeDocument/2006/relationships/hyperlink" Target="https://podminky.urs.cz/item/CS_URS_2023_01/596212214" TargetMode="External" /><Relationship Id="rId19" Type="http://schemas.openxmlformats.org/officeDocument/2006/relationships/hyperlink" Target="https://podminky.urs.cz/item/CS_URS_2023_01/599141111" TargetMode="External" /><Relationship Id="rId20" Type="http://schemas.openxmlformats.org/officeDocument/2006/relationships/hyperlink" Target="https://podminky.urs.cz/item/CS_URS_2023_01/637121112" TargetMode="External" /><Relationship Id="rId21" Type="http://schemas.openxmlformats.org/officeDocument/2006/relationships/hyperlink" Target="https://podminky.urs.cz/item/CS_URS_2023_01/899331111" TargetMode="External" /><Relationship Id="rId22" Type="http://schemas.openxmlformats.org/officeDocument/2006/relationships/hyperlink" Target="https://podminky.urs.cz/item/CS_URS_2023_01/916131213" TargetMode="External" /><Relationship Id="rId23" Type="http://schemas.openxmlformats.org/officeDocument/2006/relationships/hyperlink" Target="https://podminky.urs.cz/item/CS_URS_2023_01/916331112" TargetMode="External" /><Relationship Id="rId24" Type="http://schemas.openxmlformats.org/officeDocument/2006/relationships/hyperlink" Target="https://podminky.urs.cz/item/CS_URS_2023_01/919726121" TargetMode="External" /><Relationship Id="rId25" Type="http://schemas.openxmlformats.org/officeDocument/2006/relationships/hyperlink" Target="https://podminky.urs.cz/item/CS_URS_2023_01/919735113" TargetMode="External" /><Relationship Id="rId26" Type="http://schemas.openxmlformats.org/officeDocument/2006/relationships/hyperlink" Target="https://podminky.urs.cz/item/CS_URS_2023_01/997221551" TargetMode="External" /><Relationship Id="rId27" Type="http://schemas.openxmlformats.org/officeDocument/2006/relationships/hyperlink" Target="https://podminky.urs.cz/item/CS_URS_2023_01/997221559" TargetMode="External" /><Relationship Id="rId28" Type="http://schemas.openxmlformats.org/officeDocument/2006/relationships/hyperlink" Target="https://podminky.urs.cz/item/CS_URS_2023_01/997221561" TargetMode="External" /><Relationship Id="rId29" Type="http://schemas.openxmlformats.org/officeDocument/2006/relationships/hyperlink" Target="https://podminky.urs.cz/item/CS_URS_2023_01/997221569" TargetMode="External" /><Relationship Id="rId30" Type="http://schemas.openxmlformats.org/officeDocument/2006/relationships/hyperlink" Target="https://podminky.urs.cz/item/CS_URS_2023_01/997221611" TargetMode="External" /><Relationship Id="rId31" Type="http://schemas.openxmlformats.org/officeDocument/2006/relationships/hyperlink" Target="https://podminky.urs.cz/item/CS_URS_2023_01/998223011" TargetMode="External" /><Relationship Id="rId3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251101" TargetMode="External" /><Relationship Id="rId2" Type="http://schemas.openxmlformats.org/officeDocument/2006/relationships/hyperlink" Target="https://podminky.urs.cz/item/CS_URS_2023_01/112251102" TargetMode="External" /><Relationship Id="rId3" Type="http://schemas.openxmlformats.org/officeDocument/2006/relationships/hyperlink" Target="https://podminky.urs.cz/item/CS_URS_2023_01/112251103" TargetMode="External" /><Relationship Id="rId4" Type="http://schemas.openxmlformats.org/officeDocument/2006/relationships/hyperlink" Target="https://podminky.urs.cz/item/CS_URS_2023_01/112251104" TargetMode="External" /><Relationship Id="rId5" Type="http://schemas.openxmlformats.org/officeDocument/2006/relationships/hyperlink" Target="https://podminky.urs.cz/item/CS_URS_2023_01/112251105" TargetMode="External" /><Relationship Id="rId6" Type="http://schemas.openxmlformats.org/officeDocument/2006/relationships/hyperlink" Target="https://podminky.urs.cz/item/CS_URS_2023_01/113106134" TargetMode="External" /><Relationship Id="rId7" Type="http://schemas.openxmlformats.org/officeDocument/2006/relationships/hyperlink" Target="https://podminky.urs.cz/item/CS_URS_2023_01/113107322" TargetMode="External" /><Relationship Id="rId8" Type="http://schemas.openxmlformats.org/officeDocument/2006/relationships/hyperlink" Target="https://podminky.urs.cz/item/CS_URS_2023_01/113107330" TargetMode="External" /><Relationship Id="rId9" Type="http://schemas.openxmlformats.org/officeDocument/2006/relationships/hyperlink" Target="https://podminky.urs.cz/item/CS_URS_2023_01/113107331" TargetMode="External" /><Relationship Id="rId10" Type="http://schemas.openxmlformats.org/officeDocument/2006/relationships/hyperlink" Target="https://podminky.urs.cz/item/CS_URS_2023_01/113107171" TargetMode="External" /><Relationship Id="rId11" Type="http://schemas.openxmlformats.org/officeDocument/2006/relationships/hyperlink" Target="https://podminky.urs.cz/item/CS_URS_2023_01/113107231" TargetMode="External" /><Relationship Id="rId12" Type="http://schemas.openxmlformats.org/officeDocument/2006/relationships/hyperlink" Target="https://podminky.urs.cz/item/CS_URS_2023_01/113107332" TargetMode="External" /><Relationship Id="rId13" Type="http://schemas.openxmlformats.org/officeDocument/2006/relationships/hyperlink" Target="https://podminky.urs.cz/item/CS_URS_2023_01/113107341" TargetMode="External" /><Relationship Id="rId14" Type="http://schemas.openxmlformats.org/officeDocument/2006/relationships/hyperlink" Target="https://podminky.urs.cz/item/CS_URS_2023_01/113107181" TargetMode="External" /><Relationship Id="rId15" Type="http://schemas.openxmlformats.org/officeDocument/2006/relationships/hyperlink" Target="https://podminky.urs.cz/item/CS_URS_2023_01/113107241" TargetMode="External" /><Relationship Id="rId16" Type="http://schemas.openxmlformats.org/officeDocument/2006/relationships/hyperlink" Target="https://podminky.urs.cz/item/CS_URS_2023_01/113202111" TargetMode="External" /><Relationship Id="rId17" Type="http://schemas.openxmlformats.org/officeDocument/2006/relationships/hyperlink" Target="https://podminky.urs.cz/item/CS_URS_2023_01/113204111" TargetMode="External" /><Relationship Id="rId18" Type="http://schemas.openxmlformats.org/officeDocument/2006/relationships/hyperlink" Target="https://podminky.urs.cz/item/CS_URS_2023_01/122251303" TargetMode="External" /><Relationship Id="rId19" Type="http://schemas.openxmlformats.org/officeDocument/2006/relationships/hyperlink" Target="https://podminky.urs.cz/item/CS_URS_2023_01/129001101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62751119" TargetMode="External" /><Relationship Id="rId22" Type="http://schemas.openxmlformats.org/officeDocument/2006/relationships/hyperlink" Target="https://podminky.urs.cz/item/CS_URS_2023_01/167151101" TargetMode="External" /><Relationship Id="rId23" Type="http://schemas.openxmlformats.org/officeDocument/2006/relationships/hyperlink" Target="https://podminky.urs.cz/item/CS_URS_2023_01/171151112" TargetMode="External" /><Relationship Id="rId24" Type="http://schemas.openxmlformats.org/officeDocument/2006/relationships/hyperlink" Target="https://podminky.urs.cz/item/CS_URS_2023_01/171251201" TargetMode="External" /><Relationship Id="rId25" Type="http://schemas.openxmlformats.org/officeDocument/2006/relationships/hyperlink" Target="https://podminky.urs.cz/item/CS_URS_2023_01/181152302" TargetMode="External" /><Relationship Id="rId26" Type="http://schemas.openxmlformats.org/officeDocument/2006/relationships/hyperlink" Target="https://podminky.urs.cz/item/CS_URS_2023_01/56485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96211113" TargetMode="External" /><Relationship Id="rId29" Type="http://schemas.openxmlformats.org/officeDocument/2006/relationships/hyperlink" Target="https://podminky.urs.cz/item/CS_URS_2023_01/596211114" TargetMode="External" /><Relationship Id="rId30" Type="http://schemas.openxmlformats.org/officeDocument/2006/relationships/hyperlink" Target="https://podminky.urs.cz/item/CS_URS_2023_01/596212213" TargetMode="External" /><Relationship Id="rId31" Type="http://schemas.openxmlformats.org/officeDocument/2006/relationships/hyperlink" Target="https://podminky.urs.cz/item/CS_URS_2023_01/596212214" TargetMode="External" /><Relationship Id="rId32" Type="http://schemas.openxmlformats.org/officeDocument/2006/relationships/hyperlink" Target="https://podminky.urs.cz/item/CS_URS_2023_01/599141111" TargetMode="External" /><Relationship Id="rId33" Type="http://schemas.openxmlformats.org/officeDocument/2006/relationships/hyperlink" Target="https://podminky.urs.cz/item/CS_URS_2023_01/637121112" TargetMode="External" /><Relationship Id="rId34" Type="http://schemas.openxmlformats.org/officeDocument/2006/relationships/hyperlink" Target="https://podminky.urs.cz/item/CS_URS_2023_01/899231111" TargetMode="External" /><Relationship Id="rId35" Type="http://schemas.openxmlformats.org/officeDocument/2006/relationships/hyperlink" Target="https://podminky.urs.cz/item/CS_URS_2023_01/899331111" TargetMode="External" /><Relationship Id="rId36" Type="http://schemas.openxmlformats.org/officeDocument/2006/relationships/hyperlink" Target="https://podminky.urs.cz/item/CS_URS_2023_01/914511111" TargetMode="External" /><Relationship Id="rId37" Type="http://schemas.openxmlformats.org/officeDocument/2006/relationships/hyperlink" Target="https://podminky.urs.cz/item/CS_URS_2023_01/915321115" TargetMode="External" /><Relationship Id="rId38" Type="http://schemas.openxmlformats.org/officeDocument/2006/relationships/hyperlink" Target="https://podminky.urs.cz/item/CS_URS_2023_01/915611111" TargetMode="External" /><Relationship Id="rId39" Type="http://schemas.openxmlformats.org/officeDocument/2006/relationships/hyperlink" Target="https://podminky.urs.cz/item/CS_URS_2023_01/916131113" TargetMode="External" /><Relationship Id="rId40" Type="http://schemas.openxmlformats.org/officeDocument/2006/relationships/hyperlink" Target="https://podminky.urs.cz/item/CS_URS_2023_01/916131213" TargetMode="External" /><Relationship Id="rId41" Type="http://schemas.openxmlformats.org/officeDocument/2006/relationships/hyperlink" Target="https://podminky.urs.cz/item/CS_URS_2023_01/916331112" TargetMode="External" /><Relationship Id="rId42" Type="http://schemas.openxmlformats.org/officeDocument/2006/relationships/hyperlink" Target="https://podminky.urs.cz/item/CS_URS_2023_01/919726121" TargetMode="External" /><Relationship Id="rId43" Type="http://schemas.openxmlformats.org/officeDocument/2006/relationships/hyperlink" Target="https://podminky.urs.cz/item/CS_URS_2023_01/919735111" TargetMode="External" /><Relationship Id="rId44" Type="http://schemas.openxmlformats.org/officeDocument/2006/relationships/hyperlink" Target="https://podminky.urs.cz/item/CS_URS_2023_01/919735123" TargetMode="External" /><Relationship Id="rId45" Type="http://schemas.openxmlformats.org/officeDocument/2006/relationships/hyperlink" Target="https://podminky.urs.cz/item/CS_URS_2023_01/966006132" TargetMode="External" /><Relationship Id="rId46" Type="http://schemas.openxmlformats.org/officeDocument/2006/relationships/hyperlink" Target="https://podminky.urs.cz/item/CS_URS_2023_01/979051121" TargetMode="External" /><Relationship Id="rId47" Type="http://schemas.openxmlformats.org/officeDocument/2006/relationships/hyperlink" Target="https://podminky.urs.cz/item/CS_URS_2023_01/997221551" TargetMode="External" /><Relationship Id="rId48" Type="http://schemas.openxmlformats.org/officeDocument/2006/relationships/hyperlink" Target="https://podminky.urs.cz/item/CS_URS_2023_01/997221559" TargetMode="External" /><Relationship Id="rId49" Type="http://schemas.openxmlformats.org/officeDocument/2006/relationships/hyperlink" Target="https://podminky.urs.cz/item/CS_URS_2023_01/997221561" TargetMode="External" /><Relationship Id="rId50" Type="http://schemas.openxmlformats.org/officeDocument/2006/relationships/hyperlink" Target="https://podminky.urs.cz/item/CS_URS_2023_01/997221569" TargetMode="External" /><Relationship Id="rId51" Type="http://schemas.openxmlformats.org/officeDocument/2006/relationships/hyperlink" Target="https://podminky.urs.cz/item/CS_URS_2023_01/997221611" TargetMode="External" /><Relationship Id="rId52" Type="http://schemas.openxmlformats.org/officeDocument/2006/relationships/hyperlink" Target="https://podminky.urs.cz/item/CS_URS_2023_01/998223011" TargetMode="External" /><Relationship Id="rId53" Type="http://schemas.openxmlformats.org/officeDocument/2006/relationships/hyperlink" Target="https://podminky.urs.cz/item/CS_URS_2023_01/998223091" TargetMode="External" /><Relationship Id="rId5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62" TargetMode="External" /><Relationship Id="rId2" Type="http://schemas.openxmlformats.org/officeDocument/2006/relationships/hyperlink" Target="https://podminky.urs.cz/item/CS_URS_2023_01/113107170" TargetMode="External" /><Relationship Id="rId3" Type="http://schemas.openxmlformats.org/officeDocument/2006/relationships/hyperlink" Target="https://podminky.urs.cz/item/CS_URS_2023_01/113107183" TargetMode="External" /><Relationship Id="rId4" Type="http://schemas.openxmlformats.org/officeDocument/2006/relationships/hyperlink" Target="https://podminky.urs.cz/item/CS_URS_2023_01/113201111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21151113" TargetMode="External" /><Relationship Id="rId7" Type="http://schemas.openxmlformats.org/officeDocument/2006/relationships/hyperlink" Target="https://podminky.urs.cz/item/CS_URS_2023_01/122251303" TargetMode="External" /><Relationship Id="rId8" Type="http://schemas.openxmlformats.org/officeDocument/2006/relationships/hyperlink" Target="https://podminky.urs.cz/item/CS_URS_2023_01/162351103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81152302" TargetMode="External" /><Relationship Id="rId14" Type="http://schemas.openxmlformats.org/officeDocument/2006/relationships/hyperlink" Target="https://podminky.urs.cz/item/CS_URS_2023_01/181351007" TargetMode="External" /><Relationship Id="rId15" Type="http://schemas.openxmlformats.org/officeDocument/2006/relationships/hyperlink" Target="https://podminky.urs.cz/item/CS_URS_2023_01/181411131" TargetMode="External" /><Relationship Id="rId16" Type="http://schemas.openxmlformats.org/officeDocument/2006/relationships/hyperlink" Target="https://podminky.urs.cz/item/CS_URS_2023_01/564861111" TargetMode="External" /><Relationship Id="rId17" Type="http://schemas.openxmlformats.org/officeDocument/2006/relationships/hyperlink" Target="https://podminky.urs.cz/item/CS_URS_2023_01/565145121" TargetMode="External" /><Relationship Id="rId18" Type="http://schemas.openxmlformats.org/officeDocument/2006/relationships/hyperlink" Target="https://podminky.urs.cz/item/CS_URS_2023_01/567122111" TargetMode="External" /><Relationship Id="rId19" Type="http://schemas.openxmlformats.org/officeDocument/2006/relationships/hyperlink" Target="https://podminky.urs.cz/item/CS_URS_2023_01/573191111" TargetMode="External" /><Relationship Id="rId20" Type="http://schemas.openxmlformats.org/officeDocument/2006/relationships/hyperlink" Target="https://podminky.urs.cz/item/CS_URS_2023_01/573211106" TargetMode="External" /><Relationship Id="rId21" Type="http://schemas.openxmlformats.org/officeDocument/2006/relationships/hyperlink" Target="https://podminky.urs.cz/item/CS_URS_2023_01/573211107" TargetMode="External" /><Relationship Id="rId22" Type="http://schemas.openxmlformats.org/officeDocument/2006/relationships/hyperlink" Target="https://podminky.urs.cz/item/CS_URS_2023_01/577134121" TargetMode="External" /><Relationship Id="rId23" Type="http://schemas.openxmlformats.org/officeDocument/2006/relationships/hyperlink" Target="https://podminky.urs.cz/item/CS_URS_2023_01/899331111" TargetMode="External" /><Relationship Id="rId24" Type="http://schemas.openxmlformats.org/officeDocument/2006/relationships/hyperlink" Target="https://podminky.urs.cz/item/CS_URS_2023_01/915221112" TargetMode="External" /><Relationship Id="rId25" Type="http://schemas.openxmlformats.org/officeDocument/2006/relationships/hyperlink" Target="https://podminky.urs.cz/item/CS_URS_2023_01/915221122" TargetMode="External" /><Relationship Id="rId26" Type="http://schemas.openxmlformats.org/officeDocument/2006/relationships/hyperlink" Target="https://podminky.urs.cz/item/CS_URS_2023_01/915611111" TargetMode="External" /><Relationship Id="rId27" Type="http://schemas.openxmlformats.org/officeDocument/2006/relationships/hyperlink" Target="https://podminky.urs.cz/item/CS_URS_2023_01/916131213" TargetMode="External" /><Relationship Id="rId28" Type="http://schemas.openxmlformats.org/officeDocument/2006/relationships/hyperlink" Target="https://podminky.urs.cz/item/CS_URS_2023_01/919732221" TargetMode="External" /><Relationship Id="rId29" Type="http://schemas.openxmlformats.org/officeDocument/2006/relationships/hyperlink" Target="https://podminky.urs.cz/item/CS_URS_2023_01/919735113" TargetMode="External" /><Relationship Id="rId30" Type="http://schemas.openxmlformats.org/officeDocument/2006/relationships/hyperlink" Target="https://podminky.urs.cz/item/CS_URS_2023_01/997221551" TargetMode="External" /><Relationship Id="rId31" Type="http://schemas.openxmlformats.org/officeDocument/2006/relationships/hyperlink" Target="https://podminky.urs.cz/item/CS_URS_2023_01/997221559" TargetMode="External" /><Relationship Id="rId32" Type="http://schemas.openxmlformats.org/officeDocument/2006/relationships/hyperlink" Target="https://podminky.urs.cz/item/CS_URS_2023_01/997221561" TargetMode="External" /><Relationship Id="rId33" Type="http://schemas.openxmlformats.org/officeDocument/2006/relationships/hyperlink" Target="https://podminky.urs.cz/item/CS_URS_2023_01/997221569" TargetMode="External" /><Relationship Id="rId34" Type="http://schemas.openxmlformats.org/officeDocument/2006/relationships/hyperlink" Target="https://podminky.urs.cz/item/CS_URS_2023_01/997221611" TargetMode="External" /><Relationship Id="rId35" Type="http://schemas.openxmlformats.org/officeDocument/2006/relationships/hyperlink" Target="https://podminky.urs.cz/item/CS_URS_2023_01/998223011" TargetMode="External" /><Relationship Id="rId3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31" TargetMode="External" /><Relationship Id="rId4" Type="http://schemas.openxmlformats.org/officeDocument/2006/relationships/hyperlink" Target="https://podminky.urs.cz/item/CS_URS_2023_01/113107341" TargetMode="External" /><Relationship Id="rId5" Type="http://schemas.openxmlformats.org/officeDocument/2006/relationships/hyperlink" Target="https://podminky.urs.cz/item/CS_URS_2023_01/11310734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22251301" TargetMode="External" /><Relationship Id="rId8" Type="http://schemas.openxmlformats.org/officeDocument/2006/relationships/hyperlink" Target="https://podminky.urs.cz/item/CS_URS_2023_01/12900110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715110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81152302" TargetMode="External" /><Relationship Id="rId14" Type="http://schemas.openxmlformats.org/officeDocument/2006/relationships/hyperlink" Target="https://podminky.urs.cz/item/CS_URS_2023_01/564861011" TargetMode="External" /><Relationship Id="rId15" Type="http://schemas.openxmlformats.org/officeDocument/2006/relationships/hyperlink" Target="https://podminky.urs.cz/item/CS_URS_2023_01/565145121" TargetMode="External" /><Relationship Id="rId16" Type="http://schemas.openxmlformats.org/officeDocument/2006/relationships/hyperlink" Target="https://podminky.urs.cz/item/CS_URS_2023_01/567122111" TargetMode="External" /><Relationship Id="rId17" Type="http://schemas.openxmlformats.org/officeDocument/2006/relationships/hyperlink" Target="https://podminky.urs.cz/item/CS_URS_2023_01/573191111" TargetMode="External" /><Relationship Id="rId18" Type="http://schemas.openxmlformats.org/officeDocument/2006/relationships/hyperlink" Target="https://podminky.urs.cz/item/CS_URS_2023_01/573211106" TargetMode="External" /><Relationship Id="rId19" Type="http://schemas.openxmlformats.org/officeDocument/2006/relationships/hyperlink" Target="https://podminky.urs.cz/item/CS_URS_2023_01/573211107" TargetMode="External" /><Relationship Id="rId20" Type="http://schemas.openxmlformats.org/officeDocument/2006/relationships/hyperlink" Target="https://podminky.urs.cz/item/CS_URS_2023_01/577134121" TargetMode="External" /><Relationship Id="rId21" Type="http://schemas.openxmlformats.org/officeDocument/2006/relationships/hyperlink" Target="https://podminky.urs.cz/item/CS_URS_2023_01/919732221" TargetMode="External" /><Relationship Id="rId22" Type="http://schemas.openxmlformats.org/officeDocument/2006/relationships/hyperlink" Target="https://podminky.urs.cz/item/CS_URS_2023_01/919735113" TargetMode="External" /><Relationship Id="rId23" Type="http://schemas.openxmlformats.org/officeDocument/2006/relationships/hyperlink" Target="https://podminky.urs.cz/item/CS_URS_2023_01/997221551" TargetMode="External" /><Relationship Id="rId24" Type="http://schemas.openxmlformats.org/officeDocument/2006/relationships/hyperlink" Target="https://podminky.urs.cz/item/CS_URS_2023_01/997221559" TargetMode="External" /><Relationship Id="rId25" Type="http://schemas.openxmlformats.org/officeDocument/2006/relationships/hyperlink" Target="https://podminky.urs.cz/item/CS_URS_2023_01/997221561" TargetMode="External" /><Relationship Id="rId26" Type="http://schemas.openxmlformats.org/officeDocument/2006/relationships/hyperlink" Target="https://podminky.urs.cz/item/CS_URS_2023_01/997221569" TargetMode="External" /><Relationship Id="rId27" Type="http://schemas.openxmlformats.org/officeDocument/2006/relationships/hyperlink" Target="https://podminky.urs.cz/item/CS_URS_2023_01/997221611" TargetMode="External" /><Relationship Id="rId28" Type="http://schemas.openxmlformats.org/officeDocument/2006/relationships/hyperlink" Target="https://podminky.urs.cz/item/CS_URS_2023_01/998223011" TargetMode="External" /><Relationship Id="rId2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43" TargetMode="External" /><Relationship Id="rId4" Type="http://schemas.openxmlformats.org/officeDocument/2006/relationships/hyperlink" Target="https://podminky.urs.cz/item/CS_URS_2023_01/122251301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2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3191111" TargetMode="External" /><Relationship Id="rId15" Type="http://schemas.openxmlformats.org/officeDocument/2006/relationships/hyperlink" Target="https://podminky.urs.cz/item/CS_URS_2023_01/573211106" TargetMode="External" /><Relationship Id="rId16" Type="http://schemas.openxmlformats.org/officeDocument/2006/relationships/hyperlink" Target="https://podminky.urs.cz/item/CS_URS_2023_01/573211107" TargetMode="External" /><Relationship Id="rId17" Type="http://schemas.openxmlformats.org/officeDocument/2006/relationships/hyperlink" Target="https://podminky.urs.cz/item/CS_URS_2023_01/577134121" TargetMode="External" /><Relationship Id="rId18" Type="http://schemas.openxmlformats.org/officeDocument/2006/relationships/hyperlink" Target="https://podminky.urs.cz/item/CS_URS_2023_01/919732221" TargetMode="External" /><Relationship Id="rId19" Type="http://schemas.openxmlformats.org/officeDocument/2006/relationships/hyperlink" Target="https://podminky.urs.cz/item/CS_URS_2023_01/919735113" TargetMode="External" /><Relationship Id="rId20" Type="http://schemas.openxmlformats.org/officeDocument/2006/relationships/hyperlink" Target="https://podminky.urs.cz/item/CS_URS_2023_01/997221551" TargetMode="External" /><Relationship Id="rId21" Type="http://schemas.openxmlformats.org/officeDocument/2006/relationships/hyperlink" Target="https://podminky.urs.cz/item/CS_URS_2023_01/997221559" TargetMode="External" /><Relationship Id="rId22" Type="http://schemas.openxmlformats.org/officeDocument/2006/relationships/hyperlink" Target="https://podminky.urs.cz/item/CS_URS_2023_01/997221561" TargetMode="External" /><Relationship Id="rId23" Type="http://schemas.openxmlformats.org/officeDocument/2006/relationships/hyperlink" Target="https://podminky.urs.cz/item/CS_URS_2023_01/997221569" TargetMode="External" /><Relationship Id="rId24" Type="http://schemas.openxmlformats.org/officeDocument/2006/relationships/hyperlink" Target="https://podminky.urs.cz/item/CS_URS_2023_01/997221611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62" TargetMode="External" /><Relationship Id="rId2" Type="http://schemas.openxmlformats.org/officeDocument/2006/relationships/hyperlink" Target="https://podminky.urs.cz/item/CS_URS_2023_01/113107170" TargetMode="External" /><Relationship Id="rId3" Type="http://schemas.openxmlformats.org/officeDocument/2006/relationships/hyperlink" Target="https://podminky.urs.cz/item/CS_URS_2023_01/11310718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13204111" TargetMode="External" /><Relationship Id="rId6" Type="http://schemas.openxmlformats.org/officeDocument/2006/relationships/hyperlink" Target="https://podminky.urs.cz/item/CS_URS_2023_01/122251301" TargetMode="External" /><Relationship Id="rId7" Type="http://schemas.openxmlformats.org/officeDocument/2006/relationships/hyperlink" Target="https://podminky.urs.cz/item/CS_URS_2023_01/129001101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81152302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5145121" TargetMode="External" /><Relationship Id="rId15" Type="http://schemas.openxmlformats.org/officeDocument/2006/relationships/hyperlink" Target="https://podminky.urs.cz/item/CS_URS_2023_01/567122111" TargetMode="External" /><Relationship Id="rId16" Type="http://schemas.openxmlformats.org/officeDocument/2006/relationships/hyperlink" Target="https://podminky.urs.cz/item/CS_URS_2023_01/572243111" TargetMode="External" /><Relationship Id="rId17" Type="http://schemas.openxmlformats.org/officeDocument/2006/relationships/hyperlink" Target="https://podminky.urs.cz/item/CS_URS_2023_01/573191111" TargetMode="External" /><Relationship Id="rId18" Type="http://schemas.openxmlformats.org/officeDocument/2006/relationships/hyperlink" Target="https://podminky.urs.cz/item/CS_URS_2023_01/573211106" TargetMode="External" /><Relationship Id="rId19" Type="http://schemas.openxmlformats.org/officeDocument/2006/relationships/hyperlink" Target="https://podminky.urs.cz/item/CS_URS_2023_01/573211107" TargetMode="External" /><Relationship Id="rId20" Type="http://schemas.openxmlformats.org/officeDocument/2006/relationships/hyperlink" Target="https://podminky.urs.cz/item/CS_URS_2023_01/577134121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19732221" TargetMode="External" /><Relationship Id="rId23" Type="http://schemas.openxmlformats.org/officeDocument/2006/relationships/hyperlink" Target="https://podminky.urs.cz/item/CS_URS_2023_01/919735113" TargetMode="External" /><Relationship Id="rId24" Type="http://schemas.openxmlformats.org/officeDocument/2006/relationships/hyperlink" Target="https://podminky.urs.cz/item/CS_URS_2023_01/997221551" TargetMode="External" /><Relationship Id="rId25" Type="http://schemas.openxmlformats.org/officeDocument/2006/relationships/hyperlink" Target="https://podminky.urs.cz/item/CS_URS_2023_01/997221559" TargetMode="External" /><Relationship Id="rId26" Type="http://schemas.openxmlformats.org/officeDocument/2006/relationships/hyperlink" Target="https://podminky.urs.cz/item/CS_URS_2023_01/997221561" TargetMode="External" /><Relationship Id="rId27" Type="http://schemas.openxmlformats.org/officeDocument/2006/relationships/hyperlink" Target="https://podminky.urs.cz/item/CS_URS_2023_01/997221569" TargetMode="External" /><Relationship Id="rId28" Type="http://schemas.openxmlformats.org/officeDocument/2006/relationships/hyperlink" Target="https://podminky.urs.cz/item/CS_URS_2023_01/997221611" TargetMode="External" /><Relationship Id="rId29" Type="http://schemas.openxmlformats.org/officeDocument/2006/relationships/hyperlink" Target="https://podminky.urs.cz/item/CS_URS_2023_01/998223011" TargetMode="External" /><Relationship Id="rId3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62" TargetMode="External" /><Relationship Id="rId2" Type="http://schemas.openxmlformats.org/officeDocument/2006/relationships/hyperlink" Target="https://podminky.urs.cz/item/CS_URS_2023_01/113107170" TargetMode="External" /><Relationship Id="rId3" Type="http://schemas.openxmlformats.org/officeDocument/2006/relationships/hyperlink" Target="https://podminky.urs.cz/item/CS_URS_2023_01/113107183" TargetMode="External" /><Relationship Id="rId4" Type="http://schemas.openxmlformats.org/officeDocument/2006/relationships/hyperlink" Target="https://podminky.urs.cz/item/CS_URS_2023_01/122251301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2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3191111" TargetMode="External" /><Relationship Id="rId15" Type="http://schemas.openxmlformats.org/officeDocument/2006/relationships/hyperlink" Target="https://podminky.urs.cz/item/CS_URS_2023_01/573211106" TargetMode="External" /><Relationship Id="rId16" Type="http://schemas.openxmlformats.org/officeDocument/2006/relationships/hyperlink" Target="https://podminky.urs.cz/item/CS_URS_2023_01/573211107" TargetMode="External" /><Relationship Id="rId17" Type="http://schemas.openxmlformats.org/officeDocument/2006/relationships/hyperlink" Target="https://podminky.urs.cz/item/CS_URS_2023_01/577134121" TargetMode="External" /><Relationship Id="rId18" Type="http://schemas.openxmlformats.org/officeDocument/2006/relationships/hyperlink" Target="https://podminky.urs.cz/item/CS_URS_2023_01/899431111" TargetMode="External" /><Relationship Id="rId19" Type="http://schemas.openxmlformats.org/officeDocument/2006/relationships/hyperlink" Target="https://podminky.urs.cz/item/CS_URS_2023_01/919732221" TargetMode="External" /><Relationship Id="rId20" Type="http://schemas.openxmlformats.org/officeDocument/2006/relationships/hyperlink" Target="https://podminky.urs.cz/item/CS_URS_2023_01/919735113" TargetMode="External" /><Relationship Id="rId21" Type="http://schemas.openxmlformats.org/officeDocument/2006/relationships/hyperlink" Target="https://podminky.urs.cz/item/CS_URS_2023_01/997221551" TargetMode="External" /><Relationship Id="rId22" Type="http://schemas.openxmlformats.org/officeDocument/2006/relationships/hyperlink" Target="https://podminky.urs.cz/item/CS_URS_2023_01/997221559" TargetMode="External" /><Relationship Id="rId23" Type="http://schemas.openxmlformats.org/officeDocument/2006/relationships/hyperlink" Target="https://podminky.urs.cz/item/CS_URS_2023_01/997221561" TargetMode="External" /><Relationship Id="rId24" Type="http://schemas.openxmlformats.org/officeDocument/2006/relationships/hyperlink" Target="https://podminky.urs.cz/item/CS_URS_2023_01/997221569" TargetMode="External" /><Relationship Id="rId25" Type="http://schemas.openxmlformats.org/officeDocument/2006/relationships/hyperlink" Target="https://podminky.urs.cz/item/CS_URS_2023_01/997221611" TargetMode="External" /><Relationship Id="rId26" Type="http://schemas.openxmlformats.org/officeDocument/2006/relationships/hyperlink" Target="https://podminky.urs.cz/item/CS_URS_2023_01/998223011" TargetMode="External" /><Relationship Id="rId2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43" TargetMode="External" /><Relationship Id="rId4" Type="http://schemas.openxmlformats.org/officeDocument/2006/relationships/hyperlink" Target="https://podminky.urs.cz/item/CS_URS_2023_01/122251301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2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3191111" TargetMode="External" /><Relationship Id="rId15" Type="http://schemas.openxmlformats.org/officeDocument/2006/relationships/hyperlink" Target="https://podminky.urs.cz/item/CS_URS_2023_01/573211106" TargetMode="External" /><Relationship Id="rId16" Type="http://schemas.openxmlformats.org/officeDocument/2006/relationships/hyperlink" Target="https://podminky.urs.cz/item/CS_URS_2023_01/573211107" TargetMode="External" /><Relationship Id="rId17" Type="http://schemas.openxmlformats.org/officeDocument/2006/relationships/hyperlink" Target="https://podminky.urs.cz/item/CS_URS_2023_01/577134121" TargetMode="External" /><Relationship Id="rId18" Type="http://schemas.openxmlformats.org/officeDocument/2006/relationships/hyperlink" Target="https://podminky.urs.cz/item/CS_URS_2023_01/919732221" TargetMode="External" /><Relationship Id="rId19" Type="http://schemas.openxmlformats.org/officeDocument/2006/relationships/hyperlink" Target="https://podminky.urs.cz/item/CS_URS_2023_01/919735113" TargetMode="External" /><Relationship Id="rId20" Type="http://schemas.openxmlformats.org/officeDocument/2006/relationships/hyperlink" Target="https://podminky.urs.cz/item/CS_URS_2023_01/997221551" TargetMode="External" /><Relationship Id="rId21" Type="http://schemas.openxmlformats.org/officeDocument/2006/relationships/hyperlink" Target="https://podminky.urs.cz/item/CS_URS_2023_01/997221559" TargetMode="External" /><Relationship Id="rId22" Type="http://schemas.openxmlformats.org/officeDocument/2006/relationships/hyperlink" Target="https://podminky.urs.cz/item/CS_URS_2023_01/997221561" TargetMode="External" /><Relationship Id="rId23" Type="http://schemas.openxmlformats.org/officeDocument/2006/relationships/hyperlink" Target="https://podminky.urs.cz/item/CS_URS_2023_01/997221569" TargetMode="External" /><Relationship Id="rId24" Type="http://schemas.openxmlformats.org/officeDocument/2006/relationships/hyperlink" Target="https://podminky.urs.cz/item/CS_URS_2023_01/997221611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43" TargetMode="External" /><Relationship Id="rId4" Type="http://schemas.openxmlformats.org/officeDocument/2006/relationships/hyperlink" Target="https://podminky.urs.cz/item/CS_URS_2023_01/122251301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2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3191111" TargetMode="External" /><Relationship Id="rId15" Type="http://schemas.openxmlformats.org/officeDocument/2006/relationships/hyperlink" Target="https://podminky.urs.cz/item/CS_URS_2023_01/573211106" TargetMode="External" /><Relationship Id="rId16" Type="http://schemas.openxmlformats.org/officeDocument/2006/relationships/hyperlink" Target="https://podminky.urs.cz/item/CS_URS_2023_01/573211107" TargetMode="External" /><Relationship Id="rId17" Type="http://schemas.openxmlformats.org/officeDocument/2006/relationships/hyperlink" Target="https://podminky.urs.cz/item/CS_URS_2023_01/577134121" TargetMode="External" /><Relationship Id="rId18" Type="http://schemas.openxmlformats.org/officeDocument/2006/relationships/hyperlink" Target="https://podminky.urs.cz/item/CS_URS_2023_01/899231111" TargetMode="External" /><Relationship Id="rId19" Type="http://schemas.openxmlformats.org/officeDocument/2006/relationships/hyperlink" Target="https://podminky.urs.cz/item/CS_URS_2023_01/919732221" TargetMode="External" /><Relationship Id="rId20" Type="http://schemas.openxmlformats.org/officeDocument/2006/relationships/hyperlink" Target="https://podminky.urs.cz/item/CS_URS_2023_01/919735113" TargetMode="External" /><Relationship Id="rId21" Type="http://schemas.openxmlformats.org/officeDocument/2006/relationships/hyperlink" Target="https://podminky.urs.cz/item/CS_URS_2023_01/997221551" TargetMode="External" /><Relationship Id="rId22" Type="http://schemas.openxmlformats.org/officeDocument/2006/relationships/hyperlink" Target="https://podminky.urs.cz/item/CS_URS_2023_01/997221559" TargetMode="External" /><Relationship Id="rId23" Type="http://schemas.openxmlformats.org/officeDocument/2006/relationships/hyperlink" Target="https://podminky.urs.cz/item/CS_URS_2023_01/997221561" TargetMode="External" /><Relationship Id="rId24" Type="http://schemas.openxmlformats.org/officeDocument/2006/relationships/hyperlink" Target="https://podminky.urs.cz/item/CS_URS_2023_01/997221569" TargetMode="External" /><Relationship Id="rId25" Type="http://schemas.openxmlformats.org/officeDocument/2006/relationships/hyperlink" Target="https://podminky.urs.cz/item/CS_URS_2023_01/997221611" TargetMode="External" /><Relationship Id="rId26" Type="http://schemas.openxmlformats.org/officeDocument/2006/relationships/hyperlink" Target="https://podminky.urs.cz/item/CS_URS_2023_01/998223011" TargetMode="External" /><Relationship Id="rId27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3107343" TargetMode="External" /><Relationship Id="rId4" Type="http://schemas.openxmlformats.org/officeDocument/2006/relationships/hyperlink" Target="https://podminky.urs.cz/item/CS_URS_2023_01/122251301" TargetMode="External" /><Relationship Id="rId5" Type="http://schemas.openxmlformats.org/officeDocument/2006/relationships/hyperlink" Target="https://podminky.urs.cz/item/CS_URS_2023_01/12900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2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3191111" TargetMode="External" /><Relationship Id="rId15" Type="http://schemas.openxmlformats.org/officeDocument/2006/relationships/hyperlink" Target="https://podminky.urs.cz/item/CS_URS_2023_01/573211106" TargetMode="External" /><Relationship Id="rId16" Type="http://schemas.openxmlformats.org/officeDocument/2006/relationships/hyperlink" Target="https://podminky.urs.cz/item/CS_URS_2023_01/573211107" TargetMode="External" /><Relationship Id="rId17" Type="http://schemas.openxmlformats.org/officeDocument/2006/relationships/hyperlink" Target="https://podminky.urs.cz/item/CS_URS_2023_01/577134121" TargetMode="External" /><Relationship Id="rId18" Type="http://schemas.openxmlformats.org/officeDocument/2006/relationships/hyperlink" Target="https://podminky.urs.cz/item/CS_URS_2023_01/919732221" TargetMode="External" /><Relationship Id="rId19" Type="http://schemas.openxmlformats.org/officeDocument/2006/relationships/hyperlink" Target="https://podminky.urs.cz/item/CS_URS_2023_01/919735113" TargetMode="External" /><Relationship Id="rId20" Type="http://schemas.openxmlformats.org/officeDocument/2006/relationships/hyperlink" Target="https://podminky.urs.cz/item/CS_URS_2023_01/997221551" TargetMode="External" /><Relationship Id="rId21" Type="http://schemas.openxmlformats.org/officeDocument/2006/relationships/hyperlink" Target="https://podminky.urs.cz/item/CS_URS_2023_01/997221559" TargetMode="External" /><Relationship Id="rId22" Type="http://schemas.openxmlformats.org/officeDocument/2006/relationships/hyperlink" Target="https://podminky.urs.cz/item/CS_URS_2023_01/997221561" TargetMode="External" /><Relationship Id="rId23" Type="http://schemas.openxmlformats.org/officeDocument/2006/relationships/hyperlink" Target="https://podminky.urs.cz/item/CS_URS_2023_01/997221569" TargetMode="External" /><Relationship Id="rId24" Type="http://schemas.openxmlformats.org/officeDocument/2006/relationships/hyperlink" Target="https://podminky.urs.cz/item/CS_URS_2023_01/997221611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1" TargetMode="External" /><Relationship Id="rId2" Type="http://schemas.openxmlformats.org/officeDocument/2006/relationships/hyperlink" Target="https://podminky.urs.cz/item/CS_URS_2023_01/139001101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274322511" TargetMode="External" /><Relationship Id="rId8" Type="http://schemas.openxmlformats.org/officeDocument/2006/relationships/hyperlink" Target="https://podminky.urs.cz/item/CS_URS_2023_01/274351121" TargetMode="External" /><Relationship Id="rId9" Type="http://schemas.openxmlformats.org/officeDocument/2006/relationships/hyperlink" Target="https://podminky.urs.cz/item/CS_URS_2023_01/274351122" TargetMode="External" /><Relationship Id="rId10" Type="http://schemas.openxmlformats.org/officeDocument/2006/relationships/hyperlink" Target="https://podminky.urs.cz/item/CS_URS_2023_01/338171123" TargetMode="External" /><Relationship Id="rId11" Type="http://schemas.openxmlformats.org/officeDocument/2006/relationships/hyperlink" Target="https://podminky.urs.cz/item/CS_URS_2023_01/348401120" TargetMode="External" /><Relationship Id="rId12" Type="http://schemas.openxmlformats.org/officeDocument/2006/relationships/hyperlink" Target="https://podminky.urs.cz/item/CS_URS_2023_01/348401350" TargetMode="External" /><Relationship Id="rId13" Type="http://schemas.openxmlformats.org/officeDocument/2006/relationships/hyperlink" Target="https://podminky.urs.cz/item/CS_URS_2023_01/348401360" TargetMode="External" /><Relationship Id="rId14" Type="http://schemas.openxmlformats.org/officeDocument/2006/relationships/hyperlink" Target="https://podminky.urs.cz/item/CS_URS_2023_01/961044111" TargetMode="External" /><Relationship Id="rId15" Type="http://schemas.openxmlformats.org/officeDocument/2006/relationships/hyperlink" Target="https://podminky.urs.cz/item/CS_URS_2023_01/966071721" TargetMode="External" /><Relationship Id="rId16" Type="http://schemas.openxmlformats.org/officeDocument/2006/relationships/hyperlink" Target="https://podminky.urs.cz/item/CS_URS_2023_01/966071821" TargetMode="External" /><Relationship Id="rId17" Type="http://schemas.openxmlformats.org/officeDocument/2006/relationships/hyperlink" Target="https://podminky.urs.cz/item/CS_URS_2023_01/997221561" TargetMode="External" /><Relationship Id="rId18" Type="http://schemas.openxmlformats.org/officeDocument/2006/relationships/hyperlink" Target="https://podminky.urs.cz/item/CS_URS_2023_01/997221569" TargetMode="External" /><Relationship Id="rId19" Type="http://schemas.openxmlformats.org/officeDocument/2006/relationships/hyperlink" Target="https://podminky.urs.cz/item/CS_URS_2023_01/997221611" TargetMode="External" /><Relationship Id="rId20" Type="http://schemas.openxmlformats.org/officeDocument/2006/relationships/hyperlink" Target="https://podminky.urs.cz/item/CS_URS_2023_01/998223011" TargetMode="External" /><Relationship Id="rId2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303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0001000" TargetMode="External" /><Relationship Id="rId4" Type="http://schemas.openxmlformats.org/officeDocument/2006/relationships/hyperlink" Target="https://podminky.urs.cz/item/CS_URS_2023_01/045002000" TargetMode="External" /><Relationship Id="rId5" Type="http://schemas.openxmlformats.org/officeDocument/2006/relationships/hyperlink" Target="https://podminky.urs.cz/item/CS_URS_2023_01/070001000" TargetMode="External" /><Relationship Id="rId6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2" TargetMode="External" /><Relationship Id="rId2" Type="http://schemas.openxmlformats.org/officeDocument/2006/relationships/hyperlink" Target="https://podminky.urs.cz/item/CS_URS_2023_01/113107230" TargetMode="External" /><Relationship Id="rId3" Type="http://schemas.openxmlformats.org/officeDocument/2006/relationships/hyperlink" Target="https://podminky.urs.cz/item/CS_URS_2023_01/113107243" TargetMode="External" /><Relationship Id="rId4" Type="http://schemas.openxmlformats.org/officeDocument/2006/relationships/hyperlink" Target="https://podminky.urs.cz/item/CS_URS_2023_01/113201111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21151113" TargetMode="External" /><Relationship Id="rId7" Type="http://schemas.openxmlformats.org/officeDocument/2006/relationships/hyperlink" Target="https://podminky.urs.cz/item/CS_URS_2023_01/122251303" TargetMode="External" /><Relationship Id="rId8" Type="http://schemas.openxmlformats.org/officeDocument/2006/relationships/hyperlink" Target="https://podminky.urs.cz/item/CS_URS_2023_01/162351103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1151112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1152302" TargetMode="External" /><Relationship Id="rId16" Type="http://schemas.openxmlformats.org/officeDocument/2006/relationships/hyperlink" Target="https://podminky.urs.cz/item/CS_URS_2023_01/181351007" TargetMode="External" /><Relationship Id="rId17" Type="http://schemas.openxmlformats.org/officeDocument/2006/relationships/hyperlink" Target="https://podminky.urs.cz/item/CS_URS_2023_01/181411131" TargetMode="External" /><Relationship Id="rId18" Type="http://schemas.openxmlformats.org/officeDocument/2006/relationships/hyperlink" Target="https://podminky.urs.cz/item/CS_URS_2023_01/564861111" TargetMode="External" /><Relationship Id="rId19" Type="http://schemas.openxmlformats.org/officeDocument/2006/relationships/hyperlink" Target="https://podminky.urs.cz/item/CS_URS_2023_01/565145121" TargetMode="External" /><Relationship Id="rId20" Type="http://schemas.openxmlformats.org/officeDocument/2006/relationships/hyperlink" Target="https://podminky.urs.cz/item/CS_URS_2023_01/566901231" TargetMode="External" /><Relationship Id="rId21" Type="http://schemas.openxmlformats.org/officeDocument/2006/relationships/hyperlink" Target="https://podminky.urs.cz/item/CS_URS_2023_01/566901272" TargetMode="External" /><Relationship Id="rId22" Type="http://schemas.openxmlformats.org/officeDocument/2006/relationships/hyperlink" Target="https://podminky.urs.cz/item/CS_URS_2023_01/567122111" TargetMode="External" /><Relationship Id="rId23" Type="http://schemas.openxmlformats.org/officeDocument/2006/relationships/hyperlink" Target="https://podminky.urs.cz/item/CS_URS_2023_01/572341111" TargetMode="External" /><Relationship Id="rId24" Type="http://schemas.openxmlformats.org/officeDocument/2006/relationships/hyperlink" Target="https://podminky.urs.cz/item/CS_URS_2023_01/573191111" TargetMode="External" /><Relationship Id="rId25" Type="http://schemas.openxmlformats.org/officeDocument/2006/relationships/hyperlink" Target="https://podminky.urs.cz/item/CS_URS_2023_01/573211106" TargetMode="External" /><Relationship Id="rId26" Type="http://schemas.openxmlformats.org/officeDocument/2006/relationships/hyperlink" Target="https://podminky.urs.cz/item/CS_URS_2023_01/573211107" TargetMode="External" /><Relationship Id="rId27" Type="http://schemas.openxmlformats.org/officeDocument/2006/relationships/hyperlink" Target="https://podminky.urs.cz/item/CS_URS_2023_01/577134121" TargetMode="External" /><Relationship Id="rId28" Type="http://schemas.openxmlformats.org/officeDocument/2006/relationships/hyperlink" Target="https://podminky.urs.cz/item/CS_URS_2023_01/591141111" TargetMode="External" /><Relationship Id="rId29" Type="http://schemas.openxmlformats.org/officeDocument/2006/relationships/hyperlink" Target="https://podminky.urs.cz/item/CS_URS_2023_01/599141111" TargetMode="External" /><Relationship Id="rId30" Type="http://schemas.openxmlformats.org/officeDocument/2006/relationships/hyperlink" Target="https://podminky.urs.cz/item/CS_URS_2023_01/915211112" TargetMode="External" /><Relationship Id="rId31" Type="http://schemas.openxmlformats.org/officeDocument/2006/relationships/hyperlink" Target="https://podminky.urs.cz/item/CS_URS_2023_01/915221112" TargetMode="External" /><Relationship Id="rId32" Type="http://schemas.openxmlformats.org/officeDocument/2006/relationships/hyperlink" Target="https://podminky.urs.cz/item/CS_URS_2023_01/915231112" TargetMode="External" /><Relationship Id="rId33" Type="http://schemas.openxmlformats.org/officeDocument/2006/relationships/hyperlink" Target="https://podminky.urs.cz/item/CS_URS_2023_01/915611111" TargetMode="External" /><Relationship Id="rId34" Type="http://schemas.openxmlformats.org/officeDocument/2006/relationships/hyperlink" Target="https://podminky.urs.cz/item/CS_URS_2023_01/915621111" TargetMode="External" /><Relationship Id="rId35" Type="http://schemas.openxmlformats.org/officeDocument/2006/relationships/hyperlink" Target="https://podminky.urs.cz/item/CS_URS_2023_01/916131213" TargetMode="External" /><Relationship Id="rId36" Type="http://schemas.openxmlformats.org/officeDocument/2006/relationships/hyperlink" Target="https://podminky.urs.cz/item/CS_URS_2023_01/919732221" TargetMode="External" /><Relationship Id="rId37" Type="http://schemas.openxmlformats.org/officeDocument/2006/relationships/hyperlink" Target="https://podminky.urs.cz/item/CS_URS_2023_01/919735111" TargetMode="External" /><Relationship Id="rId38" Type="http://schemas.openxmlformats.org/officeDocument/2006/relationships/hyperlink" Target="https://podminky.urs.cz/item/CS_URS_2023_01/919735113" TargetMode="External" /><Relationship Id="rId39" Type="http://schemas.openxmlformats.org/officeDocument/2006/relationships/hyperlink" Target="https://podminky.urs.cz/item/CS_URS_2023_01/997221551" TargetMode="External" /><Relationship Id="rId40" Type="http://schemas.openxmlformats.org/officeDocument/2006/relationships/hyperlink" Target="https://podminky.urs.cz/item/CS_URS_2023_01/997221559" TargetMode="External" /><Relationship Id="rId41" Type="http://schemas.openxmlformats.org/officeDocument/2006/relationships/hyperlink" Target="https://podminky.urs.cz/item/CS_URS_2023_01/997221561" TargetMode="External" /><Relationship Id="rId42" Type="http://schemas.openxmlformats.org/officeDocument/2006/relationships/hyperlink" Target="https://podminky.urs.cz/item/CS_URS_2023_01/997221569" TargetMode="External" /><Relationship Id="rId43" Type="http://schemas.openxmlformats.org/officeDocument/2006/relationships/hyperlink" Target="https://podminky.urs.cz/item/CS_URS_2023_01/997221611" TargetMode="External" /><Relationship Id="rId44" Type="http://schemas.openxmlformats.org/officeDocument/2006/relationships/hyperlink" Target="https://podminky.urs.cz/item/CS_URS_2023_01/997221861" TargetMode="External" /><Relationship Id="rId45" Type="http://schemas.openxmlformats.org/officeDocument/2006/relationships/hyperlink" Target="https://podminky.urs.cz/item/CS_URS_2023_01/997221873" TargetMode="External" /><Relationship Id="rId46" Type="http://schemas.openxmlformats.org/officeDocument/2006/relationships/hyperlink" Target="https://podminky.urs.cz/item/CS_URS_2023_01/997221875" TargetMode="External" /><Relationship Id="rId47" Type="http://schemas.openxmlformats.org/officeDocument/2006/relationships/hyperlink" Target="https://podminky.urs.cz/item/CS_URS_2023_01/997013811" TargetMode="External" /><Relationship Id="rId48" Type="http://schemas.openxmlformats.org/officeDocument/2006/relationships/hyperlink" Target="https://podminky.urs.cz/item/CS_URS_2023_01/997013814" TargetMode="External" /><Relationship Id="rId49" Type="http://schemas.openxmlformats.org/officeDocument/2006/relationships/hyperlink" Target="https://podminky.urs.cz/item/CS_URS_2023_01/998223011" TargetMode="External" /><Relationship Id="rId5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6132" TargetMode="External" /><Relationship Id="rId3" Type="http://schemas.openxmlformats.org/officeDocument/2006/relationships/hyperlink" Target="https://podminky.urs.cz/item/CS_URS_2023_01/113107322" TargetMode="External" /><Relationship Id="rId4" Type="http://schemas.openxmlformats.org/officeDocument/2006/relationships/hyperlink" Target="https://podminky.urs.cz/item/CS_URS_2023_01/113107323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22251301" TargetMode="External" /><Relationship Id="rId7" Type="http://schemas.openxmlformats.org/officeDocument/2006/relationships/hyperlink" Target="https://podminky.urs.cz/item/CS_URS_2023_01/129001101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81152302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5145121" TargetMode="External" /><Relationship Id="rId15" Type="http://schemas.openxmlformats.org/officeDocument/2006/relationships/hyperlink" Target="https://podminky.urs.cz/item/CS_URS_2023_01/567122111" TargetMode="External" /><Relationship Id="rId16" Type="http://schemas.openxmlformats.org/officeDocument/2006/relationships/hyperlink" Target="https://podminky.urs.cz/item/CS_URS_2023_01/573191111" TargetMode="External" /><Relationship Id="rId17" Type="http://schemas.openxmlformats.org/officeDocument/2006/relationships/hyperlink" Target="https://podminky.urs.cz/item/CS_URS_2023_01/573211106" TargetMode="External" /><Relationship Id="rId18" Type="http://schemas.openxmlformats.org/officeDocument/2006/relationships/hyperlink" Target="https://podminky.urs.cz/item/CS_URS_2023_01/573211107" TargetMode="External" /><Relationship Id="rId19" Type="http://schemas.openxmlformats.org/officeDocument/2006/relationships/hyperlink" Target="https://podminky.urs.cz/item/CS_URS_2023_01/577134111" TargetMode="External" /><Relationship Id="rId20" Type="http://schemas.openxmlformats.org/officeDocument/2006/relationships/hyperlink" Target="https://podminky.urs.cz/item/CS_URS_2023_01/899332111" TargetMode="External" /><Relationship Id="rId21" Type="http://schemas.openxmlformats.org/officeDocument/2006/relationships/hyperlink" Target="https://podminky.urs.cz/item/CS_URS_2023_01/899432111" TargetMode="External" /><Relationship Id="rId22" Type="http://schemas.openxmlformats.org/officeDocument/2006/relationships/hyperlink" Target="https://podminky.urs.cz/item/CS_URS_2023_01/915211112" TargetMode="External" /><Relationship Id="rId23" Type="http://schemas.openxmlformats.org/officeDocument/2006/relationships/hyperlink" Target="https://podminky.urs.cz/item/CS_URS_2023_01/915611111" TargetMode="External" /><Relationship Id="rId24" Type="http://schemas.openxmlformats.org/officeDocument/2006/relationships/hyperlink" Target="https://podminky.urs.cz/item/CS_URS_2023_01/919732221" TargetMode="External" /><Relationship Id="rId25" Type="http://schemas.openxmlformats.org/officeDocument/2006/relationships/hyperlink" Target="https://podminky.urs.cz/item/CS_URS_2023_01/919735113" TargetMode="External" /><Relationship Id="rId26" Type="http://schemas.openxmlformats.org/officeDocument/2006/relationships/hyperlink" Target="https://podminky.urs.cz/item/CS_URS_2023_01/997221551" TargetMode="External" /><Relationship Id="rId27" Type="http://schemas.openxmlformats.org/officeDocument/2006/relationships/hyperlink" Target="https://podminky.urs.cz/item/CS_URS_2023_01/997221559" TargetMode="External" /><Relationship Id="rId28" Type="http://schemas.openxmlformats.org/officeDocument/2006/relationships/hyperlink" Target="https://podminky.urs.cz/item/CS_URS_2023_01/997221561" TargetMode="External" /><Relationship Id="rId29" Type="http://schemas.openxmlformats.org/officeDocument/2006/relationships/hyperlink" Target="https://podminky.urs.cz/item/CS_URS_2023_01/997221569" TargetMode="External" /><Relationship Id="rId30" Type="http://schemas.openxmlformats.org/officeDocument/2006/relationships/hyperlink" Target="https://podminky.urs.cz/item/CS_URS_2023_01/997221611" TargetMode="External" /><Relationship Id="rId31" Type="http://schemas.openxmlformats.org/officeDocument/2006/relationships/hyperlink" Target="https://podminky.urs.cz/item/CS_URS_2023_01/997221861" TargetMode="External" /><Relationship Id="rId32" Type="http://schemas.openxmlformats.org/officeDocument/2006/relationships/hyperlink" Target="https://podminky.urs.cz/item/CS_URS_2023_01/997221873" TargetMode="External" /><Relationship Id="rId33" Type="http://schemas.openxmlformats.org/officeDocument/2006/relationships/hyperlink" Target="https://podminky.urs.cz/item/CS_URS_2023_01/998223011" TargetMode="External" /><Relationship Id="rId3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201231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2023015-(2014250)-R2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chodníku ul. Jiříkovská, Rumburk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Rumburk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5. 4. 2023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Rumburk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ProProjekt s.r.o. 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ROUND(AG55+AG68+AG70+AG81,2)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ROUND(AS55+AS68+AS70+AS81,2)</f>
        <v>0</v>
      </c>
      <c r="AT54" s="107">
        <f>ROUND(SUM(AV54:AW54),2)</f>
        <v>0</v>
      </c>
      <c r="AU54" s="108">
        <f>ROUND(AU55+AU68+AU70+AU81,5)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ROUND(AZ55+AZ68+AZ70+AZ81,2)</f>
        <v>0</v>
      </c>
      <c r="BA54" s="107">
        <f>ROUND(BA55+BA68+BA70+BA81,2)</f>
        <v>0</v>
      </c>
      <c r="BB54" s="107">
        <f>ROUND(BB55+BB68+BB70+BB81,2)</f>
        <v>0</v>
      </c>
      <c r="BC54" s="107">
        <f>ROUND(BC55+BC68+BC70+BC81,2)</f>
        <v>0</v>
      </c>
      <c r="BD54" s="109">
        <f>ROUND(BD55+BD68+BD70+BD81,2)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7"/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81</v>
      </c>
      <c r="AR55" s="119"/>
      <c r="AS55" s="120">
        <f>ROUND(SUM(AS56:AS67),2)</f>
        <v>0</v>
      </c>
      <c r="AT55" s="121">
        <f>ROUND(SUM(AV55:AW55),2)</f>
        <v>0</v>
      </c>
      <c r="AU55" s="122">
        <f>ROUND(SUM(AU56:AU67),5)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ROUND(SUM(AZ56:AZ67),2)</f>
        <v>0</v>
      </c>
      <c r="BA55" s="121">
        <f>ROUND(SUM(BA56:BA67),2)</f>
        <v>0</v>
      </c>
      <c r="BB55" s="121">
        <f>ROUND(SUM(BB56:BB67),2)</f>
        <v>0</v>
      </c>
      <c r="BC55" s="121">
        <f>ROUND(SUM(BC56:BC67),2)</f>
        <v>0</v>
      </c>
      <c r="BD55" s="123">
        <f>ROUND(SUM(BD56:BD67),2)</f>
        <v>0</v>
      </c>
      <c r="BE55" s="7"/>
      <c r="BS55" s="124" t="s">
        <v>74</v>
      </c>
      <c r="BT55" s="124" t="s">
        <v>79</v>
      </c>
      <c r="BU55" s="124" t="s">
        <v>76</v>
      </c>
      <c r="BV55" s="124" t="s">
        <v>77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4" customFormat="1" ht="16.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'1.0 - Vedlejší a ostatní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'1.0 - Vedlejší a ostatní ...'!P89</f>
        <v>0</v>
      </c>
      <c r="AV56" s="131">
        <f>'1.0 - Vedlejší a ostatní ...'!J35</f>
        <v>0</v>
      </c>
      <c r="AW56" s="131">
        <f>'1.0 - Vedlejší a ostatní ...'!J36</f>
        <v>0</v>
      </c>
      <c r="AX56" s="131">
        <f>'1.0 - Vedlejší a ostatní ...'!J37</f>
        <v>0</v>
      </c>
      <c r="AY56" s="131">
        <f>'1.0 - Vedlejší a ostatní ...'!J38</f>
        <v>0</v>
      </c>
      <c r="AZ56" s="131">
        <f>'1.0 - Vedlejší a ostatní ...'!F35</f>
        <v>0</v>
      </c>
      <c r="BA56" s="131">
        <f>'1.0 - Vedlejší a ostatní ...'!F36</f>
        <v>0</v>
      </c>
      <c r="BB56" s="131">
        <f>'1.0 - Vedlejší a ostatní ...'!F37</f>
        <v>0</v>
      </c>
      <c r="BC56" s="131">
        <f>'1.0 - Vedlejší a ostatní ...'!F38</f>
        <v>0</v>
      </c>
      <c r="BD56" s="133">
        <f>'1.0 - Vedlejší a ostatní ...'!F39</f>
        <v>0</v>
      </c>
      <c r="BE56" s="4"/>
      <c r="BT56" s="134" t="s">
        <v>83</v>
      </c>
      <c r="BV56" s="134" t="s">
        <v>77</v>
      </c>
      <c r="BW56" s="134" t="s">
        <v>88</v>
      </c>
      <c r="BX56" s="134" t="s">
        <v>82</v>
      </c>
      <c r="CL56" s="134" t="s">
        <v>19</v>
      </c>
    </row>
    <row r="57" s="4" customFormat="1" ht="16.5" customHeight="1">
      <c r="A57" s="125" t="s">
        <v>84</v>
      </c>
      <c r="B57" s="64"/>
      <c r="C57" s="126"/>
      <c r="D57" s="126"/>
      <c r="E57" s="127" t="s">
        <v>89</v>
      </c>
      <c r="F57" s="127"/>
      <c r="G57" s="127"/>
      <c r="H57" s="127"/>
      <c r="I57" s="127"/>
      <c r="J57" s="126"/>
      <c r="K57" s="127" t="s">
        <v>90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'1.1 - Sjezd do MK - 1. sjezd'!J32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v>0</v>
      </c>
      <c r="AT57" s="131">
        <f>ROUND(SUM(AV57:AW57),2)</f>
        <v>0</v>
      </c>
      <c r="AU57" s="132">
        <f>'1.1 - Sjezd do MK - 1. sjezd'!P93</f>
        <v>0</v>
      </c>
      <c r="AV57" s="131">
        <f>'1.1 - Sjezd do MK - 1. sjezd'!J35</f>
        <v>0</v>
      </c>
      <c r="AW57" s="131">
        <f>'1.1 - Sjezd do MK - 1. sjezd'!J36</f>
        <v>0</v>
      </c>
      <c r="AX57" s="131">
        <f>'1.1 - Sjezd do MK - 1. sjezd'!J37</f>
        <v>0</v>
      </c>
      <c r="AY57" s="131">
        <f>'1.1 - Sjezd do MK - 1. sjezd'!J38</f>
        <v>0</v>
      </c>
      <c r="AZ57" s="131">
        <f>'1.1 - Sjezd do MK - 1. sjezd'!F35</f>
        <v>0</v>
      </c>
      <c r="BA57" s="131">
        <f>'1.1 - Sjezd do MK - 1. sjezd'!F36</f>
        <v>0</v>
      </c>
      <c r="BB57" s="131">
        <f>'1.1 - Sjezd do MK - 1. sjezd'!F37</f>
        <v>0</v>
      </c>
      <c r="BC57" s="131">
        <f>'1.1 - Sjezd do MK - 1. sjezd'!F38</f>
        <v>0</v>
      </c>
      <c r="BD57" s="133">
        <f>'1.1 - Sjezd do MK - 1. sjezd'!F39</f>
        <v>0</v>
      </c>
      <c r="BE57" s="4"/>
      <c r="BT57" s="134" t="s">
        <v>83</v>
      </c>
      <c r="BV57" s="134" t="s">
        <v>77</v>
      </c>
      <c r="BW57" s="134" t="s">
        <v>91</v>
      </c>
      <c r="BX57" s="134" t="s">
        <v>82</v>
      </c>
      <c r="CL57" s="134" t="s">
        <v>19</v>
      </c>
    </row>
    <row r="58" s="4" customFormat="1" ht="16.5" customHeight="1">
      <c r="A58" s="125" t="s">
        <v>84</v>
      </c>
      <c r="B58" s="64"/>
      <c r="C58" s="126"/>
      <c r="D58" s="126"/>
      <c r="E58" s="127" t="s">
        <v>92</v>
      </c>
      <c r="F58" s="127"/>
      <c r="G58" s="127"/>
      <c r="H58" s="127"/>
      <c r="I58" s="127"/>
      <c r="J58" s="126"/>
      <c r="K58" s="127" t="s">
        <v>93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'1.2 - Sjezd do MK - 2. sjezd'!J32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87</v>
      </c>
      <c r="AR58" s="66"/>
      <c r="AS58" s="130">
        <v>0</v>
      </c>
      <c r="AT58" s="131">
        <f>ROUND(SUM(AV58:AW58),2)</f>
        <v>0</v>
      </c>
      <c r="AU58" s="132">
        <f>'1.2 - Sjezd do MK - 2. sjezd'!P93</f>
        <v>0</v>
      </c>
      <c r="AV58" s="131">
        <f>'1.2 - Sjezd do MK - 2. sjezd'!J35</f>
        <v>0</v>
      </c>
      <c r="AW58" s="131">
        <f>'1.2 - Sjezd do MK - 2. sjezd'!J36</f>
        <v>0</v>
      </c>
      <c r="AX58" s="131">
        <f>'1.2 - Sjezd do MK - 2. sjezd'!J37</f>
        <v>0</v>
      </c>
      <c r="AY58" s="131">
        <f>'1.2 - Sjezd do MK - 2. sjezd'!J38</f>
        <v>0</v>
      </c>
      <c r="AZ58" s="131">
        <f>'1.2 - Sjezd do MK - 2. sjezd'!F35</f>
        <v>0</v>
      </c>
      <c r="BA58" s="131">
        <f>'1.2 - Sjezd do MK - 2. sjezd'!F36</f>
        <v>0</v>
      </c>
      <c r="BB58" s="131">
        <f>'1.2 - Sjezd do MK - 2. sjezd'!F37</f>
        <v>0</v>
      </c>
      <c r="BC58" s="131">
        <f>'1.2 - Sjezd do MK - 2. sjezd'!F38</f>
        <v>0</v>
      </c>
      <c r="BD58" s="133">
        <f>'1.2 - Sjezd do MK - 2. sjezd'!F39</f>
        <v>0</v>
      </c>
      <c r="BE58" s="4"/>
      <c r="BT58" s="134" t="s">
        <v>83</v>
      </c>
      <c r="BV58" s="134" t="s">
        <v>77</v>
      </c>
      <c r="BW58" s="134" t="s">
        <v>94</v>
      </c>
      <c r="BX58" s="134" t="s">
        <v>82</v>
      </c>
      <c r="CL58" s="134" t="s">
        <v>19</v>
      </c>
    </row>
    <row r="59" s="4" customFormat="1" ht="16.5" customHeight="1">
      <c r="A59" s="125" t="s">
        <v>84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'1.3 - Sjedz do MK - 3. sjezd'!J32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87</v>
      </c>
      <c r="AR59" s="66"/>
      <c r="AS59" s="130">
        <v>0</v>
      </c>
      <c r="AT59" s="131">
        <f>ROUND(SUM(AV59:AW59),2)</f>
        <v>0</v>
      </c>
      <c r="AU59" s="132">
        <f>'1.3 - Sjedz do MK - 3. sjezd'!P93</f>
        <v>0</v>
      </c>
      <c r="AV59" s="131">
        <f>'1.3 - Sjedz do MK - 3. sjezd'!J35</f>
        <v>0</v>
      </c>
      <c r="AW59" s="131">
        <f>'1.3 - Sjedz do MK - 3. sjezd'!J36</f>
        <v>0</v>
      </c>
      <c r="AX59" s="131">
        <f>'1.3 - Sjedz do MK - 3. sjezd'!J37</f>
        <v>0</v>
      </c>
      <c r="AY59" s="131">
        <f>'1.3 - Sjedz do MK - 3. sjezd'!J38</f>
        <v>0</v>
      </c>
      <c r="AZ59" s="131">
        <f>'1.3 - Sjedz do MK - 3. sjezd'!F35</f>
        <v>0</v>
      </c>
      <c r="BA59" s="131">
        <f>'1.3 - Sjedz do MK - 3. sjezd'!F36</f>
        <v>0</v>
      </c>
      <c r="BB59" s="131">
        <f>'1.3 - Sjedz do MK - 3. sjezd'!F37</f>
        <v>0</v>
      </c>
      <c r="BC59" s="131">
        <f>'1.3 - Sjedz do MK - 3. sjezd'!F38</f>
        <v>0</v>
      </c>
      <c r="BD59" s="133">
        <f>'1.3 - Sjedz do MK - 3. sjezd'!F39</f>
        <v>0</v>
      </c>
      <c r="BE59" s="4"/>
      <c r="BT59" s="134" t="s">
        <v>83</v>
      </c>
      <c r="BV59" s="134" t="s">
        <v>77</v>
      </c>
      <c r="BW59" s="134" t="s">
        <v>97</v>
      </c>
      <c r="BX59" s="134" t="s">
        <v>82</v>
      </c>
      <c r="CL59" s="134" t="s">
        <v>19</v>
      </c>
    </row>
    <row r="60" s="4" customFormat="1" ht="16.5" customHeight="1">
      <c r="A60" s="125" t="s">
        <v>84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'1.4 - Sjezd do MK - 4. sjezd'!J32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87</v>
      </c>
      <c r="AR60" s="66"/>
      <c r="AS60" s="130">
        <v>0</v>
      </c>
      <c r="AT60" s="131">
        <f>ROUND(SUM(AV60:AW60),2)</f>
        <v>0</v>
      </c>
      <c r="AU60" s="132">
        <f>'1.4 - Sjezd do MK - 4. sjezd'!P93</f>
        <v>0</v>
      </c>
      <c r="AV60" s="131">
        <f>'1.4 - Sjezd do MK - 4. sjezd'!J35</f>
        <v>0</v>
      </c>
      <c r="AW60" s="131">
        <f>'1.4 - Sjezd do MK - 4. sjezd'!J36</f>
        <v>0</v>
      </c>
      <c r="AX60" s="131">
        <f>'1.4 - Sjezd do MK - 4. sjezd'!J37</f>
        <v>0</v>
      </c>
      <c r="AY60" s="131">
        <f>'1.4 - Sjezd do MK - 4. sjezd'!J38</f>
        <v>0</v>
      </c>
      <c r="AZ60" s="131">
        <f>'1.4 - Sjezd do MK - 4. sjezd'!F35</f>
        <v>0</v>
      </c>
      <c r="BA60" s="131">
        <f>'1.4 - Sjezd do MK - 4. sjezd'!F36</f>
        <v>0</v>
      </c>
      <c r="BB60" s="131">
        <f>'1.4 - Sjezd do MK - 4. sjezd'!F37</f>
        <v>0</v>
      </c>
      <c r="BC60" s="131">
        <f>'1.4 - Sjezd do MK - 4. sjezd'!F38</f>
        <v>0</v>
      </c>
      <c r="BD60" s="133">
        <f>'1.4 - Sjezd do MK - 4. sjezd'!F39</f>
        <v>0</v>
      </c>
      <c r="BE60" s="4"/>
      <c r="BT60" s="134" t="s">
        <v>83</v>
      </c>
      <c r="BV60" s="134" t="s">
        <v>77</v>
      </c>
      <c r="BW60" s="134" t="s">
        <v>100</v>
      </c>
      <c r="BX60" s="134" t="s">
        <v>82</v>
      </c>
      <c r="CL60" s="134" t="s">
        <v>19</v>
      </c>
    </row>
    <row r="61" s="4" customFormat="1" ht="16.5" customHeight="1">
      <c r="A61" s="125" t="s">
        <v>84</v>
      </c>
      <c r="B61" s="64"/>
      <c r="C61" s="126"/>
      <c r="D61" s="126"/>
      <c r="E61" s="127" t="s">
        <v>101</v>
      </c>
      <c r="F61" s="127"/>
      <c r="G61" s="127"/>
      <c r="H61" s="127"/>
      <c r="I61" s="127"/>
      <c r="J61" s="126"/>
      <c r="K61" s="127" t="s">
        <v>102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'1.5 - Sjezd do MK - 5. sjezd'!J32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87</v>
      </c>
      <c r="AR61" s="66"/>
      <c r="AS61" s="130">
        <v>0</v>
      </c>
      <c r="AT61" s="131">
        <f>ROUND(SUM(AV61:AW61),2)</f>
        <v>0</v>
      </c>
      <c r="AU61" s="132">
        <f>'1.5 - Sjezd do MK - 5. sjezd'!P92</f>
        <v>0</v>
      </c>
      <c r="AV61" s="131">
        <f>'1.5 - Sjezd do MK - 5. sjezd'!J35</f>
        <v>0</v>
      </c>
      <c r="AW61" s="131">
        <f>'1.5 - Sjezd do MK - 5. sjezd'!J36</f>
        <v>0</v>
      </c>
      <c r="AX61" s="131">
        <f>'1.5 - Sjezd do MK - 5. sjezd'!J37</f>
        <v>0</v>
      </c>
      <c r="AY61" s="131">
        <f>'1.5 - Sjezd do MK - 5. sjezd'!J38</f>
        <v>0</v>
      </c>
      <c r="AZ61" s="131">
        <f>'1.5 - Sjezd do MK - 5. sjezd'!F35</f>
        <v>0</v>
      </c>
      <c r="BA61" s="131">
        <f>'1.5 - Sjezd do MK - 5. sjezd'!F36</f>
        <v>0</v>
      </c>
      <c r="BB61" s="131">
        <f>'1.5 - Sjezd do MK - 5. sjezd'!F37</f>
        <v>0</v>
      </c>
      <c r="BC61" s="131">
        <f>'1.5 - Sjezd do MK - 5. sjezd'!F38</f>
        <v>0</v>
      </c>
      <c r="BD61" s="133">
        <f>'1.5 - Sjezd do MK - 5. sjezd'!F39</f>
        <v>0</v>
      </c>
      <c r="BE61" s="4"/>
      <c r="BT61" s="134" t="s">
        <v>83</v>
      </c>
      <c r="BV61" s="134" t="s">
        <v>77</v>
      </c>
      <c r="BW61" s="134" t="s">
        <v>103</v>
      </c>
      <c r="BX61" s="134" t="s">
        <v>82</v>
      </c>
      <c r="CL61" s="134" t="s">
        <v>19</v>
      </c>
    </row>
    <row r="62" s="4" customFormat="1" ht="16.5" customHeight="1">
      <c r="A62" s="125" t="s">
        <v>84</v>
      </c>
      <c r="B62" s="64"/>
      <c r="C62" s="126"/>
      <c r="D62" s="126"/>
      <c r="E62" s="127" t="s">
        <v>104</v>
      </c>
      <c r="F62" s="127"/>
      <c r="G62" s="127"/>
      <c r="H62" s="127"/>
      <c r="I62" s="127"/>
      <c r="J62" s="126"/>
      <c r="K62" s="127" t="s">
        <v>105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'1.6 - Sjezd na MK - 6. sjezd'!J32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87</v>
      </c>
      <c r="AR62" s="66"/>
      <c r="AS62" s="130">
        <v>0</v>
      </c>
      <c r="AT62" s="131">
        <f>ROUND(SUM(AV62:AW62),2)</f>
        <v>0</v>
      </c>
      <c r="AU62" s="132">
        <f>'1.6 - Sjezd na MK - 6. sjezd'!P92</f>
        <v>0</v>
      </c>
      <c r="AV62" s="131">
        <f>'1.6 - Sjezd na MK - 6. sjezd'!J35</f>
        <v>0</v>
      </c>
      <c r="AW62" s="131">
        <f>'1.6 - Sjezd na MK - 6. sjezd'!J36</f>
        <v>0</v>
      </c>
      <c r="AX62" s="131">
        <f>'1.6 - Sjezd na MK - 6. sjezd'!J37</f>
        <v>0</v>
      </c>
      <c r="AY62" s="131">
        <f>'1.6 - Sjezd na MK - 6. sjezd'!J38</f>
        <v>0</v>
      </c>
      <c r="AZ62" s="131">
        <f>'1.6 - Sjezd na MK - 6. sjezd'!F35</f>
        <v>0</v>
      </c>
      <c r="BA62" s="131">
        <f>'1.6 - Sjezd na MK - 6. sjezd'!F36</f>
        <v>0</v>
      </c>
      <c r="BB62" s="131">
        <f>'1.6 - Sjezd na MK - 6. sjezd'!F37</f>
        <v>0</v>
      </c>
      <c r="BC62" s="131">
        <f>'1.6 - Sjezd na MK - 6. sjezd'!F38</f>
        <v>0</v>
      </c>
      <c r="BD62" s="133">
        <f>'1.6 - Sjezd na MK - 6. sjezd'!F39</f>
        <v>0</v>
      </c>
      <c r="BE62" s="4"/>
      <c r="BT62" s="134" t="s">
        <v>83</v>
      </c>
      <c r="BV62" s="134" t="s">
        <v>77</v>
      </c>
      <c r="BW62" s="134" t="s">
        <v>106</v>
      </c>
      <c r="BX62" s="134" t="s">
        <v>82</v>
      </c>
      <c r="CL62" s="134" t="s">
        <v>19</v>
      </c>
    </row>
    <row r="63" s="4" customFormat="1" ht="16.5" customHeight="1">
      <c r="A63" s="125" t="s">
        <v>84</v>
      </c>
      <c r="B63" s="64"/>
      <c r="C63" s="126"/>
      <c r="D63" s="126"/>
      <c r="E63" s="127" t="s">
        <v>107</v>
      </c>
      <c r="F63" s="127"/>
      <c r="G63" s="127"/>
      <c r="H63" s="127"/>
      <c r="I63" s="127"/>
      <c r="J63" s="126"/>
      <c r="K63" s="127" t="s">
        <v>108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'1.7 - Sjezd do MK - 7. sjedz'!J32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87</v>
      </c>
      <c r="AR63" s="66"/>
      <c r="AS63" s="130">
        <v>0</v>
      </c>
      <c r="AT63" s="131">
        <f>ROUND(SUM(AV63:AW63),2)</f>
        <v>0</v>
      </c>
      <c r="AU63" s="132">
        <f>'1.7 - Sjezd do MK - 7. sjedz'!P91</f>
        <v>0</v>
      </c>
      <c r="AV63" s="131">
        <f>'1.7 - Sjezd do MK - 7. sjedz'!J35</f>
        <v>0</v>
      </c>
      <c r="AW63" s="131">
        <f>'1.7 - Sjezd do MK - 7. sjedz'!J36</f>
        <v>0</v>
      </c>
      <c r="AX63" s="131">
        <f>'1.7 - Sjezd do MK - 7. sjedz'!J37</f>
        <v>0</v>
      </c>
      <c r="AY63" s="131">
        <f>'1.7 - Sjezd do MK - 7. sjedz'!J38</f>
        <v>0</v>
      </c>
      <c r="AZ63" s="131">
        <f>'1.7 - Sjezd do MK - 7. sjedz'!F35</f>
        <v>0</v>
      </c>
      <c r="BA63" s="131">
        <f>'1.7 - Sjezd do MK - 7. sjedz'!F36</f>
        <v>0</v>
      </c>
      <c r="BB63" s="131">
        <f>'1.7 - Sjezd do MK - 7. sjedz'!F37</f>
        <v>0</v>
      </c>
      <c r="BC63" s="131">
        <f>'1.7 - Sjezd do MK - 7. sjedz'!F38</f>
        <v>0</v>
      </c>
      <c r="BD63" s="133">
        <f>'1.7 - Sjezd do MK - 7. sjedz'!F39</f>
        <v>0</v>
      </c>
      <c r="BE63" s="4"/>
      <c r="BT63" s="134" t="s">
        <v>83</v>
      </c>
      <c r="BV63" s="134" t="s">
        <v>77</v>
      </c>
      <c r="BW63" s="134" t="s">
        <v>109</v>
      </c>
      <c r="BX63" s="134" t="s">
        <v>82</v>
      </c>
      <c r="CL63" s="134" t="s">
        <v>19</v>
      </c>
    </row>
    <row r="64" s="4" customFormat="1" ht="16.5" customHeight="1">
      <c r="A64" s="125" t="s">
        <v>84</v>
      </c>
      <c r="B64" s="64"/>
      <c r="C64" s="126"/>
      <c r="D64" s="126"/>
      <c r="E64" s="127" t="s">
        <v>110</v>
      </c>
      <c r="F64" s="127"/>
      <c r="G64" s="127"/>
      <c r="H64" s="127"/>
      <c r="I64" s="127"/>
      <c r="J64" s="126"/>
      <c r="K64" s="127" t="s">
        <v>111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'1.8 - Autobusová zastávka...'!J32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87</v>
      </c>
      <c r="AR64" s="66"/>
      <c r="AS64" s="130">
        <v>0</v>
      </c>
      <c r="AT64" s="131">
        <f>ROUND(SUM(AV64:AW64),2)</f>
        <v>0</v>
      </c>
      <c r="AU64" s="132">
        <f>'1.8 - Autobusová zastávka...'!P93</f>
        <v>0</v>
      </c>
      <c r="AV64" s="131">
        <f>'1.8 - Autobusová zastávka...'!J35</f>
        <v>0</v>
      </c>
      <c r="AW64" s="131">
        <f>'1.8 - Autobusová zastávka...'!J36</f>
        <v>0</v>
      </c>
      <c r="AX64" s="131">
        <f>'1.8 - Autobusová zastávka...'!J37</f>
        <v>0</v>
      </c>
      <c r="AY64" s="131">
        <f>'1.8 - Autobusová zastávka...'!J38</f>
        <v>0</v>
      </c>
      <c r="AZ64" s="131">
        <f>'1.8 - Autobusová zastávka...'!F35</f>
        <v>0</v>
      </c>
      <c r="BA64" s="131">
        <f>'1.8 - Autobusová zastávka...'!F36</f>
        <v>0</v>
      </c>
      <c r="BB64" s="131">
        <f>'1.8 - Autobusová zastávka...'!F37</f>
        <v>0</v>
      </c>
      <c r="BC64" s="131">
        <f>'1.8 - Autobusová zastávka...'!F38</f>
        <v>0</v>
      </c>
      <c r="BD64" s="133">
        <f>'1.8 - Autobusová zastávka...'!F39</f>
        <v>0</v>
      </c>
      <c r="BE64" s="4"/>
      <c r="BT64" s="134" t="s">
        <v>83</v>
      </c>
      <c r="BV64" s="134" t="s">
        <v>77</v>
      </c>
      <c r="BW64" s="134" t="s">
        <v>112</v>
      </c>
      <c r="BX64" s="134" t="s">
        <v>82</v>
      </c>
      <c r="CL64" s="134" t="s">
        <v>19</v>
      </c>
    </row>
    <row r="65" s="4" customFormat="1" ht="16.5" customHeight="1">
      <c r="A65" s="125" t="s">
        <v>84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'1.9 - Parkování před ZŠ'!J32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87</v>
      </c>
      <c r="AR65" s="66"/>
      <c r="AS65" s="130">
        <v>0</v>
      </c>
      <c r="AT65" s="131">
        <f>ROUND(SUM(AV65:AW65),2)</f>
        <v>0</v>
      </c>
      <c r="AU65" s="132">
        <f>'1.9 - Parkování před ZŠ'!P91</f>
        <v>0</v>
      </c>
      <c r="AV65" s="131">
        <f>'1.9 - Parkování před ZŠ'!J35</f>
        <v>0</v>
      </c>
      <c r="AW65" s="131">
        <f>'1.9 - Parkování před ZŠ'!J36</f>
        <v>0</v>
      </c>
      <c r="AX65" s="131">
        <f>'1.9 - Parkování před ZŠ'!J37</f>
        <v>0</v>
      </c>
      <c r="AY65" s="131">
        <f>'1.9 - Parkování před ZŠ'!J38</f>
        <v>0</v>
      </c>
      <c r="AZ65" s="131">
        <f>'1.9 - Parkování před ZŠ'!F35</f>
        <v>0</v>
      </c>
      <c r="BA65" s="131">
        <f>'1.9 - Parkování před ZŠ'!F36</f>
        <v>0</v>
      </c>
      <c r="BB65" s="131">
        <f>'1.9 - Parkování před ZŠ'!F37</f>
        <v>0</v>
      </c>
      <c r="BC65" s="131">
        <f>'1.9 - Parkování před ZŠ'!F38</f>
        <v>0</v>
      </c>
      <c r="BD65" s="133">
        <f>'1.9 - Parkování před ZŠ'!F39</f>
        <v>0</v>
      </c>
      <c r="BE65" s="4"/>
      <c r="BT65" s="134" t="s">
        <v>83</v>
      </c>
      <c r="BV65" s="134" t="s">
        <v>77</v>
      </c>
      <c r="BW65" s="134" t="s">
        <v>115</v>
      </c>
      <c r="BX65" s="134" t="s">
        <v>82</v>
      </c>
      <c r="CL65" s="134" t="s">
        <v>19</v>
      </c>
    </row>
    <row r="66" s="4" customFormat="1" ht="16.5" customHeight="1">
      <c r="A66" s="125" t="s">
        <v>84</v>
      </c>
      <c r="B66" s="64"/>
      <c r="C66" s="126"/>
      <c r="D66" s="126"/>
      <c r="E66" s="127" t="s">
        <v>116</v>
      </c>
      <c r="F66" s="127"/>
      <c r="G66" s="127"/>
      <c r="H66" s="127"/>
      <c r="I66" s="127"/>
      <c r="J66" s="126"/>
      <c r="K66" s="127" t="s">
        <v>117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'1.10 - Výstavba chodníku 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87</v>
      </c>
      <c r="AR66" s="66"/>
      <c r="AS66" s="130">
        <v>0</v>
      </c>
      <c r="AT66" s="131">
        <f>ROUND(SUM(AV66:AW66),2)</f>
        <v>0</v>
      </c>
      <c r="AU66" s="132">
        <f>'1.10 - Výstavba chodníku ...'!P93</f>
        <v>0</v>
      </c>
      <c r="AV66" s="131">
        <f>'1.10 - Výstavba chodníku ...'!J35</f>
        <v>0</v>
      </c>
      <c r="AW66" s="131">
        <f>'1.10 - Výstavba chodníku ...'!J36</f>
        <v>0</v>
      </c>
      <c r="AX66" s="131">
        <f>'1.10 - Výstavba chodníku ...'!J37</f>
        <v>0</v>
      </c>
      <c r="AY66" s="131">
        <f>'1.10 - Výstavba chodníku ...'!J38</f>
        <v>0</v>
      </c>
      <c r="AZ66" s="131">
        <f>'1.10 - Výstavba chodníku ...'!F35</f>
        <v>0</v>
      </c>
      <c r="BA66" s="131">
        <f>'1.10 - Výstavba chodníku ...'!F36</f>
        <v>0</v>
      </c>
      <c r="BB66" s="131">
        <f>'1.10 - Výstavba chodníku ...'!F37</f>
        <v>0</v>
      </c>
      <c r="BC66" s="131">
        <f>'1.10 - Výstavba chodníku ...'!F38</f>
        <v>0</v>
      </c>
      <c r="BD66" s="133">
        <f>'1.10 - Výstavba chodníku ...'!F39</f>
        <v>0</v>
      </c>
      <c r="BE66" s="4"/>
      <c r="BT66" s="134" t="s">
        <v>83</v>
      </c>
      <c r="BV66" s="134" t="s">
        <v>77</v>
      </c>
      <c r="BW66" s="134" t="s">
        <v>118</v>
      </c>
      <c r="BX66" s="134" t="s">
        <v>82</v>
      </c>
      <c r="CL66" s="134" t="s">
        <v>19</v>
      </c>
    </row>
    <row r="67" s="4" customFormat="1" ht="16.5" customHeight="1">
      <c r="A67" s="125" t="s">
        <v>84</v>
      </c>
      <c r="B67" s="64"/>
      <c r="C67" s="126"/>
      <c r="D67" s="126"/>
      <c r="E67" s="127" t="s">
        <v>119</v>
      </c>
      <c r="F67" s="127"/>
      <c r="G67" s="127"/>
      <c r="H67" s="127"/>
      <c r="I67" s="127"/>
      <c r="J67" s="126"/>
      <c r="K67" s="127" t="s">
        <v>120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'1.11 - Stavební úpravy ch...'!J32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87</v>
      </c>
      <c r="AR67" s="66"/>
      <c r="AS67" s="130">
        <v>0</v>
      </c>
      <c r="AT67" s="131">
        <f>ROUND(SUM(AV67:AW67),2)</f>
        <v>0</v>
      </c>
      <c r="AU67" s="132">
        <f>'1.11 - Stavební úpravy ch...'!P93</f>
        <v>0</v>
      </c>
      <c r="AV67" s="131">
        <f>'1.11 - Stavební úpravy ch...'!J35</f>
        <v>0</v>
      </c>
      <c r="AW67" s="131">
        <f>'1.11 - Stavební úpravy ch...'!J36</f>
        <v>0</v>
      </c>
      <c r="AX67" s="131">
        <f>'1.11 - Stavební úpravy ch...'!J37</f>
        <v>0</v>
      </c>
      <c r="AY67" s="131">
        <f>'1.11 - Stavební úpravy ch...'!J38</f>
        <v>0</v>
      </c>
      <c r="AZ67" s="131">
        <f>'1.11 - Stavební úpravy ch...'!F35</f>
        <v>0</v>
      </c>
      <c r="BA67" s="131">
        <f>'1.11 - Stavební úpravy ch...'!F36</f>
        <v>0</v>
      </c>
      <c r="BB67" s="131">
        <f>'1.11 - Stavební úpravy ch...'!F37</f>
        <v>0</v>
      </c>
      <c r="BC67" s="131">
        <f>'1.11 - Stavební úpravy ch...'!F38</f>
        <v>0</v>
      </c>
      <c r="BD67" s="133">
        <f>'1.11 - Stavební úpravy ch...'!F39</f>
        <v>0</v>
      </c>
      <c r="BE67" s="4"/>
      <c r="BT67" s="134" t="s">
        <v>83</v>
      </c>
      <c r="BV67" s="134" t="s">
        <v>77</v>
      </c>
      <c r="BW67" s="134" t="s">
        <v>121</v>
      </c>
      <c r="BX67" s="134" t="s">
        <v>82</v>
      </c>
      <c r="CL67" s="134" t="s">
        <v>19</v>
      </c>
    </row>
    <row r="68" s="7" customFormat="1" ht="16.5" customHeight="1">
      <c r="A68" s="7"/>
      <c r="B68" s="112"/>
      <c r="C68" s="113"/>
      <c r="D68" s="114" t="s">
        <v>83</v>
      </c>
      <c r="E68" s="114"/>
      <c r="F68" s="114"/>
      <c r="G68" s="114"/>
      <c r="H68" s="114"/>
      <c r="I68" s="115"/>
      <c r="J68" s="114" t="s">
        <v>122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6">
        <f>ROUND(AG69,2)</f>
        <v>0</v>
      </c>
      <c r="AH68" s="115"/>
      <c r="AI68" s="115"/>
      <c r="AJ68" s="115"/>
      <c r="AK68" s="115"/>
      <c r="AL68" s="115"/>
      <c r="AM68" s="115"/>
      <c r="AN68" s="117">
        <f>SUM(AG68,AT68)</f>
        <v>0</v>
      </c>
      <c r="AO68" s="115"/>
      <c r="AP68" s="115"/>
      <c r="AQ68" s="118" t="s">
        <v>81</v>
      </c>
      <c r="AR68" s="119"/>
      <c r="AS68" s="120">
        <f>ROUND(AS69,2)</f>
        <v>0</v>
      </c>
      <c r="AT68" s="121">
        <f>ROUND(SUM(AV68:AW68),2)</f>
        <v>0</v>
      </c>
      <c r="AU68" s="122">
        <f>ROUND(AU69,5)</f>
        <v>0</v>
      </c>
      <c r="AV68" s="121">
        <f>ROUND(AZ68*L29,2)</f>
        <v>0</v>
      </c>
      <c r="AW68" s="121">
        <f>ROUND(BA68*L30,2)</f>
        <v>0</v>
      </c>
      <c r="AX68" s="121">
        <f>ROUND(BB68*L29,2)</f>
        <v>0</v>
      </c>
      <c r="AY68" s="121">
        <f>ROUND(BC68*L30,2)</f>
        <v>0</v>
      </c>
      <c r="AZ68" s="121">
        <f>ROUND(AZ69,2)</f>
        <v>0</v>
      </c>
      <c r="BA68" s="121">
        <f>ROUND(BA69,2)</f>
        <v>0</v>
      </c>
      <c r="BB68" s="121">
        <f>ROUND(BB69,2)</f>
        <v>0</v>
      </c>
      <c r="BC68" s="121">
        <f>ROUND(BC69,2)</f>
        <v>0</v>
      </c>
      <c r="BD68" s="123">
        <f>ROUND(BD69,2)</f>
        <v>0</v>
      </c>
      <c r="BE68" s="7"/>
      <c r="BS68" s="124" t="s">
        <v>74</v>
      </c>
      <c r="BT68" s="124" t="s">
        <v>79</v>
      </c>
      <c r="BU68" s="124" t="s">
        <v>76</v>
      </c>
      <c r="BV68" s="124" t="s">
        <v>77</v>
      </c>
      <c r="BW68" s="124" t="s">
        <v>123</v>
      </c>
      <c r="BX68" s="124" t="s">
        <v>5</v>
      </c>
      <c r="CL68" s="124" t="s">
        <v>19</v>
      </c>
      <c r="CM68" s="124" t="s">
        <v>83</v>
      </c>
    </row>
    <row r="69" s="4" customFormat="1" ht="16.5" customHeight="1">
      <c r="A69" s="125" t="s">
        <v>84</v>
      </c>
      <c r="B69" s="64"/>
      <c r="C69" s="126"/>
      <c r="D69" s="126"/>
      <c r="E69" s="127" t="s">
        <v>124</v>
      </c>
      <c r="F69" s="127"/>
      <c r="G69" s="127"/>
      <c r="H69" s="127"/>
      <c r="I69" s="127"/>
      <c r="J69" s="126"/>
      <c r="K69" s="127" t="s">
        <v>111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'2.8 - Autobusová zastávka...'!J32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87</v>
      </c>
      <c r="AR69" s="66"/>
      <c r="AS69" s="130">
        <v>0</v>
      </c>
      <c r="AT69" s="131">
        <f>ROUND(SUM(AV69:AW69),2)</f>
        <v>0</v>
      </c>
      <c r="AU69" s="132">
        <f>'2.8 - Autobusová zastávka...'!P92</f>
        <v>0</v>
      </c>
      <c r="AV69" s="131">
        <f>'2.8 - Autobusová zastávka...'!J35</f>
        <v>0</v>
      </c>
      <c r="AW69" s="131">
        <f>'2.8 - Autobusová zastávka...'!J36</f>
        <v>0</v>
      </c>
      <c r="AX69" s="131">
        <f>'2.8 - Autobusová zastávka...'!J37</f>
        <v>0</v>
      </c>
      <c r="AY69" s="131">
        <f>'2.8 - Autobusová zastávka...'!J38</f>
        <v>0</v>
      </c>
      <c r="AZ69" s="131">
        <f>'2.8 - Autobusová zastávka...'!F35</f>
        <v>0</v>
      </c>
      <c r="BA69" s="131">
        <f>'2.8 - Autobusová zastávka...'!F36</f>
        <v>0</v>
      </c>
      <c r="BB69" s="131">
        <f>'2.8 - Autobusová zastávka...'!F37</f>
        <v>0</v>
      </c>
      <c r="BC69" s="131">
        <f>'2.8 - Autobusová zastávka...'!F38</f>
        <v>0</v>
      </c>
      <c r="BD69" s="133">
        <f>'2.8 - Autobusová zastávka...'!F39</f>
        <v>0</v>
      </c>
      <c r="BE69" s="4"/>
      <c r="BT69" s="134" t="s">
        <v>83</v>
      </c>
      <c r="BV69" s="134" t="s">
        <v>77</v>
      </c>
      <c r="BW69" s="134" t="s">
        <v>125</v>
      </c>
      <c r="BX69" s="134" t="s">
        <v>123</v>
      </c>
      <c r="CL69" s="134" t="s">
        <v>19</v>
      </c>
    </row>
    <row r="70" s="7" customFormat="1" ht="16.5" customHeight="1">
      <c r="A70" s="7"/>
      <c r="B70" s="112"/>
      <c r="C70" s="113"/>
      <c r="D70" s="114" t="s">
        <v>126</v>
      </c>
      <c r="E70" s="114"/>
      <c r="F70" s="114"/>
      <c r="G70" s="114"/>
      <c r="H70" s="114"/>
      <c r="I70" s="115"/>
      <c r="J70" s="114" t="s">
        <v>127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6">
        <f>ROUND(SUM(AG71:AG80),2)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81</v>
      </c>
      <c r="AR70" s="119"/>
      <c r="AS70" s="120">
        <f>ROUND(SUM(AS71:AS80),2)</f>
        <v>0</v>
      </c>
      <c r="AT70" s="121">
        <f>ROUND(SUM(AV70:AW70),2)</f>
        <v>0</v>
      </c>
      <c r="AU70" s="122">
        <f>ROUND(SUM(AU71:AU80),5)</f>
        <v>0</v>
      </c>
      <c r="AV70" s="121">
        <f>ROUND(AZ70*L29,2)</f>
        <v>0</v>
      </c>
      <c r="AW70" s="121">
        <f>ROUND(BA70*L30,2)</f>
        <v>0</v>
      </c>
      <c r="AX70" s="121">
        <f>ROUND(BB70*L29,2)</f>
        <v>0</v>
      </c>
      <c r="AY70" s="121">
        <f>ROUND(BC70*L30,2)</f>
        <v>0</v>
      </c>
      <c r="AZ70" s="121">
        <f>ROUND(SUM(AZ71:AZ80),2)</f>
        <v>0</v>
      </c>
      <c r="BA70" s="121">
        <f>ROUND(SUM(BA71:BA80),2)</f>
        <v>0</v>
      </c>
      <c r="BB70" s="121">
        <f>ROUND(SUM(BB71:BB80),2)</f>
        <v>0</v>
      </c>
      <c r="BC70" s="121">
        <f>ROUND(SUM(BC71:BC80),2)</f>
        <v>0</v>
      </c>
      <c r="BD70" s="123">
        <f>ROUND(SUM(BD71:BD80),2)</f>
        <v>0</v>
      </c>
      <c r="BE70" s="7"/>
      <c r="BS70" s="124" t="s">
        <v>74</v>
      </c>
      <c r="BT70" s="124" t="s">
        <v>79</v>
      </c>
      <c r="BU70" s="124" t="s">
        <v>76</v>
      </c>
      <c r="BV70" s="124" t="s">
        <v>77</v>
      </c>
      <c r="BW70" s="124" t="s">
        <v>128</v>
      </c>
      <c r="BX70" s="124" t="s">
        <v>5</v>
      </c>
      <c r="CL70" s="124" t="s">
        <v>19</v>
      </c>
      <c r="CM70" s="124" t="s">
        <v>83</v>
      </c>
    </row>
    <row r="71" s="4" customFormat="1" ht="16.5" customHeight="1">
      <c r="A71" s="125" t="s">
        <v>84</v>
      </c>
      <c r="B71" s="64"/>
      <c r="C71" s="126"/>
      <c r="D71" s="126"/>
      <c r="E71" s="127" t="s">
        <v>129</v>
      </c>
      <c r="F71" s="127"/>
      <c r="G71" s="127"/>
      <c r="H71" s="127"/>
      <c r="I71" s="127"/>
      <c r="J71" s="126"/>
      <c r="K71" s="127" t="s">
        <v>90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'3.1 - Sjezd do MK - 1. sjezd'!J32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87</v>
      </c>
      <c r="AR71" s="66"/>
      <c r="AS71" s="130">
        <v>0</v>
      </c>
      <c r="AT71" s="131">
        <f>ROUND(SUM(AV71:AW71),2)</f>
        <v>0</v>
      </c>
      <c r="AU71" s="132">
        <f>'3.1 - Sjezd do MK - 1. sjezd'!P91</f>
        <v>0</v>
      </c>
      <c r="AV71" s="131">
        <f>'3.1 - Sjezd do MK - 1. sjezd'!J35</f>
        <v>0</v>
      </c>
      <c r="AW71" s="131">
        <f>'3.1 - Sjezd do MK - 1. sjezd'!J36</f>
        <v>0</v>
      </c>
      <c r="AX71" s="131">
        <f>'3.1 - Sjezd do MK - 1. sjezd'!J37</f>
        <v>0</v>
      </c>
      <c r="AY71" s="131">
        <f>'3.1 - Sjezd do MK - 1. sjezd'!J38</f>
        <v>0</v>
      </c>
      <c r="AZ71" s="131">
        <f>'3.1 - Sjezd do MK - 1. sjezd'!F35</f>
        <v>0</v>
      </c>
      <c r="BA71" s="131">
        <f>'3.1 - Sjezd do MK - 1. sjezd'!F36</f>
        <v>0</v>
      </c>
      <c r="BB71" s="131">
        <f>'3.1 - Sjezd do MK - 1. sjezd'!F37</f>
        <v>0</v>
      </c>
      <c r="BC71" s="131">
        <f>'3.1 - Sjezd do MK - 1. sjezd'!F38</f>
        <v>0</v>
      </c>
      <c r="BD71" s="133">
        <f>'3.1 - Sjezd do MK - 1. sjezd'!F39</f>
        <v>0</v>
      </c>
      <c r="BE71" s="4"/>
      <c r="BT71" s="134" t="s">
        <v>83</v>
      </c>
      <c r="BV71" s="134" t="s">
        <v>77</v>
      </c>
      <c r="BW71" s="134" t="s">
        <v>130</v>
      </c>
      <c r="BX71" s="134" t="s">
        <v>128</v>
      </c>
      <c r="CL71" s="134" t="s">
        <v>19</v>
      </c>
    </row>
    <row r="72" s="4" customFormat="1" ht="16.5" customHeight="1">
      <c r="A72" s="125" t="s">
        <v>84</v>
      </c>
      <c r="B72" s="64"/>
      <c r="C72" s="126"/>
      <c r="D72" s="126"/>
      <c r="E72" s="127" t="s">
        <v>131</v>
      </c>
      <c r="F72" s="127"/>
      <c r="G72" s="127"/>
      <c r="H72" s="127"/>
      <c r="I72" s="127"/>
      <c r="J72" s="126"/>
      <c r="K72" s="127" t="s">
        <v>93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'3.2 - Sjezd do MK - 2. sjezd'!J32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87</v>
      </c>
      <c r="AR72" s="66"/>
      <c r="AS72" s="130">
        <v>0</v>
      </c>
      <c r="AT72" s="131">
        <f>ROUND(SUM(AV72:AW72),2)</f>
        <v>0</v>
      </c>
      <c r="AU72" s="132">
        <f>'3.2 - Sjezd do MK - 2. sjezd'!P91</f>
        <v>0</v>
      </c>
      <c r="AV72" s="131">
        <f>'3.2 - Sjezd do MK - 2. sjezd'!J35</f>
        <v>0</v>
      </c>
      <c r="AW72" s="131">
        <f>'3.2 - Sjezd do MK - 2. sjezd'!J36</f>
        <v>0</v>
      </c>
      <c r="AX72" s="131">
        <f>'3.2 - Sjezd do MK - 2. sjezd'!J37</f>
        <v>0</v>
      </c>
      <c r="AY72" s="131">
        <f>'3.2 - Sjezd do MK - 2. sjezd'!J38</f>
        <v>0</v>
      </c>
      <c r="AZ72" s="131">
        <f>'3.2 - Sjezd do MK - 2. sjezd'!F35</f>
        <v>0</v>
      </c>
      <c r="BA72" s="131">
        <f>'3.2 - Sjezd do MK - 2. sjezd'!F36</f>
        <v>0</v>
      </c>
      <c r="BB72" s="131">
        <f>'3.2 - Sjezd do MK - 2. sjezd'!F37</f>
        <v>0</v>
      </c>
      <c r="BC72" s="131">
        <f>'3.2 - Sjezd do MK - 2. sjezd'!F38</f>
        <v>0</v>
      </c>
      <c r="BD72" s="133">
        <f>'3.2 - Sjezd do MK - 2. sjezd'!F39</f>
        <v>0</v>
      </c>
      <c r="BE72" s="4"/>
      <c r="BT72" s="134" t="s">
        <v>83</v>
      </c>
      <c r="BV72" s="134" t="s">
        <v>77</v>
      </c>
      <c r="BW72" s="134" t="s">
        <v>132</v>
      </c>
      <c r="BX72" s="134" t="s">
        <v>128</v>
      </c>
      <c r="CL72" s="134" t="s">
        <v>19</v>
      </c>
    </row>
    <row r="73" s="4" customFormat="1" ht="16.5" customHeight="1">
      <c r="A73" s="125" t="s">
        <v>84</v>
      </c>
      <c r="B73" s="64"/>
      <c r="C73" s="126"/>
      <c r="D73" s="126"/>
      <c r="E73" s="127" t="s">
        <v>133</v>
      </c>
      <c r="F73" s="127"/>
      <c r="G73" s="127"/>
      <c r="H73" s="127"/>
      <c r="I73" s="127"/>
      <c r="J73" s="126"/>
      <c r="K73" s="127" t="s">
        <v>96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'3.3 - Sjedz do MK - 3. sjezd'!J32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87</v>
      </c>
      <c r="AR73" s="66"/>
      <c r="AS73" s="130">
        <v>0</v>
      </c>
      <c r="AT73" s="131">
        <f>ROUND(SUM(AV73:AW73),2)</f>
        <v>0</v>
      </c>
      <c r="AU73" s="132">
        <f>'3.3 - Sjedz do MK - 3. sjezd'!P93</f>
        <v>0</v>
      </c>
      <c r="AV73" s="131">
        <f>'3.3 - Sjedz do MK - 3. sjezd'!J35</f>
        <v>0</v>
      </c>
      <c r="AW73" s="131">
        <f>'3.3 - Sjedz do MK - 3. sjezd'!J36</f>
        <v>0</v>
      </c>
      <c r="AX73" s="131">
        <f>'3.3 - Sjedz do MK - 3. sjezd'!J37</f>
        <v>0</v>
      </c>
      <c r="AY73" s="131">
        <f>'3.3 - Sjedz do MK - 3. sjezd'!J38</f>
        <v>0</v>
      </c>
      <c r="AZ73" s="131">
        <f>'3.3 - Sjedz do MK - 3. sjezd'!F35</f>
        <v>0</v>
      </c>
      <c r="BA73" s="131">
        <f>'3.3 - Sjedz do MK - 3. sjezd'!F36</f>
        <v>0</v>
      </c>
      <c r="BB73" s="131">
        <f>'3.3 - Sjedz do MK - 3. sjezd'!F37</f>
        <v>0</v>
      </c>
      <c r="BC73" s="131">
        <f>'3.3 - Sjedz do MK - 3. sjezd'!F38</f>
        <v>0</v>
      </c>
      <c r="BD73" s="133">
        <f>'3.3 - Sjedz do MK - 3. sjezd'!F39</f>
        <v>0</v>
      </c>
      <c r="BE73" s="4"/>
      <c r="BT73" s="134" t="s">
        <v>83</v>
      </c>
      <c r="BV73" s="134" t="s">
        <v>77</v>
      </c>
      <c r="BW73" s="134" t="s">
        <v>134</v>
      </c>
      <c r="BX73" s="134" t="s">
        <v>128</v>
      </c>
      <c r="CL73" s="134" t="s">
        <v>19</v>
      </c>
    </row>
    <row r="74" s="4" customFormat="1" ht="16.5" customHeight="1">
      <c r="A74" s="125" t="s">
        <v>84</v>
      </c>
      <c r="B74" s="64"/>
      <c r="C74" s="126"/>
      <c r="D74" s="126"/>
      <c r="E74" s="127" t="s">
        <v>135</v>
      </c>
      <c r="F74" s="127"/>
      <c r="G74" s="127"/>
      <c r="H74" s="127"/>
      <c r="I74" s="127"/>
      <c r="J74" s="126"/>
      <c r="K74" s="127" t="s">
        <v>99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'3.4 - Sjezd do MK - 4. sjezd'!J32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87</v>
      </c>
      <c r="AR74" s="66"/>
      <c r="AS74" s="130">
        <v>0</v>
      </c>
      <c r="AT74" s="131">
        <f>ROUND(SUM(AV74:AW74),2)</f>
        <v>0</v>
      </c>
      <c r="AU74" s="132">
        <f>'3.4 - Sjezd do MK - 4. sjezd'!P92</f>
        <v>0</v>
      </c>
      <c r="AV74" s="131">
        <f>'3.4 - Sjezd do MK - 4. sjezd'!J35</f>
        <v>0</v>
      </c>
      <c r="AW74" s="131">
        <f>'3.4 - Sjezd do MK - 4. sjezd'!J36</f>
        <v>0</v>
      </c>
      <c r="AX74" s="131">
        <f>'3.4 - Sjezd do MK - 4. sjezd'!J37</f>
        <v>0</v>
      </c>
      <c r="AY74" s="131">
        <f>'3.4 - Sjezd do MK - 4. sjezd'!J38</f>
        <v>0</v>
      </c>
      <c r="AZ74" s="131">
        <f>'3.4 - Sjezd do MK - 4. sjezd'!F35</f>
        <v>0</v>
      </c>
      <c r="BA74" s="131">
        <f>'3.4 - Sjezd do MK - 4. sjezd'!F36</f>
        <v>0</v>
      </c>
      <c r="BB74" s="131">
        <f>'3.4 - Sjezd do MK - 4. sjezd'!F37</f>
        <v>0</v>
      </c>
      <c r="BC74" s="131">
        <f>'3.4 - Sjezd do MK - 4. sjezd'!F38</f>
        <v>0</v>
      </c>
      <c r="BD74" s="133">
        <f>'3.4 - Sjezd do MK - 4. sjezd'!F39</f>
        <v>0</v>
      </c>
      <c r="BE74" s="4"/>
      <c r="BT74" s="134" t="s">
        <v>83</v>
      </c>
      <c r="BV74" s="134" t="s">
        <v>77</v>
      </c>
      <c r="BW74" s="134" t="s">
        <v>136</v>
      </c>
      <c r="BX74" s="134" t="s">
        <v>128</v>
      </c>
      <c r="CL74" s="134" t="s">
        <v>19</v>
      </c>
    </row>
    <row r="75" s="4" customFormat="1" ht="16.5" customHeight="1">
      <c r="A75" s="125" t="s">
        <v>84</v>
      </c>
      <c r="B75" s="64"/>
      <c r="C75" s="126"/>
      <c r="D75" s="126"/>
      <c r="E75" s="127" t="s">
        <v>137</v>
      </c>
      <c r="F75" s="127"/>
      <c r="G75" s="127"/>
      <c r="H75" s="127"/>
      <c r="I75" s="127"/>
      <c r="J75" s="126"/>
      <c r="K75" s="127" t="s">
        <v>102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'3.5 - Sjezd do MK - 5. sjezd'!J32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87</v>
      </c>
      <c r="AR75" s="66"/>
      <c r="AS75" s="130">
        <v>0</v>
      </c>
      <c r="AT75" s="131">
        <f>ROUND(SUM(AV75:AW75),2)</f>
        <v>0</v>
      </c>
      <c r="AU75" s="132">
        <f>'3.5 - Sjezd do MK - 5. sjezd'!P91</f>
        <v>0</v>
      </c>
      <c r="AV75" s="131">
        <f>'3.5 - Sjezd do MK - 5. sjezd'!J35</f>
        <v>0</v>
      </c>
      <c r="AW75" s="131">
        <f>'3.5 - Sjezd do MK - 5. sjezd'!J36</f>
        <v>0</v>
      </c>
      <c r="AX75" s="131">
        <f>'3.5 - Sjezd do MK - 5. sjezd'!J37</f>
        <v>0</v>
      </c>
      <c r="AY75" s="131">
        <f>'3.5 - Sjezd do MK - 5. sjezd'!J38</f>
        <v>0</v>
      </c>
      <c r="AZ75" s="131">
        <f>'3.5 - Sjezd do MK - 5. sjezd'!F35</f>
        <v>0</v>
      </c>
      <c r="BA75" s="131">
        <f>'3.5 - Sjezd do MK - 5. sjezd'!F36</f>
        <v>0</v>
      </c>
      <c r="BB75" s="131">
        <f>'3.5 - Sjezd do MK - 5. sjezd'!F37</f>
        <v>0</v>
      </c>
      <c r="BC75" s="131">
        <f>'3.5 - Sjezd do MK - 5. sjezd'!F38</f>
        <v>0</v>
      </c>
      <c r="BD75" s="133">
        <f>'3.5 - Sjezd do MK - 5. sjezd'!F39</f>
        <v>0</v>
      </c>
      <c r="BE75" s="4"/>
      <c r="BT75" s="134" t="s">
        <v>83</v>
      </c>
      <c r="BV75" s="134" t="s">
        <v>77</v>
      </c>
      <c r="BW75" s="134" t="s">
        <v>138</v>
      </c>
      <c r="BX75" s="134" t="s">
        <v>128</v>
      </c>
      <c r="CL75" s="134" t="s">
        <v>19</v>
      </c>
    </row>
    <row r="76" s="4" customFormat="1" ht="16.5" customHeight="1">
      <c r="A76" s="125" t="s">
        <v>84</v>
      </c>
      <c r="B76" s="64"/>
      <c r="C76" s="126"/>
      <c r="D76" s="126"/>
      <c r="E76" s="127" t="s">
        <v>139</v>
      </c>
      <c r="F76" s="127"/>
      <c r="G76" s="127"/>
      <c r="H76" s="127"/>
      <c r="I76" s="127"/>
      <c r="J76" s="126"/>
      <c r="K76" s="127" t="s">
        <v>105</v>
      </c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'3.6 - Sjezd na MK - 6. sjezd'!J32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87</v>
      </c>
      <c r="AR76" s="66"/>
      <c r="AS76" s="130">
        <v>0</v>
      </c>
      <c r="AT76" s="131">
        <f>ROUND(SUM(AV76:AW76),2)</f>
        <v>0</v>
      </c>
      <c r="AU76" s="132">
        <f>'3.6 - Sjezd na MK - 6. sjezd'!P92</f>
        <v>0</v>
      </c>
      <c r="AV76" s="131">
        <f>'3.6 - Sjezd na MK - 6. sjezd'!J35</f>
        <v>0</v>
      </c>
      <c r="AW76" s="131">
        <f>'3.6 - Sjezd na MK - 6. sjezd'!J36</f>
        <v>0</v>
      </c>
      <c r="AX76" s="131">
        <f>'3.6 - Sjezd na MK - 6. sjezd'!J37</f>
        <v>0</v>
      </c>
      <c r="AY76" s="131">
        <f>'3.6 - Sjezd na MK - 6. sjezd'!J38</f>
        <v>0</v>
      </c>
      <c r="AZ76" s="131">
        <f>'3.6 - Sjezd na MK - 6. sjezd'!F35</f>
        <v>0</v>
      </c>
      <c r="BA76" s="131">
        <f>'3.6 - Sjezd na MK - 6. sjezd'!F36</f>
        <v>0</v>
      </c>
      <c r="BB76" s="131">
        <f>'3.6 - Sjezd na MK - 6. sjezd'!F37</f>
        <v>0</v>
      </c>
      <c r="BC76" s="131">
        <f>'3.6 - Sjezd na MK - 6. sjezd'!F38</f>
        <v>0</v>
      </c>
      <c r="BD76" s="133">
        <f>'3.6 - Sjezd na MK - 6. sjezd'!F39</f>
        <v>0</v>
      </c>
      <c r="BE76" s="4"/>
      <c r="BT76" s="134" t="s">
        <v>83</v>
      </c>
      <c r="BV76" s="134" t="s">
        <v>77</v>
      </c>
      <c r="BW76" s="134" t="s">
        <v>140</v>
      </c>
      <c r="BX76" s="134" t="s">
        <v>128</v>
      </c>
      <c r="CL76" s="134" t="s">
        <v>19</v>
      </c>
    </row>
    <row r="77" s="4" customFormat="1" ht="16.5" customHeight="1">
      <c r="A77" s="125" t="s">
        <v>84</v>
      </c>
      <c r="B77" s="64"/>
      <c r="C77" s="126"/>
      <c r="D77" s="126"/>
      <c r="E77" s="127" t="s">
        <v>141</v>
      </c>
      <c r="F77" s="127"/>
      <c r="G77" s="127"/>
      <c r="H77" s="127"/>
      <c r="I77" s="127"/>
      <c r="J77" s="126"/>
      <c r="K77" s="127" t="s">
        <v>108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'3.7 - Sjezd do MK - 7. sjedz'!J32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87</v>
      </c>
      <c r="AR77" s="66"/>
      <c r="AS77" s="130">
        <v>0</v>
      </c>
      <c r="AT77" s="131">
        <f>ROUND(SUM(AV77:AW77),2)</f>
        <v>0</v>
      </c>
      <c r="AU77" s="132">
        <f>'3.7 - Sjezd do MK - 7. sjedz'!P91</f>
        <v>0</v>
      </c>
      <c r="AV77" s="131">
        <f>'3.7 - Sjezd do MK - 7. sjedz'!J35</f>
        <v>0</v>
      </c>
      <c r="AW77" s="131">
        <f>'3.7 - Sjezd do MK - 7. sjedz'!J36</f>
        <v>0</v>
      </c>
      <c r="AX77" s="131">
        <f>'3.7 - Sjezd do MK - 7. sjedz'!J37</f>
        <v>0</v>
      </c>
      <c r="AY77" s="131">
        <f>'3.7 - Sjezd do MK - 7. sjedz'!J38</f>
        <v>0</v>
      </c>
      <c r="AZ77" s="131">
        <f>'3.7 - Sjezd do MK - 7. sjedz'!F35</f>
        <v>0</v>
      </c>
      <c r="BA77" s="131">
        <f>'3.7 - Sjezd do MK - 7. sjedz'!F36</f>
        <v>0</v>
      </c>
      <c r="BB77" s="131">
        <f>'3.7 - Sjezd do MK - 7. sjedz'!F37</f>
        <v>0</v>
      </c>
      <c r="BC77" s="131">
        <f>'3.7 - Sjezd do MK - 7. sjedz'!F38</f>
        <v>0</v>
      </c>
      <c r="BD77" s="133">
        <f>'3.7 - Sjezd do MK - 7. sjedz'!F39</f>
        <v>0</v>
      </c>
      <c r="BE77" s="4"/>
      <c r="BT77" s="134" t="s">
        <v>83</v>
      </c>
      <c r="BV77" s="134" t="s">
        <v>77</v>
      </c>
      <c r="BW77" s="134" t="s">
        <v>142</v>
      </c>
      <c r="BX77" s="134" t="s">
        <v>128</v>
      </c>
      <c r="CL77" s="134" t="s">
        <v>19</v>
      </c>
    </row>
    <row r="78" s="4" customFormat="1" ht="16.5" customHeight="1">
      <c r="A78" s="125" t="s">
        <v>84</v>
      </c>
      <c r="B78" s="64"/>
      <c r="C78" s="126"/>
      <c r="D78" s="126"/>
      <c r="E78" s="127" t="s">
        <v>143</v>
      </c>
      <c r="F78" s="127"/>
      <c r="G78" s="127"/>
      <c r="H78" s="127"/>
      <c r="I78" s="127"/>
      <c r="J78" s="126"/>
      <c r="K78" s="127" t="s">
        <v>111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'3.8 - Autobusová zastávka...'!J32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87</v>
      </c>
      <c r="AR78" s="66"/>
      <c r="AS78" s="130">
        <v>0</v>
      </c>
      <c r="AT78" s="131">
        <f>ROUND(SUM(AV78:AW78),2)</f>
        <v>0</v>
      </c>
      <c r="AU78" s="132">
        <f>'3.8 - Autobusová zastávka...'!P87</f>
        <v>0</v>
      </c>
      <c r="AV78" s="131">
        <f>'3.8 - Autobusová zastávka...'!J35</f>
        <v>0</v>
      </c>
      <c r="AW78" s="131">
        <f>'3.8 - Autobusová zastávka...'!J36</f>
        <v>0</v>
      </c>
      <c r="AX78" s="131">
        <f>'3.8 - Autobusová zastávka...'!J37</f>
        <v>0</v>
      </c>
      <c r="AY78" s="131">
        <f>'3.8 - Autobusová zastávka...'!J38</f>
        <v>0</v>
      </c>
      <c r="AZ78" s="131">
        <f>'3.8 - Autobusová zastávka...'!F35</f>
        <v>0</v>
      </c>
      <c r="BA78" s="131">
        <f>'3.8 - Autobusová zastávka...'!F36</f>
        <v>0</v>
      </c>
      <c r="BB78" s="131">
        <f>'3.8 - Autobusová zastávka...'!F37</f>
        <v>0</v>
      </c>
      <c r="BC78" s="131">
        <f>'3.8 - Autobusová zastávka...'!F38</f>
        <v>0</v>
      </c>
      <c r="BD78" s="133">
        <f>'3.8 - Autobusová zastávka...'!F39</f>
        <v>0</v>
      </c>
      <c r="BE78" s="4"/>
      <c r="BT78" s="134" t="s">
        <v>83</v>
      </c>
      <c r="BV78" s="134" t="s">
        <v>77</v>
      </c>
      <c r="BW78" s="134" t="s">
        <v>144</v>
      </c>
      <c r="BX78" s="134" t="s">
        <v>128</v>
      </c>
      <c r="CL78" s="134" t="s">
        <v>19</v>
      </c>
    </row>
    <row r="79" s="4" customFormat="1" ht="16.5" customHeight="1">
      <c r="A79" s="125" t="s">
        <v>84</v>
      </c>
      <c r="B79" s="64"/>
      <c r="C79" s="126"/>
      <c r="D79" s="126"/>
      <c r="E79" s="127" t="s">
        <v>145</v>
      </c>
      <c r="F79" s="127"/>
      <c r="G79" s="127"/>
      <c r="H79" s="127"/>
      <c r="I79" s="127"/>
      <c r="J79" s="126"/>
      <c r="K79" s="127" t="s">
        <v>114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'3.9 - Parkování před ZŠ'!J32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87</v>
      </c>
      <c r="AR79" s="66"/>
      <c r="AS79" s="130">
        <v>0</v>
      </c>
      <c r="AT79" s="131">
        <f>ROUND(SUM(AV79:AW79),2)</f>
        <v>0</v>
      </c>
      <c r="AU79" s="132">
        <f>'3.9 - Parkování před ZŠ'!P94</f>
        <v>0</v>
      </c>
      <c r="AV79" s="131">
        <f>'3.9 - Parkování před ZŠ'!J35</f>
        <v>0</v>
      </c>
      <c r="AW79" s="131">
        <f>'3.9 - Parkování před ZŠ'!J36</f>
        <v>0</v>
      </c>
      <c r="AX79" s="131">
        <f>'3.9 - Parkování před ZŠ'!J37</f>
        <v>0</v>
      </c>
      <c r="AY79" s="131">
        <f>'3.9 - Parkování před ZŠ'!J38</f>
        <v>0</v>
      </c>
      <c r="AZ79" s="131">
        <f>'3.9 - Parkování před ZŠ'!F35</f>
        <v>0</v>
      </c>
      <c r="BA79" s="131">
        <f>'3.9 - Parkování před ZŠ'!F36</f>
        <v>0</v>
      </c>
      <c r="BB79" s="131">
        <f>'3.9 - Parkování před ZŠ'!F37</f>
        <v>0</v>
      </c>
      <c r="BC79" s="131">
        <f>'3.9 - Parkování před ZŠ'!F38</f>
        <v>0</v>
      </c>
      <c r="BD79" s="133">
        <f>'3.9 - Parkování před ZŠ'!F39</f>
        <v>0</v>
      </c>
      <c r="BE79" s="4"/>
      <c r="BT79" s="134" t="s">
        <v>83</v>
      </c>
      <c r="BV79" s="134" t="s">
        <v>77</v>
      </c>
      <c r="BW79" s="134" t="s">
        <v>146</v>
      </c>
      <c r="BX79" s="134" t="s">
        <v>128</v>
      </c>
      <c r="CL79" s="134" t="s">
        <v>19</v>
      </c>
    </row>
    <row r="80" s="4" customFormat="1" ht="16.5" customHeight="1">
      <c r="A80" s="125" t="s">
        <v>84</v>
      </c>
      <c r="B80" s="64"/>
      <c r="C80" s="126"/>
      <c r="D80" s="126"/>
      <c r="E80" s="127" t="s">
        <v>147</v>
      </c>
      <c r="F80" s="127"/>
      <c r="G80" s="127"/>
      <c r="H80" s="127"/>
      <c r="I80" s="127"/>
      <c r="J80" s="126"/>
      <c r="K80" s="127" t="s">
        <v>120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'3.11 - Stavební úpravy ch...'!J32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87</v>
      </c>
      <c r="AR80" s="66"/>
      <c r="AS80" s="130">
        <v>0</v>
      </c>
      <c r="AT80" s="131">
        <f>ROUND(SUM(AV80:AW80),2)</f>
        <v>0</v>
      </c>
      <c r="AU80" s="132">
        <f>'3.11 - Stavební úpravy ch...'!P87</f>
        <v>0</v>
      </c>
      <c r="AV80" s="131">
        <f>'3.11 - Stavební úpravy ch...'!J35</f>
        <v>0</v>
      </c>
      <c r="AW80" s="131">
        <f>'3.11 - Stavební úpravy ch...'!J36</f>
        <v>0</v>
      </c>
      <c r="AX80" s="131">
        <f>'3.11 - Stavební úpravy ch...'!J37</f>
        <v>0</v>
      </c>
      <c r="AY80" s="131">
        <f>'3.11 - Stavební úpravy ch...'!J38</f>
        <v>0</v>
      </c>
      <c r="AZ80" s="131">
        <f>'3.11 - Stavební úpravy ch...'!F35</f>
        <v>0</v>
      </c>
      <c r="BA80" s="131">
        <f>'3.11 - Stavební úpravy ch...'!F36</f>
        <v>0</v>
      </c>
      <c r="BB80" s="131">
        <f>'3.11 - Stavební úpravy ch...'!F37</f>
        <v>0</v>
      </c>
      <c r="BC80" s="131">
        <f>'3.11 - Stavební úpravy ch...'!F38</f>
        <v>0</v>
      </c>
      <c r="BD80" s="133">
        <f>'3.11 - Stavební úpravy ch...'!F39</f>
        <v>0</v>
      </c>
      <c r="BE80" s="4"/>
      <c r="BT80" s="134" t="s">
        <v>83</v>
      </c>
      <c r="BV80" s="134" t="s">
        <v>77</v>
      </c>
      <c r="BW80" s="134" t="s">
        <v>148</v>
      </c>
      <c r="BX80" s="134" t="s">
        <v>128</v>
      </c>
      <c r="CL80" s="134" t="s">
        <v>19</v>
      </c>
    </row>
    <row r="81" s="7" customFormat="1" ht="16.5" customHeight="1">
      <c r="A81" s="7"/>
      <c r="B81" s="112"/>
      <c r="C81" s="113"/>
      <c r="D81" s="114" t="s">
        <v>149</v>
      </c>
      <c r="E81" s="114"/>
      <c r="F81" s="114"/>
      <c r="G81" s="114"/>
      <c r="H81" s="114"/>
      <c r="I81" s="115"/>
      <c r="J81" s="114" t="s">
        <v>150</v>
      </c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6">
        <f>ROUND(SUM(AG82:AG93),2)</f>
        <v>0</v>
      </c>
      <c r="AH81" s="115"/>
      <c r="AI81" s="115"/>
      <c r="AJ81" s="115"/>
      <c r="AK81" s="115"/>
      <c r="AL81" s="115"/>
      <c r="AM81" s="115"/>
      <c r="AN81" s="117">
        <f>SUM(AG81,AT81)</f>
        <v>0</v>
      </c>
      <c r="AO81" s="115"/>
      <c r="AP81" s="115"/>
      <c r="AQ81" s="118" t="s">
        <v>81</v>
      </c>
      <c r="AR81" s="119"/>
      <c r="AS81" s="120">
        <f>ROUND(SUM(AS82:AS93),2)</f>
        <v>0</v>
      </c>
      <c r="AT81" s="121">
        <f>ROUND(SUM(AV81:AW81),2)</f>
        <v>0</v>
      </c>
      <c r="AU81" s="122">
        <f>ROUND(SUM(AU82:AU93),5)</f>
        <v>0</v>
      </c>
      <c r="AV81" s="121">
        <f>ROUND(AZ81*L29,2)</f>
        <v>0</v>
      </c>
      <c r="AW81" s="121">
        <f>ROUND(BA81*L30,2)</f>
        <v>0</v>
      </c>
      <c r="AX81" s="121">
        <f>ROUND(BB81*L29,2)</f>
        <v>0</v>
      </c>
      <c r="AY81" s="121">
        <f>ROUND(BC81*L30,2)</f>
        <v>0</v>
      </c>
      <c r="AZ81" s="121">
        <f>ROUND(SUM(AZ82:AZ93),2)</f>
        <v>0</v>
      </c>
      <c r="BA81" s="121">
        <f>ROUND(SUM(BA82:BA93),2)</f>
        <v>0</v>
      </c>
      <c r="BB81" s="121">
        <f>ROUND(SUM(BB82:BB93),2)</f>
        <v>0</v>
      </c>
      <c r="BC81" s="121">
        <f>ROUND(SUM(BC82:BC93),2)</f>
        <v>0</v>
      </c>
      <c r="BD81" s="123">
        <f>ROUND(SUM(BD82:BD93),2)</f>
        <v>0</v>
      </c>
      <c r="BE81" s="7"/>
      <c r="BS81" s="124" t="s">
        <v>74</v>
      </c>
      <c r="BT81" s="124" t="s">
        <v>79</v>
      </c>
      <c r="BU81" s="124" t="s">
        <v>76</v>
      </c>
      <c r="BV81" s="124" t="s">
        <v>77</v>
      </c>
      <c r="BW81" s="124" t="s">
        <v>151</v>
      </c>
      <c r="BX81" s="124" t="s">
        <v>5</v>
      </c>
      <c r="CL81" s="124" t="s">
        <v>19</v>
      </c>
      <c r="CM81" s="124" t="s">
        <v>83</v>
      </c>
    </row>
    <row r="82" s="4" customFormat="1" ht="16.5" customHeight="1">
      <c r="A82" s="125" t="s">
        <v>84</v>
      </c>
      <c r="B82" s="64"/>
      <c r="C82" s="126"/>
      <c r="D82" s="126"/>
      <c r="E82" s="127" t="s">
        <v>152</v>
      </c>
      <c r="F82" s="127"/>
      <c r="G82" s="127"/>
      <c r="H82" s="127"/>
      <c r="I82" s="127"/>
      <c r="J82" s="126"/>
      <c r="K82" s="127" t="s">
        <v>86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'4.0 - Vedlejší a ostatní ...'!J32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87</v>
      </c>
      <c r="AR82" s="66"/>
      <c r="AS82" s="130">
        <v>0</v>
      </c>
      <c r="AT82" s="131">
        <f>ROUND(SUM(AV82:AW82),2)</f>
        <v>0</v>
      </c>
      <c r="AU82" s="132">
        <f>'4.0 - Vedlejší a ostatní ...'!P89</f>
        <v>0</v>
      </c>
      <c r="AV82" s="131">
        <f>'4.0 - Vedlejší a ostatní ...'!J35</f>
        <v>0</v>
      </c>
      <c r="AW82" s="131">
        <f>'4.0 - Vedlejší a ostatní ...'!J36</f>
        <v>0</v>
      </c>
      <c r="AX82" s="131">
        <f>'4.0 - Vedlejší a ostatní ...'!J37</f>
        <v>0</v>
      </c>
      <c r="AY82" s="131">
        <f>'4.0 - Vedlejší a ostatní ...'!J38</f>
        <v>0</v>
      </c>
      <c r="AZ82" s="131">
        <f>'4.0 - Vedlejší a ostatní ...'!F35</f>
        <v>0</v>
      </c>
      <c r="BA82" s="131">
        <f>'4.0 - Vedlejší a ostatní ...'!F36</f>
        <v>0</v>
      </c>
      <c r="BB82" s="131">
        <f>'4.0 - Vedlejší a ostatní ...'!F37</f>
        <v>0</v>
      </c>
      <c r="BC82" s="131">
        <f>'4.0 - Vedlejší a ostatní ...'!F38</f>
        <v>0</v>
      </c>
      <c r="BD82" s="133">
        <f>'4.0 - Vedlejší a ostatní ...'!F39</f>
        <v>0</v>
      </c>
      <c r="BE82" s="4"/>
      <c r="BT82" s="134" t="s">
        <v>83</v>
      </c>
      <c r="BV82" s="134" t="s">
        <v>77</v>
      </c>
      <c r="BW82" s="134" t="s">
        <v>153</v>
      </c>
      <c r="BX82" s="134" t="s">
        <v>151</v>
      </c>
      <c r="CL82" s="134" t="s">
        <v>19</v>
      </c>
    </row>
    <row r="83" s="4" customFormat="1" ht="16.5" customHeight="1">
      <c r="A83" s="125" t="s">
        <v>84</v>
      </c>
      <c r="B83" s="64"/>
      <c r="C83" s="126"/>
      <c r="D83" s="126"/>
      <c r="E83" s="127" t="s">
        <v>154</v>
      </c>
      <c r="F83" s="127"/>
      <c r="G83" s="127"/>
      <c r="H83" s="127"/>
      <c r="I83" s="127"/>
      <c r="J83" s="126"/>
      <c r="K83" s="127" t="s">
        <v>90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8">
        <f>'4.1 - Sjezd do MK - 1. sjezd'!J32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87</v>
      </c>
      <c r="AR83" s="66"/>
      <c r="AS83" s="130">
        <v>0</v>
      </c>
      <c r="AT83" s="131">
        <f>ROUND(SUM(AV83:AW83),2)</f>
        <v>0</v>
      </c>
      <c r="AU83" s="132">
        <f>'4.1 - Sjezd do MK - 1. sjezd'!P88</f>
        <v>0</v>
      </c>
      <c r="AV83" s="131">
        <f>'4.1 - Sjezd do MK - 1. sjezd'!J35</f>
        <v>0</v>
      </c>
      <c r="AW83" s="131">
        <f>'4.1 - Sjezd do MK - 1. sjezd'!J36</f>
        <v>0</v>
      </c>
      <c r="AX83" s="131">
        <f>'4.1 - Sjezd do MK - 1. sjezd'!J37</f>
        <v>0</v>
      </c>
      <c r="AY83" s="131">
        <f>'4.1 - Sjezd do MK - 1. sjezd'!J38</f>
        <v>0</v>
      </c>
      <c r="AZ83" s="131">
        <f>'4.1 - Sjezd do MK - 1. sjezd'!F35</f>
        <v>0</v>
      </c>
      <c r="BA83" s="131">
        <f>'4.1 - Sjezd do MK - 1. sjezd'!F36</f>
        <v>0</v>
      </c>
      <c r="BB83" s="131">
        <f>'4.1 - Sjezd do MK - 1. sjezd'!F37</f>
        <v>0</v>
      </c>
      <c r="BC83" s="131">
        <f>'4.1 - Sjezd do MK - 1. sjezd'!F38</f>
        <v>0</v>
      </c>
      <c r="BD83" s="133">
        <f>'4.1 - Sjezd do MK - 1. sjezd'!F39</f>
        <v>0</v>
      </c>
      <c r="BE83" s="4"/>
      <c r="BT83" s="134" t="s">
        <v>83</v>
      </c>
      <c r="BV83" s="134" t="s">
        <v>77</v>
      </c>
      <c r="BW83" s="134" t="s">
        <v>155</v>
      </c>
      <c r="BX83" s="134" t="s">
        <v>151</v>
      </c>
      <c r="CL83" s="134" t="s">
        <v>19</v>
      </c>
    </row>
    <row r="84" s="4" customFormat="1" ht="16.5" customHeight="1">
      <c r="A84" s="125" t="s">
        <v>84</v>
      </c>
      <c r="B84" s="64"/>
      <c r="C84" s="126"/>
      <c r="D84" s="126"/>
      <c r="E84" s="127" t="s">
        <v>156</v>
      </c>
      <c r="F84" s="127"/>
      <c r="G84" s="127"/>
      <c r="H84" s="127"/>
      <c r="I84" s="127"/>
      <c r="J84" s="126"/>
      <c r="K84" s="127" t="s">
        <v>93</v>
      </c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'4.2 - Sjezd do MK - 2. sjezd'!J32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87</v>
      </c>
      <c r="AR84" s="66"/>
      <c r="AS84" s="130">
        <v>0</v>
      </c>
      <c r="AT84" s="131">
        <f>ROUND(SUM(AV84:AW84),2)</f>
        <v>0</v>
      </c>
      <c r="AU84" s="132">
        <f>'4.2 - Sjezd do MK - 2. sjezd'!P88</f>
        <v>0</v>
      </c>
      <c r="AV84" s="131">
        <f>'4.2 - Sjezd do MK - 2. sjezd'!J35</f>
        <v>0</v>
      </c>
      <c r="AW84" s="131">
        <f>'4.2 - Sjezd do MK - 2. sjezd'!J36</f>
        <v>0</v>
      </c>
      <c r="AX84" s="131">
        <f>'4.2 - Sjezd do MK - 2. sjezd'!J37</f>
        <v>0</v>
      </c>
      <c r="AY84" s="131">
        <f>'4.2 - Sjezd do MK - 2. sjezd'!J38</f>
        <v>0</v>
      </c>
      <c r="AZ84" s="131">
        <f>'4.2 - Sjezd do MK - 2. sjezd'!F35</f>
        <v>0</v>
      </c>
      <c r="BA84" s="131">
        <f>'4.2 - Sjezd do MK - 2. sjezd'!F36</f>
        <v>0</v>
      </c>
      <c r="BB84" s="131">
        <f>'4.2 - Sjezd do MK - 2. sjezd'!F37</f>
        <v>0</v>
      </c>
      <c r="BC84" s="131">
        <f>'4.2 - Sjezd do MK - 2. sjezd'!F38</f>
        <v>0</v>
      </c>
      <c r="BD84" s="133">
        <f>'4.2 - Sjezd do MK - 2. sjezd'!F39</f>
        <v>0</v>
      </c>
      <c r="BE84" s="4"/>
      <c r="BT84" s="134" t="s">
        <v>83</v>
      </c>
      <c r="BV84" s="134" t="s">
        <v>77</v>
      </c>
      <c r="BW84" s="134" t="s">
        <v>157</v>
      </c>
      <c r="BX84" s="134" t="s">
        <v>151</v>
      </c>
      <c r="CL84" s="134" t="s">
        <v>19</v>
      </c>
    </row>
    <row r="85" s="4" customFormat="1" ht="16.5" customHeight="1">
      <c r="A85" s="125" t="s">
        <v>84</v>
      </c>
      <c r="B85" s="64"/>
      <c r="C85" s="126"/>
      <c r="D85" s="126"/>
      <c r="E85" s="127" t="s">
        <v>158</v>
      </c>
      <c r="F85" s="127"/>
      <c r="G85" s="127"/>
      <c r="H85" s="127"/>
      <c r="I85" s="127"/>
      <c r="J85" s="126"/>
      <c r="K85" s="127" t="s">
        <v>96</v>
      </c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'4.3 - Sjedz do MK - 3. sjezd'!J32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87</v>
      </c>
      <c r="AR85" s="66"/>
      <c r="AS85" s="130">
        <v>0</v>
      </c>
      <c r="AT85" s="131">
        <f>ROUND(SUM(AV85:AW85),2)</f>
        <v>0</v>
      </c>
      <c r="AU85" s="132">
        <f>'4.3 - Sjedz do MK - 3. sjezd'!P88</f>
        <v>0</v>
      </c>
      <c r="AV85" s="131">
        <f>'4.3 - Sjedz do MK - 3. sjezd'!J35</f>
        <v>0</v>
      </c>
      <c r="AW85" s="131">
        <f>'4.3 - Sjedz do MK - 3. sjezd'!J36</f>
        <v>0</v>
      </c>
      <c r="AX85" s="131">
        <f>'4.3 - Sjedz do MK - 3. sjezd'!J37</f>
        <v>0</v>
      </c>
      <c r="AY85" s="131">
        <f>'4.3 - Sjedz do MK - 3. sjezd'!J38</f>
        <v>0</v>
      </c>
      <c r="AZ85" s="131">
        <f>'4.3 - Sjedz do MK - 3. sjezd'!F35</f>
        <v>0</v>
      </c>
      <c r="BA85" s="131">
        <f>'4.3 - Sjedz do MK - 3. sjezd'!F36</f>
        <v>0</v>
      </c>
      <c r="BB85" s="131">
        <f>'4.3 - Sjedz do MK - 3. sjezd'!F37</f>
        <v>0</v>
      </c>
      <c r="BC85" s="131">
        <f>'4.3 - Sjedz do MK - 3. sjezd'!F38</f>
        <v>0</v>
      </c>
      <c r="BD85" s="133">
        <f>'4.3 - Sjedz do MK - 3. sjezd'!F39</f>
        <v>0</v>
      </c>
      <c r="BE85" s="4"/>
      <c r="BT85" s="134" t="s">
        <v>83</v>
      </c>
      <c r="BV85" s="134" t="s">
        <v>77</v>
      </c>
      <c r="BW85" s="134" t="s">
        <v>159</v>
      </c>
      <c r="BX85" s="134" t="s">
        <v>151</v>
      </c>
      <c r="CL85" s="134" t="s">
        <v>19</v>
      </c>
    </row>
    <row r="86" s="4" customFormat="1" ht="16.5" customHeight="1">
      <c r="A86" s="125" t="s">
        <v>84</v>
      </c>
      <c r="B86" s="64"/>
      <c r="C86" s="126"/>
      <c r="D86" s="126"/>
      <c r="E86" s="127" t="s">
        <v>160</v>
      </c>
      <c r="F86" s="127"/>
      <c r="G86" s="127"/>
      <c r="H86" s="127"/>
      <c r="I86" s="127"/>
      <c r="J86" s="126"/>
      <c r="K86" s="127" t="s">
        <v>99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'4.4 - Sjezd do MK - 4. sjezd'!J32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87</v>
      </c>
      <c r="AR86" s="66"/>
      <c r="AS86" s="130">
        <v>0</v>
      </c>
      <c r="AT86" s="131">
        <f>ROUND(SUM(AV86:AW86),2)</f>
        <v>0</v>
      </c>
      <c r="AU86" s="132">
        <f>'4.4 - Sjezd do MK - 4. sjezd'!P88</f>
        <v>0</v>
      </c>
      <c r="AV86" s="131">
        <f>'4.4 - Sjezd do MK - 4. sjezd'!J35</f>
        <v>0</v>
      </c>
      <c r="AW86" s="131">
        <f>'4.4 - Sjezd do MK - 4. sjezd'!J36</f>
        <v>0</v>
      </c>
      <c r="AX86" s="131">
        <f>'4.4 - Sjezd do MK - 4. sjezd'!J37</f>
        <v>0</v>
      </c>
      <c r="AY86" s="131">
        <f>'4.4 - Sjezd do MK - 4. sjezd'!J38</f>
        <v>0</v>
      </c>
      <c r="AZ86" s="131">
        <f>'4.4 - Sjezd do MK - 4. sjezd'!F35</f>
        <v>0</v>
      </c>
      <c r="BA86" s="131">
        <f>'4.4 - Sjezd do MK - 4. sjezd'!F36</f>
        <v>0</v>
      </c>
      <c r="BB86" s="131">
        <f>'4.4 - Sjezd do MK - 4. sjezd'!F37</f>
        <v>0</v>
      </c>
      <c r="BC86" s="131">
        <f>'4.4 - Sjezd do MK - 4. sjezd'!F38</f>
        <v>0</v>
      </c>
      <c r="BD86" s="133">
        <f>'4.4 - Sjezd do MK - 4. sjezd'!F39</f>
        <v>0</v>
      </c>
      <c r="BE86" s="4"/>
      <c r="BT86" s="134" t="s">
        <v>83</v>
      </c>
      <c r="BV86" s="134" t="s">
        <v>77</v>
      </c>
      <c r="BW86" s="134" t="s">
        <v>161</v>
      </c>
      <c r="BX86" s="134" t="s">
        <v>151</v>
      </c>
      <c r="CL86" s="134" t="s">
        <v>19</v>
      </c>
    </row>
    <row r="87" s="4" customFormat="1" ht="16.5" customHeight="1">
      <c r="A87" s="125" t="s">
        <v>84</v>
      </c>
      <c r="B87" s="64"/>
      <c r="C87" s="126"/>
      <c r="D87" s="126"/>
      <c r="E87" s="127" t="s">
        <v>162</v>
      </c>
      <c r="F87" s="127"/>
      <c r="G87" s="127"/>
      <c r="H87" s="127"/>
      <c r="I87" s="127"/>
      <c r="J87" s="126"/>
      <c r="K87" s="127" t="s">
        <v>102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8">
        <f>'4.5 - Sjezd do MK - 5. sjezd'!J32</f>
        <v>0</v>
      </c>
      <c r="AH87" s="126"/>
      <c r="AI87" s="126"/>
      <c r="AJ87" s="126"/>
      <c r="AK87" s="126"/>
      <c r="AL87" s="126"/>
      <c r="AM87" s="126"/>
      <c r="AN87" s="128">
        <f>SUM(AG87,AT87)</f>
        <v>0</v>
      </c>
      <c r="AO87" s="126"/>
      <c r="AP87" s="126"/>
      <c r="AQ87" s="129" t="s">
        <v>87</v>
      </c>
      <c r="AR87" s="66"/>
      <c r="AS87" s="130">
        <v>0</v>
      </c>
      <c r="AT87" s="131">
        <f>ROUND(SUM(AV87:AW87),2)</f>
        <v>0</v>
      </c>
      <c r="AU87" s="132">
        <f>'4.5 - Sjezd do MK - 5. sjezd'!P88</f>
        <v>0</v>
      </c>
      <c r="AV87" s="131">
        <f>'4.5 - Sjezd do MK - 5. sjezd'!J35</f>
        <v>0</v>
      </c>
      <c r="AW87" s="131">
        <f>'4.5 - Sjezd do MK - 5. sjezd'!J36</f>
        <v>0</v>
      </c>
      <c r="AX87" s="131">
        <f>'4.5 - Sjezd do MK - 5. sjezd'!J37</f>
        <v>0</v>
      </c>
      <c r="AY87" s="131">
        <f>'4.5 - Sjezd do MK - 5. sjezd'!J38</f>
        <v>0</v>
      </c>
      <c r="AZ87" s="131">
        <f>'4.5 - Sjezd do MK - 5. sjezd'!F35</f>
        <v>0</v>
      </c>
      <c r="BA87" s="131">
        <f>'4.5 - Sjezd do MK - 5. sjezd'!F36</f>
        <v>0</v>
      </c>
      <c r="BB87" s="131">
        <f>'4.5 - Sjezd do MK - 5. sjezd'!F37</f>
        <v>0</v>
      </c>
      <c r="BC87" s="131">
        <f>'4.5 - Sjezd do MK - 5. sjezd'!F38</f>
        <v>0</v>
      </c>
      <c r="BD87" s="133">
        <f>'4.5 - Sjezd do MK - 5. sjezd'!F39</f>
        <v>0</v>
      </c>
      <c r="BE87" s="4"/>
      <c r="BT87" s="134" t="s">
        <v>83</v>
      </c>
      <c r="BV87" s="134" t="s">
        <v>77</v>
      </c>
      <c r="BW87" s="134" t="s">
        <v>163</v>
      </c>
      <c r="BX87" s="134" t="s">
        <v>151</v>
      </c>
      <c r="CL87" s="134" t="s">
        <v>19</v>
      </c>
    </row>
    <row r="88" s="4" customFormat="1" ht="16.5" customHeight="1">
      <c r="A88" s="125" t="s">
        <v>84</v>
      </c>
      <c r="B88" s="64"/>
      <c r="C88" s="126"/>
      <c r="D88" s="126"/>
      <c r="E88" s="127" t="s">
        <v>164</v>
      </c>
      <c r="F88" s="127"/>
      <c r="G88" s="127"/>
      <c r="H88" s="127"/>
      <c r="I88" s="127"/>
      <c r="J88" s="126"/>
      <c r="K88" s="127" t="s">
        <v>105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8">
        <f>'4.6 - Sjezd na MK - 6. sjezd'!J32</f>
        <v>0</v>
      </c>
      <c r="AH88" s="126"/>
      <c r="AI88" s="126"/>
      <c r="AJ88" s="126"/>
      <c r="AK88" s="126"/>
      <c r="AL88" s="126"/>
      <c r="AM88" s="126"/>
      <c r="AN88" s="128">
        <f>SUM(AG88,AT88)</f>
        <v>0</v>
      </c>
      <c r="AO88" s="126"/>
      <c r="AP88" s="126"/>
      <c r="AQ88" s="129" t="s">
        <v>87</v>
      </c>
      <c r="AR88" s="66"/>
      <c r="AS88" s="130">
        <v>0</v>
      </c>
      <c r="AT88" s="131">
        <f>ROUND(SUM(AV88:AW88),2)</f>
        <v>0</v>
      </c>
      <c r="AU88" s="132">
        <f>'4.6 - Sjezd na MK - 6. sjezd'!P88</f>
        <v>0</v>
      </c>
      <c r="AV88" s="131">
        <f>'4.6 - Sjezd na MK - 6. sjezd'!J35</f>
        <v>0</v>
      </c>
      <c r="AW88" s="131">
        <f>'4.6 - Sjezd na MK - 6. sjezd'!J36</f>
        <v>0</v>
      </c>
      <c r="AX88" s="131">
        <f>'4.6 - Sjezd na MK - 6. sjezd'!J37</f>
        <v>0</v>
      </c>
      <c r="AY88" s="131">
        <f>'4.6 - Sjezd na MK - 6. sjezd'!J38</f>
        <v>0</v>
      </c>
      <c r="AZ88" s="131">
        <f>'4.6 - Sjezd na MK - 6. sjezd'!F35</f>
        <v>0</v>
      </c>
      <c r="BA88" s="131">
        <f>'4.6 - Sjezd na MK - 6. sjezd'!F36</f>
        <v>0</v>
      </c>
      <c r="BB88" s="131">
        <f>'4.6 - Sjezd na MK - 6. sjezd'!F37</f>
        <v>0</v>
      </c>
      <c r="BC88" s="131">
        <f>'4.6 - Sjezd na MK - 6. sjezd'!F38</f>
        <v>0</v>
      </c>
      <c r="BD88" s="133">
        <f>'4.6 - Sjezd na MK - 6. sjezd'!F39</f>
        <v>0</v>
      </c>
      <c r="BE88" s="4"/>
      <c r="BT88" s="134" t="s">
        <v>83</v>
      </c>
      <c r="BV88" s="134" t="s">
        <v>77</v>
      </c>
      <c r="BW88" s="134" t="s">
        <v>165</v>
      </c>
      <c r="BX88" s="134" t="s">
        <v>151</v>
      </c>
      <c r="CL88" s="134" t="s">
        <v>19</v>
      </c>
    </row>
    <row r="89" s="4" customFormat="1" ht="16.5" customHeight="1">
      <c r="A89" s="125" t="s">
        <v>84</v>
      </c>
      <c r="B89" s="64"/>
      <c r="C89" s="126"/>
      <c r="D89" s="126"/>
      <c r="E89" s="127" t="s">
        <v>166</v>
      </c>
      <c r="F89" s="127"/>
      <c r="G89" s="127"/>
      <c r="H89" s="127"/>
      <c r="I89" s="127"/>
      <c r="J89" s="126"/>
      <c r="K89" s="127" t="s">
        <v>108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'4.7 - Sjezd do MK - 7. sjedz'!J32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87</v>
      </c>
      <c r="AR89" s="66"/>
      <c r="AS89" s="130">
        <v>0</v>
      </c>
      <c r="AT89" s="131">
        <f>ROUND(SUM(AV89:AW89),2)</f>
        <v>0</v>
      </c>
      <c r="AU89" s="132">
        <f>'4.7 - Sjezd do MK - 7. sjedz'!P88</f>
        <v>0</v>
      </c>
      <c r="AV89" s="131">
        <f>'4.7 - Sjezd do MK - 7. sjedz'!J35</f>
        <v>0</v>
      </c>
      <c r="AW89" s="131">
        <f>'4.7 - Sjezd do MK - 7. sjedz'!J36</f>
        <v>0</v>
      </c>
      <c r="AX89" s="131">
        <f>'4.7 - Sjezd do MK - 7. sjedz'!J37</f>
        <v>0</v>
      </c>
      <c r="AY89" s="131">
        <f>'4.7 - Sjezd do MK - 7. sjedz'!J38</f>
        <v>0</v>
      </c>
      <c r="AZ89" s="131">
        <f>'4.7 - Sjezd do MK - 7. sjedz'!F35</f>
        <v>0</v>
      </c>
      <c r="BA89" s="131">
        <f>'4.7 - Sjezd do MK - 7. sjedz'!F36</f>
        <v>0</v>
      </c>
      <c r="BB89" s="131">
        <f>'4.7 - Sjezd do MK - 7. sjedz'!F37</f>
        <v>0</v>
      </c>
      <c r="BC89" s="131">
        <f>'4.7 - Sjezd do MK - 7. sjedz'!F38</f>
        <v>0</v>
      </c>
      <c r="BD89" s="133">
        <f>'4.7 - Sjezd do MK - 7. sjedz'!F39</f>
        <v>0</v>
      </c>
      <c r="BE89" s="4"/>
      <c r="BT89" s="134" t="s">
        <v>83</v>
      </c>
      <c r="BV89" s="134" t="s">
        <v>77</v>
      </c>
      <c r="BW89" s="134" t="s">
        <v>167</v>
      </c>
      <c r="BX89" s="134" t="s">
        <v>151</v>
      </c>
      <c r="CL89" s="134" t="s">
        <v>19</v>
      </c>
    </row>
    <row r="90" s="4" customFormat="1" ht="16.5" customHeight="1">
      <c r="A90" s="125" t="s">
        <v>84</v>
      </c>
      <c r="B90" s="64"/>
      <c r="C90" s="126"/>
      <c r="D90" s="126"/>
      <c r="E90" s="127" t="s">
        <v>168</v>
      </c>
      <c r="F90" s="127"/>
      <c r="G90" s="127"/>
      <c r="H90" s="127"/>
      <c r="I90" s="127"/>
      <c r="J90" s="126"/>
      <c r="K90" s="127" t="s">
        <v>111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8">
        <f>'4.8 - Autobusová zastávka...'!J32</f>
        <v>0</v>
      </c>
      <c r="AH90" s="126"/>
      <c r="AI90" s="126"/>
      <c r="AJ90" s="126"/>
      <c r="AK90" s="126"/>
      <c r="AL90" s="126"/>
      <c r="AM90" s="126"/>
      <c r="AN90" s="128">
        <f>SUM(AG90,AT90)</f>
        <v>0</v>
      </c>
      <c r="AO90" s="126"/>
      <c r="AP90" s="126"/>
      <c r="AQ90" s="129" t="s">
        <v>87</v>
      </c>
      <c r="AR90" s="66"/>
      <c r="AS90" s="130">
        <v>0</v>
      </c>
      <c r="AT90" s="131">
        <f>ROUND(SUM(AV90:AW90),2)</f>
        <v>0</v>
      </c>
      <c r="AU90" s="132">
        <f>'4.8 - Autobusová zastávka...'!P91</f>
        <v>0</v>
      </c>
      <c r="AV90" s="131">
        <f>'4.8 - Autobusová zastávka...'!J35</f>
        <v>0</v>
      </c>
      <c r="AW90" s="131">
        <f>'4.8 - Autobusová zastávka...'!J36</f>
        <v>0</v>
      </c>
      <c r="AX90" s="131">
        <f>'4.8 - Autobusová zastávka...'!J37</f>
        <v>0</v>
      </c>
      <c r="AY90" s="131">
        <f>'4.8 - Autobusová zastávka...'!J38</f>
        <v>0</v>
      </c>
      <c r="AZ90" s="131">
        <f>'4.8 - Autobusová zastávka...'!F35</f>
        <v>0</v>
      </c>
      <c r="BA90" s="131">
        <f>'4.8 - Autobusová zastávka...'!F36</f>
        <v>0</v>
      </c>
      <c r="BB90" s="131">
        <f>'4.8 - Autobusová zastávka...'!F37</f>
        <v>0</v>
      </c>
      <c r="BC90" s="131">
        <f>'4.8 - Autobusová zastávka...'!F38</f>
        <v>0</v>
      </c>
      <c r="BD90" s="133">
        <f>'4.8 - Autobusová zastávka...'!F39</f>
        <v>0</v>
      </c>
      <c r="BE90" s="4"/>
      <c r="BT90" s="134" t="s">
        <v>83</v>
      </c>
      <c r="BV90" s="134" t="s">
        <v>77</v>
      </c>
      <c r="BW90" s="134" t="s">
        <v>169</v>
      </c>
      <c r="BX90" s="134" t="s">
        <v>151</v>
      </c>
      <c r="CL90" s="134" t="s">
        <v>19</v>
      </c>
    </row>
    <row r="91" s="4" customFormat="1" ht="16.5" customHeight="1">
      <c r="A91" s="125" t="s">
        <v>84</v>
      </c>
      <c r="B91" s="64"/>
      <c r="C91" s="126"/>
      <c r="D91" s="126"/>
      <c r="E91" s="127" t="s">
        <v>170</v>
      </c>
      <c r="F91" s="127"/>
      <c r="G91" s="127"/>
      <c r="H91" s="127"/>
      <c r="I91" s="127"/>
      <c r="J91" s="126"/>
      <c r="K91" s="127" t="s">
        <v>114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8">
        <f>'4.9 - Parkování před ZŠ'!J32</f>
        <v>0</v>
      </c>
      <c r="AH91" s="126"/>
      <c r="AI91" s="126"/>
      <c r="AJ91" s="126"/>
      <c r="AK91" s="126"/>
      <c r="AL91" s="126"/>
      <c r="AM91" s="126"/>
      <c r="AN91" s="128">
        <f>SUM(AG91,AT91)</f>
        <v>0</v>
      </c>
      <c r="AO91" s="126"/>
      <c r="AP91" s="126"/>
      <c r="AQ91" s="129" t="s">
        <v>87</v>
      </c>
      <c r="AR91" s="66"/>
      <c r="AS91" s="130">
        <v>0</v>
      </c>
      <c r="AT91" s="131">
        <f>ROUND(SUM(AV91:AW91),2)</f>
        <v>0</v>
      </c>
      <c r="AU91" s="132">
        <f>'4.9 - Parkování před ZŠ'!P92</f>
        <v>0</v>
      </c>
      <c r="AV91" s="131">
        <f>'4.9 - Parkování před ZŠ'!J35</f>
        <v>0</v>
      </c>
      <c r="AW91" s="131">
        <f>'4.9 - Parkování před ZŠ'!J36</f>
        <v>0</v>
      </c>
      <c r="AX91" s="131">
        <f>'4.9 - Parkování před ZŠ'!J37</f>
        <v>0</v>
      </c>
      <c r="AY91" s="131">
        <f>'4.9 - Parkování před ZŠ'!J38</f>
        <v>0</v>
      </c>
      <c r="AZ91" s="131">
        <f>'4.9 - Parkování před ZŠ'!F35</f>
        <v>0</v>
      </c>
      <c r="BA91" s="131">
        <f>'4.9 - Parkování před ZŠ'!F36</f>
        <v>0</v>
      </c>
      <c r="BB91" s="131">
        <f>'4.9 - Parkování před ZŠ'!F37</f>
        <v>0</v>
      </c>
      <c r="BC91" s="131">
        <f>'4.9 - Parkování před ZŠ'!F38</f>
        <v>0</v>
      </c>
      <c r="BD91" s="133">
        <f>'4.9 - Parkování před ZŠ'!F39</f>
        <v>0</v>
      </c>
      <c r="BE91" s="4"/>
      <c r="BT91" s="134" t="s">
        <v>83</v>
      </c>
      <c r="BV91" s="134" t="s">
        <v>77</v>
      </c>
      <c r="BW91" s="134" t="s">
        <v>171</v>
      </c>
      <c r="BX91" s="134" t="s">
        <v>151</v>
      </c>
      <c r="CL91" s="134" t="s">
        <v>19</v>
      </c>
    </row>
    <row r="92" s="4" customFormat="1" ht="16.5" customHeight="1">
      <c r="A92" s="125" t="s">
        <v>84</v>
      </c>
      <c r="B92" s="64"/>
      <c r="C92" s="126"/>
      <c r="D92" s="126"/>
      <c r="E92" s="127" t="s">
        <v>172</v>
      </c>
      <c r="F92" s="127"/>
      <c r="G92" s="127"/>
      <c r="H92" s="127"/>
      <c r="I92" s="127"/>
      <c r="J92" s="126"/>
      <c r="K92" s="127" t="s">
        <v>117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8">
        <f>'4.10 - Výstavba chodníku ...'!J32</f>
        <v>0</v>
      </c>
      <c r="AH92" s="126"/>
      <c r="AI92" s="126"/>
      <c r="AJ92" s="126"/>
      <c r="AK92" s="126"/>
      <c r="AL92" s="126"/>
      <c r="AM92" s="126"/>
      <c r="AN92" s="128">
        <f>SUM(AG92,AT92)</f>
        <v>0</v>
      </c>
      <c r="AO92" s="126"/>
      <c r="AP92" s="126"/>
      <c r="AQ92" s="129" t="s">
        <v>87</v>
      </c>
      <c r="AR92" s="66"/>
      <c r="AS92" s="130">
        <v>0</v>
      </c>
      <c r="AT92" s="131">
        <f>ROUND(SUM(AV92:AW92),2)</f>
        <v>0</v>
      </c>
      <c r="AU92" s="132">
        <f>'4.10 - Výstavba chodníku ...'!P88</f>
        <v>0</v>
      </c>
      <c r="AV92" s="131">
        <f>'4.10 - Výstavba chodníku ...'!J35</f>
        <v>0</v>
      </c>
      <c r="AW92" s="131">
        <f>'4.10 - Výstavba chodníku ...'!J36</f>
        <v>0</v>
      </c>
      <c r="AX92" s="131">
        <f>'4.10 - Výstavba chodníku ...'!J37</f>
        <v>0</v>
      </c>
      <c r="AY92" s="131">
        <f>'4.10 - Výstavba chodníku ...'!J38</f>
        <v>0</v>
      </c>
      <c r="AZ92" s="131">
        <f>'4.10 - Výstavba chodníku ...'!F35</f>
        <v>0</v>
      </c>
      <c r="BA92" s="131">
        <f>'4.10 - Výstavba chodníku ...'!F36</f>
        <v>0</v>
      </c>
      <c r="BB92" s="131">
        <f>'4.10 - Výstavba chodníku ...'!F37</f>
        <v>0</v>
      </c>
      <c r="BC92" s="131">
        <f>'4.10 - Výstavba chodníku ...'!F38</f>
        <v>0</v>
      </c>
      <c r="BD92" s="133">
        <f>'4.10 - Výstavba chodníku ...'!F39</f>
        <v>0</v>
      </c>
      <c r="BE92" s="4"/>
      <c r="BT92" s="134" t="s">
        <v>83</v>
      </c>
      <c r="BV92" s="134" t="s">
        <v>77</v>
      </c>
      <c r="BW92" s="134" t="s">
        <v>173</v>
      </c>
      <c r="BX92" s="134" t="s">
        <v>151</v>
      </c>
      <c r="CL92" s="134" t="s">
        <v>19</v>
      </c>
    </row>
    <row r="93" s="4" customFormat="1" ht="16.5" customHeight="1">
      <c r="A93" s="125" t="s">
        <v>84</v>
      </c>
      <c r="B93" s="64"/>
      <c r="C93" s="126"/>
      <c r="D93" s="126"/>
      <c r="E93" s="127" t="s">
        <v>174</v>
      </c>
      <c r="F93" s="127"/>
      <c r="G93" s="127"/>
      <c r="H93" s="127"/>
      <c r="I93" s="127"/>
      <c r="J93" s="126"/>
      <c r="K93" s="127" t="s">
        <v>120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8">
        <f>'4.11 - Stavební úpravy ch...'!J32</f>
        <v>0</v>
      </c>
      <c r="AH93" s="126"/>
      <c r="AI93" s="126"/>
      <c r="AJ93" s="126"/>
      <c r="AK93" s="126"/>
      <c r="AL93" s="126"/>
      <c r="AM93" s="126"/>
      <c r="AN93" s="128">
        <f>SUM(AG93,AT93)</f>
        <v>0</v>
      </c>
      <c r="AO93" s="126"/>
      <c r="AP93" s="126"/>
      <c r="AQ93" s="129" t="s">
        <v>87</v>
      </c>
      <c r="AR93" s="66"/>
      <c r="AS93" s="135">
        <v>0</v>
      </c>
      <c r="AT93" s="136">
        <f>ROUND(SUM(AV93:AW93),2)</f>
        <v>0</v>
      </c>
      <c r="AU93" s="137">
        <f>'4.11 - Stavební úpravy ch...'!P88</f>
        <v>0</v>
      </c>
      <c r="AV93" s="136">
        <f>'4.11 - Stavební úpravy ch...'!J35</f>
        <v>0</v>
      </c>
      <c r="AW93" s="136">
        <f>'4.11 - Stavební úpravy ch...'!J36</f>
        <v>0</v>
      </c>
      <c r="AX93" s="136">
        <f>'4.11 - Stavební úpravy ch...'!J37</f>
        <v>0</v>
      </c>
      <c r="AY93" s="136">
        <f>'4.11 - Stavební úpravy ch...'!J38</f>
        <v>0</v>
      </c>
      <c r="AZ93" s="136">
        <f>'4.11 - Stavební úpravy ch...'!F35</f>
        <v>0</v>
      </c>
      <c r="BA93" s="136">
        <f>'4.11 - Stavební úpravy ch...'!F36</f>
        <v>0</v>
      </c>
      <c r="BB93" s="136">
        <f>'4.11 - Stavební úpravy ch...'!F37</f>
        <v>0</v>
      </c>
      <c r="BC93" s="136">
        <f>'4.11 - Stavební úpravy ch...'!F38</f>
        <v>0</v>
      </c>
      <c r="BD93" s="138">
        <f>'4.11 - Stavební úpravy ch...'!F39</f>
        <v>0</v>
      </c>
      <c r="BE93" s="4"/>
      <c r="BT93" s="134" t="s">
        <v>83</v>
      </c>
      <c r="BV93" s="134" t="s">
        <v>77</v>
      </c>
      <c r="BW93" s="134" t="s">
        <v>175</v>
      </c>
      <c r="BX93" s="134" t="s">
        <v>151</v>
      </c>
      <c r="CL93" s="134" t="s">
        <v>19</v>
      </c>
    </row>
    <row r="94" s="2" customFormat="1" ht="30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5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45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</sheetData>
  <sheetProtection sheet="1" formatColumns="0" formatRows="0" objects="1" scenarios="1" spinCount="100000" saltValue="h3GJRbKVydR5WqtE2i9G1wvQi2rxeNBH96rMTrZHdis7k5RGs1fEoHK8NezFHb4orTrxOrkRmXneG8wuHlE29A==" hashValue="D1L9orGeNvT7vjPZ/stAcO3Xzu7QGFiRaTdaxd0gauv5T5jGFZxR4eCVpZwGn7mEx3V580PuQs0AlXvKGcVxAg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I52:AF52"/>
    <mergeCell ref="C52:G52"/>
    <mergeCell ref="J55:AF55"/>
    <mergeCell ref="D55:H55"/>
    <mergeCell ref="K56:AF56"/>
    <mergeCell ref="E56:I56"/>
    <mergeCell ref="E57:I57"/>
    <mergeCell ref="K57:AF57"/>
    <mergeCell ref="K58:AF58"/>
    <mergeCell ref="E58:I58"/>
    <mergeCell ref="E59:I59"/>
    <mergeCell ref="K59:AF59"/>
    <mergeCell ref="K60:AF60"/>
    <mergeCell ref="E60:I60"/>
    <mergeCell ref="K61:AF61"/>
    <mergeCell ref="E61:I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J70:AF70"/>
    <mergeCell ref="J81:AF81"/>
    <mergeCell ref="J68:AF68"/>
    <mergeCell ref="K84:AF84"/>
    <mergeCell ref="K87:AF87"/>
    <mergeCell ref="K86:AF86"/>
    <mergeCell ref="K85:AF85"/>
    <mergeCell ref="K82:AF82"/>
    <mergeCell ref="K83:AF83"/>
    <mergeCell ref="K76:AF76"/>
    <mergeCell ref="K79:AF79"/>
    <mergeCell ref="K78:AF78"/>
    <mergeCell ref="K77:AF77"/>
    <mergeCell ref="K88:AF88"/>
    <mergeCell ref="K75:AF75"/>
    <mergeCell ref="K74:AF74"/>
    <mergeCell ref="K73:AF73"/>
    <mergeCell ref="K72:AF72"/>
    <mergeCell ref="K71:AF71"/>
    <mergeCell ref="K69:AF69"/>
    <mergeCell ref="K67:AF67"/>
    <mergeCell ref="K66:AF66"/>
    <mergeCell ref="K65:AF65"/>
    <mergeCell ref="K80:AF80"/>
    <mergeCell ref="K64:AF64"/>
    <mergeCell ref="K89:AF89"/>
    <mergeCell ref="K90:AF90"/>
    <mergeCell ref="K91:AF91"/>
    <mergeCell ref="K92:AF92"/>
    <mergeCell ref="K93:AF93"/>
    <mergeCell ref="D81:H81"/>
    <mergeCell ref="D68:H68"/>
    <mergeCell ref="D70:H70"/>
    <mergeCell ref="E80:I80"/>
    <mergeCell ref="E79:I79"/>
    <mergeCell ref="E78:I78"/>
    <mergeCell ref="E82:I82"/>
    <mergeCell ref="E77:I77"/>
    <mergeCell ref="E83:I83"/>
    <mergeCell ref="E76:I76"/>
    <mergeCell ref="E75:I75"/>
    <mergeCell ref="E84:I84"/>
    <mergeCell ref="E74:I74"/>
    <mergeCell ref="E73:I73"/>
    <mergeCell ref="E72:I72"/>
    <mergeCell ref="E85:I85"/>
    <mergeCell ref="E86:I86"/>
    <mergeCell ref="E64:I64"/>
    <mergeCell ref="E88:I88"/>
    <mergeCell ref="E65:I65"/>
    <mergeCell ref="E87:I87"/>
    <mergeCell ref="E66:I66"/>
    <mergeCell ref="E71:I71"/>
    <mergeCell ref="E67:I67"/>
    <mergeCell ref="E89:I89"/>
    <mergeCell ref="E69:I69"/>
    <mergeCell ref="E90:I90"/>
    <mergeCell ref="E91:I91"/>
    <mergeCell ref="E92:I92"/>
    <mergeCell ref="E93:I93"/>
  </mergeCells>
  <hyperlinks>
    <hyperlink ref="A56" location="'1.0 - Vedlejší a ostatní ...'!C2" display="/"/>
    <hyperlink ref="A57" location="'1.1 - Sjezd do MK - 1. sjezd'!C2" display="/"/>
    <hyperlink ref="A58" location="'1.2 - Sjezd do MK - 2. sjezd'!C2" display="/"/>
    <hyperlink ref="A59" location="'1.3 - Sjedz do MK - 3. sjezd'!C2" display="/"/>
    <hyperlink ref="A60" location="'1.4 - Sjezd do MK - 4. sjezd'!C2" display="/"/>
    <hyperlink ref="A61" location="'1.5 - Sjezd do MK - 5. sjezd'!C2" display="/"/>
    <hyperlink ref="A62" location="'1.6 - Sjezd na MK - 6. sjezd'!C2" display="/"/>
    <hyperlink ref="A63" location="'1.7 - Sjezd do MK - 7. sjedz'!C2" display="/"/>
    <hyperlink ref="A64" location="'1.8 - Autobusová zastávka...'!C2" display="/"/>
    <hyperlink ref="A65" location="'1.9 - Parkování před ZŠ'!C2" display="/"/>
    <hyperlink ref="A66" location="'1.10 - Výstavba chodníku ...'!C2" display="/"/>
    <hyperlink ref="A67" location="'1.11 - Stavební úpravy ch...'!C2" display="/"/>
    <hyperlink ref="A69" location="'2.8 - Autobusová zastávka...'!C2" display="/"/>
    <hyperlink ref="A71" location="'3.1 - Sjezd do MK - 1. sjezd'!C2" display="/"/>
    <hyperlink ref="A72" location="'3.2 - Sjezd do MK - 2. sjezd'!C2" display="/"/>
    <hyperlink ref="A73" location="'3.3 - Sjedz do MK - 3. sjezd'!C2" display="/"/>
    <hyperlink ref="A74" location="'3.4 - Sjezd do MK - 4. sjezd'!C2" display="/"/>
    <hyperlink ref="A75" location="'3.5 - Sjezd do MK - 5. sjezd'!C2" display="/"/>
    <hyperlink ref="A76" location="'3.6 - Sjezd na MK - 6. sjezd'!C2" display="/"/>
    <hyperlink ref="A77" location="'3.7 - Sjezd do MK - 7. sjedz'!C2" display="/"/>
    <hyperlink ref="A78" location="'3.8 - Autobusová zastávka...'!C2" display="/"/>
    <hyperlink ref="A79" location="'3.9 - Parkování před ZŠ'!C2" display="/"/>
    <hyperlink ref="A80" location="'3.11 - Stavební úpravy ch...'!C2" display="/"/>
    <hyperlink ref="A82" location="'4.0 - Vedlejší a ostatní ...'!C2" display="/"/>
    <hyperlink ref="A83" location="'4.1 - Sjezd do MK - 1. sjezd'!C2" display="/"/>
    <hyperlink ref="A84" location="'4.2 - Sjezd do MK - 2. sjezd'!C2" display="/"/>
    <hyperlink ref="A85" location="'4.3 - Sjedz do MK - 3. sjezd'!C2" display="/"/>
    <hyperlink ref="A86" location="'4.4 - Sjezd do MK - 4. sjezd'!C2" display="/"/>
    <hyperlink ref="A87" location="'4.5 - Sjezd do MK - 5. sjezd'!C2" display="/"/>
    <hyperlink ref="A88" location="'4.6 - Sjezd na MK - 6. sjezd'!C2" display="/"/>
    <hyperlink ref="A89" location="'4.7 - Sjezd do MK - 7. sjedz'!C2" display="/"/>
    <hyperlink ref="A90" location="'4.8 - Autobusová zastávka...'!C2" display="/"/>
    <hyperlink ref="A91" location="'4.9 - Parkování před ZŠ'!C2" display="/"/>
    <hyperlink ref="A92" location="'4.10 - Výstavba chodníku ...'!C2" display="/"/>
    <hyperlink ref="A93" location="'4.11 - Stavební úpravy c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ROUND((SUM(BE89:BE101)),  2)</f>
        <v>0</v>
      </c>
      <c r="G35" s="39"/>
      <c r="H35" s="39"/>
      <c r="I35" s="158">
        <v>0.20999999999999999</v>
      </c>
      <c r="J35" s="157">
        <f>ROUND(((SUM(BE89:BE101))*I35),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ROUND((SUM(BF89:BF101)),  2)</f>
        <v>0</v>
      </c>
      <c r="G36" s="39"/>
      <c r="H36" s="39"/>
      <c r="I36" s="158">
        <v>0.14999999999999999</v>
      </c>
      <c r="J36" s="157">
        <f>ROUND(((SUM(BF89:BF101))*I36),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ROUND((SUM(BG89:BG101)),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ROUND((SUM(BH89:BH101)),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ROUND((SUM(BI89:BI101)),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1.0 - Vedlejší a ostatní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185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186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187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188</v>
      </c>
      <c r="E67" s="183"/>
      <c r="F67" s="183"/>
      <c r="G67" s="183"/>
      <c r="H67" s="183"/>
      <c r="I67" s="183"/>
      <c r="J67" s="184">
        <f>J99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189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Rekonstrukce chodníku ul. Jiříkovská, Rumburk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177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178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179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1.0 - Vedlejší a ostatní náklady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k.ú. Rumburk</v>
      </c>
      <c r="G83" s="41"/>
      <c r="H83" s="41"/>
      <c r="I83" s="33" t="s">
        <v>23</v>
      </c>
      <c r="J83" s="73" t="str">
        <f>IF(J14="","",J14)</f>
        <v>5. 4. 2023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Město Rumburk</v>
      </c>
      <c r="G85" s="41"/>
      <c r="H85" s="41"/>
      <c r="I85" s="33" t="s">
        <v>32</v>
      </c>
      <c r="J85" s="37" t="str">
        <f>E23</f>
        <v xml:space="preserve">ProProjekt s.r.o.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37</v>
      </c>
      <c r="J86" s="37" t="str">
        <f>E26</f>
        <v>Martin Rousek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190</v>
      </c>
      <c r="D88" s="189" t="s">
        <v>60</v>
      </c>
      <c r="E88" s="189" t="s">
        <v>56</v>
      </c>
      <c r="F88" s="189" t="s">
        <v>57</v>
      </c>
      <c r="G88" s="189" t="s">
        <v>191</v>
      </c>
      <c r="H88" s="189" t="s">
        <v>192</v>
      </c>
      <c r="I88" s="189" t="s">
        <v>193</v>
      </c>
      <c r="J88" s="189" t="s">
        <v>183</v>
      </c>
      <c r="K88" s="190" t="s">
        <v>194</v>
      </c>
      <c r="L88" s="191"/>
      <c r="M88" s="93" t="s">
        <v>19</v>
      </c>
      <c r="N88" s="94" t="s">
        <v>45</v>
      </c>
      <c r="O88" s="94" t="s">
        <v>195</v>
      </c>
      <c r="P88" s="94" t="s">
        <v>196</v>
      </c>
      <c r="Q88" s="94" t="s">
        <v>197</v>
      </c>
      <c r="R88" s="94" t="s">
        <v>198</v>
      </c>
      <c r="S88" s="94" t="s">
        <v>199</v>
      </c>
      <c r="T88" s="95" t="s">
        <v>200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201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74</v>
      </c>
      <c r="AU89" s="18" t="s">
        <v>184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74</v>
      </c>
      <c r="E90" s="200" t="s">
        <v>202</v>
      </c>
      <c r="F90" s="200" t="s">
        <v>203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P91+P96+P99</f>
        <v>0</v>
      </c>
      <c r="Q90" s="205"/>
      <c r="R90" s="206">
        <f>R91+R96+R99</f>
        <v>0</v>
      </c>
      <c r="S90" s="205"/>
      <c r="T90" s="207">
        <f>T91+T96+T99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204</v>
      </c>
      <c r="AT90" s="209" t="s">
        <v>74</v>
      </c>
      <c r="AU90" s="209" t="s">
        <v>75</v>
      </c>
      <c r="AY90" s="208" t="s">
        <v>205</v>
      </c>
      <c r="BK90" s="210">
        <f>BK91+BK96+BK99</f>
        <v>0</v>
      </c>
    </row>
    <row r="91" s="12" customFormat="1" ht="22.8" customHeight="1">
      <c r="A91" s="12"/>
      <c r="B91" s="197"/>
      <c r="C91" s="198"/>
      <c r="D91" s="199" t="s">
        <v>74</v>
      </c>
      <c r="E91" s="211" t="s">
        <v>206</v>
      </c>
      <c r="F91" s="211" t="s">
        <v>207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204</v>
      </c>
      <c r="AT91" s="209" t="s">
        <v>74</v>
      </c>
      <c r="AU91" s="209" t="s">
        <v>79</v>
      </c>
      <c r="AY91" s="208" t="s">
        <v>205</v>
      </c>
      <c r="BK91" s="210">
        <f>SUM(BK92:BK95)</f>
        <v>0</v>
      </c>
    </row>
    <row r="92" s="2" customFormat="1" ht="16.5" customHeight="1">
      <c r="A92" s="39"/>
      <c r="B92" s="40"/>
      <c r="C92" s="213" t="s">
        <v>79</v>
      </c>
      <c r="D92" s="213" t="s">
        <v>208</v>
      </c>
      <c r="E92" s="214" t="s">
        <v>209</v>
      </c>
      <c r="F92" s="215" t="s">
        <v>210</v>
      </c>
      <c r="G92" s="216" t="s">
        <v>211</v>
      </c>
      <c r="H92" s="217">
        <v>1</v>
      </c>
      <c r="I92" s="218"/>
      <c r="J92" s="219">
        <f>ROUND(I92*H92,2)</f>
        <v>0</v>
      </c>
      <c r="K92" s="215" t="s">
        <v>212</v>
      </c>
      <c r="L92" s="45"/>
      <c r="M92" s="220" t="s">
        <v>19</v>
      </c>
      <c r="N92" s="221" t="s">
        <v>46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213</v>
      </c>
      <c r="AT92" s="224" t="s">
        <v>208</v>
      </c>
      <c r="AU92" s="224" t="s">
        <v>83</v>
      </c>
      <c r="AY92" s="18" t="s">
        <v>205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213</v>
      </c>
      <c r="BM92" s="224" t="s">
        <v>214</v>
      </c>
    </row>
    <row r="93" s="2" customFormat="1">
      <c r="A93" s="39"/>
      <c r="B93" s="40"/>
      <c r="C93" s="41"/>
      <c r="D93" s="226" t="s">
        <v>215</v>
      </c>
      <c r="E93" s="41"/>
      <c r="F93" s="227" t="s">
        <v>216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215</v>
      </c>
      <c r="AU93" s="18" t="s">
        <v>83</v>
      </c>
    </row>
    <row r="94" s="2" customFormat="1" ht="16.5" customHeight="1">
      <c r="A94" s="39"/>
      <c r="B94" s="40"/>
      <c r="C94" s="213" t="s">
        <v>83</v>
      </c>
      <c r="D94" s="213" t="s">
        <v>208</v>
      </c>
      <c r="E94" s="214" t="s">
        <v>217</v>
      </c>
      <c r="F94" s="215" t="s">
        <v>218</v>
      </c>
      <c r="G94" s="216" t="s">
        <v>211</v>
      </c>
      <c r="H94" s="217">
        <v>1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213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213</v>
      </c>
      <c r="BM94" s="224" t="s">
        <v>219</v>
      </c>
    </row>
    <row r="95" s="2" customFormat="1">
      <c r="A95" s="39"/>
      <c r="B95" s="40"/>
      <c r="C95" s="41"/>
      <c r="D95" s="226" t="s">
        <v>215</v>
      </c>
      <c r="E95" s="41"/>
      <c r="F95" s="227" t="s">
        <v>220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2" customFormat="1" ht="22.8" customHeight="1">
      <c r="A96" s="12"/>
      <c r="B96" s="197"/>
      <c r="C96" s="198"/>
      <c r="D96" s="199" t="s">
        <v>74</v>
      </c>
      <c r="E96" s="211" t="s">
        <v>221</v>
      </c>
      <c r="F96" s="211" t="s">
        <v>222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SUM(P97:P98)</f>
        <v>0</v>
      </c>
      <c r="Q96" s="205"/>
      <c r="R96" s="206">
        <f>SUM(R97:R98)</f>
        <v>0</v>
      </c>
      <c r="S96" s="205"/>
      <c r="T96" s="207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204</v>
      </c>
      <c r="AT96" s="209" t="s">
        <v>74</v>
      </c>
      <c r="AU96" s="209" t="s">
        <v>79</v>
      </c>
      <c r="AY96" s="208" t="s">
        <v>205</v>
      </c>
      <c r="BK96" s="210">
        <f>SUM(BK97:BK98)</f>
        <v>0</v>
      </c>
    </row>
    <row r="97" s="2" customFormat="1" ht="16.5" customHeight="1">
      <c r="A97" s="39"/>
      <c r="B97" s="40"/>
      <c r="C97" s="213" t="s">
        <v>126</v>
      </c>
      <c r="D97" s="213" t="s">
        <v>208</v>
      </c>
      <c r="E97" s="214" t="s">
        <v>223</v>
      </c>
      <c r="F97" s="215" t="s">
        <v>224</v>
      </c>
      <c r="G97" s="216" t="s">
        <v>211</v>
      </c>
      <c r="H97" s="217">
        <v>1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213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213</v>
      </c>
      <c r="BM97" s="224" t="s">
        <v>225</v>
      </c>
    </row>
    <row r="98" s="2" customFormat="1">
      <c r="A98" s="39"/>
      <c r="B98" s="40"/>
      <c r="C98" s="41"/>
      <c r="D98" s="226" t="s">
        <v>215</v>
      </c>
      <c r="E98" s="41"/>
      <c r="F98" s="227" t="s">
        <v>226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2" customFormat="1" ht="22.8" customHeight="1">
      <c r="A99" s="12"/>
      <c r="B99" s="197"/>
      <c r="C99" s="198"/>
      <c r="D99" s="199" t="s">
        <v>74</v>
      </c>
      <c r="E99" s="211" t="s">
        <v>227</v>
      </c>
      <c r="F99" s="211" t="s">
        <v>228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SUM(P100:P101)</f>
        <v>0</v>
      </c>
      <c r="Q99" s="205"/>
      <c r="R99" s="206">
        <f>SUM(R100:R101)</f>
        <v>0</v>
      </c>
      <c r="S99" s="205"/>
      <c r="T99" s="207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204</v>
      </c>
      <c r="AT99" s="209" t="s">
        <v>74</v>
      </c>
      <c r="AU99" s="209" t="s">
        <v>79</v>
      </c>
      <c r="AY99" s="208" t="s">
        <v>205</v>
      </c>
      <c r="BK99" s="210">
        <f>SUM(BK100:BK101)</f>
        <v>0</v>
      </c>
    </row>
    <row r="100" s="2" customFormat="1" ht="16.5" customHeight="1">
      <c r="A100" s="39"/>
      <c r="B100" s="40"/>
      <c r="C100" s="213" t="s">
        <v>149</v>
      </c>
      <c r="D100" s="213" t="s">
        <v>208</v>
      </c>
      <c r="E100" s="214" t="s">
        <v>229</v>
      </c>
      <c r="F100" s="215" t="s">
        <v>230</v>
      </c>
      <c r="G100" s="216" t="s">
        <v>211</v>
      </c>
      <c r="H100" s="217">
        <v>1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213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213</v>
      </c>
      <c r="BM100" s="224" t="s">
        <v>231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232</v>
      </c>
      <c r="G101" s="41"/>
      <c r="H101" s="41"/>
      <c r="I101" s="228"/>
      <c r="J101" s="41"/>
      <c r="K101" s="41"/>
      <c r="L101" s="45"/>
      <c r="M101" s="231"/>
      <c r="N101" s="232"/>
      <c r="O101" s="233"/>
      <c r="P101" s="233"/>
      <c r="Q101" s="233"/>
      <c r="R101" s="233"/>
      <c r="S101" s="233"/>
      <c r="T101" s="23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eS7LOII8IhmmDN8ozuLMhmbDCtHh+vq5bw5RZonHOgdsu6z4E9wiNwdtYIlGSEE1v27xzfRyac5aZ7JJW+pf7w==" hashValue="2EnyKbDbUaso5utS/g/0e5c9h9/tFZDuLvSZcwYHQSy1hfVep04AW1CGO/BU5Tsl9/l8mzZ3M0HB1G2PEpw1Vw==" algorithmName="SHA-512" password="CC35"/>
  <autoFilter ref="C88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012103000"/>
    <hyperlink ref="F95" r:id="rId2" display="https://podminky.urs.cz/item/CS_URS_2023_01/012203000"/>
    <hyperlink ref="F98" r:id="rId3" display="https://podminky.urs.cz/item/CS_URS_2023_01/043114000"/>
    <hyperlink ref="F101" r:id="rId4" display="https://podminky.urs.cz/item/CS_URS_2023_01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233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ROUND((SUM(BE93:BE203)),  2)</f>
        <v>0</v>
      </c>
      <c r="G35" s="39"/>
      <c r="H35" s="39"/>
      <c r="I35" s="158">
        <v>0.20999999999999999</v>
      </c>
      <c r="J35" s="157">
        <f>ROUND(((SUM(BE93:BE203))*I35),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ROUND((SUM(BF93:BF203)),  2)</f>
        <v>0</v>
      </c>
      <c r="G36" s="39"/>
      <c r="H36" s="39"/>
      <c r="I36" s="158">
        <v>0.14999999999999999</v>
      </c>
      <c r="J36" s="157">
        <f>ROUND(((SUM(BF93:BF203))*I36),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ROUND((SUM(BG93:BG203)),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ROUND((SUM(BH93:BH203)),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ROUND((SUM(BI93:BI203)),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1.1 - Sjezd do MK - 1.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J133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J158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J162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J165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J190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J201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1.1 - Sjezd do MK - 1. sjezd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13.235772400000002</v>
      </c>
      <c r="S93" s="97"/>
      <c r="T93" s="195">
        <f>T94</f>
        <v>10.428599999999999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P95+P133+P158+P162+P165+P190+P201</f>
        <v>0</v>
      </c>
      <c r="Q94" s="205"/>
      <c r="R94" s="206">
        <f>R95+R133+R158+R162+R165+R190+R201</f>
        <v>13.235772400000002</v>
      </c>
      <c r="S94" s="205"/>
      <c r="T94" s="207">
        <f>T95+T133+T158+T162+T165+T190+T201</f>
        <v>10.428599999999999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BK95+BK133+BK158+BK162+BK165+BK190+BK201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SUM(P96:P132)</f>
        <v>0</v>
      </c>
      <c r="Q95" s="205"/>
      <c r="R95" s="206">
        <f>SUM(R96:R132)</f>
        <v>2.7719999999999998</v>
      </c>
      <c r="S95" s="205"/>
      <c r="T95" s="207">
        <f>SUM(T96:T132)</f>
        <v>10.428599999999999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SUM(BK96:BK132)</f>
        <v>0</v>
      </c>
    </row>
    <row r="96" s="2" customFormat="1" ht="33" customHeight="1">
      <c r="A96" s="39"/>
      <c r="B96" s="40"/>
      <c r="C96" s="213" t="s">
        <v>79</v>
      </c>
      <c r="D96" s="213" t="s">
        <v>208</v>
      </c>
      <c r="E96" s="214" t="s">
        <v>245</v>
      </c>
      <c r="F96" s="215" t="s">
        <v>246</v>
      </c>
      <c r="G96" s="216" t="s">
        <v>247</v>
      </c>
      <c r="H96" s="217">
        <v>23.199999999999999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0.32500000000000001</v>
      </c>
      <c r="T96" s="223">
        <f>S96*H96</f>
        <v>7.54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248</v>
      </c>
    </row>
    <row r="97" s="2" customFormat="1">
      <c r="A97" s="39"/>
      <c r="B97" s="40"/>
      <c r="C97" s="41"/>
      <c r="D97" s="226" t="s">
        <v>215</v>
      </c>
      <c r="E97" s="41"/>
      <c r="F97" s="227" t="s">
        <v>249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251</v>
      </c>
      <c r="G98" s="236"/>
      <c r="H98" s="240">
        <v>24.100000000000001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75</v>
      </c>
      <c r="AY98" s="246" t="s">
        <v>205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252</v>
      </c>
      <c r="G99" s="236"/>
      <c r="H99" s="240">
        <v>-0.90000000000000002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75</v>
      </c>
      <c r="AY99" s="246" t="s">
        <v>205</v>
      </c>
    </row>
    <row r="100" s="14" customFormat="1">
      <c r="A100" s="14"/>
      <c r="B100" s="247"/>
      <c r="C100" s="248"/>
      <c r="D100" s="237" t="s">
        <v>250</v>
      </c>
      <c r="E100" s="249" t="s">
        <v>19</v>
      </c>
      <c r="F100" s="250" t="s">
        <v>253</v>
      </c>
      <c r="G100" s="248"/>
      <c r="H100" s="251">
        <v>23.200000000000003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250</v>
      </c>
      <c r="AU100" s="257" t="s">
        <v>83</v>
      </c>
      <c r="AV100" s="14" t="s">
        <v>149</v>
      </c>
      <c r="AW100" s="14" t="s">
        <v>36</v>
      </c>
      <c r="AX100" s="14" t="s">
        <v>79</v>
      </c>
      <c r="AY100" s="257" t="s">
        <v>205</v>
      </c>
    </row>
    <row r="101" s="2" customFormat="1" ht="33" customHeight="1">
      <c r="A101" s="39"/>
      <c r="B101" s="40"/>
      <c r="C101" s="213" t="s">
        <v>83</v>
      </c>
      <c r="D101" s="213" t="s">
        <v>208</v>
      </c>
      <c r="E101" s="214" t="s">
        <v>254</v>
      </c>
      <c r="F101" s="215" t="s">
        <v>255</v>
      </c>
      <c r="G101" s="216" t="s">
        <v>247</v>
      </c>
      <c r="H101" s="217">
        <v>23.199999999999999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0.098000000000000004</v>
      </c>
      <c r="T101" s="223">
        <f>S101*H101</f>
        <v>2.2736000000000001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256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257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251</v>
      </c>
      <c r="G103" s="236"/>
      <c r="H103" s="240">
        <v>24.100000000000001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75</v>
      </c>
      <c r="AY103" s="246" t="s">
        <v>205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252</v>
      </c>
      <c r="G104" s="236"/>
      <c r="H104" s="240">
        <v>-0.90000000000000002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75</v>
      </c>
      <c r="AY104" s="246" t="s">
        <v>205</v>
      </c>
    </row>
    <row r="105" s="14" customFormat="1">
      <c r="A105" s="14"/>
      <c r="B105" s="247"/>
      <c r="C105" s="248"/>
      <c r="D105" s="237" t="s">
        <v>250</v>
      </c>
      <c r="E105" s="249" t="s">
        <v>19</v>
      </c>
      <c r="F105" s="250" t="s">
        <v>253</v>
      </c>
      <c r="G105" s="248"/>
      <c r="H105" s="251">
        <v>23.200000000000003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250</v>
      </c>
      <c r="AU105" s="257" t="s">
        <v>83</v>
      </c>
      <c r="AV105" s="14" t="s">
        <v>149</v>
      </c>
      <c r="AW105" s="14" t="s">
        <v>36</v>
      </c>
      <c r="AX105" s="14" t="s">
        <v>79</v>
      </c>
      <c r="AY105" s="257" t="s">
        <v>205</v>
      </c>
    </row>
    <row r="106" s="2" customFormat="1" ht="24.15" customHeight="1">
      <c r="A106" s="39"/>
      <c r="B106" s="40"/>
      <c r="C106" s="213" t="s">
        <v>126</v>
      </c>
      <c r="D106" s="213" t="s">
        <v>208</v>
      </c>
      <c r="E106" s="214" t="s">
        <v>258</v>
      </c>
      <c r="F106" s="215" t="s">
        <v>259</v>
      </c>
      <c r="G106" s="216" t="s">
        <v>260</v>
      </c>
      <c r="H106" s="217">
        <v>3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0.20499999999999999</v>
      </c>
      <c r="T106" s="223">
        <f>S106*H106</f>
        <v>0.61499999999999999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261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262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263</v>
      </c>
      <c r="G108" s="236"/>
      <c r="H108" s="240">
        <v>12.5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75</v>
      </c>
      <c r="AY108" s="246" t="s">
        <v>205</v>
      </c>
    </row>
    <row r="109" s="13" customFormat="1">
      <c r="A109" s="13"/>
      <c r="B109" s="235"/>
      <c r="C109" s="236"/>
      <c r="D109" s="237" t="s">
        <v>250</v>
      </c>
      <c r="E109" s="238" t="s">
        <v>19</v>
      </c>
      <c r="F109" s="239" t="s">
        <v>264</v>
      </c>
      <c r="G109" s="236"/>
      <c r="H109" s="240">
        <v>-9.5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250</v>
      </c>
      <c r="AU109" s="246" t="s">
        <v>83</v>
      </c>
      <c r="AV109" s="13" t="s">
        <v>83</v>
      </c>
      <c r="AW109" s="13" t="s">
        <v>36</v>
      </c>
      <c r="AX109" s="13" t="s">
        <v>75</v>
      </c>
      <c r="AY109" s="246" t="s">
        <v>205</v>
      </c>
    </row>
    <row r="110" s="14" customFormat="1">
      <c r="A110" s="14"/>
      <c r="B110" s="247"/>
      <c r="C110" s="248"/>
      <c r="D110" s="237" t="s">
        <v>250</v>
      </c>
      <c r="E110" s="249" t="s">
        <v>19</v>
      </c>
      <c r="F110" s="250" t="s">
        <v>253</v>
      </c>
      <c r="G110" s="248"/>
      <c r="H110" s="251">
        <v>3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250</v>
      </c>
      <c r="AU110" s="257" t="s">
        <v>83</v>
      </c>
      <c r="AV110" s="14" t="s">
        <v>149</v>
      </c>
      <c r="AW110" s="14" t="s">
        <v>36</v>
      </c>
      <c r="AX110" s="14" t="s">
        <v>79</v>
      </c>
      <c r="AY110" s="257" t="s">
        <v>205</v>
      </c>
    </row>
    <row r="111" s="2" customFormat="1" ht="24.15" customHeight="1">
      <c r="A111" s="39"/>
      <c r="B111" s="40"/>
      <c r="C111" s="213" t="s">
        <v>149</v>
      </c>
      <c r="D111" s="213" t="s">
        <v>208</v>
      </c>
      <c r="E111" s="214" t="s">
        <v>265</v>
      </c>
      <c r="F111" s="215" t="s">
        <v>266</v>
      </c>
      <c r="G111" s="216" t="s">
        <v>267</v>
      </c>
      <c r="H111" s="217">
        <v>0.60299999999999998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268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269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8" t="s">
        <v>19</v>
      </c>
      <c r="F113" s="239" t="s">
        <v>270</v>
      </c>
      <c r="G113" s="236"/>
      <c r="H113" s="240">
        <v>0.60299999999999998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36</v>
      </c>
      <c r="AX113" s="13" t="s">
        <v>79</v>
      </c>
      <c r="AY113" s="246" t="s">
        <v>205</v>
      </c>
    </row>
    <row r="114" s="2" customFormat="1" ht="24.15" customHeight="1">
      <c r="A114" s="39"/>
      <c r="B114" s="40"/>
      <c r="C114" s="213" t="s">
        <v>204</v>
      </c>
      <c r="D114" s="213" t="s">
        <v>208</v>
      </c>
      <c r="E114" s="214" t="s">
        <v>271</v>
      </c>
      <c r="F114" s="215" t="s">
        <v>272</v>
      </c>
      <c r="G114" s="216" t="s">
        <v>267</v>
      </c>
      <c r="H114" s="217">
        <v>0.60299999999999998</v>
      </c>
      <c r="I114" s="218"/>
      <c r="J114" s="219">
        <f>ROUND(I114*H114,2)</f>
        <v>0</v>
      </c>
      <c r="K114" s="215" t="s">
        <v>212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149</v>
      </c>
      <c r="AT114" s="224" t="s">
        <v>208</v>
      </c>
      <c r="AU114" s="224" t="s">
        <v>83</v>
      </c>
      <c r="AY114" s="18" t="s">
        <v>205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149</v>
      </c>
      <c r="BM114" s="224" t="s">
        <v>273</v>
      </c>
    </row>
    <row r="115" s="2" customFormat="1">
      <c r="A115" s="39"/>
      <c r="B115" s="40"/>
      <c r="C115" s="41"/>
      <c r="D115" s="226" t="s">
        <v>215</v>
      </c>
      <c r="E115" s="41"/>
      <c r="F115" s="227" t="s">
        <v>274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83</v>
      </c>
    </row>
    <row r="116" s="2" customFormat="1" ht="37.8" customHeight="1">
      <c r="A116" s="39"/>
      <c r="B116" s="40"/>
      <c r="C116" s="213" t="s">
        <v>275</v>
      </c>
      <c r="D116" s="213" t="s">
        <v>208</v>
      </c>
      <c r="E116" s="214" t="s">
        <v>276</v>
      </c>
      <c r="F116" s="215" t="s">
        <v>277</v>
      </c>
      <c r="G116" s="216" t="s">
        <v>267</v>
      </c>
      <c r="H116" s="217">
        <v>0.60299999999999998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278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279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2" customFormat="1" ht="37.8" customHeight="1">
      <c r="A118" s="39"/>
      <c r="B118" s="40"/>
      <c r="C118" s="213" t="s">
        <v>280</v>
      </c>
      <c r="D118" s="213" t="s">
        <v>208</v>
      </c>
      <c r="E118" s="214" t="s">
        <v>281</v>
      </c>
      <c r="F118" s="215" t="s">
        <v>282</v>
      </c>
      <c r="G118" s="216" t="s">
        <v>267</v>
      </c>
      <c r="H118" s="217">
        <v>18.09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283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284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6"/>
      <c r="F120" s="239" t="s">
        <v>285</v>
      </c>
      <c r="G120" s="236"/>
      <c r="H120" s="240">
        <v>18.09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4</v>
      </c>
      <c r="AX120" s="13" t="s">
        <v>79</v>
      </c>
      <c r="AY120" s="246" t="s">
        <v>205</v>
      </c>
    </row>
    <row r="121" s="2" customFormat="1" ht="24.15" customHeight="1">
      <c r="A121" s="39"/>
      <c r="B121" s="40"/>
      <c r="C121" s="213" t="s">
        <v>286</v>
      </c>
      <c r="D121" s="213" t="s">
        <v>208</v>
      </c>
      <c r="E121" s="214" t="s">
        <v>287</v>
      </c>
      <c r="F121" s="215" t="s">
        <v>288</v>
      </c>
      <c r="G121" s="216" t="s">
        <v>267</v>
      </c>
      <c r="H121" s="217">
        <v>0.60299999999999998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289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290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2" customFormat="1" ht="24.15" customHeight="1">
      <c r="A123" s="39"/>
      <c r="B123" s="40"/>
      <c r="C123" s="213" t="s">
        <v>291</v>
      </c>
      <c r="D123" s="213" t="s">
        <v>208</v>
      </c>
      <c r="E123" s="214" t="s">
        <v>292</v>
      </c>
      <c r="F123" s="215" t="s">
        <v>293</v>
      </c>
      <c r="G123" s="216" t="s">
        <v>267</v>
      </c>
      <c r="H123" s="217">
        <v>1.2050000000000001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294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295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13" customFormat="1">
      <c r="A125" s="13"/>
      <c r="B125" s="235"/>
      <c r="C125" s="236"/>
      <c r="D125" s="237" t="s">
        <v>250</v>
      </c>
      <c r="E125" s="238" t="s">
        <v>19</v>
      </c>
      <c r="F125" s="239" t="s">
        <v>296</v>
      </c>
      <c r="G125" s="236"/>
      <c r="H125" s="240">
        <v>1.2050000000000001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250</v>
      </c>
      <c r="AU125" s="246" t="s">
        <v>83</v>
      </c>
      <c r="AV125" s="13" t="s">
        <v>83</v>
      </c>
      <c r="AW125" s="13" t="s">
        <v>36</v>
      </c>
      <c r="AX125" s="13" t="s">
        <v>79</v>
      </c>
      <c r="AY125" s="246" t="s">
        <v>205</v>
      </c>
    </row>
    <row r="126" s="2" customFormat="1" ht="16.5" customHeight="1">
      <c r="A126" s="39"/>
      <c r="B126" s="40"/>
      <c r="C126" s="258" t="s">
        <v>297</v>
      </c>
      <c r="D126" s="258" t="s">
        <v>298</v>
      </c>
      <c r="E126" s="259" t="s">
        <v>299</v>
      </c>
      <c r="F126" s="260" t="s">
        <v>300</v>
      </c>
      <c r="G126" s="261" t="s">
        <v>301</v>
      </c>
      <c r="H126" s="262">
        <v>2.7719999999999998</v>
      </c>
      <c r="I126" s="263"/>
      <c r="J126" s="264">
        <f>ROUND(I126*H126,2)</f>
        <v>0</v>
      </c>
      <c r="K126" s="260" t="s">
        <v>212</v>
      </c>
      <c r="L126" s="265"/>
      <c r="M126" s="266" t="s">
        <v>19</v>
      </c>
      <c r="N126" s="267" t="s">
        <v>46</v>
      </c>
      <c r="O126" s="85"/>
      <c r="P126" s="222">
        <f>O126*H126</f>
        <v>0</v>
      </c>
      <c r="Q126" s="222">
        <v>1</v>
      </c>
      <c r="R126" s="222">
        <f>Q126*H126</f>
        <v>2.7719999999999998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286</v>
      </c>
      <c r="AT126" s="224" t="s">
        <v>298</v>
      </c>
      <c r="AU126" s="224" t="s">
        <v>83</v>
      </c>
      <c r="AY126" s="18" t="s">
        <v>205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149</v>
      </c>
      <c r="BM126" s="224" t="s">
        <v>302</v>
      </c>
    </row>
    <row r="127" s="13" customFormat="1">
      <c r="A127" s="13"/>
      <c r="B127" s="235"/>
      <c r="C127" s="236"/>
      <c r="D127" s="237" t="s">
        <v>250</v>
      </c>
      <c r="E127" s="236"/>
      <c r="F127" s="239" t="s">
        <v>303</v>
      </c>
      <c r="G127" s="236"/>
      <c r="H127" s="240">
        <v>2.7719999999999998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4</v>
      </c>
      <c r="AX127" s="13" t="s">
        <v>79</v>
      </c>
      <c r="AY127" s="246" t="s">
        <v>205</v>
      </c>
    </row>
    <row r="128" s="2" customFormat="1" ht="24.15" customHeight="1">
      <c r="A128" s="39"/>
      <c r="B128" s="40"/>
      <c r="C128" s="213" t="s">
        <v>304</v>
      </c>
      <c r="D128" s="213" t="s">
        <v>208</v>
      </c>
      <c r="E128" s="214" t="s">
        <v>305</v>
      </c>
      <c r="F128" s="215" t="s">
        <v>306</v>
      </c>
      <c r="G128" s="216" t="s">
        <v>267</v>
      </c>
      <c r="H128" s="217">
        <v>0.60299999999999998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307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308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2" customFormat="1" ht="16.5" customHeight="1">
      <c r="A130" s="39"/>
      <c r="B130" s="40"/>
      <c r="C130" s="213" t="s">
        <v>309</v>
      </c>
      <c r="D130" s="213" t="s">
        <v>208</v>
      </c>
      <c r="E130" s="214" t="s">
        <v>310</v>
      </c>
      <c r="F130" s="215" t="s">
        <v>311</v>
      </c>
      <c r="G130" s="216" t="s">
        <v>247</v>
      </c>
      <c r="H130" s="217">
        <v>8.8000000000000007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312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313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314</v>
      </c>
      <c r="G132" s="236"/>
      <c r="H132" s="240">
        <v>8.8000000000000007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12" customFormat="1" ht="22.8" customHeight="1">
      <c r="A133" s="12"/>
      <c r="B133" s="197"/>
      <c r="C133" s="198"/>
      <c r="D133" s="199" t="s">
        <v>74</v>
      </c>
      <c r="E133" s="211" t="s">
        <v>204</v>
      </c>
      <c r="F133" s="211" t="s">
        <v>315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SUM(P134:P157)</f>
        <v>0</v>
      </c>
      <c r="Q133" s="205"/>
      <c r="R133" s="206">
        <f>SUM(R134:R157)</f>
        <v>1.9833200000000002</v>
      </c>
      <c r="S133" s="205"/>
      <c r="T133" s="207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74</v>
      </c>
      <c r="AU133" s="209" t="s">
        <v>79</v>
      </c>
      <c r="AY133" s="208" t="s">
        <v>205</v>
      </c>
      <c r="BK133" s="210">
        <f>SUM(BK134:BK157)</f>
        <v>0</v>
      </c>
    </row>
    <row r="134" s="2" customFormat="1" ht="21.75" customHeight="1">
      <c r="A134" s="39"/>
      <c r="B134" s="40"/>
      <c r="C134" s="213" t="s">
        <v>316</v>
      </c>
      <c r="D134" s="213" t="s">
        <v>208</v>
      </c>
      <c r="E134" s="214" t="s">
        <v>317</v>
      </c>
      <c r="F134" s="215" t="s">
        <v>318</v>
      </c>
      <c r="G134" s="216" t="s">
        <v>247</v>
      </c>
      <c r="H134" s="217">
        <v>8.8000000000000007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319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320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13" customFormat="1">
      <c r="A136" s="13"/>
      <c r="B136" s="235"/>
      <c r="C136" s="236"/>
      <c r="D136" s="237" t="s">
        <v>250</v>
      </c>
      <c r="E136" s="238" t="s">
        <v>19</v>
      </c>
      <c r="F136" s="239" t="s">
        <v>321</v>
      </c>
      <c r="G136" s="236"/>
      <c r="H136" s="240">
        <v>8.8000000000000007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250</v>
      </c>
      <c r="AU136" s="246" t="s">
        <v>83</v>
      </c>
      <c r="AV136" s="13" t="s">
        <v>83</v>
      </c>
      <c r="AW136" s="13" t="s">
        <v>36</v>
      </c>
      <c r="AX136" s="13" t="s">
        <v>79</v>
      </c>
      <c r="AY136" s="246" t="s">
        <v>205</v>
      </c>
    </row>
    <row r="137" s="2" customFormat="1" ht="37.8" customHeight="1">
      <c r="A137" s="39"/>
      <c r="B137" s="40"/>
      <c r="C137" s="213" t="s">
        <v>322</v>
      </c>
      <c r="D137" s="213" t="s">
        <v>208</v>
      </c>
      <c r="E137" s="214" t="s">
        <v>323</v>
      </c>
      <c r="F137" s="215" t="s">
        <v>324</v>
      </c>
      <c r="G137" s="216" t="s">
        <v>247</v>
      </c>
      <c r="H137" s="217">
        <v>8.8000000000000007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0.089219999999999994</v>
      </c>
      <c r="R137" s="222">
        <f>Q137*H137</f>
        <v>0.78513600000000006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325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326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327</v>
      </c>
      <c r="G139" s="236"/>
      <c r="H139" s="240">
        <v>2.5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75</v>
      </c>
      <c r="AY139" s="246" t="s">
        <v>205</v>
      </c>
    </row>
    <row r="140" s="13" customFormat="1">
      <c r="A140" s="13"/>
      <c r="B140" s="235"/>
      <c r="C140" s="236"/>
      <c r="D140" s="237" t="s">
        <v>250</v>
      </c>
      <c r="E140" s="238" t="s">
        <v>19</v>
      </c>
      <c r="F140" s="239" t="s">
        <v>328</v>
      </c>
      <c r="G140" s="236"/>
      <c r="H140" s="240">
        <v>2.7000000000000002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36</v>
      </c>
      <c r="AX140" s="13" t="s">
        <v>75</v>
      </c>
      <c r="AY140" s="246" t="s">
        <v>205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329</v>
      </c>
      <c r="G141" s="236"/>
      <c r="H141" s="240">
        <v>3.6000000000000001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75</v>
      </c>
      <c r="AY141" s="246" t="s">
        <v>205</v>
      </c>
    </row>
    <row r="142" s="14" customFormat="1">
      <c r="A142" s="14"/>
      <c r="B142" s="247"/>
      <c r="C142" s="248"/>
      <c r="D142" s="237" t="s">
        <v>250</v>
      </c>
      <c r="E142" s="249" t="s">
        <v>19</v>
      </c>
      <c r="F142" s="250" t="s">
        <v>253</v>
      </c>
      <c r="G142" s="248"/>
      <c r="H142" s="251">
        <v>8.8000000000000007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250</v>
      </c>
      <c r="AU142" s="257" t="s">
        <v>83</v>
      </c>
      <c r="AV142" s="14" t="s">
        <v>149</v>
      </c>
      <c r="AW142" s="14" t="s">
        <v>36</v>
      </c>
      <c r="AX142" s="14" t="s">
        <v>79</v>
      </c>
      <c r="AY142" s="257" t="s">
        <v>205</v>
      </c>
    </row>
    <row r="143" s="2" customFormat="1" ht="16.5" customHeight="1">
      <c r="A143" s="39"/>
      <c r="B143" s="40"/>
      <c r="C143" s="258" t="s">
        <v>8</v>
      </c>
      <c r="D143" s="258" t="s">
        <v>298</v>
      </c>
      <c r="E143" s="259" t="s">
        <v>330</v>
      </c>
      <c r="F143" s="260" t="s">
        <v>331</v>
      </c>
      <c r="G143" s="261" t="s">
        <v>247</v>
      </c>
      <c r="H143" s="262">
        <v>2.5750000000000002</v>
      </c>
      <c r="I143" s="263"/>
      <c r="J143" s="264">
        <f>ROUND(I143*H143,2)</f>
        <v>0</v>
      </c>
      <c r="K143" s="260" t="s">
        <v>212</v>
      </c>
      <c r="L143" s="265"/>
      <c r="M143" s="266" t="s">
        <v>19</v>
      </c>
      <c r="N143" s="267" t="s">
        <v>46</v>
      </c>
      <c r="O143" s="85"/>
      <c r="P143" s="222">
        <f>O143*H143</f>
        <v>0</v>
      </c>
      <c r="Q143" s="222">
        <v>0.13100000000000001</v>
      </c>
      <c r="R143" s="222">
        <f>Q143*H143</f>
        <v>0.33732500000000004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286</v>
      </c>
      <c r="AT143" s="224" t="s">
        <v>298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332</v>
      </c>
    </row>
    <row r="144" s="13" customFormat="1">
      <c r="A144" s="13"/>
      <c r="B144" s="235"/>
      <c r="C144" s="236"/>
      <c r="D144" s="237" t="s">
        <v>250</v>
      </c>
      <c r="E144" s="238" t="s">
        <v>19</v>
      </c>
      <c r="F144" s="239" t="s">
        <v>327</v>
      </c>
      <c r="G144" s="236"/>
      <c r="H144" s="240">
        <v>2.5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250</v>
      </c>
      <c r="AU144" s="246" t="s">
        <v>83</v>
      </c>
      <c r="AV144" s="13" t="s">
        <v>83</v>
      </c>
      <c r="AW144" s="13" t="s">
        <v>36</v>
      </c>
      <c r="AX144" s="13" t="s">
        <v>79</v>
      </c>
      <c r="AY144" s="246" t="s">
        <v>205</v>
      </c>
    </row>
    <row r="145" s="13" customFormat="1">
      <c r="A145" s="13"/>
      <c r="B145" s="235"/>
      <c r="C145" s="236"/>
      <c r="D145" s="237" t="s">
        <v>250</v>
      </c>
      <c r="E145" s="236"/>
      <c r="F145" s="239" t="s">
        <v>333</v>
      </c>
      <c r="G145" s="236"/>
      <c r="H145" s="240">
        <v>2.5750000000000002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4</v>
      </c>
      <c r="AX145" s="13" t="s">
        <v>79</v>
      </c>
      <c r="AY145" s="246" t="s">
        <v>205</v>
      </c>
    </row>
    <row r="146" s="2" customFormat="1" ht="16.5" customHeight="1">
      <c r="A146" s="39"/>
      <c r="B146" s="40"/>
      <c r="C146" s="258" t="s">
        <v>334</v>
      </c>
      <c r="D146" s="258" t="s">
        <v>298</v>
      </c>
      <c r="E146" s="259" t="s">
        <v>335</v>
      </c>
      <c r="F146" s="260" t="s">
        <v>336</v>
      </c>
      <c r="G146" s="261" t="s">
        <v>247</v>
      </c>
      <c r="H146" s="262">
        <v>3.7080000000000002</v>
      </c>
      <c r="I146" s="263"/>
      <c r="J146" s="264">
        <f>ROUND(I146*H146,2)</f>
        <v>0</v>
      </c>
      <c r="K146" s="260" t="s">
        <v>212</v>
      </c>
      <c r="L146" s="265"/>
      <c r="M146" s="266" t="s">
        <v>19</v>
      </c>
      <c r="N146" s="267" t="s">
        <v>46</v>
      </c>
      <c r="O146" s="85"/>
      <c r="P146" s="222">
        <f>O146*H146</f>
        <v>0</v>
      </c>
      <c r="Q146" s="222">
        <v>0.13100000000000001</v>
      </c>
      <c r="R146" s="222">
        <f>Q146*H146</f>
        <v>0.48574800000000007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286</v>
      </c>
      <c r="AT146" s="224" t="s">
        <v>298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337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329</v>
      </c>
      <c r="G147" s="236"/>
      <c r="H147" s="240">
        <v>3.6000000000000001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79</v>
      </c>
      <c r="AY147" s="246" t="s">
        <v>205</v>
      </c>
    </row>
    <row r="148" s="13" customFormat="1">
      <c r="A148" s="13"/>
      <c r="B148" s="235"/>
      <c r="C148" s="236"/>
      <c r="D148" s="237" t="s">
        <v>250</v>
      </c>
      <c r="E148" s="236"/>
      <c r="F148" s="239" t="s">
        <v>338</v>
      </c>
      <c r="G148" s="236"/>
      <c r="H148" s="240">
        <v>3.7080000000000002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4</v>
      </c>
      <c r="AX148" s="13" t="s">
        <v>79</v>
      </c>
      <c r="AY148" s="246" t="s">
        <v>205</v>
      </c>
    </row>
    <row r="149" s="2" customFormat="1" ht="24.15" customHeight="1">
      <c r="A149" s="39"/>
      <c r="B149" s="40"/>
      <c r="C149" s="258" t="s">
        <v>339</v>
      </c>
      <c r="D149" s="258" t="s">
        <v>298</v>
      </c>
      <c r="E149" s="259" t="s">
        <v>340</v>
      </c>
      <c r="F149" s="260" t="s">
        <v>341</v>
      </c>
      <c r="G149" s="261" t="s">
        <v>247</v>
      </c>
      <c r="H149" s="262">
        <v>2.7810000000000001</v>
      </c>
      <c r="I149" s="263"/>
      <c r="J149" s="264">
        <f>ROUND(I149*H149,2)</f>
        <v>0</v>
      </c>
      <c r="K149" s="260" t="s">
        <v>19</v>
      </c>
      <c r="L149" s="265"/>
      <c r="M149" s="266" t="s">
        <v>19</v>
      </c>
      <c r="N149" s="267" t="s">
        <v>46</v>
      </c>
      <c r="O149" s="85"/>
      <c r="P149" s="222">
        <f>O149*H149</f>
        <v>0</v>
      </c>
      <c r="Q149" s="222">
        <v>0.13100000000000001</v>
      </c>
      <c r="R149" s="222">
        <f>Q149*H149</f>
        <v>0.36431100000000005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286</v>
      </c>
      <c r="AT149" s="224" t="s">
        <v>298</v>
      </c>
      <c r="AU149" s="224" t="s">
        <v>83</v>
      </c>
      <c r="AY149" s="18" t="s">
        <v>205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149</v>
      </c>
      <c r="BM149" s="224" t="s">
        <v>342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328</v>
      </c>
      <c r="G150" s="236"/>
      <c r="H150" s="240">
        <v>2.7000000000000002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79</v>
      </c>
      <c r="AY150" s="246" t="s">
        <v>205</v>
      </c>
    </row>
    <row r="151" s="13" customFormat="1">
      <c r="A151" s="13"/>
      <c r="B151" s="235"/>
      <c r="C151" s="236"/>
      <c r="D151" s="237" t="s">
        <v>250</v>
      </c>
      <c r="E151" s="236"/>
      <c r="F151" s="239" t="s">
        <v>343</v>
      </c>
      <c r="G151" s="236"/>
      <c r="H151" s="240">
        <v>2.7810000000000001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250</v>
      </c>
      <c r="AU151" s="246" t="s">
        <v>83</v>
      </c>
      <c r="AV151" s="13" t="s">
        <v>83</v>
      </c>
      <c r="AW151" s="13" t="s">
        <v>4</v>
      </c>
      <c r="AX151" s="13" t="s">
        <v>79</v>
      </c>
      <c r="AY151" s="246" t="s">
        <v>205</v>
      </c>
    </row>
    <row r="152" s="2" customFormat="1" ht="44.25" customHeight="1">
      <c r="A152" s="39"/>
      <c r="B152" s="40"/>
      <c r="C152" s="213" t="s">
        <v>344</v>
      </c>
      <c r="D152" s="213" t="s">
        <v>208</v>
      </c>
      <c r="E152" s="214" t="s">
        <v>345</v>
      </c>
      <c r="F152" s="215" t="s">
        <v>346</v>
      </c>
      <c r="G152" s="216" t="s">
        <v>247</v>
      </c>
      <c r="H152" s="217">
        <v>6.2999999999999998</v>
      </c>
      <c r="I152" s="218"/>
      <c r="J152" s="219">
        <f>ROUND(I152*H152,2)</f>
        <v>0</v>
      </c>
      <c r="K152" s="215" t="s">
        <v>212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149</v>
      </c>
      <c r="AT152" s="224" t="s">
        <v>208</v>
      </c>
      <c r="AU152" s="224" t="s">
        <v>83</v>
      </c>
      <c r="AY152" s="18" t="s">
        <v>205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149</v>
      </c>
      <c r="BM152" s="224" t="s">
        <v>347</v>
      </c>
    </row>
    <row r="153" s="2" customFormat="1">
      <c r="A153" s="39"/>
      <c r="B153" s="40"/>
      <c r="C153" s="41"/>
      <c r="D153" s="226" t="s">
        <v>215</v>
      </c>
      <c r="E153" s="41"/>
      <c r="F153" s="227" t="s">
        <v>348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215</v>
      </c>
      <c r="AU153" s="18" t="s">
        <v>83</v>
      </c>
    </row>
    <row r="154" s="13" customFormat="1">
      <c r="A154" s="13"/>
      <c r="B154" s="235"/>
      <c r="C154" s="236"/>
      <c r="D154" s="237" t="s">
        <v>250</v>
      </c>
      <c r="E154" s="238" t="s">
        <v>19</v>
      </c>
      <c r="F154" s="239" t="s">
        <v>349</v>
      </c>
      <c r="G154" s="236"/>
      <c r="H154" s="240">
        <v>6.2999999999999998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250</v>
      </c>
      <c r="AU154" s="246" t="s">
        <v>83</v>
      </c>
      <c r="AV154" s="13" t="s">
        <v>83</v>
      </c>
      <c r="AW154" s="13" t="s">
        <v>36</v>
      </c>
      <c r="AX154" s="13" t="s">
        <v>79</v>
      </c>
      <c r="AY154" s="246" t="s">
        <v>205</v>
      </c>
    </row>
    <row r="155" s="2" customFormat="1" ht="16.5" customHeight="1">
      <c r="A155" s="39"/>
      <c r="B155" s="40"/>
      <c r="C155" s="213" t="s">
        <v>350</v>
      </c>
      <c r="D155" s="213" t="s">
        <v>208</v>
      </c>
      <c r="E155" s="214" t="s">
        <v>351</v>
      </c>
      <c r="F155" s="215" t="s">
        <v>352</v>
      </c>
      <c r="G155" s="216" t="s">
        <v>260</v>
      </c>
      <c r="H155" s="217">
        <v>3</v>
      </c>
      <c r="I155" s="218"/>
      <c r="J155" s="219">
        <f>ROUND(I155*H155,2)</f>
        <v>0</v>
      </c>
      <c r="K155" s="215" t="s">
        <v>212</v>
      </c>
      <c r="L155" s="45"/>
      <c r="M155" s="220" t="s">
        <v>19</v>
      </c>
      <c r="N155" s="221" t="s">
        <v>46</v>
      </c>
      <c r="O155" s="85"/>
      <c r="P155" s="222">
        <f>O155*H155</f>
        <v>0</v>
      </c>
      <c r="Q155" s="222">
        <v>0.0035999999999999999</v>
      </c>
      <c r="R155" s="222">
        <f>Q155*H155</f>
        <v>0.010800000000000001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149</v>
      </c>
      <c r="AT155" s="224" t="s">
        <v>208</v>
      </c>
      <c r="AU155" s="224" t="s">
        <v>83</v>
      </c>
      <c r="AY155" s="18" t="s">
        <v>205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149</v>
      </c>
      <c r="BM155" s="224" t="s">
        <v>353</v>
      </c>
    </row>
    <row r="156" s="2" customFormat="1">
      <c r="A156" s="39"/>
      <c r="B156" s="40"/>
      <c r="C156" s="41"/>
      <c r="D156" s="226" t="s">
        <v>215</v>
      </c>
      <c r="E156" s="41"/>
      <c r="F156" s="227" t="s">
        <v>354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83</v>
      </c>
    </row>
    <row r="157" s="13" customFormat="1">
      <c r="A157" s="13"/>
      <c r="B157" s="235"/>
      <c r="C157" s="236"/>
      <c r="D157" s="237" t="s">
        <v>250</v>
      </c>
      <c r="E157" s="238" t="s">
        <v>19</v>
      </c>
      <c r="F157" s="239" t="s">
        <v>355</v>
      </c>
      <c r="G157" s="236"/>
      <c r="H157" s="240">
        <v>3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36</v>
      </c>
      <c r="AX157" s="13" t="s">
        <v>79</v>
      </c>
      <c r="AY157" s="246" t="s">
        <v>205</v>
      </c>
    </row>
    <row r="158" s="12" customFormat="1" ht="22.8" customHeight="1">
      <c r="A158" s="12"/>
      <c r="B158" s="197"/>
      <c r="C158" s="198"/>
      <c r="D158" s="199" t="s">
        <v>74</v>
      </c>
      <c r="E158" s="211" t="s">
        <v>275</v>
      </c>
      <c r="F158" s="211" t="s">
        <v>356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SUM(P159:P161)</f>
        <v>0</v>
      </c>
      <c r="Q158" s="205"/>
      <c r="R158" s="206">
        <f>SUM(R159:R161)</f>
        <v>3.0040400000000003</v>
      </c>
      <c r="S158" s="205"/>
      <c r="T158" s="207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79</v>
      </c>
      <c r="AT158" s="209" t="s">
        <v>74</v>
      </c>
      <c r="AU158" s="209" t="s">
        <v>79</v>
      </c>
      <c r="AY158" s="208" t="s">
        <v>205</v>
      </c>
      <c r="BK158" s="210">
        <f>SUM(BK159:BK161)</f>
        <v>0</v>
      </c>
    </row>
    <row r="159" s="2" customFormat="1" ht="16.5" customHeight="1">
      <c r="A159" s="39"/>
      <c r="B159" s="40"/>
      <c r="C159" s="213" t="s">
        <v>357</v>
      </c>
      <c r="D159" s="213" t="s">
        <v>208</v>
      </c>
      <c r="E159" s="214" t="s">
        <v>358</v>
      </c>
      <c r="F159" s="215" t="s">
        <v>359</v>
      </c>
      <c r="G159" s="216" t="s">
        <v>247</v>
      </c>
      <c r="H159" s="217">
        <v>10.9</v>
      </c>
      <c r="I159" s="218"/>
      <c r="J159" s="219">
        <f>ROUND(I159*H159,2)</f>
        <v>0</v>
      </c>
      <c r="K159" s="215" t="s">
        <v>212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0.27560000000000001</v>
      </c>
      <c r="R159" s="222">
        <f>Q159*H159</f>
        <v>3.0040400000000003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149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360</v>
      </c>
    </row>
    <row r="160" s="2" customFormat="1">
      <c r="A160" s="39"/>
      <c r="B160" s="40"/>
      <c r="C160" s="41"/>
      <c r="D160" s="226" t="s">
        <v>215</v>
      </c>
      <c r="E160" s="41"/>
      <c r="F160" s="227" t="s">
        <v>361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83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362</v>
      </c>
      <c r="G161" s="236"/>
      <c r="H161" s="240">
        <v>10.9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79</v>
      </c>
      <c r="AY161" s="246" t="s">
        <v>205</v>
      </c>
    </row>
    <row r="162" s="12" customFormat="1" ht="22.8" customHeight="1">
      <c r="A162" s="12"/>
      <c r="B162" s="197"/>
      <c r="C162" s="198"/>
      <c r="D162" s="199" t="s">
        <v>74</v>
      </c>
      <c r="E162" s="211" t="s">
        <v>286</v>
      </c>
      <c r="F162" s="211" t="s">
        <v>363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SUM(P163:P164)</f>
        <v>0</v>
      </c>
      <c r="Q162" s="205"/>
      <c r="R162" s="206">
        <f>SUM(R163:R164)</f>
        <v>0.42080000000000001</v>
      </c>
      <c r="S162" s="205"/>
      <c r="T162" s="207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79</v>
      </c>
      <c r="AT162" s="209" t="s">
        <v>74</v>
      </c>
      <c r="AU162" s="209" t="s">
        <v>79</v>
      </c>
      <c r="AY162" s="208" t="s">
        <v>205</v>
      </c>
      <c r="BK162" s="210">
        <f>SUM(BK163:BK164)</f>
        <v>0</v>
      </c>
    </row>
    <row r="163" s="2" customFormat="1" ht="16.5" customHeight="1">
      <c r="A163" s="39"/>
      <c r="B163" s="40"/>
      <c r="C163" s="213" t="s">
        <v>7</v>
      </c>
      <c r="D163" s="213" t="s">
        <v>208</v>
      </c>
      <c r="E163" s="214" t="s">
        <v>364</v>
      </c>
      <c r="F163" s="215" t="s">
        <v>365</v>
      </c>
      <c r="G163" s="216" t="s">
        <v>366</v>
      </c>
      <c r="H163" s="217">
        <v>1</v>
      </c>
      <c r="I163" s="218"/>
      <c r="J163" s="219">
        <f>ROUND(I163*H163,2)</f>
        <v>0</v>
      </c>
      <c r="K163" s="215" t="s">
        <v>212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0.42080000000000001</v>
      </c>
      <c r="R163" s="222">
        <f>Q163*H163</f>
        <v>0.42080000000000001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149</v>
      </c>
      <c r="AT163" s="224" t="s">
        <v>208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367</v>
      </c>
    </row>
    <row r="164" s="2" customFormat="1">
      <c r="A164" s="39"/>
      <c r="B164" s="40"/>
      <c r="C164" s="41"/>
      <c r="D164" s="226" t="s">
        <v>215</v>
      </c>
      <c r="E164" s="41"/>
      <c r="F164" s="227" t="s">
        <v>368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215</v>
      </c>
      <c r="AU164" s="18" t="s">
        <v>83</v>
      </c>
    </row>
    <row r="165" s="12" customFormat="1" ht="22.8" customHeight="1">
      <c r="A165" s="12"/>
      <c r="B165" s="197"/>
      <c r="C165" s="198"/>
      <c r="D165" s="199" t="s">
        <v>74</v>
      </c>
      <c r="E165" s="211" t="s">
        <v>291</v>
      </c>
      <c r="F165" s="211" t="s">
        <v>369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SUM(P166:P189)</f>
        <v>0</v>
      </c>
      <c r="Q165" s="205"/>
      <c r="R165" s="206">
        <f>SUM(R166:R189)</f>
        <v>5.0556124000000002</v>
      </c>
      <c r="S165" s="205"/>
      <c r="T165" s="207">
        <f>SUM(T166:T189)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79</v>
      </c>
      <c r="AT165" s="209" t="s">
        <v>74</v>
      </c>
      <c r="AU165" s="209" t="s">
        <v>79</v>
      </c>
      <c r="AY165" s="208" t="s">
        <v>205</v>
      </c>
      <c r="BK165" s="210">
        <f>SUM(BK166:BK189)</f>
        <v>0</v>
      </c>
    </row>
    <row r="166" s="2" customFormat="1" ht="16.5" customHeight="1">
      <c r="A166" s="39"/>
      <c r="B166" s="40"/>
      <c r="C166" s="213" t="s">
        <v>370</v>
      </c>
      <c r="D166" s="213" t="s">
        <v>208</v>
      </c>
      <c r="E166" s="214" t="s">
        <v>371</v>
      </c>
      <c r="F166" s="215" t="s">
        <v>372</v>
      </c>
      <c r="G166" s="216" t="s">
        <v>260</v>
      </c>
      <c r="H166" s="217">
        <v>8</v>
      </c>
      <c r="I166" s="218"/>
      <c r="J166" s="219">
        <f>ROUND(I166*H166,2)</f>
        <v>0</v>
      </c>
      <c r="K166" s="215" t="s">
        <v>212</v>
      </c>
      <c r="L166" s="45"/>
      <c r="M166" s="220" t="s">
        <v>19</v>
      </c>
      <c r="N166" s="221" t="s">
        <v>46</v>
      </c>
      <c r="O166" s="85"/>
      <c r="P166" s="222">
        <f>O166*H166</f>
        <v>0</v>
      </c>
      <c r="Q166" s="222">
        <v>0.00013999999999999999</v>
      </c>
      <c r="R166" s="222">
        <f>Q166*H166</f>
        <v>0.0011199999999999999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149</v>
      </c>
      <c r="AT166" s="224" t="s">
        <v>208</v>
      </c>
      <c r="AU166" s="224" t="s">
        <v>83</v>
      </c>
      <c r="AY166" s="18" t="s">
        <v>205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149</v>
      </c>
      <c r="BM166" s="224" t="s">
        <v>373</v>
      </c>
    </row>
    <row r="167" s="2" customFormat="1">
      <c r="A167" s="39"/>
      <c r="B167" s="40"/>
      <c r="C167" s="41"/>
      <c r="D167" s="226" t="s">
        <v>215</v>
      </c>
      <c r="E167" s="41"/>
      <c r="F167" s="227" t="s">
        <v>374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215</v>
      </c>
      <c r="AU167" s="18" t="s">
        <v>83</v>
      </c>
    </row>
    <row r="168" s="13" customFormat="1">
      <c r="A168" s="13"/>
      <c r="B168" s="235"/>
      <c r="C168" s="236"/>
      <c r="D168" s="237" t="s">
        <v>250</v>
      </c>
      <c r="E168" s="238" t="s">
        <v>19</v>
      </c>
      <c r="F168" s="239" t="s">
        <v>375</v>
      </c>
      <c r="G168" s="236"/>
      <c r="H168" s="240">
        <v>8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36</v>
      </c>
      <c r="AX168" s="13" t="s">
        <v>79</v>
      </c>
      <c r="AY168" s="246" t="s">
        <v>205</v>
      </c>
    </row>
    <row r="169" s="2" customFormat="1" ht="24.15" customHeight="1">
      <c r="A169" s="39"/>
      <c r="B169" s="40"/>
      <c r="C169" s="213" t="s">
        <v>376</v>
      </c>
      <c r="D169" s="213" t="s">
        <v>208</v>
      </c>
      <c r="E169" s="214" t="s">
        <v>377</v>
      </c>
      <c r="F169" s="215" t="s">
        <v>378</v>
      </c>
      <c r="G169" s="216" t="s">
        <v>260</v>
      </c>
      <c r="H169" s="217">
        <v>8</v>
      </c>
      <c r="I169" s="218"/>
      <c r="J169" s="219">
        <f>ROUND(I169*H169,2)</f>
        <v>0</v>
      </c>
      <c r="K169" s="215" t="s">
        <v>212</v>
      </c>
      <c r="L169" s="45"/>
      <c r="M169" s="220" t="s">
        <v>19</v>
      </c>
      <c r="N169" s="221" t="s">
        <v>46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149</v>
      </c>
      <c r="AT169" s="224" t="s">
        <v>208</v>
      </c>
      <c r="AU169" s="224" t="s">
        <v>83</v>
      </c>
      <c r="AY169" s="18" t="s">
        <v>205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149</v>
      </c>
      <c r="BM169" s="224" t="s">
        <v>379</v>
      </c>
    </row>
    <row r="170" s="2" customFormat="1">
      <c r="A170" s="39"/>
      <c r="B170" s="40"/>
      <c r="C170" s="41"/>
      <c r="D170" s="226" t="s">
        <v>215</v>
      </c>
      <c r="E170" s="41"/>
      <c r="F170" s="227" t="s">
        <v>380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215</v>
      </c>
      <c r="AU170" s="18" t="s">
        <v>83</v>
      </c>
    </row>
    <row r="171" s="2" customFormat="1" ht="24.15" customHeight="1">
      <c r="A171" s="39"/>
      <c r="B171" s="40"/>
      <c r="C171" s="213" t="s">
        <v>381</v>
      </c>
      <c r="D171" s="213" t="s">
        <v>208</v>
      </c>
      <c r="E171" s="214" t="s">
        <v>382</v>
      </c>
      <c r="F171" s="215" t="s">
        <v>383</v>
      </c>
      <c r="G171" s="216" t="s">
        <v>260</v>
      </c>
      <c r="H171" s="217">
        <v>12.5</v>
      </c>
      <c r="I171" s="218"/>
      <c r="J171" s="219">
        <f>ROUND(I171*H171,2)</f>
        <v>0</v>
      </c>
      <c r="K171" s="215" t="s">
        <v>212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0.15540000000000001</v>
      </c>
      <c r="R171" s="222">
        <f>Q171*H171</f>
        <v>1.9425000000000001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149</v>
      </c>
      <c r="AT171" s="224" t="s">
        <v>208</v>
      </c>
      <c r="AU171" s="224" t="s">
        <v>83</v>
      </c>
      <c r="AY171" s="18" t="s">
        <v>205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149</v>
      </c>
      <c r="BM171" s="224" t="s">
        <v>384</v>
      </c>
    </row>
    <row r="172" s="2" customFormat="1">
      <c r="A172" s="39"/>
      <c r="B172" s="40"/>
      <c r="C172" s="41"/>
      <c r="D172" s="226" t="s">
        <v>215</v>
      </c>
      <c r="E172" s="41"/>
      <c r="F172" s="227" t="s">
        <v>385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215</v>
      </c>
      <c r="AU172" s="18" t="s">
        <v>83</v>
      </c>
    </row>
    <row r="173" s="13" customFormat="1">
      <c r="A173" s="13"/>
      <c r="B173" s="235"/>
      <c r="C173" s="236"/>
      <c r="D173" s="237" t="s">
        <v>250</v>
      </c>
      <c r="E173" s="238" t="s">
        <v>19</v>
      </c>
      <c r="F173" s="239" t="s">
        <v>386</v>
      </c>
      <c r="G173" s="236"/>
      <c r="H173" s="240">
        <v>12.5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250</v>
      </c>
      <c r="AU173" s="246" t="s">
        <v>83</v>
      </c>
      <c r="AV173" s="13" t="s">
        <v>83</v>
      </c>
      <c r="AW173" s="13" t="s">
        <v>36</v>
      </c>
      <c r="AX173" s="13" t="s">
        <v>79</v>
      </c>
      <c r="AY173" s="246" t="s">
        <v>205</v>
      </c>
    </row>
    <row r="174" s="2" customFormat="1" ht="16.5" customHeight="1">
      <c r="A174" s="39"/>
      <c r="B174" s="40"/>
      <c r="C174" s="258" t="s">
        <v>387</v>
      </c>
      <c r="D174" s="258" t="s">
        <v>298</v>
      </c>
      <c r="E174" s="259" t="s">
        <v>388</v>
      </c>
      <c r="F174" s="260" t="s">
        <v>389</v>
      </c>
      <c r="G174" s="261" t="s">
        <v>260</v>
      </c>
      <c r="H174" s="262">
        <v>6.6299999999999999</v>
      </c>
      <c r="I174" s="263"/>
      <c r="J174" s="264">
        <f>ROUND(I174*H174,2)</f>
        <v>0</v>
      </c>
      <c r="K174" s="260" t="s">
        <v>212</v>
      </c>
      <c r="L174" s="265"/>
      <c r="M174" s="266" t="s">
        <v>19</v>
      </c>
      <c r="N174" s="267" t="s">
        <v>46</v>
      </c>
      <c r="O174" s="85"/>
      <c r="P174" s="222">
        <f>O174*H174</f>
        <v>0</v>
      </c>
      <c r="Q174" s="222">
        <v>0.080000000000000002</v>
      </c>
      <c r="R174" s="222">
        <f>Q174*H174</f>
        <v>0.53039999999999998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286</v>
      </c>
      <c r="AT174" s="224" t="s">
        <v>298</v>
      </c>
      <c r="AU174" s="224" t="s">
        <v>83</v>
      </c>
      <c r="AY174" s="18" t="s">
        <v>205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149</v>
      </c>
      <c r="BM174" s="224" t="s">
        <v>390</v>
      </c>
    </row>
    <row r="175" s="13" customFormat="1">
      <c r="A175" s="13"/>
      <c r="B175" s="235"/>
      <c r="C175" s="236"/>
      <c r="D175" s="237" t="s">
        <v>250</v>
      </c>
      <c r="E175" s="238" t="s">
        <v>19</v>
      </c>
      <c r="F175" s="239" t="s">
        <v>391</v>
      </c>
      <c r="G175" s="236"/>
      <c r="H175" s="240">
        <v>6.5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250</v>
      </c>
      <c r="AU175" s="246" t="s">
        <v>83</v>
      </c>
      <c r="AV175" s="13" t="s">
        <v>83</v>
      </c>
      <c r="AW175" s="13" t="s">
        <v>36</v>
      </c>
      <c r="AX175" s="13" t="s">
        <v>79</v>
      </c>
      <c r="AY175" s="246" t="s">
        <v>205</v>
      </c>
    </row>
    <row r="176" s="13" customFormat="1">
      <c r="A176" s="13"/>
      <c r="B176" s="235"/>
      <c r="C176" s="236"/>
      <c r="D176" s="237" t="s">
        <v>250</v>
      </c>
      <c r="E176" s="236"/>
      <c r="F176" s="239" t="s">
        <v>392</v>
      </c>
      <c r="G176" s="236"/>
      <c r="H176" s="240">
        <v>6.6299999999999999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250</v>
      </c>
      <c r="AU176" s="246" t="s">
        <v>83</v>
      </c>
      <c r="AV176" s="13" t="s">
        <v>83</v>
      </c>
      <c r="AW176" s="13" t="s">
        <v>4</v>
      </c>
      <c r="AX176" s="13" t="s">
        <v>79</v>
      </c>
      <c r="AY176" s="246" t="s">
        <v>205</v>
      </c>
    </row>
    <row r="177" s="2" customFormat="1" ht="16.5" customHeight="1">
      <c r="A177" s="39"/>
      <c r="B177" s="40"/>
      <c r="C177" s="258" t="s">
        <v>393</v>
      </c>
      <c r="D177" s="258" t="s">
        <v>298</v>
      </c>
      <c r="E177" s="259" t="s">
        <v>394</v>
      </c>
      <c r="F177" s="260" t="s">
        <v>395</v>
      </c>
      <c r="G177" s="261" t="s">
        <v>260</v>
      </c>
      <c r="H177" s="262">
        <v>6.1200000000000001</v>
      </c>
      <c r="I177" s="263"/>
      <c r="J177" s="264">
        <f>ROUND(I177*H177,2)</f>
        <v>0</v>
      </c>
      <c r="K177" s="260" t="s">
        <v>212</v>
      </c>
      <c r="L177" s="265"/>
      <c r="M177" s="266" t="s">
        <v>19</v>
      </c>
      <c r="N177" s="267" t="s">
        <v>46</v>
      </c>
      <c r="O177" s="85"/>
      <c r="P177" s="222">
        <f>O177*H177</f>
        <v>0</v>
      </c>
      <c r="Q177" s="222">
        <v>0.065670000000000006</v>
      </c>
      <c r="R177" s="222">
        <f>Q177*H177</f>
        <v>0.40190040000000005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286</v>
      </c>
      <c r="AT177" s="224" t="s">
        <v>298</v>
      </c>
      <c r="AU177" s="224" t="s">
        <v>83</v>
      </c>
      <c r="AY177" s="18" t="s">
        <v>205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149</v>
      </c>
      <c r="BM177" s="224" t="s">
        <v>396</v>
      </c>
    </row>
    <row r="178" s="13" customFormat="1">
      <c r="A178" s="13"/>
      <c r="B178" s="235"/>
      <c r="C178" s="236"/>
      <c r="D178" s="237" t="s">
        <v>250</v>
      </c>
      <c r="E178" s="238" t="s">
        <v>19</v>
      </c>
      <c r="F178" s="239" t="s">
        <v>397</v>
      </c>
      <c r="G178" s="236"/>
      <c r="H178" s="240">
        <v>6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250</v>
      </c>
      <c r="AU178" s="246" t="s">
        <v>83</v>
      </c>
      <c r="AV178" s="13" t="s">
        <v>83</v>
      </c>
      <c r="AW178" s="13" t="s">
        <v>36</v>
      </c>
      <c r="AX178" s="13" t="s">
        <v>79</v>
      </c>
      <c r="AY178" s="246" t="s">
        <v>205</v>
      </c>
    </row>
    <row r="179" s="13" customFormat="1">
      <c r="A179" s="13"/>
      <c r="B179" s="235"/>
      <c r="C179" s="236"/>
      <c r="D179" s="237" t="s">
        <v>250</v>
      </c>
      <c r="E179" s="236"/>
      <c r="F179" s="239" t="s">
        <v>398</v>
      </c>
      <c r="G179" s="236"/>
      <c r="H179" s="240">
        <v>6.1200000000000001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250</v>
      </c>
      <c r="AU179" s="246" t="s">
        <v>83</v>
      </c>
      <c r="AV179" s="13" t="s">
        <v>83</v>
      </c>
      <c r="AW179" s="13" t="s">
        <v>4</v>
      </c>
      <c r="AX179" s="13" t="s">
        <v>79</v>
      </c>
      <c r="AY179" s="246" t="s">
        <v>205</v>
      </c>
    </row>
    <row r="180" s="2" customFormat="1" ht="24.15" customHeight="1">
      <c r="A180" s="39"/>
      <c r="B180" s="40"/>
      <c r="C180" s="213" t="s">
        <v>399</v>
      </c>
      <c r="D180" s="213" t="s">
        <v>208</v>
      </c>
      <c r="E180" s="214" t="s">
        <v>400</v>
      </c>
      <c r="F180" s="215" t="s">
        <v>401</v>
      </c>
      <c r="G180" s="216" t="s">
        <v>260</v>
      </c>
      <c r="H180" s="217">
        <v>16.800000000000001</v>
      </c>
      <c r="I180" s="218"/>
      <c r="J180" s="219">
        <f>ROUND(I180*H180,2)</f>
        <v>0</v>
      </c>
      <c r="K180" s="215" t="s">
        <v>212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0.10095</v>
      </c>
      <c r="R180" s="222">
        <f>Q180*H180</f>
        <v>1.6959600000000001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149</v>
      </c>
      <c r="AT180" s="224" t="s">
        <v>208</v>
      </c>
      <c r="AU180" s="224" t="s">
        <v>83</v>
      </c>
      <c r="AY180" s="18" t="s">
        <v>205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149</v>
      </c>
      <c r="BM180" s="224" t="s">
        <v>402</v>
      </c>
    </row>
    <row r="181" s="2" customFormat="1">
      <c r="A181" s="39"/>
      <c r="B181" s="40"/>
      <c r="C181" s="41"/>
      <c r="D181" s="226" t="s">
        <v>215</v>
      </c>
      <c r="E181" s="41"/>
      <c r="F181" s="227" t="s">
        <v>403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215</v>
      </c>
      <c r="AU181" s="18" t="s">
        <v>83</v>
      </c>
    </row>
    <row r="182" s="13" customFormat="1">
      <c r="A182" s="13"/>
      <c r="B182" s="235"/>
      <c r="C182" s="236"/>
      <c r="D182" s="237" t="s">
        <v>250</v>
      </c>
      <c r="E182" s="238" t="s">
        <v>19</v>
      </c>
      <c r="F182" s="239" t="s">
        <v>404</v>
      </c>
      <c r="G182" s="236"/>
      <c r="H182" s="240">
        <v>8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250</v>
      </c>
      <c r="AU182" s="246" t="s">
        <v>83</v>
      </c>
      <c r="AV182" s="13" t="s">
        <v>83</v>
      </c>
      <c r="AW182" s="13" t="s">
        <v>36</v>
      </c>
      <c r="AX182" s="13" t="s">
        <v>75</v>
      </c>
      <c r="AY182" s="246" t="s">
        <v>205</v>
      </c>
    </row>
    <row r="183" s="13" customFormat="1">
      <c r="A183" s="13"/>
      <c r="B183" s="235"/>
      <c r="C183" s="236"/>
      <c r="D183" s="237" t="s">
        <v>250</v>
      </c>
      <c r="E183" s="238" t="s">
        <v>19</v>
      </c>
      <c r="F183" s="239" t="s">
        <v>405</v>
      </c>
      <c r="G183" s="236"/>
      <c r="H183" s="240">
        <v>8.8000000000000007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250</v>
      </c>
      <c r="AU183" s="246" t="s">
        <v>83</v>
      </c>
      <c r="AV183" s="13" t="s">
        <v>83</v>
      </c>
      <c r="AW183" s="13" t="s">
        <v>36</v>
      </c>
      <c r="AX183" s="13" t="s">
        <v>75</v>
      </c>
      <c r="AY183" s="246" t="s">
        <v>205</v>
      </c>
    </row>
    <row r="184" s="14" customFormat="1">
      <c r="A184" s="14"/>
      <c r="B184" s="247"/>
      <c r="C184" s="248"/>
      <c r="D184" s="237" t="s">
        <v>250</v>
      </c>
      <c r="E184" s="249" t="s">
        <v>19</v>
      </c>
      <c r="F184" s="250" t="s">
        <v>253</v>
      </c>
      <c r="G184" s="248"/>
      <c r="H184" s="251">
        <v>16.800000000000001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250</v>
      </c>
      <c r="AU184" s="257" t="s">
        <v>83</v>
      </c>
      <c r="AV184" s="14" t="s">
        <v>149</v>
      </c>
      <c r="AW184" s="14" t="s">
        <v>36</v>
      </c>
      <c r="AX184" s="14" t="s">
        <v>79</v>
      </c>
      <c r="AY184" s="257" t="s">
        <v>205</v>
      </c>
    </row>
    <row r="185" s="2" customFormat="1" ht="16.5" customHeight="1">
      <c r="A185" s="39"/>
      <c r="B185" s="40"/>
      <c r="C185" s="258" t="s">
        <v>406</v>
      </c>
      <c r="D185" s="258" t="s">
        <v>298</v>
      </c>
      <c r="E185" s="259" t="s">
        <v>407</v>
      </c>
      <c r="F185" s="260" t="s">
        <v>408</v>
      </c>
      <c r="G185" s="261" t="s">
        <v>260</v>
      </c>
      <c r="H185" s="262">
        <v>17.135999999999999</v>
      </c>
      <c r="I185" s="263"/>
      <c r="J185" s="264">
        <f>ROUND(I185*H185,2)</f>
        <v>0</v>
      </c>
      <c r="K185" s="260" t="s">
        <v>212</v>
      </c>
      <c r="L185" s="265"/>
      <c r="M185" s="266" t="s">
        <v>19</v>
      </c>
      <c r="N185" s="267" t="s">
        <v>46</v>
      </c>
      <c r="O185" s="85"/>
      <c r="P185" s="222">
        <f>O185*H185</f>
        <v>0</v>
      </c>
      <c r="Q185" s="222">
        <v>0.028000000000000001</v>
      </c>
      <c r="R185" s="222">
        <f>Q185*H185</f>
        <v>0.47980800000000001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286</v>
      </c>
      <c r="AT185" s="224" t="s">
        <v>298</v>
      </c>
      <c r="AU185" s="224" t="s">
        <v>83</v>
      </c>
      <c r="AY185" s="18" t="s">
        <v>205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149</v>
      </c>
      <c r="BM185" s="224" t="s">
        <v>409</v>
      </c>
    </row>
    <row r="186" s="13" customFormat="1">
      <c r="A186" s="13"/>
      <c r="B186" s="235"/>
      <c r="C186" s="236"/>
      <c r="D186" s="237" t="s">
        <v>250</v>
      </c>
      <c r="E186" s="236"/>
      <c r="F186" s="239" t="s">
        <v>410</v>
      </c>
      <c r="G186" s="236"/>
      <c r="H186" s="240">
        <v>17.135999999999999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4</v>
      </c>
      <c r="AX186" s="13" t="s">
        <v>79</v>
      </c>
      <c r="AY186" s="246" t="s">
        <v>205</v>
      </c>
    </row>
    <row r="187" s="2" customFormat="1" ht="16.5" customHeight="1">
      <c r="A187" s="39"/>
      <c r="B187" s="40"/>
      <c r="C187" s="213" t="s">
        <v>411</v>
      </c>
      <c r="D187" s="213" t="s">
        <v>208</v>
      </c>
      <c r="E187" s="214" t="s">
        <v>412</v>
      </c>
      <c r="F187" s="215" t="s">
        <v>413</v>
      </c>
      <c r="G187" s="216" t="s">
        <v>247</v>
      </c>
      <c r="H187" s="217">
        <v>10.9</v>
      </c>
      <c r="I187" s="218"/>
      <c r="J187" s="219">
        <f>ROUND(I187*H187,2)</f>
        <v>0</v>
      </c>
      <c r="K187" s="215" t="s">
        <v>212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0.00036000000000000002</v>
      </c>
      <c r="R187" s="222">
        <f>Q187*H187</f>
        <v>0.0039240000000000004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149</v>
      </c>
      <c r="AT187" s="224" t="s">
        <v>208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414</v>
      </c>
    </row>
    <row r="188" s="2" customFormat="1">
      <c r="A188" s="39"/>
      <c r="B188" s="40"/>
      <c r="C188" s="41"/>
      <c r="D188" s="226" t="s">
        <v>215</v>
      </c>
      <c r="E188" s="41"/>
      <c r="F188" s="227" t="s">
        <v>415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215</v>
      </c>
      <c r="AU188" s="18" t="s">
        <v>83</v>
      </c>
    </row>
    <row r="189" s="13" customFormat="1">
      <c r="A189" s="13"/>
      <c r="B189" s="235"/>
      <c r="C189" s="236"/>
      <c r="D189" s="237" t="s">
        <v>250</v>
      </c>
      <c r="E189" s="238" t="s">
        <v>19</v>
      </c>
      <c r="F189" s="239" t="s">
        <v>362</v>
      </c>
      <c r="G189" s="236"/>
      <c r="H189" s="240">
        <v>10.9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250</v>
      </c>
      <c r="AU189" s="246" t="s">
        <v>83</v>
      </c>
      <c r="AV189" s="13" t="s">
        <v>83</v>
      </c>
      <c r="AW189" s="13" t="s">
        <v>36</v>
      </c>
      <c r="AX189" s="13" t="s">
        <v>79</v>
      </c>
      <c r="AY189" s="246" t="s">
        <v>205</v>
      </c>
    </row>
    <row r="190" s="12" customFormat="1" ht="22.8" customHeight="1">
      <c r="A190" s="12"/>
      <c r="B190" s="197"/>
      <c r="C190" s="198"/>
      <c r="D190" s="199" t="s">
        <v>74</v>
      </c>
      <c r="E190" s="211" t="s">
        <v>416</v>
      </c>
      <c r="F190" s="211" t="s">
        <v>417</v>
      </c>
      <c r="G190" s="198"/>
      <c r="H190" s="198"/>
      <c r="I190" s="201"/>
      <c r="J190" s="212">
        <f>BK190</f>
        <v>0</v>
      </c>
      <c r="K190" s="198"/>
      <c r="L190" s="203"/>
      <c r="M190" s="204"/>
      <c r="N190" s="205"/>
      <c r="O190" s="205"/>
      <c r="P190" s="206">
        <f>SUM(P191:P200)</f>
        <v>0</v>
      </c>
      <c r="Q190" s="205"/>
      <c r="R190" s="206">
        <f>SUM(R191:R200)</f>
        <v>0</v>
      </c>
      <c r="S190" s="205"/>
      <c r="T190" s="207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79</v>
      </c>
      <c r="AT190" s="209" t="s">
        <v>74</v>
      </c>
      <c r="AU190" s="209" t="s">
        <v>79</v>
      </c>
      <c r="AY190" s="208" t="s">
        <v>205</v>
      </c>
      <c r="BK190" s="210">
        <f>SUM(BK191:BK200)</f>
        <v>0</v>
      </c>
    </row>
    <row r="191" s="2" customFormat="1" ht="24.15" customHeight="1">
      <c r="A191" s="39"/>
      <c r="B191" s="40"/>
      <c r="C191" s="213" t="s">
        <v>418</v>
      </c>
      <c r="D191" s="213" t="s">
        <v>208</v>
      </c>
      <c r="E191" s="214" t="s">
        <v>419</v>
      </c>
      <c r="F191" s="215" t="s">
        <v>420</v>
      </c>
      <c r="G191" s="216" t="s">
        <v>301</v>
      </c>
      <c r="H191" s="217">
        <v>10.429</v>
      </c>
      <c r="I191" s="218"/>
      <c r="J191" s="219">
        <f>ROUND(I191*H191,2)</f>
        <v>0</v>
      </c>
      <c r="K191" s="215" t="s">
        <v>212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149</v>
      </c>
      <c r="AT191" s="224" t="s">
        <v>208</v>
      </c>
      <c r="AU191" s="224" t="s">
        <v>83</v>
      </c>
      <c r="AY191" s="18" t="s">
        <v>205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149</v>
      </c>
      <c r="BM191" s="224" t="s">
        <v>421</v>
      </c>
    </row>
    <row r="192" s="2" customFormat="1">
      <c r="A192" s="39"/>
      <c r="B192" s="40"/>
      <c r="C192" s="41"/>
      <c r="D192" s="226" t="s">
        <v>215</v>
      </c>
      <c r="E192" s="41"/>
      <c r="F192" s="227" t="s">
        <v>422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215</v>
      </c>
      <c r="AU192" s="18" t="s">
        <v>83</v>
      </c>
    </row>
    <row r="193" s="13" customFormat="1">
      <c r="A193" s="13"/>
      <c r="B193" s="235"/>
      <c r="C193" s="236"/>
      <c r="D193" s="237" t="s">
        <v>250</v>
      </c>
      <c r="E193" s="238" t="s">
        <v>19</v>
      </c>
      <c r="F193" s="239" t="s">
        <v>423</v>
      </c>
      <c r="G193" s="236"/>
      <c r="H193" s="240">
        <v>8.1549999999999994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250</v>
      </c>
      <c r="AU193" s="246" t="s">
        <v>83</v>
      </c>
      <c r="AV193" s="13" t="s">
        <v>83</v>
      </c>
      <c r="AW193" s="13" t="s">
        <v>36</v>
      </c>
      <c r="AX193" s="13" t="s">
        <v>75</v>
      </c>
      <c r="AY193" s="246" t="s">
        <v>205</v>
      </c>
    </row>
    <row r="194" s="13" customFormat="1">
      <c r="A194" s="13"/>
      <c r="B194" s="235"/>
      <c r="C194" s="236"/>
      <c r="D194" s="237" t="s">
        <v>250</v>
      </c>
      <c r="E194" s="238" t="s">
        <v>19</v>
      </c>
      <c r="F194" s="239" t="s">
        <v>424</v>
      </c>
      <c r="G194" s="236"/>
      <c r="H194" s="240">
        <v>2.274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36</v>
      </c>
      <c r="AX194" s="13" t="s">
        <v>75</v>
      </c>
      <c r="AY194" s="246" t="s">
        <v>205</v>
      </c>
    </row>
    <row r="195" s="14" customFormat="1">
      <c r="A195" s="14"/>
      <c r="B195" s="247"/>
      <c r="C195" s="248"/>
      <c r="D195" s="237" t="s">
        <v>250</v>
      </c>
      <c r="E195" s="249" t="s">
        <v>19</v>
      </c>
      <c r="F195" s="250" t="s">
        <v>253</v>
      </c>
      <c r="G195" s="248"/>
      <c r="H195" s="251">
        <v>10.428999999999999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250</v>
      </c>
      <c r="AU195" s="257" t="s">
        <v>83</v>
      </c>
      <c r="AV195" s="14" t="s">
        <v>149</v>
      </c>
      <c r="AW195" s="14" t="s">
        <v>36</v>
      </c>
      <c r="AX195" s="14" t="s">
        <v>79</v>
      </c>
      <c r="AY195" s="257" t="s">
        <v>205</v>
      </c>
    </row>
    <row r="196" s="2" customFormat="1" ht="24.15" customHeight="1">
      <c r="A196" s="39"/>
      <c r="B196" s="40"/>
      <c r="C196" s="213" t="s">
        <v>425</v>
      </c>
      <c r="D196" s="213" t="s">
        <v>208</v>
      </c>
      <c r="E196" s="214" t="s">
        <v>426</v>
      </c>
      <c r="F196" s="215" t="s">
        <v>427</v>
      </c>
      <c r="G196" s="216" t="s">
        <v>301</v>
      </c>
      <c r="H196" s="217">
        <v>406.73099999999999</v>
      </c>
      <c r="I196" s="218"/>
      <c r="J196" s="219">
        <f>ROUND(I196*H196,2)</f>
        <v>0</v>
      </c>
      <c r="K196" s="215" t="s">
        <v>212</v>
      </c>
      <c r="L196" s="45"/>
      <c r="M196" s="220" t="s">
        <v>19</v>
      </c>
      <c r="N196" s="221" t="s">
        <v>46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149</v>
      </c>
      <c r="AT196" s="224" t="s">
        <v>208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428</v>
      </c>
    </row>
    <row r="197" s="2" customFormat="1">
      <c r="A197" s="39"/>
      <c r="B197" s="40"/>
      <c r="C197" s="41"/>
      <c r="D197" s="226" t="s">
        <v>215</v>
      </c>
      <c r="E197" s="41"/>
      <c r="F197" s="227" t="s">
        <v>429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215</v>
      </c>
      <c r="AU197" s="18" t="s">
        <v>83</v>
      </c>
    </row>
    <row r="198" s="13" customFormat="1">
      <c r="A198" s="13"/>
      <c r="B198" s="235"/>
      <c r="C198" s="236"/>
      <c r="D198" s="237" t="s">
        <v>250</v>
      </c>
      <c r="E198" s="236"/>
      <c r="F198" s="239" t="s">
        <v>430</v>
      </c>
      <c r="G198" s="236"/>
      <c r="H198" s="240">
        <v>406.73099999999999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4</v>
      </c>
      <c r="AX198" s="13" t="s">
        <v>79</v>
      </c>
      <c r="AY198" s="246" t="s">
        <v>205</v>
      </c>
    </row>
    <row r="199" s="2" customFormat="1" ht="16.5" customHeight="1">
      <c r="A199" s="39"/>
      <c r="B199" s="40"/>
      <c r="C199" s="213" t="s">
        <v>431</v>
      </c>
      <c r="D199" s="213" t="s">
        <v>208</v>
      </c>
      <c r="E199" s="214" t="s">
        <v>432</v>
      </c>
      <c r="F199" s="215" t="s">
        <v>433</v>
      </c>
      <c r="G199" s="216" t="s">
        <v>301</v>
      </c>
      <c r="H199" s="217">
        <v>10.429</v>
      </c>
      <c r="I199" s="218"/>
      <c r="J199" s="219">
        <f>ROUND(I199*H199,2)</f>
        <v>0</v>
      </c>
      <c r="K199" s="215" t="s">
        <v>212</v>
      </c>
      <c r="L199" s="45"/>
      <c r="M199" s="220" t="s">
        <v>19</v>
      </c>
      <c r="N199" s="221" t="s">
        <v>46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149</v>
      </c>
      <c r="AT199" s="224" t="s">
        <v>208</v>
      </c>
      <c r="AU199" s="224" t="s">
        <v>83</v>
      </c>
      <c r="AY199" s="18" t="s">
        <v>205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149</v>
      </c>
      <c r="BM199" s="224" t="s">
        <v>434</v>
      </c>
    </row>
    <row r="200" s="2" customFormat="1">
      <c r="A200" s="39"/>
      <c r="B200" s="40"/>
      <c r="C200" s="41"/>
      <c r="D200" s="226" t="s">
        <v>215</v>
      </c>
      <c r="E200" s="41"/>
      <c r="F200" s="227" t="s">
        <v>435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215</v>
      </c>
      <c r="AU200" s="18" t="s">
        <v>83</v>
      </c>
    </row>
    <row r="201" s="12" customFormat="1" ht="22.8" customHeight="1">
      <c r="A201" s="12"/>
      <c r="B201" s="197"/>
      <c r="C201" s="198"/>
      <c r="D201" s="199" t="s">
        <v>74</v>
      </c>
      <c r="E201" s="211" t="s">
        <v>436</v>
      </c>
      <c r="F201" s="211" t="s">
        <v>437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SUM(P202:P203)</f>
        <v>0</v>
      </c>
      <c r="Q201" s="205"/>
      <c r="R201" s="206">
        <f>SUM(R202:R203)</f>
        <v>0</v>
      </c>
      <c r="S201" s="205"/>
      <c r="T201" s="207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79</v>
      </c>
      <c r="AT201" s="209" t="s">
        <v>74</v>
      </c>
      <c r="AU201" s="209" t="s">
        <v>79</v>
      </c>
      <c r="AY201" s="208" t="s">
        <v>205</v>
      </c>
      <c r="BK201" s="210">
        <f>SUM(BK202:BK203)</f>
        <v>0</v>
      </c>
    </row>
    <row r="202" s="2" customFormat="1" ht="24.15" customHeight="1">
      <c r="A202" s="39"/>
      <c r="B202" s="40"/>
      <c r="C202" s="213" t="s">
        <v>438</v>
      </c>
      <c r="D202" s="213" t="s">
        <v>208</v>
      </c>
      <c r="E202" s="214" t="s">
        <v>439</v>
      </c>
      <c r="F202" s="215" t="s">
        <v>440</v>
      </c>
      <c r="G202" s="216" t="s">
        <v>301</v>
      </c>
      <c r="H202" s="217">
        <v>13.236000000000001</v>
      </c>
      <c r="I202" s="218"/>
      <c r="J202" s="219">
        <f>ROUND(I202*H202,2)</f>
        <v>0</v>
      </c>
      <c r="K202" s="215" t="s">
        <v>212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149</v>
      </c>
      <c r="AT202" s="224" t="s">
        <v>208</v>
      </c>
      <c r="AU202" s="224" t="s">
        <v>83</v>
      </c>
      <c r="AY202" s="18" t="s">
        <v>205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149</v>
      </c>
      <c r="BM202" s="224" t="s">
        <v>441</v>
      </c>
    </row>
    <row r="203" s="2" customFormat="1">
      <c r="A203" s="39"/>
      <c r="B203" s="40"/>
      <c r="C203" s="41"/>
      <c r="D203" s="226" t="s">
        <v>215</v>
      </c>
      <c r="E203" s="41"/>
      <c r="F203" s="227" t="s">
        <v>442</v>
      </c>
      <c r="G203" s="41"/>
      <c r="H203" s="41"/>
      <c r="I203" s="228"/>
      <c r="J203" s="41"/>
      <c r="K203" s="41"/>
      <c r="L203" s="45"/>
      <c r="M203" s="231"/>
      <c r="N203" s="232"/>
      <c r="O203" s="233"/>
      <c r="P203" s="233"/>
      <c r="Q203" s="233"/>
      <c r="R203" s="233"/>
      <c r="S203" s="233"/>
      <c r="T203" s="23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215</v>
      </c>
      <c r="AU203" s="18" t="s">
        <v>83</v>
      </c>
    </row>
    <row r="204" s="2" customFormat="1" ht="6.96" customHeight="1">
      <c r="A204" s="3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FLBmoVu/l/Cprua+nZMSOf26VmLLldJ5xWN8De/YbX4boqSf8AvysK2gZjf5i+r9DQsh03R2sRHsXEItoL/FAg==" hashValue="kk9x5fzhSKOgdUahIwoULVTrITHFsm1Rm13D315Sf25TGKINNMIFHL0LHuEVoDa+I3NbEr0rBCRilt2c88KSdA==" algorithmName="SHA-512" password="CC35"/>
  <autoFilter ref="C92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331"/>
    <hyperlink ref="F102" r:id="rId2" display="https://podminky.urs.cz/item/CS_URS_2023_01/113107341"/>
    <hyperlink ref="F107" r:id="rId3" display="https://podminky.urs.cz/item/CS_URS_2023_01/113202111"/>
    <hyperlink ref="F112" r:id="rId4" display="https://podminky.urs.cz/item/CS_URS_2023_01/122251301"/>
    <hyperlink ref="F115" r:id="rId5" display="https://podminky.urs.cz/item/CS_URS_2023_01/129001101"/>
    <hyperlink ref="F117" r:id="rId6" display="https://podminky.urs.cz/item/CS_URS_2023_01/162751117"/>
    <hyperlink ref="F119" r:id="rId7" display="https://podminky.urs.cz/item/CS_URS_2023_01/162751119"/>
    <hyperlink ref="F122" r:id="rId8" display="https://podminky.urs.cz/item/CS_URS_2023_01/167151101"/>
    <hyperlink ref="F124" r:id="rId9" display="https://podminky.urs.cz/item/CS_URS_2023_01/171151112"/>
    <hyperlink ref="F129" r:id="rId10" display="https://podminky.urs.cz/item/CS_URS_2023_01/171251201"/>
    <hyperlink ref="F131" r:id="rId11" display="https://podminky.urs.cz/item/CS_URS_2023_01/181152302"/>
    <hyperlink ref="F135" r:id="rId12" display="https://podminky.urs.cz/item/CS_URS_2023_01/564851011"/>
    <hyperlink ref="F138" r:id="rId13" display="https://podminky.urs.cz/item/CS_URS_2023_01/596211110"/>
    <hyperlink ref="F153" r:id="rId14" display="https://podminky.urs.cz/item/CS_URS_2023_01/596211114"/>
    <hyperlink ref="F156" r:id="rId15" display="https://podminky.urs.cz/item/CS_URS_2023_01/599141111"/>
    <hyperlink ref="F160" r:id="rId16" display="https://podminky.urs.cz/item/CS_URS_2023_01/637121112"/>
    <hyperlink ref="F164" r:id="rId17" display="https://podminky.urs.cz/item/CS_URS_2023_01/899331111"/>
    <hyperlink ref="F167" r:id="rId18" display="https://podminky.urs.cz/item/CS_URS_2023_01/915321115"/>
    <hyperlink ref="F170" r:id="rId19" display="https://podminky.urs.cz/item/CS_URS_2023_01/915611111"/>
    <hyperlink ref="F172" r:id="rId20" display="https://podminky.urs.cz/item/CS_URS_2023_01/916131213"/>
    <hyperlink ref="F181" r:id="rId21" display="https://podminky.urs.cz/item/CS_URS_2023_01/916331112"/>
    <hyperlink ref="F188" r:id="rId22" display="https://podminky.urs.cz/item/CS_URS_2023_01/919726121"/>
    <hyperlink ref="F192" r:id="rId23" display="https://podminky.urs.cz/item/CS_URS_2023_01/997221561"/>
    <hyperlink ref="F197" r:id="rId24" display="https://podminky.urs.cz/item/CS_URS_2023_01/997221569"/>
    <hyperlink ref="F200" r:id="rId25" display="https://podminky.urs.cz/item/CS_URS_2023_01/997221611"/>
    <hyperlink ref="F203" r:id="rId26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443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ROUND((SUM(BE93:BE232)),  2)</f>
        <v>0</v>
      </c>
      <c r="G35" s="39"/>
      <c r="H35" s="39"/>
      <c r="I35" s="158">
        <v>0.20999999999999999</v>
      </c>
      <c r="J35" s="157">
        <f>ROUND(((SUM(BE93:BE232))*I35),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ROUND((SUM(BF93:BF232)),  2)</f>
        <v>0</v>
      </c>
      <c r="G36" s="39"/>
      <c r="H36" s="39"/>
      <c r="I36" s="158">
        <v>0.14999999999999999</v>
      </c>
      <c r="J36" s="157">
        <f>ROUND(((SUM(BF93:BF232))*I36),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ROUND((SUM(BG93:BG232)),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ROUND((SUM(BH93:BH232)),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ROUND((SUM(BI93:BI232)),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1.2 - Sjezd do MK - 2.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J150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J175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J179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J182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J213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J230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1.2 - Sjezd do MK - 2. sjezd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9.9540772000000004</v>
      </c>
      <c r="S93" s="97"/>
      <c r="T93" s="195">
        <f>T94</f>
        <v>8.8129000000000008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P95+P150+P175+P179+P182+P213+P230</f>
        <v>0</v>
      </c>
      <c r="Q94" s="205"/>
      <c r="R94" s="206">
        <f>R95+R150+R175+R179+R182+R213+R230</f>
        <v>9.9540772000000004</v>
      </c>
      <c r="S94" s="205"/>
      <c r="T94" s="207">
        <f>T95+T150+T175+T179+T182+T213+T230</f>
        <v>8.8129000000000008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BK95+BK150+BK175+BK179+BK182+BK213+BK230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SUM(P96:P149)</f>
        <v>0</v>
      </c>
      <c r="Q95" s="205"/>
      <c r="R95" s="206">
        <f>SUM(R96:R149)</f>
        <v>1.5249999999999999</v>
      </c>
      <c r="S95" s="205"/>
      <c r="T95" s="207">
        <f>SUM(T96:T149)</f>
        <v>8.7309000000000001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SUM(BK96:BK149)</f>
        <v>0</v>
      </c>
    </row>
    <row r="96" s="2" customFormat="1" ht="37.8" customHeight="1">
      <c r="A96" s="39"/>
      <c r="B96" s="40"/>
      <c r="C96" s="213" t="s">
        <v>79</v>
      </c>
      <c r="D96" s="213" t="s">
        <v>208</v>
      </c>
      <c r="E96" s="214" t="s">
        <v>444</v>
      </c>
      <c r="F96" s="215" t="s">
        <v>445</v>
      </c>
      <c r="G96" s="216" t="s">
        <v>247</v>
      </c>
      <c r="H96" s="217">
        <v>4.75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0.28999999999999998</v>
      </c>
      <c r="T96" s="223">
        <f>S96*H96</f>
        <v>1.3775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446</v>
      </c>
    </row>
    <row r="97" s="2" customFormat="1">
      <c r="A97" s="39"/>
      <c r="B97" s="40"/>
      <c r="C97" s="41"/>
      <c r="D97" s="226" t="s">
        <v>215</v>
      </c>
      <c r="E97" s="41"/>
      <c r="F97" s="227" t="s">
        <v>447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448</v>
      </c>
      <c r="G98" s="236"/>
      <c r="H98" s="240">
        <v>22.399999999999999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75</v>
      </c>
      <c r="AY98" s="246" t="s">
        <v>205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449</v>
      </c>
      <c r="G99" s="236"/>
      <c r="H99" s="240">
        <v>-17.649999999999999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75</v>
      </c>
      <c r="AY99" s="246" t="s">
        <v>205</v>
      </c>
    </row>
    <row r="100" s="14" customFormat="1">
      <c r="A100" s="14"/>
      <c r="B100" s="247"/>
      <c r="C100" s="248"/>
      <c r="D100" s="237" t="s">
        <v>250</v>
      </c>
      <c r="E100" s="249" t="s">
        <v>19</v>
      </c>
      <c r="F100" s="250" t="s">
        <v>253</v>
      </c>
      <c r="G100" s="248"/>
      <c r="H100" s="251">
        <v>4.75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250</v>
      </c>
      <c r="AU100" s="257" t="s">
        <v>83</v>
      </c>
      <c r="AV100" s="14" t="s">
        <v>149</v>
      </c>
      <c r="AW100" s="14" t="s">
        <v>36</v>
      </c>
      <c r="AX100" s="14" t="s">
        <v>79</v>
      </c>
      <c r="AY100" s="257" t="s">
        <v>205</v>
      </c>
    </row>
    <row r="101" s="2" customFormat="1" ht="33" customHeight="1">
      <c r="A101" s="39"/>
      <c r="B101" s="40"/>
      <c r="C101" s="213" t="s">
        <v>83</v>
      </c>
      <c r="D101" s="213" t="s">
        <v>208</v>
      </c>
      <c r="E101" s="214" t="s">
        <v>450</v>
      </c>
      <c r="F101" s="215" t="s">
        <v>451</v>
      </c>
      <c r="G101" s="216" t="s">
        <v>247</v>
      </c>
      <c r="H101" s="217">
        <v>4.75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0.23999999999999999</v>
      </c>
      <c r="T101" s="223">
        <f>S101*H101</f>
        <v>1.1399999999999999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452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453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448</v>
      </c>
      <c r="G103" s="236"/>
      <c r="H103" s="240">
        <v>22.399999999999999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75</v>
      </c>
      <c r="AY103" s="246" t="s">
        <v>205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449</v>
      </c>
      <c r="G104" s="236"/>
      <c r="H104" s="240">
        <v>-17.649999999999999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75</v>
      </c>
      <c r="AY104" s="246" t="s">
        <v>205</v>
      </c>
    </row>
    <row r="105" s="14" customFormat="1">
      <c r="A105" s="14"/>
      <c r="B105" s="247"/>
      <c r="C105" s="248"/>
      <c r="D105" s="237" t="s">
        <v>250</v>
      </c>
      <c r="E105" s="249" t="s">
        <v>19</v>
      </c>
      <c r="F105" s="250" t="s">
        <v>253</v>
      </c>
      <c r="G105" s="248"/>
      <c r="H105" s="251">
        <v>4.75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250</v>
      </c>
      <c r="AU105" s="257" t="s">
        <v>83</v>
      </c>
      <c r="AV105" s="14" t="s">
        <v>149</v>
      </c>
      <c r="AW105" s="14" t="s">
        <v>36</v>
      </c>
      <c r="AX105" s="14" t="s">
        <v>79</v>
      </c>
      <c r="AY105" s="257" t="s">
        <v>205</v>
      </c>
    </row>
    <row r="106" s="2" customFormat="1" ht="33" customHeight="1">
      <c r="A106" s="39"/>
      <c r="B106" s="40"/>
      <c r="C106" s="213" t="s">
        <v>126</v>
      </c>
      <c r="D106" s="213" t="s">
        <v>208</v>
      </c>
      <c r="E106" s="214" t="s">
        <v>245</v>
      </c>
      <c r="F106" s="215" t="s">
        <v>246</v>
      </c>
      <c r="G106" s="216" t="s">
        <v>247</v>
      </c>
      <c r="H106" s="217">
        <v>7.7999999999999998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0.32500000000000001</v>
      </c>
      <c r="T106" s="223">
        <f>S106*H106</f>
        <v>2.5350000000000001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454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249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455</v>
      </c>
      <c r="G108" s="236"/>
      <c r="H108" s="240">
        <v>7.7999999999999998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79</v>
      </c>
      <c r="AY108" s="246" t="s">
        <v>205</v>
      </c>
    </row>
    <row r="109" s="2" customFormat="1" ht="33" customHeight="1">
      <c r="A109" s="39"/>
      <c r="B109" s="40"/>
      <c r="C109" s="213" t="s">
        <v>149</v>
      </c>
      <c r="D109" s="213" t="s">
        <v>208</v>
      </c>
      <c r="E109" s="214" t="s">
        <v>254</v>
      </c>
      <c r="F109" s="215" t="s">
        <v>255</v>
      </c>
      <c r="G109" s="216" t="s">
        <v>247</v>
      </c>
      <c r="H109" s="217">
        <v>7.7999999999999998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0.098000000000000004</v>
      </c>
      <c r="T109" s="223">
        <f>S109*H109</f>
        <v>0.76439999999999997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456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257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13" customFormat="1">
      <c r="A111" s="13"/>
      <c r="B111" s="235"/>
      <c r="C111" s="236"/>
      <c r="D111" s="237" t="s">
        <v>250</v>
      </c>
      <c r="E111" s="238" t="s">
        <v>19</v>
      </c>
      <c r="F111" s="239" t="s">
        <v>455</v>
      </c>
      <c r="G111" s="236"/>
      <c r="H111" s="240">
        <v>7.7999999999999998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250</v>
      </c>
      <c r="AU111" s="246" t="s">
        <v>83</v>
      </c>
      <c r="AV111" s="13" t="s">
        <v>83</v>
      </c>
      <c r="AW111" s="13" t="s">
        <v>36</v>
      </c>
      <c r="AX111" s="13" t="s">
        <v>79</v>
      </c>
      <c r="AY111" s="246" t="s">
        <v>205</v>
      </c>
    </row>
    <row r="112" s="2" customFormat="1" ht="33" customHeight="1">
      <c r="A112" s="39"/>
      <c r="B112" s="40"/>
      <c r="C112" s="213" t="s">
        <v>204</v>
      </c>
      <c r="D112" s="213" t="s">
        <v>208</v>
      </c>
      <c r="E112" s="214" t="s">
        <v>457</v>
      </c>
      <c r="F112" s="215" t="s">
        <v>458</v>
      </c>
      <c r="G112" s="216" t="s">
        <v>247</v>
      </c>
      <c r="H112" s="217">
        <v>4.75</v>
      </c>
      <c r="I112" s="218"/>
      <c r="J112" s="219">
        <f>ROUND(I112*H112,2)</f>
        <v>0</v>
      </c>
      <c r="K112" s="215" t="s">
        <v>212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0.316</v>
      </c>
      <c r="T112" s="223">
        <f>S112*H112</f>
        <v>1.5010000000000001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149</v>
      </c>
      <c r="AT112" s="224" t="s">
        <v>208</v>
      </c>
      <c r="AU112" s="224" t="s">
        <v>83</v>
      </c>
      <c r="AY112" s="18" t="s">
        <v>205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149</v>
      </c>
      <c r="BM112" s="224" t="s">
        <v>459</v>
      </c>
    </row>
    <row r="113" s="2" customFormat="1">
      <c r="A113" s="39"/>
      <c r="B113" s="40"/>
      <c r="C113" s="41"/>
      <c r="D113" s="226" t="s">
        <v>215</v>
      </c>
      <c r="E113" s="41"/>
      <c r="F113" s="227" t="s">
        <v>460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215</v>
      </c>
      <c r="AU113" s="18" t="s">
        <v>83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448</v>
      </c>
      <c r="G114" s="236"/>
      <c r="H114" s="240">
        <v>22.399999999999999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75</v>
      </c>
      <c r="AY114" s="246" t="s">
        <v>205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449</v>
      </c>
      <c r="G115" s="236"/>
      <c r="H115" s="240">
        <v>-17.649999999999999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75</v>
      </c>
      <c r="AY115" s="246" t="s">
        <v>205</v>
      </c>
    </row>
    <row r="116" s="14" customFormat="1">
      <c r="A116" s="14"/>
      <c r="B116" s="247"/>
      <c r="C116" s="248"/>
      <c r="D116" s="237" t="s">
        <v>250</v>
      </c>
      <c r="E116" s="249" t="s">
        <v>19</v>
      </c>
      <c r="F116" s="250" t="s">
        <v>253</v>
      </c>
      <c r="G116" s="248"/>
      <c r="H116" s="251">
        <v>4.75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250</v>
      </c>
      <c r="AU116" s="257" t="s">
        <v>83</v>
      </c>
      <c r="AV116" s="14" t="s">
        <v>149</v>
      </c>
      <c r="AW116" s="14" t="s">
        <v>36</v>
      </c>
      <c r="AX116" s="14" t="s">
        <v>79</v>
      </c>
      <c r="AY116" s="257" t="s">
        <v>205</v>
      </c>
    </row>
    <row r="117" s="2" customFormat="1" ht="24.15" customHeight="1">
      <c r="A117" s="39"/>
      <c r="B117" s="40"/>
      <c r="C117" s="213" t="s">
        <v>275</v>
      </c>
      <c r="D117" s="213" t="s">
        <v>208</v>
      </c>
      <c r="E117" s="214" t="s">
        <v>258</v>
      </c>
      <c r="F117" s="215" t="s">
        <v>259</v>
      </c>
      <c r="G117" s="216" t="s">
        <v>260</v>
      </c>
      <c r="H117" s="217">
        <v>5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0.20499999999999999</v>
      </c>
      <c r="T117" s="223">
        <f>S117*H117</f>
        <v>1.0249999999999999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461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262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462</v>
      </c>
      <c r="G119" s="236"/>
      <c r="H119" s="240">
        <v>5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2" customFormat="1" ht="24.15" customHeight="1">
      <c r="A120" s="39"/>
      <c r="B120" s="40"/>
      <c r="C120" s="213" t="s">
        <v>280</v>
      </c>
      <c r="D120" s="213" t="s">
        <v>208</v>
      </c>
      <c r="E120" s="214" t="s">
        <v>463</v>
      </c>
      <c r="F120" s="215" t="s">
        <v>464</v>
      </c>
      <c r="G120" s="216" t="s">
        <v>260</v>
      </c>
      <c r="H120" s="217">
        <v>9.6999999999999993</v>
      </c>
      <c r="I120" s="218"/>
      <c r="J120" s="219">
        <f>ROUND(I120*H120,2)</f>
        <v>0</v>
      </c>
      <c r="K120" s="215" t="s">
        <v>212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0.040000000000000001</v>
      </c>
      <c r="T120" s="223">
        <f>S120*H120</f>
        <v>0.38799999999999996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149</v>
      </c>
      <c r="AT120" s="224" t="s">
        <v>208</v>
      </c>
      <c r="AU120" s="224" t="s">
        <v>83</v>
      </c>
      <c r="AY120" s="18" t="s">
        <v>205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149</v>
      </c>
      <c r="BM120" s="224" t="s">
        <v>465</v>
      </c>
    </row>
    <row r="121" s="2" customFormat="1">
      <c r="A121" s="39"/>
      <c r="B121" s="40"/>
      <c r="C121" s="41"/>
      <c r="D121" s="226" t="s">
        <v>215</v>
      </c>
      <c r="E121" s="41"/>
      <c r="F121" s="227" t="s">
        <v>466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83</v>
      </c>
    </row>
    <row r="122" s="13" customFormat="1">
      <c r="A122" s="13"/>
      <c r="B122" s="235"/>
      <c r="C122" s="236"/>
      <c r="D122" s="237" t="s">
        <v>250</v>
      </c>
      <c r="E122" s="238" t="s">
        <v>19</v>
      </c>
      <c r="F122" s="239" t="s">
        <v>467</v>
      </c>
      <c r="G122" s="236"/>
      <c r="H122" s="240">
        <v>9.6999999999999993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250</v>
      </c>
      <c r="AU122" s="246" t="s">
        <v>83</v>
      </c>
      <c r="AV122" s="13" t="s">
        <v>83</v>
      </c>
      <c r="AW122" s="13" t="s">
        <v>36</v>
      </c>
      <c r="AX122" s="13" t="s">
        <v>79</v>
      </c>
      <c r="AY122" s="246" t="s">
        <v>205</v>
      </c>
    </row>
    <row r="123" s="2" customFormat="1" ht="24.15" customHeight="1">
      <c r="A123" s="39"/>
      <c r="B123" s="40"/>
      <c r="C123" s="213" t="s">
        <v>286</v>
      </c>
      <c r="D123" s="213" t="s">
        <v>208</v>
      </c>
      <c r="E123" s="214" t="s">
        <v>265</v>
      </c>
      <c r="F123" s="215" t="s">
        <v>266</v>
      </c>
      <c r="G123" s="216" t="s">
        <v>267</v>
      </c>
      <c r="H123" s="217">
        <v>4.8310000000000004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468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269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13" customFormat="1">
      <c r="A125" s="13"/>
      <c r="B125" s="235"/>
      <c r="C125" s="236"/>
      <c r="D125" s="237" t="s">
        <v>250</v>
      </c>
      <c r="E125" s="238" t="s">
        <v>19</v>
      </c>
      <c r="F125" s="239" t="s">
        <v>469</v>
      </c>
      <c r="G125" s="236"/>
      <c r="H125" s="240">
        <v>0.33100000000000002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250</v>
      </c>
      <c r="AU125" s="246" t="s">
        <v>83</v>
      </c>
      <c r="AV125" s="13" t="s">
        <v>83</v>
      </c>
      <c r="AW125" s="13" t="s">
        <v>36</v>
      </c>
      <c r="AX125" s="13" t="s">
        <v>75</v>
      </c>
      <c r="AY125" s="246" t="s">
        <v>205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470</v>
      </c>
      <c r="G126" s="236"/>
      <c r="H126" s="240">
        <v>4.5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75</v>
      </c>
      <c r="AY126" s="246" t="s">
        <v>205</v>
      </c>
    </row>
    <row r="127" s="14" customFormat="1">
      <c r="A127" s="14"/>
      <c r="B127" s="247"/>
      <c r="C127" s="248"/>
      <c r="D127" s="237" t="s">
        <v>250</v>
      </c>
      <c r="E127" s="249" t="s">
        <v>19</v>
      </c>
      <c r="F127" s="250" t="s">
        <v>253</v>
      </c>
      <c r="G127" s="248"/>
      <c r="H127" s="251">
        <v>4.8310000000000004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250</v>
      </c>
      <c r="AU127" s="257" t="s">
        <v>83</v>
      </c>
      <c r="AV127" s="14" t="s">
        <v>149</v>
      </c>
      <c r="AW127" s="14" t="s">
        <v>36</v>
      </c>
      <c r="AX127" s="14" t="s">
        <v>79</v>
      </c>
      <c r="AY127" s="257" t="s">
        <v>205</v>
      </c>
    </row>
    <row r="128" s="2" customFormat="1" ht="24.15" customHeight="1">
      <c r="A128" s="39"/>
      <c r="B128" s="40"/>
      <c r="C128" s="213" t="s">
        <v>291</v>
      </c>
      <c r="D128" s="213" t="s">
        <v>208</v>
      </c>
      <c r="E128" s="214" t="s">
        <v>271</v>
      </c>
      <c r="F128" s="215" t="s">
        <v>272</v>
      </c>
      <c r="G128" s="216" t="s">
        <v>267</v>
      </c>
      <c r="H128" s="217">
        <v>4.8310000000000004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471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274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2" customFormat="1" ht="37.8" customHeight="1">
      <c r="A130" s="39"/>
      <c r="B130" s="40"/>
      <c r="C130" s="213" t="s">
        <v>297</v>
      </c>
      <c r="D130" s="213" t="s">
        <v>208</v>
      </c>
      <c r="E130" s="214" t="s">
        <v>276</v>
      </c>
      <c r="F130" s="215" t="s">
        <v>277</v>
      </c>
      <c r="G130" s="216" t="s">
        <v>267</v>
      </c>
      <c r="H130" s="217">
        <v>4.8310000000000004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472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279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2" customFormat="1" ht="37.8" customHeight="1">
      <c r="A132" s="39"/>
      <c r="B132" s="40"/>
      <c r="C132" s="213" t="s">
        <v>304</v>
      </c>
      <c r="D132" s="213" t="s">
        <v>208</v>
      </c>
      <c r="E132" s="214" t="s">
        <v>281</v>
      </c>
      <c r="F132" s="215" t="s">
        <v>282</v>
      </c>
      <c r="G132" s="216" t="s">
        <v>267</v>
      </c>
      <c r="H132" s="217">
        <v>144.93000000000001</v>
      </c>
      <c r="I132" s="218"/>
      <c r="J132" s="219">
        <f>ROUND(I132*H132,2)</f>
        <v>0</v>
      </c>
      <c r="K132" s="215" t="s">
        <v>212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149</v>
      </c>
      <c r="AT132" s="224" t="s">
        <v>208</v>
      </c>
      <c r="AU132" s="224" t="s">
        <v>83</v>
      </c>
      <c r="AY132" s="18" t="s">
        <v>205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149</v>
      </c>
      <c r="BM132" s="224" t="s">
        <v>473</v>
      </c>
    </row>
    <row r="133" s="2" customFormat="1">
      <c r="A133" s="39"/>
      <c r="B133" s="40"/>
      <c r="C133" s="41"/>
      <c r="D133" s="226" t="s">
        <v>215</v>
      </c>
      <c r="E133" s="41"/>
      <c r="F133" s="227" t="s">
        <v>284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83</v>
      </c>
    </row>
    <row r="134" s="13" customFormat="1">
      <c r="A134" s="13"/>
      <c r="B134" s="235"/>
      <c r="C134" s="236"/>
      <c r="D134" s="237" t="s">
        <v>250</v>
      </c>
      <c r="E134" s="236"/>
      <c r="F134" s="239" t="s">
        <v>474</v>
      </c>
      <c r="G134" s="236"/>
      <c r="H134" s="240">
        <v>144.93000000000001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250</v>
      </c>
      <c r="AU134" s="246" t="s">
        <v>83</v>
      </c>
      <c r="AV134" s="13" t="s">
        <v>83</v>
      </c>
      <c r="AW134" s="13" t="s">
        <v>4</v>
      </c>
      <c r="AX134" s="13" t="s">
        <v>79</v>
      </c>
      <c r="AY134" s="246" t="s">
        <v>205</v>
      </c>
    </row>
    <row r="135" s="2" customFormat="1" ht="24.15" customHeight="1">
      <c r="A135" s="39"/>
      <c r="B135" s="40"/>
      <c r="C135" s="213" t="s">
        <v>309</v>
      </c>
      <c r="D135" s="213" t="s">
        <v>208</v>
      </c>
      <c r="E135" s="214" t="s">
        <v>287</v>
      </c>
      <c r="F135" s="215" t="s">
        <v>288</v>
      </c>
      <c r="G135" s="216" t="s">
        <v>267</v>
      </c>
      <c r="H135" s="217">
        <v>4.8310000000000004</v>
      </c>
      <c r="I135" s="218"/>
      <c r="J135" s="219">
        <f>ROUND(I135*H135,2)</f>
        <v>0</v>
      </c>
      <c r="K135" s="215" t="s">
        <v>212</v>
      </c>
      <c r="L135" s="45"/>
      <c r="M135" s="220" t="s">
        <v>19</v>
      </c>
      <c r="N135" s="221" t="s">
        <v>46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149</v>
      </c>
      <c r="AT135" s="224" t="s">
        <v>208</v>
      </c>
      <c r="AU135" s="224" t="s">
        <v>83</v>
      </c>
      <c r="AY135" s="18" t="s">
        <v>205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149</v>
      </c>
      <c r="BM135" s="224" t="s">
        <v>475</v>
      </c>
    </row>
    <row r="136" s="2" customFormat="1">
      <c r="A136" s="39"/>
      <c r="B136" s="40"/>
      <c r="C136" s="41"/>
      <c r="D136" s="226" t="s">
        <v>215</v>
      </c>
      <c r="E136" s="41"/>
      <c r="F136" s="227" t="s">
        <v>290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215</v>
      </c>
      <c r="AU136" s="18" t="s">
        <v>83</v>
      </c>
    </row>
    <row r="137" s="2" customFormat="1" ht="24.15" customHeight="1">
      <c r="A137" s="39"/>
      <c r="B137" s="40"/>
      <c r="C137" s="213" t="s">
        <v>316</v>
      </c>
      <c r="D137" s="213" t="s">
        <v>208</v>
      </c>
      <c r="E137" s="214" t="s">
        <v>292</v>
      </c>
      <c r="F137" s="215" t="s">
        <v>293</v>
      </c>
      <c r="G137" s="216" t="s">
        <v>267</v>
      </c>
      <c r="H137" s="217">
        <v>0.66300000000000003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476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295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477</v>
      </c>
      <c r="G139" s="236"/>
      <c r="H139" s="240">
        <v>0.66300000000000003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79</v>
      </c>
      <c r="AY139" s="246" t="s">
        <v>205</v>
      </c>
    </row>
    <row r="140" s="2" customFormat="1" ht="16.5" customHeight="1">
      <c r="A140" s="39"/>
      <c r="B140" s="40"/>
      <c r="C140" s="258" t="s">
        <v>322</v>
      </c>
      <c r="D140" s="258" t="s">
        <v>298</v>
      </c>
      <c r="E140" s="259" t="s">
        <v>299</v>
      </c>
      <c r="F140" s="260" t="s">
        <v>300</v>
      </c>
      <c r="G140" s="261" t="s">
        <v>301</v>
      </c>
      <c r="H140" s="262">
        <v>1.5249999999999999</v>
      </c>
      <c r="I140" s="263"/>
      <c r="J140" s="264">
        <f>ROUND(I140*H140,2)</f>
        <v>0</v>
      </c>
      <c r="K140" s="260" t="s">
        <v>212</v>
      </c>
      <c r="L140" s="265"/>
      <c r="M140" s="266" t="s">
        <v>19</v>
      </c>
      <c r="N140" s="267" t="s">
        <v>46</v>
      </c>
      <c r="O140" s="85"/>
      <c r="P140" s="222">
        <f>O140*H140</f>
        <v>0</v>
      </c>
      <c r="Q140" s="222">
        <v>1</v>
      </c>
      <c r="R140" s="222">
        <f>Q140*H140</f>
        <v>1.5249999999999999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286</v>
      </c>
      <c r="AT140" s="224" t="s">
        <v>298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478</v>
      </c>
    </row>
    <row r="141" s="13" customFormat="1">
      <c r="A141" s="13"/>
      <c r="B141" s="235"/>
      <c r="C141" s="236"/>
      <c r="D141" s="237" t="s">
        <v>250</v>
      </c>
      <c r="E141" s="236"/>
      <c r="F141" s="239" t="s">
        <v>479</v>
      </c>
      <c r="G141" s="236"/>
      <c r="H141" s="240">
        <v>1.5249999999999999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4</v>
      </c>
      <c r="AX141" s="13" t="s">
        <v>79</v>
      </c>
      <c r="AY141" s="246" t="s">
        <v>205</v>
      </c>
    </row>
    <row r="142" s="2" customFormat="1" ht="24.15" customHeight="1">
      <c r="A142" s="39"/>
      <c r="B142" s="40"/>
      <c r="C142" s="213" t="s">
        <v>8</v>
      </c>
      <c r="D142" s="213" t="s">
        <v>208</v>
      </c>
      <c r="E142" s="214" t="s">
        <v>305</v>
      </c>
      <c r="F142" s="215" t="s">
        <v>306</v>
      </c>
      <c r="G142" s="216" t="s">
        <v>267</v>
      </c>
      <c r="H142" s="217">
        <v>4.8310000000000004</v>
      </c>
      <c r="I142" s="218"/>
      <c r="J142" s="219">
        <f>ROUND(I142*H142,2)</f>
        <v>0</v>
      </c>
      <c r="K142" s="215" t="s">
        <v>212</v>
      </c>
      <c r="L142" s="45"/>
      <c r="M142" s="220" t="s">
        <v>19</v>
      </c>
      <c r="N142" s="221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149</v>
      </c>
      <c r="AT142" s="224" t="s">
        <v>208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480</v>
      </c>
    </row>
    <row r="143" s="2" customFormat="1">
      <c r="A143" s="39"/>
      <c r="B143" s="40"/>
      <c r="C143" s="41"/>
      <c r="D143" s="226" t="s">
        <v>215</v>
      </c>
      <c r="E143" s="41"/>
      <c r="F143" s="227" t="s">
        <v>308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215</v>
      </c>
      <c r="AU143" s="18" t="s">
        <v>83</v>
      </c>
    </row>
    <row r="144" s="2" customFormat="1" ht="16.5" customHeight="1">
      <c r="A144" s="39"/>
      <c r="B144" s="40"/>
      <c r="C144" s="213" t="s">
        <v>334</v>
      </c>
      <c r="D144" s="213" t="s">
        <v>208</v>
      </c>
      <c r="E144" s="214" t="s">
        <v>310</v>
      </c>
      <c r="F144" s="215" t="s">
        <v>311</v>
      </c>
      <c r="G144" s="216" t="s">
        <v>247</v>
      </c>
      <c r="H144" s="217">
        <v>13.25</v>
      </c>
      <c r="I144" s="218"/>
      <c r="J144" s="219">
        <f>ROUND(I144*H144,2)</f>
        <v>0</v>
      </c>
      <c r="K144" s="215" t="s">
        <v>212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149</v>
      </c>
      <c r="AT144" s="224" t="s">
        <v>208</v>
      </c>
      <c r="AU144" s="224" t="s">
        <v>83</v>
      </c>
      <c r="AY144" s="18" t="s">
        <v>205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149</v>
      </c>
      <c r="BM144" s="224" t="s">
        <v>481</v>
      </c>
    </row>
    <row r="145" s="2" customFormat="1">
      <c r="A145" s="39"/>
      <c r="B145" s="40"/>
      <c r="C145" s="41"/>
      <c r="D145" s="226" t="s">
        <v>215</v>
      </c>
      <c r="E145" s="41"/>
      <c r="F145" s="227" t="s">
        <v>313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215</v>
      </c>
      <c r="AU145" s="18" t="s">
        <v>83</v>
      </c>
    </row>
    <row r="146" s="13" customFormat="1">
      <c r="A146" s="13"/>
      <c r="B146" s="235"/>
      <c r="C146" s="236"/>
      <c r="D146" s="237" t="s">
        <v>250</v>
      </c>
      <c r="E146" s="238" t="s">
        <v>19</v>
      </c>
      <c r="F146" s="239" t="s">
        <v>482</v>
      </c>
      <c r="G146" s="236"/>
      <c r="H146" s="240">
        <v>13.25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250</v>
      </c>
      <c r="AU146" s="246" t="s">
        <v>83</v>
      </c>
      <c r="AV146" s="13" t="s">
        <v>83</v>
      </c>
      <c r="AW146" s="13" t="s">
        <v>36</v>
      </c>
      <c r="AX146" s="13" t="s">
        <v>79</v>
      </c>
      <c r="AY146" s="246" t="s">
        <v>205</v>
      </c>
    </row>
    <row r="147" s="2" customFormat="1" ht="24.15" customHeight="1">
      <c r="A147" s="39"/>
      <c r="B147" s="40"/>
      <c r="C147" s="213" t="s">
        <v>339</v>
      </c>
      <c r="D147" s="213" t="s">
        <v>208</v>
      </c>
      <c r="E147" s="214" t="s">
        <v>483</v>
      </c>
      <c r="F147" s="215" t="s">
        <v>484</v>
      </c>
      <c r="G147" s="216" t="s">
        <v>247</v>
      </c>
      <c r="H147" s="217">
        <v>6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485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486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487</v>
      </c>
      <c r="G149" s="236"/>
      <c r="H149" s="240">
        <v>6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79</v>
      </c>
      <c r="AY149" s="246" t="s">
        <v>205</v>
      </c>
    </row>
    <row r="150" s="12" customFormat="1" ht="22.8" customHeight="1">
      <c r="A150" s="12"/>
      <c r="B150" s="197"/>
      <c r="C150" s="198"/>
      <c r="D150" s="199" t="s">
        <v>74</v>
      </c>
      <c r="E150" s="211" t="s">
        <v>204</v>
      </c>
      <c r="F150" s="211" t="s">
        <v>315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SUM(P151:P174)</f>
        <v>0</v>
      </c>
      <c r="Q150" s="205"/>
      <c r="R150" s="206">
        <f>SUM(R151:R174)</f>
        <v>2.982653</v>
      </c>
      <c r="S150" s="205"/>
      <c r="T150" s="207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74</v>
      </c>
      <c r="AU150" s="209" t="s">
        <v>79</v>
      </c>
      <c r="AY150" s="208" t="s">
        <v>205</v>
      </c>
      <c r="BK150" s="210">
        <f>SUM(BK151:BK174)</f>
        <v>0</v>
      </c>
    </row>
    <row r="151" s="2" customFormat="1" ht="21.75" customHeight="1">
      <c r="A151" s="39"/>
      <c r="B151" s="40"/>
      <c r="C151" s="213" t="s">
        <v>344</v>
      </c>
      <c r="D151" s="213" t="s">
        <v>208</v>
      </c>
      <c r="E151" s="214" t="s">
        <v>317</v>
      </c>
      <c r="F151" s="215" t="s">
        <v>318</v>
      </c>
      <c r="G151" s="216" t="s">
        <v>247</v>
      </c>
      <c r="H151" s="217">
        <v>13.25</v>
      </c>
      <c r="I151" s="218"/>
      <c r="J151" s="219">
        <f>ROUND(I151*H151,2)</f>
        <v>0</v>
      </c>
      <c r="K151" s="215" t="s">
        <v>212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149</v>
      </c>
      <c r="AT151" s="224" t="s">
        <v>208</v>
      </c>
      <c r="AU151" s="224" t="s">
        <v>83</v>
      </c>
      <c r="AY151" s="18" t="s">
        <v>205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149</v>
      </c>
      <c r="BM151" s="224" t="s">
        <v>488</v>
      </c>
    </row>
    <row r="152" s="2" customFormat="1">
      <c r="A152" s="39"/>
      <c r="B152" s="40"/>
      <c r="C152" s="41"/>
      <c r="D152" s="226" t="s">
        <v>215</v>
      </c>
      <c r="E152" s="41"/>
      <c r="F152" s="227" t="s">
        <v>320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215</v>
      </c>
      <c r="AU152" s="18" t="s">
        <v>83</v>
      </c>
    </row>
    <row r="153" s="13" customFormat="1">
      <c r="A153" s="13"/>
      <c r="B153" s="235"/>
      <c r="C153" s="236"/>
      <c r="D153" s="237" t="s">
        <v>250</v>
      </c>
      <c r="E153" s="238" t="s">
        <v>19</v>
      </c>
      <c r="F153" s="239" t="s">
        <v>489</v>
      </c>
      <c r="G153" s="236"/>
      <c r="H153" s="240">
        <v>13.25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36</v>
      </c>
      <c r="AX153" s="13" t="s">
        <v>79</v>
      </c>
      <c r="AY153" s="246" t="s">
        <v>205</v>
      </c>
    </row>
    <row r="154" s="2" customFormat="1" ht="37.8" customHeight="1">
      <c r="A154" s="39"/>
      <c r="B154" s="40"/>
      <c r="C154" s="213" t="s">
        <v>350</v>
      </c>
      <c r="D154" s="213" t="s">
        <v>208</v>
      </c>
      <c r="E154" s="214" t="s">
        <v>323</v>
      </c>
      <c r="F154" s="215" t="s">
        <v>324</v>
      </c>
      <c r="G154" s="216" t="s">
        <v>247</v>
      </c>
      <c r="H154" s="217">
        <v>13.25</v>
      </c>
      <c r="I154" s="218"/>
      <c r="J154" s="219">
        <f>ROUND(I154*H154,2)</f>
        <v>0</v>
      </c>
      <c r="K154" s="215" t="s">
        <v>212</v>
      </c>
      <c r="L154" s="45"/>
      <c r="M154" s="220" t="s">
        <v>19</v>
      </c>
      <c r="N154" s="221" t="s">
        <v>46</v>
      </c>
      <c r="O154" s="85"/>
      <c r="P154" s="222">
        <f>O154*H154</f>
        <v>0</v>
      </c>
      <c r="Q154" s="222">
        <v>0.089219999999999994</v>
      </c>
      <c r="R154" s="222">
        <f>Q154*H154</f>
        <v>1.1821649999999999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149</v>
      </c>
      <c r="AT154" s="224" t="s">
        <v>208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490</v>
      </c>
    </row>
    <row r="155" s="2" customFormat="1">
      <c r="A155" s="39"/>
      <c r="B155" s="40"/>
      <c r="C155" s="41"/>
      <c r="D155" s="226" t="s">
        <v>215</v>
      </c>
      <c r="E155" s="41"/>
      <c r="F155" s="227" t="s">
        <v>326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83</v>
      </c>
    </row>
    <row r="156" s="13" customFormat="1">
      <c r="A156" s="13"/>
      <c r="B156" s="235"/>
      <c r="C156" s="236"/>
      <c r="D156" s="237" t="s">
        <v>250</v>
      </c>
      <c r="E156" s="238" t="s">
        <v>19</v>
      </c>
      <c r="F156" s="239" t="s">
        <v>491</v>
      </c>
      <c r="G156" s="236"/>
      <c r="H156" s="240">
        <v>3.6000000000000001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36</v>
      </c>
      <c r="AX156" s="13" t="s">
        <v>75</v>
      </c>
      <c r="AY156" s="246" t="s">
        <v>205</v>
      </c>
    </row>
    <row r="157" s="13" customFormat="1">
      <c r="A157" s="13"/>
      <c r="B157" s="235"/>
      <c r="C157" s="236"/>
      <c r="D157" s="237" t="s">
        <v>250</v>
      </c>
      <c r="E157" s="238" t="s">
        <v>19</v>
      </c>
      <c r="F157" s="239" t="s">
        <v>492</v>
      </c>
      <c r="G157" s="236"/>
      <c r="H157" s="240">
        <v>4.4500000000000002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36</v>
      </c>
      <c r="AX157" s="13" t="s">
        <v>75</v>
      </c>
      <c r="AY157" s="246" t="s">
        <v>205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493</v>
      </c>
      <c r="G158" s="236"/>
      <c r="H158" s="240">
        <v>5.2000000000000002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75</v>
      </c>
      <c r="AY158" s="246" t="s">
        <v>205</v>
      </c>
    </row>
    <row r="159" s="14" customFormat="1">
      <c r="A159" s="14"/>
      <c r="B159" s="247"/>
      <c r="C159" s="248"/>
      <c r="D159" s="237" t="s">
        <v>250</v>
      </c>
      <c r="E159" s="249" t="s">
        <v>19</v>
      </c>
      <c r="F159" s="250" t="s">
        <v>253</v>
      </c>
      <c r="G159" s="248"/>
      <c r="H159" s="251">
        <v>13.25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250</v>
      </c>
      <c r="AU159" s="257" t="s">
        <v>83</v>
      </c>
      <c r="AV159" s="14" t="s">
        <v>149</v>
      </c>
      <c r="AW159" s="14" t="s">
        <v>36</v>
      </c>
      <c r="AX159" s="14" t="s">
        <v>79</v>
      </c>
      <c r="AY159" s="257" t="s">
        <v>205</v>
      </c>
    </row>
    <row r="160" s="2" customFormat="1" ht="16.5" customHeight="1">
      <c r="A160" s="39"/>
      <c r="B160" s="40"/>
      <c r="C160" s="258" t="s">
        <v>357</v>
      </c>
      <c r="D160" s="258" t="s">
        <v>298</v>
      </c>
      <c r="E160" s="259" t="s">
        <v>330</v>
      </c>
      <c r="F160" s="260" t="s">
        <v>331</v>
      </c>
      <c r="G160" s="261" t="s">
        <v>247</v>
      </c>
      <c r="H160" s="262">
        <v>3.7080000000000002</v>
      </c>
      <c r="I160" s="263"/>
      <c r="J160" s="264">
        <f>ROUND(I160*H160,2)</f>
        <v>0</v>
      </c>
      <c r="K160" s="260" t="s">
        <v>212</v>
      </c>
      <c r="L160" s="265"/>
      <c r="M160" s="266" t="s">
        <v>19</v>
      </c>
      <c r="N160" s="267" t="s">
        <v>46</v>
      </c>
      <c r="O160" s="85"/>
      <c r="P160" s="222">
        <f>O160*H160</f>
        <v>0</v>
      </c>
      <c r="Q160" s="222">
        <v>0.13100000000000001</v>
      </c>
      <c r="R160" s="222">
        <f>Q160*H160</f>
        <v>0.48574800000000007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286</v>
      </c>
      <c r="AT160" s="224" t="s">
        <v>298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494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491</v>
      </c>
      <c r="G161" s="236"/>
      <c r="H161" s="240">
        <v>3.6000000000000001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79</v>
      </c>
      <c r="AY161" s="246" t="s">
        <v>205</v>
      </c>
    </row>
    <row r="162" s="13" customFormat="1">
      <c r="A162" s="13"/>
      <c r="B162" s="235"/>
      <c r="C162" s="236"/>
      <c r="D162" s="237" t="s">
        <v>250</v>
      </c>
      <c r="E162" s="236"/>
      <c r="F162" s="239" t="s">
        <v>338</v>
      </c>
      <c r="G162" s="236"/>
      <c r="H162" s="240">
        <v>3.7080000000000002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4</v>
      </c>
      <c r="AX162" s="13" t="s">
        <v>79</v>
      </c>
      <c r="AY162" s="246" t="s">
        <v>205</v>
      </c>
    </row>
    <row r="163" s="2" customFormat="1" ht="16.5" customHeight="1">
      <c r="A163" s="39"/>
      <c r="B163" s="40"/>
      <c r="C163" s="258" t="s">
        <v>7</v>
      </c>
      <c r="D163" s="258" t="s">
        <v>298</v>
      </c>
      <c r="E163" s="259" t="s">
        <v>335</v>
      </c>
      <c r="F163" s="260" t="s">
        <v>336</v>
      </c>
      <c r="G163" s="261" t="s">
        <v>247</v>
      </c>
      <c r="H163" s="262">
        <v>5.3559999999999999</v>
      </c>
      <c r="I163" s="263"/>
      <c r="J163" s="264">
        <f>ROUND(I163*H163,2)</f>
        <v>0</v>
      </c>
      <c r="K163" s="260" t="s">
        <v>212</v>
      </c>
      <c r="L163" s="265"/>
      <c r="M163" s="266" t="s">
        <v>19</v>
      </c>
      <c r="N163" s="267" t="s">
        <v>46</v>
      </c>
      <c r="O163" s="85"/>
      <c r="P163" s="222">
        <f>O163*H163</f>
        <v>0</v>
      </c>
      <c r="Q163" s="222">
        <v>0.13100000000000001</v>
      </c>
      <c r="R163" s="222">
        <f>Q163*H163</f>
        <v>0.70163600000000004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286</v>
      </c>
      <c r="AT163" s="224" t="s">
        <v>298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495</v>
      </c>
    </row>
    <row r="164" s="13" customFormat="1">
      <c r="A164" s="13"/>
      <c r="B164" s="235"/>
      <c r="C164" s="236"/>
      <c r="D164" s="237" t="s">
        <v>250</v>
      </c>
      <c r="E164" s="238" t="s">
        <v>19</v>
      </c>
      <c r="F164" s="239" t="s">
        <v>493</v>
      </c>
      <c r="G164" s="236"/>
      <c r="H164" s="240">
        <v>5.2000000000000002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250</v>
      </c>
      <c r="AU164" s="246" t="s">
        <v>83</v>
      </c>
      <c r="AV164" s="13" t="s">
        <v>83</v>
      </c>
      <c r="AW164" s="13" t="s">
        <v>36</v>
      </c>
      <c r="AX164" s="13" t="s">
        <v>79</v>
      </c>
      <c r="AY164" s="246" t="s">
        <v>205</v>
      </c>
    </row>
    <row r="165" s="13" customFormat="1">
      <c r="A165" s="13"/>
      <c r="B165" s="235"/>
      <c r="C165" s="236"/>
      <c r="D165" s="237" t="s">
        <v>250</v>
      </c>
      <c r="E165" s="236"/>
      <c r="F165" s="239" t="s">
        <v>496</v>
      </c>
      <c r="G165" s="236"/>
      <c r="H165" s="240">
        <v>5.3559999999999999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250</v>
      </c>
      <c r="AU165" s="246" t="s">
        <v>83</v>
      </c>
      <c r="AV165" s="13" t="s">
        <v>83</v>
      </c>
      <c r="AW165" s="13" t="s">
        <v>4</v>
      </c>
      <c r="AX165" s="13" t="s">
        <v>79</v>
      </c>
      <c r="AY165" s="246" t="s">
        <v>205</v>
      </c>
    </row>
    <row r="166" s="2" customFormat="1" ht="24.15" customHeight="1">
      <c r="A166" s="39"/>
      <c r="B166" s="40"/>
      <c r="C166" s="258" t="s">
        <v>370</v>
      </c>
      <c r="D166" s="258" t="s">
        <v>298</v>
      </c>
      <c r="E166" s="259" t="s">
        <v>340</v>
      </c>
      <c r="F166" s="260" t="s">
        <v>341</v>
      </c>
      <c r="G166" s="261" t="s">
        <v>247</v>
      </c>
      <c r="H166" s="262">
        <v>4.5839999999999996</v>
      </c>
      <c r="I166" s="263"/>
      <c r="J166" s="264">
        <f>ROUND(I166*H166,2)</f>
        <v>0</v>
      </c>
      <c r="K166" s="260" t="s">
        <v>19</v>
      </c>
      <c r="L166" s="265"/>
      <c r="M166" s="266" t="s">
        <v>19</v>
      </c>
      <c r="N166" s="267" t="s">
        <v>46</v>
      </c>
      <c r="O166" s="85"/>
      <c r="P166" s="222">
        <f>O166*H166</f>
        <v>0</v>
      </c>
      <c r="Q166" s="222">
        <v>0.13100000000000001</v>
      </c>
      <c r="R166" s="222">
        <f>Q166*H166</f>
        <v>0.60050399999999993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286</v>
      </c>
      <c r="AT166" s="224" t="s">
        <v>298</v>
      </c>
      <c r="AU166" s="224" t="s">
        <v>83</v>
      </c>
      <c r="AY166" s="18" t="s">
        <v>205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149</v>
      </c>
      <c r="BM166" s="224" t="s">
        <v>497</v>
      </c>
    </row>
    <row r="167" s="13" customFormat="1">
      <c r="A167" s="13"/>
      <c r="B167" s="235"/>
      <c r="C167" s="236"/>
      <c r="D167" s="237" t="s">
        <v>250</v>
      </c>
      <c r="E167" s="238" t="s">
        <v>19</v>
      </c>
      <c r="F167" s="239" t="s">
        <v>492</v>
      </c>
      <c r="G167" s="236"/>
      <c r="H167" s="240">
        <v>4.4500000000000002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36</v>
      </c>
      <c r="AX167" s="13" t="s">
        <v>79</v>
      </c>
      <c r="AY167" s="246" t="s">
        <v>205</v>
      </c>
    </row>
    <row r="168" s="13" customFormat="1">
      <c r="A168" s="13"/>
      <c r="B168" s="235"/>
      <c r="C168" s="236"/>
      <c r="D168" s="237" t="s">
        <v>250</v>
      </c>
      <c r="E168" s="236"/>
      <c r="F168" s="239" t="s">
        <v>498</v>
      </c>
      <c r="G168" s="236"/>
      <c r="H168" s="240">
        <v>4.5839999999999996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4</v>
      </c>
      <c r="AX168" s="13" t="s">
        <v>79</v>
      </c>
      <c r="AY168" s="246" t="s">
        <v>205</v>
      </c>
    </row>
    <row r="169" s="2" customFormat="1" ht="44.25" customHeight="1">
      <c r="A169" s="39"/>
      <c r="B169" s="40"/>
      <c r="C169" s="213" t="s">
        <v>376</v>
      </c>
      <c r="D169" s="213" t="s">
        <v>208</v>
      </c>
      <c r="E169" s="214" t="s">
        <v>345</v>
      </c>
      <c r="F169" s="215" t="s">
        <v>346</v>
      </c>
      <c r="G169" s="216" t="s">
        <v>247</v>
      </c>
      <c r="H169" s="217">
        <v>9.6500000000000004</v>
      </c>
      <c r="I169" s="218"/>
      <c r="J169" s="219">
        <f>ROUND(I169*H169,2)</f>
        <v>0</v>
      </c>
      <c r="K169" s="215" t="s">
        <v>212</v>
      </c>
      <c r="L169" s="45"/>
      <c r="M169" s="220" t="s">
        <v>19</v>
      </c>
      <c r="N169" s="221" t="s">
        <v>46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149</v>
      </c>
      <c r="AT169" s="224" t="s">
        <v>208</v>
      </c>
      <c r="AU169" s="224" t="s">
        <v>83</v>
      </c>
      <c r="AY169" s="18" t="s">
        <v>205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149</v>
      </c>
      <c r="BM169" s="224" t="s">
        <v>499</v>
      </c>
    </row>
    <row r="170" s="2" customFormat="1">
      <c r="A170" s="39"/>
      <c r="B170" s="40"/>
      <c r="C170" s="41"/>
      <c r="D170" s="226" t="s">
        <v>215</v>
      </c>
      <c r="E170" s="41"/>
      <c r="F170" s="227" t="s">
        <v>348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215</v>
      </c>
      <c r="AU170" s="18" t="s">
        <v>83</v>
      </c>
    </row>
    <row r="171" s="13" customFormat="1">
      <c r="A171" s="13"/>
      <c r="B171" s="235"/>
      <c r="C171" s="236"/>
      <c r="D171" s="237" t="s">
        <v>250</v>
      </c>
      <c r="E171" s="238" t="s">
        <v>19</v>
      </c>
      <c r="F171" s="239" t="s">
        <v>500</v>
      </c>
      <c r="G171" s="236"/>
      <c r="H171" s="240">
        <v>9.6500000000000004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250</v>
      </c>
      <c r="AU171" s="246" t="s">
        <v>83</v>
      </c>
      <c r="AV171" s="13" t="s">
        <v>83</v>
      </c>
      <c r="AW171" s="13" t="s">
        <v>36</v>
      </c>
      <c r="AX171" s="13" t="s">
        <v>79</v>
      </c>
      <c r="AY171" s="246" t="s">
        <v>205</v>
      </c>
    </row>
    <row r="172" s="2" customFormat="1" ht="16.5" customHeight="1">
      <c r="A172" s="39"/>
      <c r="B172" s="40"/>
      <c r="C172" s="213" t="s">
        <v>381</v>
      </c>
      <c r="D172" s="213" t="s">
        <v>208</v>
      </c>
      <c r="E172" s="214" t="s">
        <v>351</v>
      </c>
      <c r="F172" s="215" t="s">
        <v>352</v>
      </c>
      <c r="G172" s="216" t="s">
        <v>260</v>
      </c>
      <c r="H172" s="217">
        <v>3.5</v>
      </c>
      <c r="I172" s="218"/>
      <c r="J172" s="219">
        <f>ROUND(I172*H172,2)</f>
        <v>0</v>
      </c>
      <c r="K172" s="215" t="s">
        <v>212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0.0035999999999999999</v>
      </c>
      <c r="R172" s="222">
        <f>Q172*H172</f>
        <v>0.0126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149</v>
      </c>
      <c r="AT172" s="224" t="s">
        <v>208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501</v>
      </c>
    </row>
    <row r="173" s="2" customFormat="1">
      <c r="A173" s="39"/>
      <c r="B173" s="40"/>
      <c r="C173" s="41"/>
      <c r="D173" s="226" t="s">
        <v>215</v>
      </c>
      <c r="E173" s="41"/>
      <c r="F173" s="227" t="s">
        <v>354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215</v>
      </c>
      <c r="AU173" s="18" t="s">
        <v>83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502</v>
      </c>
      <c r="G174" s="236"/>
      <c r="H174" s="240">
        <v>3.5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79</v>
      </c>
      <c r="AY174" s="246" t="s">
        <v>205</v>
      </c>
    </row>
    <row r="175" s="12" customFormat="1" ht="22.8" customHeight="1">
      <c r="A175" s="12"/>
      <c r="B175" s="197"/>
      <c r="C175" s="198"/>
      <c r="D175" s="199" t="s">
        <v>74</v>
      </c>
      <c r="E175" s="211" t="s">
        <v>275</v>
      </c>
      <c r="F175" s="211" t="s">
        <v>356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SUM(P176:P178)</f>
        <v>0</v>
      </c>
      <c r="Q175" s="205"/>
      <c r="R175" s="206">
        <f>SUM(R176:R178)</f>
        <v>0.41339999999999999</v>
      </c>
      <c r="S175" s="205"/>
      <c r="T175" s="207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74</v>
      </c>
      <c r="AU175" s="209" t="s">
        <v>79</v>
      </c>
      <c r="AY175" s="208" t="s">
        <v>205</v>
      </c>
      <c r="BK175" s="210">
        <f>SUM(BK176:BK178)</f>
        <v>0</v>
      </c>
    </row>
    <row r="176" s="2" customFormat="1" ht="16.5" customHeight="1">
      <c r="A176" s="39"/>
      <c r="B176" s="40"/>
      <c r="C176" s="213" t="s">
        <v>387</v>
      </c>
      <c r="D176" s="213" t="s">
        <v>208</v>
      </c>
      <c r="E176" s="214" t="s">
        <v>358</v>
      </c>
      <c r="F176" s="215" t="s">
        <v>359</v>
      </c>
      <c r="G176" s="216" t="s">
        <v>247</v>
      </c>
      <c r="H176" s="217">
        <v>1.5</v>
      </c>
      <c r="I176" s="218"/>
      <c r="J176" s="219">
        <f>ROUND(I176*H176,2)</f>
        <v>0</v>
      </c>
      <c r="K176" s="215" t="s">
        <v>212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0.27560000000000001</v>
      </c>
      <c r="R176" s="222">
        <f>Q176*H176</f>
        <v>0.41339999999999999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149</v>
      </c>
      <c r="AT176" s="224" t="s">
        <v>208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503</v>
      </c>
    </row>
    <row r="177" s="2" customFormat="1">
      <c r="A177" s="39"/>
      <c r="B177" s="40"/>
      <c r="C177" s="41"/>
      <c r="D177" s="226" t="s">
        <v>215</v>
      </c>
      <c r="E177" s="41"/>
      <c r="F177" s="227" t="s">
        <v>361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83</v>
      </c>
    </row>
    <row r="178" s="13" customFormat="1">
      <c r="A178" s="13"/>
      <c r="B178" s="235"/>
      <c r="C178" s="236"/>
      <c r="D178" s="237" t="s">
        <v>250</v>
      </c>
      <c r="E178" s="238" t="s">
        <v>19</v>
      </c>
      <c r="F178" s="239" t="s">
        <v>504</v>
      </c>
      <c r="G178" s="236"/>
      <c r="H178" s="240">
        <v>1.5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250</v>
      </c>
      <c r="AU178" s="246" t="s">
        <v>83</v>
      </c>
      <c r="AV178" s="13" t="s">
        <v>83</v>
      </c>
      <c r="AW178" s="13" t="s">
        <v>36</v>
      </c>
      <c r="AX178" s="13" t="s">
        <v>79</v>
      </c>
      <c r="AY178" s="246" t="s">
        <v>205</v>
      </c>
    </row>
    <row r="179" s="12" customFormat="1" ht="22.8" customHeight="1">
      <c r="A179" s="12"/>
      <c r="B179" s="197"/>
      <c r="C179" s="198"/>
      <c r="D179" s="199" t="s">
        <v>74</v>
      </c>
      <c r="E179" s="211" t="s">
        <v>286</v>
      </c>
      <c r="F179" s="211" t="s">
        <v>363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SUM(P180:P181)</f>
        <v>0</v>
      </c>
      <c r="Q179" s="205"/>
      <c r="R179" s="206">
        <f>SUM(R180:R181)</f>
        <v>0.42080000000000001</v>
      </c>
      <c r="S179" s="205"/>
      <c r="T179" s="20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79</v>
      </c>
      <c r="AT179" s="209" t="s">
        <v>74</v>
      </c>
      <c r="AU179" s="209" t="s">
        <v>79</v>
      </c>
      <c r="AY179" s="208" t="s">
        <v>205</v>
      </c>
      <c r="BK179" s="210">
        <f>SUM(BK180:BK181)</f>
        <v>0</v>
      </c>
    </row>
    <row r="180" s="2" customFormat="1" ht="16.5" customHeight="1">
      <c r="A180" s="39"/>
      <c r="B180" s="40"/>
      <c r="C180" s="213" t="s">
        <v>393</v>
      </c>
      <c r="D180" s="213" t="s">
        <v>208</v>
      </c>
      <c r="E180" s="214" t="s">
        <v>364</v>
      </c>
      <c r="F180" s="215" t="s">
        <v>365</v>
      </c>
      <c r="G180" s="216" t="s">
        <v>366</v>
      </c>
      <c r="H180" s="217">
        <v>1</v>
      </c>
      <c r="I180" s="218"/>
      <c r="J180" s="219">
        <f>ROUND(I180*H180,2)</f>
        <v>0</v>
      </c>
      <c r="K180" s="215" t="s">
        <v>212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0.42080000000000001</v>
      </c>
      <c r="R180" s="222">
        <f>Q180*H180</f>
        <v>0.42080000000000001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149</v>
      </c>
      <c r="AT180" s="224" t="s">
        <v>208</v>
      </c>
      <c r="AU180" s="224" t="s">
        <v>83</v>
      </c>
      <c r="AY180" s="18" t="s">
        <v>205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149</v>
      </c>
      <c r="BM180" s="224" t="s">
        <v>505</v>
      </c>
    </row>
    <row r="181" s="2" customFormat="1">
      <c r="A181" s="39"/>
      <c r="B181" s="40"/>
      <c r="C181" s="41"/>
      <c r="D181" s="226" t="s">
        <v>215</v>
      </c>
      <c r="E181" s="41"/>
      <c r="F181" s="227" t="s">
        <v>368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215</v>
      </c>
      <c r="AU181" s="18" t="s">
        <v>83</v>
      </c>
    </row>
    <row r="182" s="12" customFormat="1" ht="22.8" customHeight="1">
      <c r="A182" s="12"/>
      <c r="B182" s="197"/>
      <c r="C182" s="198"/>
      <c r="D182" s="199" t="s">
        <v>74</v>
      </c>
      <c r="E182" s="211" t="s">
        <v>291</v>
      </c>
      <c r="F182" s="211" t="s">
        <v>369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SUM(P183:P212)</f>
        <v>0</v>
      </c>
      <c r="Q182" s="205"/>
      <c r="R182" s="206">
        <f>SUM(R183:R212)</f>
        <v>4.6122242</v>
      </c>
      <c r="S182" s="205"/>
      <c r="T182" s="207">
        <f>SUM(T183:T212)</f>
        <v>0.082000000000000003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79</v>
      </c>
      <c r="AT182" s="209" t="s">
        <v>74</v>
      </c>
      <c r="AU182" s="209" t="s">
        <v>79</v>
      </c>
      <c r="AY182" s="208" t="s">
        <v>205</v>
      </c>
      <c r="BK182" s="210">
        <f>SUM(BK183:BK212)</f>
        <v>0</v>
      </c>
    </row>
    <row r="183" s="2" customFormat="1" ht="16.5" customHeight="1">
      <c r="A183" s="39"/>
      <c r="B183" s="40"/>
      <c r="C183" s="213" t="s">
        <v>399</v>
      </c>
      <c r="D183" s="213" t="s">
        <v>208</v>
      </c>
      <c r="E183" s="214" t="s">
        <v>506</v>
      </c>
      <c r="F183" s="215" t="s">
        <v>507</v>
      </c>
      <c r="G183" s="216" t="s">
        <v>366</v>
      </c>
      <c r="H183" s="217">
        <v>1</v>
      </c>
      <c r="I183" s="218"/>
      <c r="J183" s="219">
        <f>ROUND(I183*H183,2)</f>
        <v>0</v>
      </c>
      <c r="K183" s="215" t="s">
        <v>212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0.10940999999999999</v>
      </c>
      <c r="R183" s="222">
        <f>Q183*H183</f>
        <v>0.10940999999999999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149</v>
      </c>
      <c r="AT183" s="224" t="s">
        <v>208</v>
      </c>
      <c r="AU183" s="224" t="s">
        <v>83</v>
      </c>
      <c r="AY183" s="18" t="s">
        <v>205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149</v>
      </c>
      <c r="BM183" s="224" t="s">
        <v>508</v>
      </c>
    </row>
    <row r="184" s="2" customFormat="1">
      <c r="A184" s="39"/>
      <c r="B184" s="40"/>
      <c r="C184" s="41"/>
      <c r="D184" s="226" t="s">
        <v>215</v>
      </c>
      <c r="E184" s="41"/>
      <c r="F184" s="227" t="s">
        <v>509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215</v>
      </c>
      <c r="AU184" s="18" t="s">
        <v>83</v>
      </c>
    </row>
    <row r="185" s="13" customFormat="1">
      <c r="A185" s="13"/>
      <c r="B185" s="235"/>
      <c r="C185" s="236"/>
      <c r="D185" s="237" t="s">
        <v>250</v>
      </c>
      <c r="E185" s="238" t="s">
        <v>19</v>
      </c>
      <c r="F185" s="239" t="s">
        <v>510</v>
      </c>
      <c r="G185" s="236"/>
      <c r="H185" s="240">
        <v>1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250</v>
      </c>
      <c r="AU185" s="246" t="s">
        <v>83</v>
      </c>
      <c r="AV185" s="13" t="s">
        <v>83</v>
      </c>
      <c r="AW185" s="13" t="s">
        <v>36</v>
      </c>
      <c r="AX185" s="13" t="s">
        <v>79</v>
      </c>
      <c r="AY185" s="246" t="s">
        <v>205</v>
      </c>
    </row>
    <row r="186" s="2" customFormat="1" ht="16.5" customHeight="1">
      <c r="A186" s="39"/>
      <c r="B186" s="40"/>
      <c r="C186" s="213" t="s">
        <v>406</v>
      </c>
      <c r="D186" s="213" t="s">
        <v>208</v>
      </c>
      <c r="E186" s="214" t="s">
        <v>371</v>
      </c>
      <c r="F186" s="215" t="s">
        <v>372</v>
      </c>
      <c r="G186" s="216" t="s">
        <v>260</v>
      </c>
      <c r="H186" s="217">
        <v>10</v>
      </c>
      <c r="I186" s="218"/>
      <c r="J186" s="219">
        <f>ROUND(I186*H186,2)</f>
        <v>0</v>
      </c>
      <c r="K186" s="215" t="s">
        <v>212</v>
      </c>
      <c r="L186" s="45"/>
      <c r="M186" s="220" t="s">
        <v>19</v>
      </c>
      <c r="N186" s="221" t="s">
        <v>46</v>
      </c>
      <c r="O186" s="85"/>
      <c r="P186" s="222">
        <f>O186*H186</f>
        <v>0</v>
      </c>
      <c r="Q186" s="222">
        <v>0.00013999999999999999</v>
      </c>
      <c r="R186" s="222">
        <f>Q186*H186</f>
        <v>0.0013999999999999998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149</v>
      </c>
      <c r="AT186" s="224" t="s">
        <v>208</v>
      </c>
      <c r="AU186" s="224" t="s">
        <v>83</v>
      </c>
      <c r="AY186" s="18" t="s">
        <v>205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149</v>
      </c>
      <c r="BM186" s="224" t="s">
        <v>511</v>
      </c>
    </row>
    <row r="187" s="2" customFormat="1">
      <c r="A187" s="39"/>
      <c r="B187" s="40"/>
      <c r="C187" s="41"/>
      <c r="D187" s="226" t="s">
        <v>215</v>
      </c>
      <c r="E187" s="41"/>
      <c r="F187" s="227" t="s">
        <v>374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215</v>
      </c>
      <c r="AU187" s="18" t="s">
        <v>83</v>
      </c>
    </row>
    <row r="188" s="13" customFormat="1">
      <c r="A188" s="13"/>
      <c r="B188" s="235"/>
      <c r="C188" s="236"/>
      <c r="D188" s="237" t="s">
        <v>250</v>
      </c>
      <c r="E188" s="238" t="s">
        <v>19</v>
      </c>
      <c r="F188" s="239" t="s">
        <v>512</v>
      </c>
      <c r="G188" s="236"/>
      <c r="H188" s="240">
        <v>10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250</v>
      </c>
      <c r="AU188" s="246" t="s">
        <v>83</v>
      </c>
      <c r="AV188" s="13" t="s">
        <v>83</v>
      </c>
      <c r="AW188" s="13" t="s">
        <v>36</v>
      </c>
      <c r="AX188" s="13" t="s">
        <v>79</v>
      </c>
      <c r="AY188" s="246" t="s">
        <v>205</v>
      </c>
    </row>
    <row r="189" s="2" customFormat="1" ht="24.15" customHeight="1">
      <c r="A189" s="39"/>
      <c r="B189" s="40"/>
      <c r="C189" s="213" t="s">
        <v>411</v>
      </c>
      <c r="D189" s="213" t="s">
        <v>208</v>
      </c>
      <c r="E189" s="214" t="s">
        <v>377</v>
      </c>
      <c r="F189" s="215" t="s">
        <v>378</v>
      </c>
      <c r="G189" s="216" t="s">
        <v>260</v>
      </c>
      <c r="H189" s="217">
        <v>10</v>
      </c>
      <c r="I189" s="218"/>
      <c r="J189" s="219">
        <f>ROUND(I189*H189,2)</f>
        <v>0</v>
      </c>
      <c r="K189" s="215" t="s">
        <v>212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149</v>
      </c>
      <c r="AT189" s="224" t="s">
        <v>208</v>
      </c>
      <c r="AU189" s="224" t="s">
        <v>83</v>
      </c>
      <c r="AY189" s="18" t="s">
        <v>205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149</v>
      </c>
      <c r="BM189" s="224" t="s">
        <v>513</v>
      </c>
    </row>
    <row r="190" s="2" customFormat="1">
      <c r="A190" s="39"/>
      <c r="B190" s="40"/>
      <c r="C190" s="41"/>
      <c r="D190" s="226" t="s">
        <v>215</v>
      </c>
      <c r="E190" s="41"/>
      <c r="F190" s="227" t="s">
        <v>380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215</v>
      </c>
      <c r="AU190" s="18" t="s">
        <v>83</v>
      </c>
    </row>
    <row r="191" s="2" customFormat="1" ht="24.15" customHeight="1">
      <c r="A191" s="39"/>
      <c r="B191" s="40"/>
      <c r="C191" s="213" t="s">
        <v>418</v>
      </c>
      <c r="D191" s="213" t="s">
        <v>208</v>
      </c>
      <c r="E191" s="214" t="s">
        <v>382</v>
      </c>
      <c r="F191" s="215" t="s">
        <v>383</v>
      </c>
      <c r="G191" s="216" t="s">
        <v>260</v>
      </c>
      <c r="H191" s="217">
        <v>12.4</v>
      </c>
      <c r="I191" s="218"/>
      <c r="J191" s="219">
        <f>ROUND(I191*H191,2)</f>
        <v>0</v>
      </c>
      <c r="K191" s="215" t="s">
        <v>212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0.15540000000000001</v>
      </c>
      <c r="R191" s="222">
        <f>Q191*H191</f>
        <v>1.9269600000000002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149</v>
      </c>
      <c r="AT191" s="224" t="s">
        <v>208</v>
      </c>
      <c r="AU191" s="224" t="s">
        <v>83</v>
      </c>
      <c r="AY191" s="18" t="s">
        <v>205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149</v>
      </c>
      <c r="BM191" s="224" t="s">
        <v>514</v>
      </c>
    </row>
    <row r="192" s="2" customFormat="1">
      <c r="A192" s="39"/>
      <c r="B192" s="40"/>
      <c r="C192" s="41"/>
      <c r="D192" s="226" t="s">
        <v>215</v>
      </c>
      <c r="E192" s="41"/>
      <c r="F192" s="227" t="s">
        <v>385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215</v>
      </c>
      <c r="AU192" s="18" t="s">
        <v>83</v>
      </c>
    </row>
    <row r="193" s="13" customFormat="1">
      <c r="A193" s="13"/>
      <c r="B193" s="235"/>
      <c r="C193" s="236"/>
      <c r="D193" s="237" t="s">
        <v>250</v>
      </c>
      <c r="E193" s="238" t="s">
        <v>19</v>
      </c>
      <c r="F193" s="239" t="s">
        <v>515</v>
      </c>
      <c r="G193" s="236"/>
      <c r="H193" s="240">
        <v>12.4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250</v>
      </c>
      <c r="AU193" s="246" t="s">
        <v>83</v>
      </c>
      <c r="AV193" s="13" t="s">
        <v>83</v>
      </c>
      <c r="AW193" s="13" t="s">
        <v>36</v>
      </c>
      <c r="AX193" s="13" t="s">
        <v>79</v>
      </c>
      <c r="AY193" s="246" t="s">
        <v>205</v>
      </c>
    </row>
    <row r="194" s="2" customFormat="1" ht="16.5" customHeight="1">
      <c r="A194" s="39"/>
      <c r="B194" s="40"/>
      <c r="C194" s="258" t="s">
        <v>425</v>
      </c>
      <c r="D194" s="258" t="s">
        <v>298</v>
      </c>
      <c r="E194" s="259" t="s">
        <v>388</v>
      </c>
      <c r="F194" s="260" t="s">
        <v>389</v>
      </c>
      <c r="G194" s="261" t="s">
        <v>260</v>
      </c>
      <c r="H194" s="262">
        <v>9.5879999999999992</v>
      </c>
      <c r="I194" s="263"/>
      <c r="J194" s="264">
        <f>ROUND(I194*H194,2)</f>
        <v>0</v>
      </c>
      <c r="K194" s="260" t="s">
        <v>212</v>
      </c>
      <c r="L194" s="265"/>
      <c r="M194" s="266" t="s">
        <v>19</v>
      </c>
      <c r="N194" s="267" t="s">
        <v>46</v>
      </c>
      <c r="O194" s="85"/>
      <c r="P194" s="222">
        <f>O194*H194</f>
        <v>0</v>
      </c>
      <c r="Q194" s="222">
        <v>0.080000000000000002</v>
      </c>
      <c r="R194" s="222">
        <f>Q194*H194</f>
        <v>0.76703999999999994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286</v>
      </c>
      <c r="AT194" s="224" t="s">
        <v>298</v>
      </c>
      <c r="AU194" s="224" t="s">
        <v>83</v>
      </c>
      <c r="AY194" s="18" t="s">
        <v>205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149</v>
      </c>
      <c r="BM194" s="224" t="s">
        <v>516</v>
      </c>
    </row>
    <row r="195" s="13" customFormat="1">
      <c r="A195" s="13"/>
      <c r="B195" s="235"/>
      <c r="C195" s="236"/>
      <c r="D195" s="237" t="s">
        <v>250</v>
      </c>
      <c r="E195" s="238" t="s">
        <v>19</v>
      </c>
      <c r="F195" s="239" t="s">
        <v>517</v>
      </c>
      <c r="G195" s="236"/>
      <c r="H195" s="240">
        <v>9.4000000000000004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250</v>
      </c>
      <c r="AU195" s="246" t="s">
        <v>83</v>
      </c>
      <c r="AV195" s="13" t="s">
        <v>83</v>
      </c>
      <c r="AW195" s="13" t="s">
        <v>36</v>
      </c>
      <c r="AX195" s="13" t="s">
        <v>79</v>
      </c>
      <c r="AY195" s="246" t="s">
        <v>205</v>
      </c>
    </row>
    <row r="196" s="13" customFormat="1">
      <c r="A196" s="13"/>
      <c r="B196" s="235"/>
      <c r="C196" s="236"/>
      <c r="D196" s="237" t="s">
        <v>250</v>
      </c>
      <c r="E196" s="236"/>
      <c r="F196" s="239" t="s">
        <v>518</v>
      </c>
      <c r="G196" s="236"/>
      <c r="H196" s="240">
        <v>9.5879999999999992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250</v>
      </c>
      <c r="AU196" s="246" t="s">
        <v>83</v>
      </c>
      <c r="AV196" s="13" t="s">
        <v>83</v>
      </c>
      <c r="AW196" s="13" t="s">
        <v>4</v>
      </c>
      <c r="AX196" s="13" t="s">
        <v>79</v>
      </c>
      <c r="AY196" s="246" t="s">
        <v>205</v>
      </c>
    </row>
    <row r="197" s="2" customFormat="1" ht="16.5" customHeight="1">
      <c r="A197" s="39"/>
      <c r="B197" s="40"/>
      <c r="C197" s="258" t="s">
        <v>431</v>
      </c>
      <c r="D197" s="258" t="s">
        <v>298</v>
      </c>
      <c r="E197" s="259" t="s">
        <v>394</v>
      </c>
      <c r="F197" s="260" t="s">
        <v>395</v>
      </c>
      <c r="G197" s="261" t="s">
        <v>260</v>
      </c>
      <c r="H197" s="262">
        <v>3.0600000000000001</v>
      </c>
      <c r="I197" s="263"/>
      <c r="J197" s="264">
        <f>ROUND(I197*H197,2)</f>
        <v>0</v>
      </c>
      <c r="K197" s="260" t="s">
        <v>212</v>
      </c>
      <c r="L197" s="265"/>
      <c r="M197" s="266" t="s">
        <v>19</v>
      </c>
      <c r="N197" s="267" t="s">
        <v>46</v>
      </c>
      <c r="O197" s="85"/>
      <c r="P197" s="222">
        <f>O197*H197</f>
        <v>0</v>
      </c>
      <c r="Q197" s="222">
        <v>0.065670000000000006</v>
      </c>
      <c r="R197" s="222">
        <f>Q197*H197</f>
        <v>0.20095020000000002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286</v>
      </c>
      <c r="AT197" s="224" t="s">
        <v>298</v>
      </c>
      <c r="AU197" s="224" t="s">
        <v>83</v>
      </c>
      <c r="AY197" s="18" t="s">
        <v>205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149</v>
      </c>
      <c r="BM197" s="224" t="s">
        <v>519</v>
      </c>
    </row>
    <row r="198" s="13" customFormat="1">
      <c r="A198" s="13"/>
      <c r="B198" s="235"/>
      <c r="C198" s="236"/>
      <c r="D198" s="237" t="s">
        <v>250</v>
      </c>
      <c r="E198" s="238" t="s">
        <v>19</v>
      </c>
      <c r="F198" s="239" t="s">
        <v>520</v>
      </c>
      <c r="G198" s="236"/>
      <c r="H198" s="240">
        <v>3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36</v>
      </c>
      <c r="AX198" s="13" t="s">
        <v>79</v>
      </c>
      <c r="AY198" s="246" t="s">
        <v>205</v>
      </c>
    </row>
    <row r="199" s="13" customFormat="1">
      <c r="A199" s="13"/>
      <c r="B199" s="235"/>
      <c r="C199" s="236"/>
      <c r="D199" s="237" t="s">
        <v>250</v>
      </c>
      <c r="E199" s="236"/>
      <c r="F199" s="239" t="s">
        <v>521</v>
      </c>
      <c r="G199" s="236"/>
      <c r="H199" s="240">
        <v>3.0600000000000001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250</v>
      </c>
      <c r="AU199" s="246" t="s">
        <v>83</v>
      </c>
      <c r="AV199" s="13" t="s">
        <v>83</v>
      </c>
      <c r="AW199" s="13" t="s">
        <v>4</v>
      </c>
      <c r="AX199" s="13" t="s">
        <v>79</v>
      </c>
      <c r="AY199" s="246" t="s">
        <v>205</v>
      </c>
    </row>
    <row r="200" s="2" customFormat="1" ht="24.15" customHeight="1">
      <c r="A200" s="39"/>
      <c r="B200" s="40"/>
      <c r="C200" s="213" t="s">
        <v>438</v>
      </c>
      <c r="D200" s="213" t="s">
        <v>208</v>
      </c>
      <c r="E200" s="214" t="s">
        <v>400</v>
      </c>
      <c r="F200" s="215" t="s">
        <v>401</v>
      </c>
      <c r="G200" s="216" t="s">
        <v>260</v>
      </c>
      <c r="H200" s="217">
        <v>12.4</v>
      </c>
      <c r="I200" s="218"/>
      <c r="J200" s="219">
        <f>ROUND(I200*H200,2)</f>
        <v>0</v>
      </c>
      <c r="K200" s="215" t="s">
        <v>212</v>
      </c>
      <c r="L200" s="45"/>
      <c r="M200" s="220" t="s">
        <v>19</v>
      </c>
      <c r="N200" s="221" t="s">
        <v>46</v>
      </c>
      <c r="O200" s="85"/>
      <c r="P200" s="222">
        <f>O200*H200</f>
        <v>0</v>
      </c>
      <c r="Q200" s="222">
        <v>0.10095</v>
      </c>
      <c r="R200" s="222">
        <f>Q200*H200</f>
        <v>1.2517800000000001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149</v>
      </c>
      <c r="AT200" s="224" t="s">
        <v>208</v>
      </c>
      <c r="AU200" s="224" t="s">
        <v>83</v>
      </c>
      <c r="AY200" s="18" t="s">
        <v>205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149</v>
      </c>
      <c r="BM200" s="224" t="s">
        <v>522</v>
      </c>
    </row>
    <row r="201" s="2" customFormat="1">
      <c r="A201" s="39"/>
      <c r="B201" s="40"/>
      <c r="C201" s="41"/>
      <c r="D201" s="226" t="s">
        <v>215</v>
      </c>
      <c r="E201" s="41"/>
      <c r="F201" s="227" t="s">
        <v>403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215</v>
      </c>
      <c r="AU201" s="18" t="s">
        <v>83</v>
      </c>
    </row>
    <row r="202" s="13" customFormat="1">
      <c r="A202" s="13"/>
      <c r="B202" s="235"/>
      <c r="C202" s="236"/>
      <c r="D202" s="237" t="s">
        <v>250</v>
      </c>
      <c r="E202" s="238" t="s">
        <v>19</v>
      </c>
      <c r="F202" s="239" t="s">
        <v>523</v>
      </c>
      <c r="G202" s="236"/>
      <c r="H202" s="240">
        <v>10.4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250</v>
      </c>
      <c r="AU202" s="246" t="s">
        <v>83</v>
      </c>
      <c r="AV202" s="13" t="s">
        <v>83</v>
      </c>
      <c r="AW202" s="13" t="s">
        <v>36</v>
      </c>
      <c r="AX202" s="13" t="s">
        <v>75</v>
      </c>
      <c r="AY202" s="246" t="s">
        <v>205</v>
      </c>
    </row>
    <row r="203" s="13" customFormat="1">
      <c r="A203" s="13"/>
      <c r="B203" s="235"/>
      <c r="C203" s="236"/>
      <c r="D203" s="237" t="s">
        <v>250</v>
      </c>
      <c r="E203" s="238" t="s">
        <v>19</v>
      </c>
      <c r="F203" s="239" t="s">
        <v>524</v>
      </c>
      <c r="G203" s="236"/>
      <c r="H203" s="240">
        <v>2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250</v>
      </c>
      <c r="AU203" s="246" t="s">
        <v>83</v>
      </c>
      <c r="AV203" s="13" t="s">
        <v>83</v>
      </c>
      <c r="AW203" s="13" t="s">
        <v>36</v>
      </c>
      <c r="AX203" s="13" t="s">
        <v>75</v>
      </c>
      <c r="AY203" s="246" t="s">
        <v>205</v>
      </c>
    </row>
    <row r="204" s="14" customFormat="1">
      <c r="A204" s="14"/>
      <c r="B204" s="247"/>
      <c r="C204" s="248"/>
      <c r="D204" s="237" t="s">
        <v>250</v>
      </c>
      <c r="E204" s="249" t="s">
        <v>19</v>
      </c>
      <c r="F204" s="250" t="s">
        <v>253</v>
      </c>
      <c r="G204" s="248"/>
      <c r="H204" s="251">
        <v>12.4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250</v>
      </c>
      <c r="AU204" s="257" t="s">
        <v>83</v>
      </c>
      <c r="AV204" s="14" t="s">
        <v>149</v>
      </c>
      <c r="AW204" s="14" t="s">
        <v>36</v>
      </c>
      <c r="AX204" s="14" t="s">
        <v>79</v>
      </c>
      <c r="AY204" s="257" t="s">
        <v>205</v>
      </c>
    </row>
    <row r="205" s="2" customFormat="1" ht="16.5" customHeight="1">
      <c r="A205" s="39"/>
      <c r="B205" s="40"/>
      <c r="C205" s="258" t="s">
        <v>525</v>
      </c>
      <c r="D205" s="258" t="s">
        <v>298</v>
      </c>
      <c r="E205" s="259" t="s">
        <v>407</v>
      </c>
      <c r="F205" s="260" t="s">
        <v>408</v>
      </c>
      <c r="G205" s="261" t="s">
        <v>260</v>
      </c>
      <c r="H205" s="262">
        <v>12.648</v>
      </c>
      <c r="I205" s="263"/>
      <c r="J205" s="264">
        <f>ROUND(I205*H205,2)</f>
        <v>0</v>
      </c>
      <c r="K205" s="260" t="s">
        <v>212</v>
      </c>
      <c r="L205" s="265"/>
      <c r="M205" s="266" t="s">
        <v>19</v>
      </c>
      <c r="N205" s="267" t="s">
        <v>46</v>
      </c>
      <c r="O205" s="85"/>
      <c r="P205" s="222">
        <f>O205*H205</f>
        <v>0</v>
      </c>
      <c r="Q205" s="222">
        <v>0.028000000000000001</v>
      </c>
      <c r="R205" s="222">
        <f>Q205*H205</f>
        <v>0.35414400000000001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286</v>
      </c>
      <c r="AT205" s="224" t="s">
        <v>298</v>
      </c>
      <c r="AU205" s="224" t="s">
        <v>83</v>
      </c>
      <c r="AY205" s="18" t="s">
        <v>205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149</v>
      </c>
      <c r="BM205" s="224" t="s">
        <v>526</v>
      </c>
    </row>
    <row r="206" s="13" customFormat="1">
      <c r="A206" s="13"/>
      <c r="B206" s="235"/>
      <c r="C206" s="236"/>
      <c r="D206" s="237" t="s">
        <v>250</v>
      </c>
      <c r="E206" s="236"/>
      <c r="F206" s="239" t="s">
        <v>527</v>
      </c>
      <c r="G206" s="236"/>
      <c r="H206" s="240">
        <v>12.648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250</v>
      </c>
      <c r="AU206" s="246" t="s">
        <v>83</v>
      </c>
      <c r="AV206" s="13" t="s">
        <v>83</v>
      </c>
      <c r="AW206" s="13" t="s">
        <v>4</v>
      </c>
      <c r="AX206" s="13" t="s">
        <v>79</v>
      </c>
      <c r="AY206" s="246" t="s">
        <v>205</v>
      </c>
    </row>
    <row r="207" s="2" customFormat="1" ht="16.5" customHeight="1">
      <c r="A207" s="39"/>
      <c r="B207" s="40"/>
      <c r="C207" s="213" t="s">
        <v>528</v>
      </c>
      <c r="D207" s="213" t="s">
        <v>208</v>
      </c>
      <c r="E207" s="214" t="s">
        <v>412</v>
      </c>
      <c r="F207" s="215" t="s">
        <v>413</v>
      </c>
      <c r="G207" s="216" t="s">
        <v>247</v>
      </c>
      <c r="H207" s="217">
        <v>1.5</v>
      </c>
      <c r="I207" s="218"/>
      <c r="J207" s="219">
        <f>ROUND(I207*H207,2)</f>
        <v>0</v>
      </c>
      <c r="K207" s="215" t="s">
        <v>212</v>
      </c>
      <c r="L207" s="45"/>
      <c r="M207" s="220" t="s">
        <v>19</v>
      </c>
      <c r="N207" s="221" t="s">
        <v>46</v>
      </c>
      <c r="O207" s="85"/>
      <c r="P207" s="222">
        <f>O207*H207</f>
        <v>0</v>
      </c>
      <c r="Q207" s="222">
        <v>0.00036000000000000002</v>
      </c>
      <c r="R207" s="222">
        <f>Q207*H207</f>
        <v>0.00054000000000000001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149</v>
      </c>
      <c r="AT207" s="224" t="s">
        <v>208</v>
      </c>
      <c r="AU207" s="224" t="s">
        <v>83</v>
      </c>
      <c r="AY207" s="18" t="s">
        <v>205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149</v>
      </c>
      <c r="BM207" s="224" t="s">
        <v>529</v>
      </c>
    </row>
    <row r="208" s="2" customFormat="1">
      <c r="A208" s="39"/>
      <c r="B208" s="40"/>
      <c r="C208" s="41"/>
      <c r="D208" s="226" t="s">
        <v>215</v>
      </c>
      <c r="E208" s="41"/>
      <c r="F208" s="227" t="s">
        <v>415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215</v>
      </c>
      <c r="AU208" s="18" t="s">
        <v>83</v>
      </c>
    </row>
    <row r="209" s="13" customFormat="1">
      <c r="A209" s="13"/>
      <c r="B209" s="235"/>
      <c r="C209" s="236"/>
      <c r="D209" s="237" t="s">
        <v>250</v>
      </c>
      <c r="E209" s="238" t="s">
        <v>19</v>
      </c>
      <c r="F209" s="239" t="s">
        <v>504</v>
      </c>
      <c r="G209" s="236"/>
      <c r="H209" s="240">
        <v>1.5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250</v>
      </c>
      <c r="AU209" s="246" t="s">
        <v>83</v>
      </c>
      <c r="AV209" s="13" t="s">
        <v>83</v>
      </c>
      <c r="AW209" s="13" t="s">
        <v>36</v>
      </c>
      <c r="AX209" s="13" t="s">
        <v>79</v>
      </c>
      <c r="AY209" s="246" t="s">
        <v>205</v>
      </c>
    </row>
    <row r="210" s="2" customFormat="1" ht="33" customHeight="1">
      <c r="A210" s="39"/>
      <c r="B210" s="40"/>
      <c r="C210" s="213" t="s">
        <v>530</v>
      </c>
      <c r="D210" s="213" t="s">
        <v>208</v>
      </c>
      <c r="E210" s="214" t="s">
        <v>531</v>
      </c>
      <c r="F210" s="215" t="s">
        <v>532</v>
      </c>
      <c r="G210" s="216" t="s">
        <v>366</v>
      </c>
      <c r="H210" s="217">
        <v>1</v>
      </c>
      <c r="I210" s="218"/>
      <c r="J210" s="219">
        <f>ROUND(I210*H210,2)</f>
        <v>0</v>
      </c>
      <c r="K210" s="215" t="s">
        <v>212</v>
      </c>
      <c r="L210" s="45"/>
      <c r="M210" s="220" t="s">
        <v>19</v>
      </c>
      <c r="N210" s="221" t="s">
        <v>46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0.082000000000000003</v>
      </c>
      <c r="T210" s="223">
        <f>S210*H210</f>
        <v>0.082000000000000003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149</v>
      </c>
      <c r="AT210" s="224" t="s">
        <v>208</v>
      </c>
      <c r="AU210" s="224" t="s">
        <v>83</v>
      </c>
      <c r="AY210" s="18" t="s">
        <v>205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149</v>
      </c>
      <c r="BM210" s="224" t="s">
        <v>533</v>
      </c>
    </row>
    <row r="211" s="2" customFormat="1">
      <c r="A211" s="39"/>
      <c r="B211" s="40"/>
      <c r="C211" s="41"/>
      <c r="D211" s="226" t="s">
        <v>215</v>
      </c>
      <c r="E211" s="41"/>
      <c r="F211" s="227" t="s">
        <v>534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215</v>
      </c>
      <c r="AU211" s="18" t="s">
        <v>83</v>
      </c>
    </row>
    <row r="212" s="13" customFormat="1">
      <c r="A212" s="13"/>
      <c r="B212" s="235"/>
      <c r="C212" s="236"/>
      <c r="D212" s="237" t="s">
        <v>250</v>
      </c>
      <c r="E212" s="238" t="s">
        <v>19</v>
      </c>
      <c r="F212" s="239" t="s">
        <v>535</v>
      </c>
      <c r="G212" s="236"/>
      <c r="H212" s="240">
        <v>1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250</v>
      </c>
      <c r="AU212" s="246" t="s">
        <v>83</v>
      </c>
      <c r="AV212" s="13" t="s">
        <v>83</v>
      </c>
      <c r="AW212" s="13" t="s">
        <v>36</v>
      </c>
      <c r="AX212" s="13" t="s">
        <v>79</v>
      </c>
      <c r="AY212" s="246" t="s">
        <v>205</v>
      </c>
    </row>
    <row r="213" s="12" customFormat="1" ht="22.8" customHeight="1">
      <c r="A213" s="12"/>
      <c r="B213" s="197"/>
      <c r="C213" s="198"/>
      <c r="D213" s="199" t="s">
        <v>74</v>
      </c>
      <c r="E213" s="211" t="s">
        <v>416</v>
      </c>
      <c r="F213" s="211" t="s">
        <v>417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SUM(P214:P229)</f>
        <v>0</v>
      </c>
      <c r="Q213" s="205"/>
      <c r="R213" s="206">
        <f>SUM(R214:R229)</f>
        <v>0</v>
      </c>
      <c r="S213" s="205"/>
      <c r="T213" s="207">
        <f>SUM(T214:T229)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79</v>
      </c>
      <c r="AT213" s="209" t="s">
        <v>74</v>
      </c>
      <c r="AU213" s="209" t="s">
        <v>79</v>
      </c>
      <c r="AY213" s="208" t="s">
        <v>205</v>
      </c>
      <c r="BK213" s="210">
        <f>SUM(BK214:BK229)</f>
        <v>0</v>
      </c>
    </row>
    <row r="214" s="2" customFormat="1" ht="24.15" customHeight="1">
      <c r="A214" s="39"/>
      <c r="B214" s="40"/>
      <c r="C214" s="213" t="s">
        <v>536</v>
      </c>
      <c r="D214" s="213" t="s">
        <v>208</v>
      </c>
      <c r="E214" s="214" t="s">
        <v>537</v>
      </c>
      <c r="F214" s="215" t="s">
        <v>538</v>
      </c>
      <c r="G214" s="216" t="s">
        <v>301</v>
      </c>
      <c r="H214" s="217">
        <v>1.3779999999999999</v>
      </c>
      <c r="I214" s="218"/>
      <c r="J214" s="219">
        <f>ROUND(I214*H214,2)</f>
        <v>0</v>
      </c>
      <c r="K214" s="215" t="s">
        <v>212</v>
      </c>
      <c r="L214" s="45"/>
      <c r="M214" s="220" t="s">
        <v>19</v>
      </c>
      <c r="N214" s="221" t="s">
        <v>46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149</v>
      </c>
      <c r="AT214" s="224" t="s">
        <v>208</v>
      </c>
      <c r="AU214" s="224" t="s">
        <v>83</v>
      </c>
      <c r="AY214" s="18" t="s">
        <v>205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149</v>
      </c>
      <c r="BM214" s="224" t="s">
        <v>539</v>
      </c>
    </row>
    <row r="215" s="2" customFormat="1">
      <c r="A215" s="39"/>
      <c r="B215" s="40"/>
      <c r="C215" s="41"/>
      <c r="D215" s="226" t="s">
        <v>215</v>
      </c>
      <c r="E215" s="41"/>
      <c r="F215" s="227" t="s">
        <v>540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215</v>
      </c>
      <c r="AU215" s="18" t="s">
        <v>83</v>
      </c>
    </row>
    <row r="216" s="13" customFormat="1">
      <c r="A216" s="13"/>
      <c r="B216" s="235"/>
      <c r="C216" s="236"/>
      <c r="D216" s="237" t="s">
        <v>250</v>
      </c>
      <c r="E216" s="238" t="s">
        <v>19</v>
      </c>
      <c r="F216" s="239" t="s">
        <v>541</v>
      </c>
      <c r="G216" s="236"/>
      <c r="H216" s="240">
        <v>1.3779999999999999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250</v>
      </c>
      <c r="AU216" s="246" t="s">
        <v>83</v>
      </c>
      <c r="AV216" s="13" t="s">
        <v>83</v>
      </c>
      <c r="AW216" s="13" t="s">
        <v>36</v>
      </c>
      <c r="AX216" s="13" t="s">
        <v>79</v>
      </c>
      <c r="AY216" s="246" t="s">
        <v>205</v>
      </c>
    </row>
    <row r="217" s="2" customFormat="1" ht="24.15" customHeight="1">
      <c r="A217" s="39"/>
      <c r="B217" s="40"/>
      <c r="C217" s="213" t="s">
        <v>542</v>
      </c>
      <c r="D217" s="213" t="s">
        <v>208</v>
      </c>
      <c r="E217" s="214" t="s">
        <v>543</v>
      </c>
      <c r="F217" s="215" t="s">
        <v>427</v>
      </c>
      <c r="G217" s="216" t="s">
        <v>301</v>
      </c>
      <c r="H217" s="217">
        <v>53.741999999999997</v>
      </c>
      <c r="I217" s="218"/>
      <c r="J217" s="219">
        <f>ROUND(I217*H217,2)</f>
        <v>0</v>
      </c>
      <c r="K217" s="215" t="s">
        <v>212</v>
      </c>
      <c r="L217" s="45"/>
      <c r="M217" s="220" t="s">
        <v>19</v>
      </c>
      <c r="N217" s="221" t="s">
        <v>46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149</v>
      </c>
      <c r="AT217" s="224" t="s">
        <v>208</v>
      </c>
      <c r="AU217" s="224" t="s">
        <v>83</v>
      </c>
      <c r="AY217" s="18" t="s">
        <v>205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149</v>
      </c>
      <c r="BM217" s="224" t="s">
        <v>544</v>
      </c>
    </row>
    <row r="218" s="2" customFormat="1">
      <c r="A218" s="39"/>
      <c r="B218" s="40"/>
      <c r="C218" s="41"/>
      <c r="D218" s="226" t="s">
        <v>215</v>
      </c>
      <c r="E218" s="41"/>
      <c r="F218" s="227" t="s">
        <v>545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215</v>
      </c>
      <c r="AU218" s="18" t="s">
        <v>83</v>
      </c>
    </row>
    <row r="219" s="13" customFormat="1">
      <c r="A219" s="13"/>
      <c r="B219" s="235"/>
      <c r="C219" s="236"/>
      <c r="D219" s="237" t="s">
        <v>250</v>
      </c>
      <c r="E219" s="236"/>
      <c r="F219" s="239" t="s">
        <v>546</v>
      </c>
      <c r="G219" s="236"/>
      <c r="H219" s="240">
        <v>53.741999999999997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250</v>
      </c>
      <c r="AU219" s="246" t="s">
        <v>83</v>
      </c>
      <c r="AV219" s="13" t="s">
        <v>83</v>
      </c>
      <c r="AW219" s="13" t="s">
        <v>4</v>
      </c>
      <c r="AX219" s="13" t="s">
        <v>79</v>
      </c>
      <c r="AY219" s="246" t="s">
        <v>205</v>
      </c>
    </row>
    <row r="220" s="2" customFormat="1" ht="24.15" customHeight="1">
      <c r="A220" s="39"/>
      <c r="B220" s="40"/>
      <c r="C220" s="213" t="s">
        <v>547</v>
      </c>
      <c r="D220" s="213" t="s">
        <v>208</v>
      </c>
      <c r="E220" s="214" t="s">
        <v>419</v>
      </c>
      <c r="F220" s="215" t="s">
        <v>420</v>
      </c>
      <c r="G220" s="216" t="s">
        <v>301</v>
      </c>
      <c r="H220" s="217">
        <v>7.4349999999999996</v>
      </c>
      <c r="I220" s="218"/>
      <c r="J220" s="219">
        <f>ROUND(I220*H220,2)</f>
        <v>0</v>
      </c>
      <c r="K220" s="215" t="s">
        <v>212</v>
      </c>
      <c r="L220" s="45"/>
      <c r="M220" s="220" t="s">
        <v>19</v>
      </c>
      <c r="N220" s="221" t="s">
        <v>46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149</v>
      </c>
      <c r="AT220" s="224" t="s">
        <v>208</v>
      </c>
      <c r="AU220" s="224" t="s">
        <v>83</v>
      </c>
      <c r="AY220" s="18" t="s">
        <v>205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149</v>
      </c>
      <c r="BM220" s="224" t="s">
        <v>548</v>
      </c>
    </row>
    <row r="221" s="2" customFormat="1">
      <c r="A221" s="39"/>
      <c r="B221" s="40"/>
      <c r="C221" s="41"/>
      <c r="D221" s="226" t="s">
        <v>215</v>
      </c>
      <c r="E221" s="41"/>
      <c r="F221" s="227" t="s">
        <v>422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215</v>
      </c>
      <c r="AU221" s="18" t="s">
        <v>83</v>
      </c>
    </row>
    <row r="222" s="13" customFormat="1">
      <c r="A222" s="13"/>
      <c r="B222" s="235"/>
      <c r="C222" s="236"/>
      <c r="D222" s="237" t="s">
        <v>250</v>
      </c>
      <c r="E222" s="238" t="s">
        <v>19</v>
      </c>
      <c r="F222" s="239" t="s">
        <v>549</v>
      </c>
      <c r="G222" s="236"/>
      <c r="H222" s="240">
        <v>5.1699999999999999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250</v>
      </c>
      <c r="AU222" s="246" t="s">
        <v>83</v>
      </c>
      <c r="AV222" s="13" t="s">
        <v>83</v>
      </c>
      <c r="AW222" s="13" t="s">
        <v>36</v>
      </c>
      <c r="AX222" s="13" t="s">
        <v>75</v>
      </c>
      <c r="AY222" s="246" t="s">
        <v>205</v>
      </c>
    </row>
    <row r="223" s="13" customFormat="1">
      <c r="A223" s="13"/>
      <c r="B223" s="235"/>
      <c r="C223" s="236"/>
      <c r="D223" s="237" t="s">
        <v>250</v>
      </c>
      <c r="E223" s="238" t="s">
        <v>19</v>
      </c>
      <c r="F223" s="239" t="s">
        <v>550</v>
      </c>
      <c r="G223" s="236"/>
      <c r="H223" s="240">
        <v>2.2650000000000001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250</v>
      </c>
      <c r="AU223" s="246" t="s">
        <v>83</v>
      </c>
      <c r="AV223" s="13" t="s">
        <v>83</v>
      </c>
      <c r="AW223" s="13" t="s">
        <v>36</v>
      </c>
      <c r="AX223" s="13" t="s">
        <v>75</v>
      </c>
      <c r="AY223" s="246" t="s">
        <v>205</v>
      </c>
    </row>
    <row r="224" s="14" customFormat="1">
      <c r="A224" s="14"/>
      <c r="B224" s="247"/>
      <c r="C224" s="248"/>
      <c r="D224" s="237" t="s">
        <v>250</v>
      </c>
      <c r="E224" s="249" t="s">
        <v>19</v>
      </c>
      <c r="F224" s="250" t="s">
        <v>253</v>
      </c>
      <c r="G224" s="248"/>
      <c r="H224" s="251">
        <v>7.4350000000000005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250</v>
      </c>
      <c r="AU224" s="257" t="s">
        <v>83</v>
      </c>
      <c r="AV224" s="14" t="s">
        <v>149</v>
      </c>
      <c r="AW224" s="14" t="s">
        <v>36</v>
      </c>
      <c r="AX224" s="14" t="s">
        <v>79</v>
      </c>
      <c r="AY224" s="257" t="s">
        <v>205</v>
      </c>
    </row>
    <row r="225" s="2" customFormat="1" ht="24.15" customHeight="1">
      <c r="A225" s="39"/>
      <c r="B225" s="40"/>
      <c r="C225" s="213" t="s">
        <v>551</v>
      </c>
      <c r="D225" s="213" t="s">
        <v>208</v>
      </c>
      <c r="E225" s="214" t="s">
        <v>426</v>
      </c>
      <c r="F225" s="215" t="s">
        <v>427</v>
      </c>
      <c r="G225" s="216" t="s">
        <v>301</v>
      </c>
      <c r="H225" s="217">
        <v>289.96499999999997</v>
      </c>
      <c r="I225" s="218"/>
      <c r="J225" s="219">
        <f>ROUND(I225*H225,2)</f>
        <v>0</v>
      </c>
      <c r="K225" s="215" t="s">
        <v>212</v>
      </c>
      <c r="L225" s="45"/>
      <c r="M225" s="220" t="s">
        <v>19</v>
      </c>
      <c r="N225" s="221" t="s">
        <v>46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149</v>
      </c>
      <c r="AT225" s="224" t="s">
        <v>208</v>
      </c>
      <c r="AU225" s="224" t="s">
        <v>83</v>
      </c>
      <c r="AY225" s="18" t="s">
        <v>205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149</v>
      </c>
      <c r="BM225" s="224" t="s">
        <v>552</v>
      </c>
    </row>
    <row r="226" s="2" customFormat="1">
      <c r="A226" s="39"/>
      <c r="B226" s="40"/>
      <c r="C226" s="41"/>
      <c r="D226" s="226" t="s">
        <v>215</v>
      </c>
      <c r="E226" s="41"/>
      <c r="F226" s="227" t="s">
        <v>429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215</v>
      </c>
      <c r="AU226" s="18" t="s">
        <v>83</v>
      </c>
    </row>
    <row r="227" s="13" customFormat="1">
      <c r="A227" s="13"/>
      <c r="B227" s="235"/>
      <c r="C227" s="236"/>
      <c r="D227" s="237" t="s">
        <v>250</v>
      </c>
      <c r="E227" s="236"/>
      <c r="F227" s="239" t="s">
        <v>553</v>
      </c>
      <c r="G227" s="236"/>
      <c r="H227" s="240">
        <v>289.96499999999997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250</v>
      </c>
      <c r="AU227" s="246" t="s">
        <v>83</v>
      </c>
      <c r="AV227" s="13" t="s">
        <v>83</v>
      </c>
      <c r="AW227" s="13" t="s">
        <v>4</v>
      </c>
      <c r="AX227" s="13" t="s">
        <v>79</v>
      </c>
      <c r="AY227" s="246" t="s">
        <v>205</v>
      </c>
    </row>
    <row r="228" s="2" customFormat="1" ht="16.5" customHeight="1">
      <c r="A228" s="39"/>
      <c r="B228" s="40"/>
      <c r="C228" s="213" t="s">
        <v>554</v>
      </c>
      <c r="D228" s="213" t="s">
        <v>208</v>
      </c>
      <c r="E228" s="214" t="s">
        <v>432</v>
      </c>
      <c r="F228" s="215" t="s">
        <v>433</v>
      </c>
      <c r="G228" s="216" t="s">
        <v>301</v>
      </c>
      <c r="H228" s="217">
        <v>8.8130000000000006</v>
      </c>
      <c r="I228" s="218"/>
      <c r="J228" s="219">
        <f>ROUND(I228*H228,2)</f>
        <v>0</v>
      </c>
      <c r="K228" s="215" t="s">
        <v>212</v>
      </c>
      <c r="L228" s="45"/>
      <c r="M228" s="220" t="s">
        <v>19</v>
      </c>
      <c r="N228" s="221" t="s">
        <v>46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149</v>
      </c>
      <c r="AT228" s="224" t="s">
        <v>208</v>
      </c>
      <c r="AU228" s="224" t="s">
        <v>83</v>
      </c>
      <c r="AY228" s="18" t="s">
        <v>205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149</v>
      </c>
      <c r="BM228" s="224" t="s">
        <v>555</v>
      </c>
    </row>
    <row r="229" s="2" customFormat="1">
      <c r="A229" s="39"/>
      <c r="B229" s="40"/>
      <c r="C229" s="41"/>
      <c r="D229" s="226" t="s">
        <v>215</v>
      </c>
      <c r="E229" s="41"/>
      <c r="F229" s="227" t="s">
        <v>435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215</v>
      </c>
      <c r="AU229" s="18" t="s">
        <v>83</v>
      </c>
    </row>
    <row r="230" s="12" customFormat="1" ht="22.8" customHeight="1">
      <c r="A230" s="12"/>
      <c r="B230" s="197"/>
      <c r="C230" s="198"/>
      <c r="D230" s="199" t="s">
        <v>74</v>
      </c>
      <c r="E230" s="211" t="s">
        <v>436</v>
      </c>
      <c r="F230" s="211" t="s">
        <v>437</v>
      </c>
      <c r="G230" s="198"/>
      <c r="H230" s="198"/>
      <c r="I230" s="201"/>
      <c r="J230" s="212">
        <f>BK230</f>
        <v>0</v>
      </c>
      <c r="K230" s="198"/>
      <c r="L230" s="203"/>
      <c r="M230" s="204"/>
      <c r="N230" s="205"/>
      <c r="O230" s="205"/>
      <c r="P230" s="206">
        <f>SUM(P231:P232)</f>
        <v>0</v>
      </c>
      <c r="Q230" s="205"/>
      <c r="R230" s="206">
        <f>SUM(R231:R232)</f>
        <v>0</v>
      </c>
      <c r="S230" s="205"/>
      <c r="T230" s="207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79</v>
      </c>
      <c r="AT230" s="209" t="s">
        <v>74</v>
      </c>
      <c r="AU230" s="209" t="s">
        <v>79</v>
      </c>
      <c r="AY230" s="208" t="s">
        <v>205</v>
      </c>
      <c r="BK230" s="210">
        <f>SUM(BK231:BK232)</f>
        <v>0</v>
      </c>
    </row>
    <row r="231" s="2" customFormat="1" ht="24.15" customHeight="1">
      <c r="A231" s="39"/>
      <c r="B231" s="40"/>
      <c r="C231" s="213" t="s">
        <v>556</v>
      </c>
      <c r="D231" s="213" t="s">
        <v>208</v>
      </c>
      <c r="E231" s="214" t="s">
        <v>439</v>
      </c>
      <c r="F231" s="215" t="s">
        <v>440</v>
      </c>
      <c r="G231" s="216" t="s">
        <v>301</v>
      </c>
      <c r="H231" s="217">
        <v>9.9540000000000006</v>
      </c>
      <c r="I231" s="218"/>
      <c r="J231" s="219">
        <f>ROUND(I231*H231,2)</f>
        <v>0</v>
      </c>
      <c r="K231" s="215" t="s">
        <v>212</v>
      </c>
      <c r="L231" s="45"/>
      <c r="M231" s="220" t="s">
        <v>19</v>
      </c>
      <c r="N231" s="221" t="s">
        <v>46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149</v>
      </c>
      <c r="AT231" s="224" t="s">
        <v>208</v>
      </c>
      <c r="AU231" s="224" t="s">
        <v>83</v>
      </c>
      <c r="AY231" s="18" t="s">
        <v>205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149</v>
      </c>
      <c r="BM231" s="224" t="s">
        <v>557</v>
      </c>
    </row>
    <row r="232" s="2" customFormat="1">
      <c r="A232" s="39"/>
      <c r="B232" s="40"/>
      <c r="C232" s="41"/>
      <c r="D232" s="226" t="s">
        <v>215</v>
      </c>
      <c r="E232" s="41"/>
      <c r="F232" s="227" t="s">
        <v>442</v>
      </c>
      <c r="G232" s="41"/>
      <c r="H232" s="41"/>
      <c r="I232" s="228"/>
      <c r="J232" s="41"/>
      <c r="K232" s="41"/>
      <c r="L232" s="45"/>
      <c r="M232" s="231"/>
      <c r="N232" s="232"/>
      <c r="O232" s="233"/>
      <c r="P232" s="233"/>
      <c r="Q232" s="233"/>
      <c r="R232" s="233"/>
      <c r="S232" s="233"/>
      <c r="T232" s="234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215</v>
      </c>
      <c r="AU232" s="18" t="s">
        <v>83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lwiQ7e35jUkZSPkmz1c28mes4+qWgkNuHZU9EeDnIXbBXiQ5nPVJdOoiJJcpH0LB6VNBLfbDzHXYBilgVLow/g==" hashValue="JgwO1bAQrnKAL+QkyGUdrOOUCJ1uIGphOz8D4fJCvYCFX0YBTscEe/V9XseMGh/RgBBk4y0+7shOHzanU2R2eQ==" algorithmName="SHA-512" password="CC35"/>
  <autoFilter ref="C92:K2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322"/>
    <hyperlink ref="F102" r:id="rId2" display="https://podminky.urs.cz/item/CS_URS_2023_01/113107330"/>
    <hyperlink ref="F107" r:id="rId3" display="https://podminky.urs.cz/item/CS_URS_2023_01/113107331"/>
    <hyperlink ref="F110" r:id="rId4" display="https://podminky.urs.cz/item/CS_URS_2023_01/113107341"/>
    <hyperlink ref="F113" r:id="rId5" display="https://podminky.urs.cz/item/CS_URS_2023_01/113107343"/>
    <hyperlink ref="F118" r:id="rId6" display="https://podminky.urs.cz/item/CS_URS_2023_01/113202111"/>
    <hyperlink ref="F121" r:id="rId7" display="https://podminky.urs.cz/item/CS_URS_2023_01/113204111"/>
    <hyperlink ref="F124" r:id="rId8" display="https://podminky.urs.cz/item/CS_URS_2023_01/122251301"/>
    <hyperlink ref="F129" r:id="rId9" display="https://podminky.urs.cz/item/CS_URS_2023_01/129001101"/>
    <hyperlink ref="F131" r:id="rId10" display="https://podminky.urs.cz/item/CS_URS_2023_01/162751117"/>
    <hyperlink ref="F133" r:id="rId11" display="https://podminky.urs.cz/item/CS_URS_2023_01/162751119"/>
    <hyperlink ref="F136" r:id="rId12" display="https://podminky.urs.cz/item/CS_URS_2023_01/167151101"/>
    <hyperlink ref="F138" r:id="rId13" display="https://podminky.urs.cz/item/CS_URS_2023_01/171151112"/>
    <hyperlink ref="F143" r:id="rId14" display="https://podminky.urs.cz/item/CS_URS_2023_01/171251201"/>
    <hyperlink ref="F145" r:id="rId15" display="https://podminky.urs.cz/item/CS_URS_2023_01/181152302"/>
    <hyperlink ref="F148" r:id="rId16" display="https://podminky.urs.cz/item/CS_URS_2023_01/182112121"/>
    <hyperlink ref="F152" r:id="rId17" display="https://podminky.urs.cz/item/CS_URS_2023_01/564851011"/>
    <hyperlink ref="F155" r:id="rId18" display="https://podminky.urs.cz/item/CS_URS_2023_01/596211110"/>
    <hyperlink ref="F170" r:id="rId19" display="https://podminky.urs.cz/item/CS_URS_2023_01/596211114"/>
    <hyperlink ref="F173" r:id="rId20" display="https://podminky.urs.cz/item/CS_URS_2023_01/599141111"/>
    <hyperlink ref="F177" r:id="rId21" display="https://podminky.urs.cz/item/CS_URS_2023_01/637121112"/>
    <hyperlink ref="F181" r:id="rId22" display="https://podminky.urs.cz/item/CS_URS_2023_01/899331111"/>
    <hyperlink ref="F184" r:id="rId23" display="https://podminky.urs.cz/item/CS_URS_2023_01/914511111"/>
    <hyperlink ref="F187" r:id="rId24" display="https://podminky.urs.cz/item/CS_URS_2023_01/915321115"/>
    <hyperlink ref="F190" r:id="rId25" display="https://podminky.urs.cz/item/CS_URS_2023_01/915611111"/>
    <hyperlink ref="F192" r:id="rId26" display="https://podminky.urs.cz/item/CS_URS_2023_01/916131213"/>
    <hyperlink ref="F201" r:id="rId27" display="https://podminky.urs.cz/item/CS_URS_2023_01/916331112"/>
    <hyperlink ref="F208" r:id="rId28" display="https://podminky.urs.cz/item/CS_URS_2023_01/919726121"/>
    <hyperlink ref="F211" r:id="rId29" display="https://podminky.urs.cz/item/CS_URS_2023_01/966006132"/>
    <hyperlink ref="F215" r:id="rId30" display="https://podminky.urs.cz/item/CS_URS_2023_01/997221551"/>
    <hyperlink ref="F218" r:id="rId31" display="https://podminky.urs.cz/item/CS_URS_2023_01/997221559"/>
    <hyperlink ref="F221" r:id="rId32" display="https://podminky.urs.cz/item/CS_URS_2023_01/997221561"/>
    <hyperlink ref="F226" r:id="rId33" display="https://podminky.urs.cz/item/CS_URS_2023_01/997221569"/>
    <hyperlink ref="F229" r:id="rId34" display="https://podminky.urs.cz/item/CS_URS_2023_01/997221611"/>
    <hyperlink ref="F232" r:id="rId3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558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ROUND((SUM(BE93:BE236)),  2)</f>
        <v>0</v>
      </c>
      <c r="G35" s="39"/>
      <c r="H35" s="39"/>
      <c r="I35" s="158">
        <v>0.20999999999999999</v>
      </c>
      <c r="J35" s="157">
        <f>ROUND(((SUM(BE93:BE236))*I35),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ROUND((SUM(BF93:BF236)),  2)</f>
        <v>0</v>
      </c>
      <c r="G36" s="39"/>
      <c r="H36" s="39"/>
      <c r="I36" s="158">
        <v>0.14999999999999999</v>
      </c>
      <c r="J36" s="157">
        <f>ROUND(((SUM(BF93:BF236))*I36),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ROUND((SUM(BG93:BG236)),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ROUND((SUM(BH93:BH236)),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ROUND((SUM(BI93:BI236)),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1.3 - Sjedz do MK - 3.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J146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J171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J175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J178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J217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J234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1.3 - Sjedz do MK - 3. sjezd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22.242375599999995</v>
      </c>
      <c r="S93" s="97"/>
      <c r="T93" s="195">
        <f>T94</f>
        <v>29.168600000000001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P95+P146+P171+P175+P178+P217+P234</f>
        <v>0</v>
      </c>
      <c r="Q94" s="205"/>
      <c r="R94" s="206">
        <f>R95+R146+R171+R175+R178+R217+R234</f>
        <v>22.242375599999995</v>
      </c>
      <c r="S94" s="205"/>
      <c r="T94" s="207">
        <f>T95+T146+T171+T175+T178+T217+T234</f>
        <v>29.168600000000001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BK95+BK146+BK171+BK175+BK178+BK217+BK234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SUM(P96:P145)</f>
        <v>0</v>
      </c>
      <c r="Q95" s="205"/>
      <c r="R95" s="206">
        <f>SUM(R96:R145)</f>
        <v>1.3799999999999999</v>
      </c>
      <c r="S95" s="205"/>
      <c r="T95" s="207">
        <f>SUM(T96:T145)</f>
        <v>28.922600000000003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SUM(BK96:BK145)</f>
        <v>0</v>
      </c>
    </row>
    <row r="96" s="2" customFormat="1" ht="33" customHeight="1">
      <c r="A96" s="39"/>
      <c r="B96" s="40"/>
      <c r="C96" s="213" t="s">
        <v>79</v>
      </c>
      <c r="D96" s="213" t="s">
        <v>208</v>
      </c>
      <c r="E96" s="214" t="s">
        <v>245</v>
      </c>
      <c r="F96" s="215" t="s">
        <v>246</v>
      </c>
      <c r="G96" s="216" t="s">
        <v>247</v>
      </c>
      <c r="H96" s="217">
        <v>44.200000000000003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0.32500000000000001</v>
      </c>
      <c r="T96" s="223">
        <f>S96*H96</f>
        <v>14.365000000000002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559</v>
      </c>
    </row>
    <row r="97" s="2" customFormat="1">
      <c r="A97" s="39"/>
      <c r="B97" s="40"/>
      <c r="C97" s="41"/>
      <c r="D97" s="226" t="s">
        <v>215</v>
      </c>
      <c r="E97" s="41"/>
      <c r="F97" s="227" t="s">
        <v>249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560</v>
      </c>
      <c r="G98" s="236"/>
      <c r="H98" s="240">
        <v>44.200000000000003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79</v>
      </c>
      <c r="AY98" s="246" t="s">
        <v>205</v>
      </c>
    </row>
    <row r="99" s="2" customFormat="1" ht="33" customHeight="1">
      <c r="A99" s="39"/>
      <c r="B99" s="40"/>
      <c r="C99" s="213" t="s">
        <v>83</v>
      </c>
      <c r="D99" s="213" t="s">
        <v>208</v>
      </c>
      <c r="E99" s="214" t="s">
        <v>254</v>
      </c>
      <c r="F99" s="215" t="s">
        <v>255</v>
      </c>
      <c r="G99" s="216" t="s">
        <v>247</v>
      </c>
      <c r="H99" s="217">
        <v>44.200000000000003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0.098000000000000004</v>
      </c>
      <c r="T99" s="223">
        <f>S99*H99</f>
        <v>4.3316000000000008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149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149</v>
      </c>
      <c r="BM99" s="224" t="s">
        <v>561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257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560</v>
      </c>
      <c r="G101" s="236"/>
      <c r="H101" s="240">
        <v>44.200000000000003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79</v>
      </c>
      <c r="AY101" s="246" t="s">
        <v>205</v>
      </c>
    </row>
    <row r="102" s="2" customFormat="1" ht="37.8" customHeight="1">
      <c r="A102" s="39"/>
      <c r="B102" s="40"/>
      <c r="C102" s="213" t="s">
        <v>126</v>
      </c>
      <c r="D102" s="213" t="s">
        <v>208</v>
      </c>
      <c r="E102" s="214" t="s">
        <v>562</v>
      </c>
      <c r="F102" s="215" t="s">
        <v>563</v>
      </c>
      <c r="G102" s="216" t="s">
        <v>247</v>
      </c>
      <c r="H102" s="217">
        <v>11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0.28999999999999998</v>
      </c>
      <c r="T102" s="223">
        <f>S102*H102</f>
        <v>3.1899999999999999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564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565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566</v>
      </c>
      <c r="G104" s="236"/>
      <c r="H104" s="240">
        <v>76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75</v>
      </c>
      <c r="AY104" s="246" t="s">
        <v>205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567</v>
      </c>
      <c r="G105" s="236"/>
      <c r="H105" s="240">
        <v>-65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75</v>
      </c>
      <c r="AY105" s="246" t="s">
        <v>205</v>
      </c>
    </row>
    <row r="106" s="14" customFormat="1">
      <c r="A106" s="14"/>
      <c r="B106" s="247"/>
      <c r="C106" s="248"/>
      <c r="D106" s="237" t="s">
        <v>250</v>
      </c>
      <c r="E106" s="249" t="s">
        <v>19</v>
      </c>
      <c r="F106" s="250" t="s">
        <v>253</v>
      </c>
      <c r="G106" s="248"/>
      <c r="H106" s="251">
        <v>11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250</v>
      </c>
      <c r="AU106" s="257" t="s">
        <v>83</v>
      </c>
      <c r="AV106" s="14" t="s">
        <v>149</v>
      </c>
      <c r="AW106" s="14" t="s">
        <v>36</v>
      </c>
      <c r="AX106" s="14" t="s">
        <v>79</v>
      </c>
      <c r="AY106" s="257" t="s">
        <v>205</v>
      </c>
    </row>
    <row r="107" s="2" customFormat="1" ht="37.8" customHeight="1">
      <c r="A107" s="39"/>
      <c r="B107" s="40"/>
      <c r="C107" s="213" t="s">
        <v>149</v>
      </c>
      <c r="D107" s="213" t="s">
        <v>208</v>
      </c>
      <c r="E107" s="214" t="s">
        <v>568</v>
      </c>
      <c r="F107" s="215" t="s">
        <v>569</v>
      </c>
      <c r="G107" s="216" t="s">
        <v>247</v>
      </c>
      <c r="H107" s="217">
        <v>11</v>
      </c>
      <c r="I107" s="218"/>
      <c r="J107" s="219">
        <f>ROUND(I107*H107,2)</f>
        <v>0</v>
      </c>
      <c r="K107" s="215" t="s">
        <v>212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0.23999999999999999</v>
      </c>
      <c r="T107" s="223">
        <f>S107*H107</f>
        <v>2.6399999999999997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149</v>
      </c>
      <c r="AT107" s="224" t="s">
        <v>208</v>
      </c>
      <c r="AU107" s="224" t="s">
        <v>83</v>
      </c>
      <c r="AY107" s="18" t="s">
        <v>205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149</v>
      </c>
      <c r="BM107" s="224" t="s">
        <v>570</v>
      </c>
    </row>
    <row r="108" s="2" customFormat="1">
      <c r="A108" s="39"/>
      <c r="B108" s="40"/>
      <c r="C108" s="41"/>
      <c r="D108" s="226" t="s">
        <v>215</v>
      </c>
      <c r="E108" s="41"/>
      <c r="F108" s="227" t="s">
        <v>571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215</v>
      </c>
      <c r="AU108" s="18" t="s">
        <v>83</v>
      </c>
    </row>
    <row r="109" s="13" customFormat="1">
      <c r="A109" s="13"/>
      <c r="B109" s="235"/>
      <c r="C109" s="236"/>
      <c r="D109" s="237" t="s">
        <v>250</v>
      </c>
      <c r="E109" s="238" t="s">
        <v>19</v>
      </c>
      <c r="F109" s="239" t="s">
        <v>566</v>
      </c>
      <c r="G109" s="236"/>
      <c r="H109" s="240">
        <v>76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250</v>
      </c>
      <c r="AU109" s="246" t="s">
        <v>83</v>
      </c>
      <c r="AV109" s="13" t="s">
        <v>83</v>
      </c>
      <c r="AW109" s="13" t="s">
        <v>36</v>
      </c>
      <c r="AX109" s="13" t="s">
        <v>75</v>
      </c>
      <c r="AY109" s="246" t="s">
        <v>205</v>
      </c>
    </row>
    <row r="110" s="13" customFormat="1">
      <c r="A110" s="13"/>
      <c r="B110" s="235"/>
      <c r="C110" s="236"/>
      <c r="D110" s="237" t="s">
        <v>250</v>
      </c>
      <c r="E110" s="238" t="s">
        <v>19</v>
      </c>
      <c r="F110" s="239" t="s">
        <v>567</v>
      </c>
      <c r="G110" s="236"/>
      <c r="H110" s="240">
        <v>-65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250</v>
      </c>
      <c r="AU110" s="246" t="s">
        <v>83</v>
      </c>
      <c r="AV110" s="13" t="s">
        <v>83</v>
      </c>
      <c r="AW110" s="13" t="s">
        <v>36</v>
      </c>
      <c r="AX110" s="13" t="s">
        <v>75</v>
      </c>
      <c r="AY110" s="246" t="s">
        <v>205</v>
      </c>
    </row>
    <row r="111" s="14" customFormat="1">
      <c r="A111" s="14"/>
      <c r="B111" s="247"/>
      <c r="C111" s="248"/>
      <c r="D111" s="237" t="s">
        <v>250</v>
      </c>
      <c r="E111" s="249" t="s">
        <v>19</v>
      </c>
      <c r="F111" s="250" t="s">
        <v>253</v>
      </c>
      <c r="G111" s="248"/>
      <c r="H111" s="251">
        <v>11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250</v>
      </c>
      <c r="AU111" s="257" t="s">
        <v>83</v>
      </c>
      <c r="AV111" s="14" t="s">
        <v>149</v>
      </c>
      <c r="AW111" s="14" t="s">
        <v>36</v>
      </c>
      <c r="AX111" s="14" t="s">
        <v>79</v>
      </c>
      <c r="AY111" s="257" t="s">
        <v>205</v>
      </c>
    </row>
    <row r="112" s="2" customFormat="1" ht="37.8" customHeight="1">
      <c r="A112" s="39"/>
      <c r="B112" s="40"/>
      <c r="C112" s="213" t="s">
        <v>204</v>
      </c>
      <c r="D112" s="213" t="s">
        <v>208</v>
      </c>
      <c r="E112" s="214" t="s">
        <v>572</v>
      </c>
      <c r="F112" s="215" t="s">
        <v>573</v>
      </c>
      <c r="G112" s="216" t="s">
        <v>247</v>
      </c>
      <c r="H112" s="217">
        <v>11</v>
      </c>
      <c r="I112" s="218"/>
      <c r="J112" s="219">
        <f>ROUND(I112*H112,2)</f>
        <v>0</v>
      </c>
      <c r="K112" s="215" t="s">
        <v>212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0.316</v>
      </c>
      <c r="T112" s="223">
        <f>S112*H112</f>
        <v>3.476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149</v>
      </c>
      <c r="AT112" s="224" t="s">
        <v>208</v>
      </c>
      <c r="AU112" s="224" t="s">
        <v>83</v>
      </c>
      <c r="AY112" s="18" t="s">
        <v>205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149</v>
      </c>
      <c r="BM112" s="224" t="s">
        <v>574</v>
      </c>
    </row>
    <row r="113" s="2" customFormat="1">
      <c r="A113" s="39"/>
      <c r="B113" s="40"/>
      <c r="C113" s="41"/>
      <c r="D113" s="226" t="s">
        <v>215</v>
      </c>
      <c r="E113" s="41"/>
      <c r="F113" s="227" t="s">
        <v>575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215</v>
      </c>
      <c r="AU113" s="18" t="s">
        <v>83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566</v>
      </c>
      <c r="G114" s="236"/>
      <c r="H114" s="240">
        <v>76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75</v>
      </c>
      <c r="AY114" s="246" t="s">
        <v>205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567</v>
      </c>
      <c r="G115" s="236"/>
      <c r="H115" s="240">
        <v>-65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75</v>
      </c>
      <c r="AY115" s="246" t="s">
        <v>205</v>
      </c>
    </row>
    <row r="116" s="14" customFormat="1">
      <c r="A116" s="14"/>
      <c r="B116" s="247"/>
      <c r="C116" s="248"/>
      <c r="D116" s="237" t="s">
        <v>250</v>
      </c>
      <c r="E116" s="249" t="s">
        <v>19</v>
      </c>
      <c r="F116" s="250" t="s">
        <v>253</v>
      </c>
      <c r="G116" s="248"/>
      <c r="H116" s="251">
        <v>11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250</v>
      </c>
      <c r="AU116" s="257" t="s">
        <v>83</v>
      </c>
      <c r="AV116" s="14" t="s">
        <v>149</v>
      </c>
      <c r="AW116" s="14" t="s">
        <v>36</v>
      </c>
      <c r="AX116" s="14" t="s">
        <v>79</v>
      </c>
      <c r="AY116" s="257" t="s">
        <v>205</v>
      </c>
    </row>
    <row r="117" s="2" customFormat="1" ht="24.15" customHeight="1">
      <c r="A117" s="39"/>
      <c r="B117" s="40"/>
      <c r="C117" s="213" t="s">
        <v>275</v>
      </c>
      <c r="D117" s="213" t="s">
        <v>208</v>
      </c>
      <c r="E117" s="214" t="s">
        <v>258</v>
      </c>
      <c r="F117" s="215" t="s">
        <v>259</v>
      </c>
      <c r="G117" s="216" t="s">
        <v>260</v>
      </c>
      <c r="H117" s="217">
        <v>4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0.20499999999999999</v>
      </c>
      <c r="T117" s="223">
        <f>S117*H117</f>
        <v>0.81999999999999995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576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262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577</v>
      </c>
      <c r="G119" s="236"/>
      <c r="H119" s="240">
        <v>6.5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75</v>
      </c>
      <c r="AY119" s="246" t="s">
        <v>205</v>
      </c>
    </row>
    <row r="120" s="13" customFormat="1">
      <c r="A120" s="13"/>
      <c r="B120" s="235"/>
      <c r="C120" s="236"/>
      <c r="D120" s="237" t="s">
        <v>250</v>
      </c>
      <c r="E120" s="238" t="s">
        <v>19</v>
      </c>
      <c r="F120" s="239" t="s">
        <v>578</v>
      </c>
      <c r="G120" s="236"/>
      <c r="H120" s="240">
        <v>-2.5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36</v>
      </c>
      <c r="AX120" s="13" t="s">
        <v>75</v>
      </c>
      <c r="AY120" s="246" t="s">
        <v>205</v>
      </c>
    </row>
    <row r="121" s="14" customFormat="1">
      <c r="A121" s="14"/>
      <c r="B121" s="247"/>
      <c r="C121" s="248"/>
      <c r="D121" s="237" t="s">
        <v>250</v>
      </c>
      <c r="E121" s="249" t="s">
        <v>19</v>
      </c>
      <c r="F121" s="250" t="s">
        <v>253</v>
      </c>
      <c r="G121" s="248"/>
      <c r="H121" s="251">
        <v>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250</v>
      </c>
      <c r="AU121" s="257" t="s">
        <v>83</v>
      </c>
      <c r="AV121" s="14" t="s">
        <v>149</v>
      </c>
      <c r="AW121" s="14" t="s">
        <v>36</v>
      </c>
      <c r="AX121" s="14" t="s">
        <v>79</v>
      </c>
      <c r="AY121" s="257" t="s">
        <v>205</v>
      </c>
    </row>
    <row r="122" s="2" customFormat="1" ht="24.15" customHeight="1">
      <c r="A122" s="39"/>
      <c r="B122" s="40"/>
      <c r="C122" s="213" t="s">
        <v>280</v>
      </c>
      <c r="D122" s="213" t="s">
        <v>208</v>
      </c>
      <c r="E122" s="214" t="s">
        <v>463</v>
      </c>
      <c r="F122" s="215" t="s">
        <v>464</v>
      </c>
      <c r="G122" s="216" t="s">
        <v>260</v>
      </c>
      <c r="H122" s="217">
        <v>2.5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0.040000000000000001</v>
      </c>
      <c r="T122" s="223">
        <f>S122*H122</f>
        <v>0.10000000000000001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579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466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2" customFormat="1" ht="24.15" customHeight="1">
      <c r="A124" s="39"/>
      <c r="B124" s="40"/>
      <c r="C124" s="213" t="s">
        <v>286</v>
      </c>
      <c r="D124" s="213" t="s">
        <v>208</v>
      </c>
      <c r="E124" s="214" t="s">
        <v>265</v>
      </c>
      <c r="F124" s="215" t="s">
        <v>266</v>
      </c>
      <c r="G124" s="216" t="s">
        <v>267</v>
      </c>
      <c r="H124" s="217">
        <v>3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580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269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581</v>
      </c>
      <c r="G126" s="236"/>
      <c r="H126" s="240">
        <v>3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79</v>
      </c>
      <c r="AY126" s="246" t="s">
        <v>205</v>
      </c>
    </row>
    <row r="127" s="2" customFormat="1" ht="24.15" customHeight="1">
      <c r="A127" s="39"/>
      <c r="B127" s="40"/>
      <c r="C127" s="213" t="s">
        <v>291</v>
      </c>
      <c r="D127" s="213" t="s">
        <v>208</v>
      </c>
      <c r="E127" s="214" t="s">
        <v>271</v>
      </c>
      <c r="F127" s="215" t="s">
        <v>272</v>
      </c>
      <c r="G127" s="216" t="s">
        <v>267</v>
      </c>
      <c r="H127" s="217">
        <v>3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582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274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2" customFormat="1" ht="37.8" customHeight="1">
      <c r="A129" s="39"/>
      <c r="B129" s="40"/>
      <c r="C129" s="213" t="s">
        <v>297</v>
      </c>
      <c r="D129" s="213" t="s">
        <v>208</v>
      </c>
      <c r="E129" s="214" t="s">
        <v>276</v>
      </c>
      <c r="F129" s="215" t="s">
        <v>277</v>
      </c>
      <c r="G129" s="216" t="s">
        <v>267</v>
      </c>
      <c r="H129" s="217">
        <v>3</v>
      </c>
      <c r="I129" s="218"/>
      <c r="J129" s="219">
        <f>ROUND(I129*H129,2)</f>
        <v>0</v>
      </c>
      <c r="K129" s="215" t="s">
        <v>212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149</v>
      </c>
      <c r="AT129" s="224" t="s">
        <v>208</v>
      </c>
      <c r="AU129" s="224" t="s">
        <v>83</v>
      </c>
      <c r="AY129" s="18" t="s">
        <v>205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149</v>
      </c>
      <c r="BM129" s="224" t="s">
        <v>583</v>
      </c>
    </row>
    <row r="130" s="2" customFormat="1">
      <c r="A130" s="39"/>
      <c r="B130" s="40"/>
      <c r="C130" s="41"/>
      <c r="D130" s="226" t="s">
        <v>215</v>
      </c>
      <c r="E130" s="41"/>
      <c r="F130" s="227" t="s">
        <v>279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83</v>
      </c>
    </row>
    <row r="131" s="2" customFormat="1" ht="37.8" customHeight="1">
      <c r="A131" s="39"/>
      <c r="B131" s="40"/>
      <c r="C131" s="213" t="s">
        <v>304</v>
      </c>
      <c r="D131" s="213" t="s">
        <v>208</v>
      </c>
      <c r="E131" s="214" t="s">
        <v>281</v>
      </c>
      <c r="F131" s="215" t="s">
        <v>282</v>
      </c>
      <c r="G131" s="216" t="s">
        <v>267</v>
      </c>
      <c r="H131" s="217">
        <v>90</v>
      </c>
      <c r="I131" s="218"/>
      <c r="J131" s="219">
        <f>ROUND(I131*H131,2)</f>
        <v>0</v>
      </c>
      <c r="K131" s="215" t="s">
        <v>212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149</v>
      </c>
      <c r="AT131" s="224" t="s">
        <v>208</v>
      </c>
      <c r="AU131" s="224" t="s">
        <v>83</v>
      </c>
      <c r="AY131" s="18" t="s">
        <v>205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149</v>
      </c>
      <c r="BM131" s="224" t="s">
        <v>584</v>
      </c>
    </row>
    <row r="132" s="2" customFormat="1">
      <c r="A132" s="39"/>
      <c r="B132" s="40"/>
      <c r="C132" s="41"/>
      <c r="D132" s="226" t="s">
        <v>215</v>
      </c>
      <c r="E132" s="41"/>
      <c r="F132" s="227" t="s">
        <v>284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83</v>
      </c>
    </row>
    <row r="133" s="13" customFormat="1">
      <c r="A133" s="13"/>
      <c r="B133" s="235"/>
      <c r="C133" s="236"/>
      <c r="D133" s="237" t="s">
        <v>250</v>
      </c>
      <c r="E133" s="236"/>
      <c r="F133" s="239" t="s">
        <v>585</v>
      </c>
      <c r="G133" s="236"/>
      <c r="H133" s="240">
        <v>90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250</v>
      </c>
      <c r="AU133" s="246" t="s">
        <v>83</v>
      </c>
      <c r="AV133" s="13" t="s">
        <v>83</v>
      </c>
      <c r="AW133" s="13" t="s">
        <v>4</v>
      </c>
      <c r="AX133" s="13" t="s">
        <v>79</v>
      </c>
      <c r="AY133" s="246" t="s">
        <v>205</v>
      </c>
    </row>
    <row r="134" s="2" customFormat="1" ht="24.15" customHeight="1">
      <c r="A134" s="39"/>
      <c r="B134" s="40"/>
      <c r="C134" s="213" t="s">
        <v>309</v>
      </c>
      <c r="D134" s="213" t="s">
        <v>208</v>
      </c>
      <c r="E134" s="214" t="s">
        <v>287</v>
      </c>
      <c r="F134" s="215" t="s">
        <v>288</v>
      </c>
      <c r="G134" s="216" t="s">
        <v>267</v>
      </c>
      <c r="H134" s="217">
        <v>3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586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290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2" customFormat="1" ht="24.15" customHeight="1">
      <c r="A136" s="39"/>
      <c r="B136" s="40"/>
      <c r="C136" s="213" t="s">
        <v>316</v>
      </c>
      <c r="D136" s="213" t="s">
        <v>208</v>
      </c>
      <c r="E136" s="214" t="s">
        <v>292</v>
      </c>
      <c r="F136" s="215" t="s">
        <v>293</v>
      </c>
      <c r="G136" s="216" t="s">
        <v>267</v>
      </c>
      <c r="H136" s="217">
        <v>0.59999999999999998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587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295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588</v>
      </c>
      <c r="G138" s="236"/>
      <c r="H138" s="240">
        <v>0.59999999999999998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79</v>
      </c>
      <c r="AY138" s="246" t="s">
        <v>205</v>
      </c>
    </row>
    <row r="139" s="2" customFormat="1" ht="16.5" customHeight="1">
      <c r="A139" s="39"/>
      <c r="B139" s="40"/>
      <c r="C139" s="258" t="s">
        <v>322</v>
      </c>
      <c r="D139" s="258" t="s">
        <v>298</v>
      </c>
      <c r="E139" s="259" t="s">
        <v>299</v>
      </c>
      <c r="F139" s="260" t="s">
        <v>300</v>
      </c>
      <c r="G139" s="261" t="s">
        <v>301</v>
      </c>
      <c r="H139" s="262">
        <v>1.3799999999999999</v>
      </c>
      <c r="I139" s="263"/>
      <c r="J139" s="264">
        <f>ROUND(I139*H139,2)</f>
        <v>0</v>
      </c>
      <c r="K139" s="260" t="s">
        <v>212</v>
      </c>
      <c r="L139" s="265"/>
      <c r="M139" s="266" t="s">
        <v>19</v>
      </c>
      <c r="N139" s="267" t="s">
        <v>46</v>
      </c>
      <c r="O139" s="85"/>
      <c r="P139" s="222">
        <f>O139*H139</f>
        <v>0</v>
      </c>
      <c r="Q139" s="222">
        <v>1</v>
      </c>
      <c r="R139" s="222">
        <f>Q139*H139</f>
        <v>1.3799999999999999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286</v>
      </c>
      <c r="AT139" s="224" t="s">
        <v>298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589</v>
      </c>
    </row>
    <row r="140" s="13" customFormat="1">
      <c r="A140" s="13"/>
      <c r="B140" s="235"/>
      <c r="C140" s="236"/>
      <c r="D140" s="237" t="s">
        <v>250</v>
      </c>
      <c r="E140" s="236"/>
      <c r="F140" s="239" t="s">
        <v>590</v>
      </c>
      <c r="G140" s="236"/>
      <c r="H140" s="240">
        <v>1.3799999999999999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4</v>
      </c>
      <c r="AX140" s="13" t="s">
        <v>79</v>
      </c>
      <c r="AY140" s="246" t="s">
        <v>205</v>
      </c>
    </row>
    <row r="141" s="2" customFormat="1" ht="24.15" customHeight="1">
      <c r="A141" s="39"/>
      <c r="B141" s="40"/>
      <c r="C141" s="213" t="s">
        <v>8</v>
      </c>
      <c r="D141" s="213" t="s">
        <v>208</v>
      </c>
      <c r="E141" s="214" t="s">
        <v>305</v>
      </c>
      <c r="F141" s="215" t="s">
        <v>306</v>
      </c>
      <c r="G141" s="216" t="s">
        <v>267</v>
      </c>
      <c r="H141" s="217">
        <v>3</v>
      </c>
      <c r="I141" s="218"/>
      <c r="J141" s="219">
        <f>ROUND(I141*H141,2)</f>
        <v>0</v>
      </c>
      <c r="K141" s="215" t="s">
        <v>212</v>
      </c>
      <c r="L141" s="45"/>
      <c r="M141" s="220" t="s">
        <v>19</v>
      </c>
      <c r="N141" s="221" t="s">
        <v>46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149</v>
      </c>
      <c r="AT141" s="224" t="s">
        <v>208</v>
      </c>
      <c r="AU141" s="224" t="s">
        <v>83</v>
      </c>
      <c r="AY141" s="18" t="s">
        <v>205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149</v>
      </c>
      <c r="BM141" s="224" t="s">
        <v>591</v>
      </c>
    </row>
    <row r="142" s="2" customFormat="1">
      <c r="A142" s="39"/>
      <c r="B142" s="40"/>
      <c r="C142" s="41"/>
      <c r="D142" s="226" t="s">
        <v>215</v>
      </c>
      <c r="E142" s="41"/>
      <c r="F142" s="227" t="s">
        <v>308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215</v>
      </c>
      <c r="AU142" s="18" t="s">
        <v>83</v>
      </c>
    </row>
    <row r="143" s="2" customFormat="1" ht="16.5" customHeight="1">
      <c r="A143" s="39"/>
      <c r="B143" s="40"/>
      <c r="C143" s="213" t="s">
        <v>334</v>
      </c>
      <c r="D143" s="213" t="s">
        <v>208</v>
      </c>
      <c r="E143" s="214" t="s">
        <v>310</v>
      </c>
      <c r="F143" s="215" t="s">
        <v>311</v>
      </c>
      <c r="G143" s="216" t="s">
        <v>247</v>
      </c>
      <c r="H143" s="217">
        <v>19.800000000000001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592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313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593</v>
      </c>
      <c r="G145" s="236"/>
      <c r="H145" s="240">
        <v>19.800000000000001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12" customFormat="1" ht="22.8" customHeight="1">
      <c r="A146" s="12"/>
      <c r="B146" s="197"/>
      <c r="C146" s="198"/>
      <c r="D146" s="199" t="s">
        <v>74</v>
      </c>
      <c r="E146" s="211" t="s">
        <v>204</v>
      </c>
      <c r="F146" s="211" t="s">
        <v>315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SUM(P147:P170)</f>
        <v>0</v>
      </c>
      <c r="Q146" s="205"/>
      <c r="R146" s="206">
        <f>SUM(R147:R170)</f>
        <v>4.4583300000000001</v>
      </c>
      <c r="S146" s="205"/>
      <c r="T146" s="207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74</v>
      </c>
      <c r="AU146" s="209" t="s">
        <v>79</v>
      </c>
      <c r="AY146" s="208" t="s">
        <v>205</v>
      </c>
      <c r="BK146" s="210">
        <f>SUM(BK147:BK170)</f>
        <v>0</v>
      </c>
    </row>
    <row r="147" s="2" customFormat="1" ht="21.75" customHeight="1">
      <c r="A147" s="39"/>
      <c r="B147" s="40"/>
      <c r="C147" s="213" t="s">
        <v>339</v>
      </c>
      <c r="D147" s="213" t="s">
        <v>208</v>
      </c>
      <c r="E147" s="214" t="s">
        <v>317</v>
      </c>
      <c r="F147" s="215" t="s">
        <v>318</v>
      </c>
      <c r="G147" s="216" t="s">
        <v>247</v>
      </c>
      <c r="H147" s="217">
        <v>19.800000000000001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594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320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595</v>
      </c>
      <c r="G149" s="236"/>
      <c r="H149" s="240">
        <v>19.800000000000001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79</v>
      </c>
      <c r="AY149" s="246" t="s">
        <v>205</v>
      </c>
    </row>
    <row r="150" s="2" customFormat="1" ht="37.8" customHeight="1">
      <c r="A150" s="39"/>
      <c r="B150" s="40"/>
      <c r="C150" s="213" t="s">
        <v>344</v>
      </c>
      <c r="D150" s="213" t="s">
        <v>208</v>
      </c>
      <c r="E150" s="214" t="s">
        <v>323</v>
      </c>
      <c r="F150" s="215" t="s">
        <v>324</v>
      </c>
      <c r="G150" s="216" t="s">
        <v>247</v>
      </c>
      <c r="H150" s="217">
        <v>19.800000000000001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0.089219999999999994</v>
      </c>
      <c r="R150" s="222">
        <f>Q150*H150</f>
        <v>1.766556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596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326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597</v>
      </c>
      <c r="G152" s="236"/>
      <c r="H152" s="240">
        <v>9.0999999999999996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75</v>
      </c>
      <c r="AY152" s="246" t="s">
        <v>205</v>
      </c>
    </row>
    <row r="153" s="13" customFormat="1">
      <c r="A153" s="13"/>
      <c r="B153" s="235"/>
      <c r="C153" s="236"/>
      <c r="D153" s="237" t="s">
        <v>250</v>
      </c>
      <c r="E153" s="238" t="s">
        <v>19</v>
      </c>
      <c r="F153" s="239" t="s">
        <v>598</v>
      </c>
      <c r="G153" s="236"/>
      <c r="H153" s="240">
        <v>4.7999999999999998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36</v>
      </c>
      <c r="AX153" s="13" t="s">
        <v>75</v>
      </c>
      <c r="AY153" s="246" t="s">
        <v>205</v>
      </c>
    </row>
    <row r="154" s="13" customFormat="1">
      <c r="A154" s="13"/>
      <c r="B154" s="235"/>
      <c r="C154" s="236"/>
      <c r="D154" s="237" t="s">
        <v>250</v>
      </c>
      <c r="E154" s="238" t="s">
        <v>19</v>
      </c>
      <c r="F154" s="239" t="s">
        <v>599</v>
      </c>
      <c r="G154" s="236"/>
      <c r="H154" s="240">
        <v>5.9000000000000004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250</v>
      </c>
      <c r="AU154" s="246" t="s">
        <v>83</v>
      </c>
      <c r="AV154" s="13" t="s">
        <v>83</v>
      </c>
      <c r="AW154" s="13" t="s">
        <v>36</v>
      </c>
      <c r="AX154" s="13" t="s">
        <v>75</v>
      </c>
      <c r="AY154" s="246" t="s">
        <v>205</v>
      </c>
    </row>
    <row r="155" s="14" customFormat="1">
      <c r="A155" s="14"/>
      <c r="B155" s="247"/>
      <c r="C155" s="248"/>
      <c r="D155" s="237" t="s">
        <v>250</v>
      </c>
      <c r="E155" s="249" t="s">
        <v>19</v>
      </c>
      <c r="F155" s="250" t="s">
        <v>253</v>
      </c>
      <c r="G155" s="248"/>
      <c r="H155" s="251">
        <v>19.799999999999997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250</v>
      </c>
      <c r="AU155" s="257" t="s">
        <v>83</v>
      </c>
      <c r="AV155" s="14" t="s">
        <v>149</v>
      </c>
      <c r="AW155" s="14" t="s">
        <v>36</v>
      </c>
      <c r="AX155" s="14" t="s">
        <v>79</v>
      </c>
      <c r="AY155" s="257" t="s">
        <v>205</v>
      </c>
    </row>
    <row r="156" s="2" customFormat="1" ht="16.5" customHeight="1">
      <c r="A156" s="39"/>
      <c r="B156" s="40"/>
      <c r="C156" s="258" t="s">
        <v>350</v>
      </c>
      <c r="D156" s="258" t="s">
        <v>298</v>
      </c>
      <c r="E156" s="259" t="s">
        <v>330</v>
      </c>
      <c r="F156" s="260" t="s">
        <v>331</v>
      </c>
      <c r="G156" s="261" t="s">
        <v>247</v>
      </c>
      <c r="H156" s="262">
        <v>9.3729999999999993</v>
      </c>
      <c r="I156" s="263"/>
      <c r="J156" s="264">
        <f>ROUND(I156*H156,2)</f>
        <v>0</v>
      </c>
      <c r="K156" s="260" t="s">
        <v>212</v>
      </c>
      <c r="L156" s="265"/>
      <c r="M156" s="266" t="s">
        <v>19</v>
      </c>
      <c r="N156" s="267" t="s">
        <v>46</v>
      </c>
      <c r="O156" s="85"/>
      <c r="P156" s="222">
        <f>O156*H156</f>
        <v>0</v>
      </c>
      <c r="Q156" s="222">
        <v>0.13100000000000001</v>
      </c>
      <c r="R156" s="222">
        <f>Q156*H156</f>
        <v>1.2278629999999999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286</v>
      </c>
      <c r="AT156" s="224" t="s">
        <v>298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600</v>
      </c>
    </row>
    <row r="157" s="13" customFormat="1">
      <c r="A157" s="13"/>
      <c r="B157" s="235"/>
      <c r="C157" s="236"/>
      <c r="D157" s="237" t="s">
        <v>250</v>
      </c>
      <c r="E157" s="238" t="s">
        <v>19</v>
      </c>
      <c r="F157" s="239" t="s">
        <v>597</v>
      </c>
      <c r="G157" s="236"/>
      <c r="H157" s="240">
        <v>9.0999999999999996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36</v>
      </c>
      <c r="AX157" s="13" t="s">
        <v>79</v>
      </c>
      <c r="AY157" s="246" t="s">
        <v>205</v>
      </c>
    </row>
    <row r="158" s="13" customFormat="1">
      <c r="A158" s="13"/>
      <c r="B158" s="235"/>
      <c r="C158" s="236"/>
      <c r="D158" s="237" t="s">
        <v>250</v>
      </c>
      <c r="E158" s="236"/>
      <c r="F158" s="239" t="s">
        <v>601</v>
      </c>
      <c r="G158" s="236"/>
      <c r="H158" s="240">
        <v>9.3729999999999993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4</v>
      </c>
      <c r="AX158" s="13" t="s">
        <v>79</v>
      </c>
      <c r="AY158" s="246" t="s">
        <v>205</v>
      </c>
    </row>
    <row r="159" s="2" customFormat="1" ht="16.5" customHeight="1">
      <c r="A159" s="39"/>
      <c r="B159" s="40"/>
      <c r="C159" s="258" t="s">
        <v>357</v>
      </c>
      <c r="D159" s="258" t="s">
        <v>298</v>
      </c>
      <c r="E159" s="259" t="s">
        <v>335</v>
      </c>
      <c r="F159" s="260" t="s">
        <v>336</v>
      </c>
      <c r="G159" s="261" t="s">
        <v>247</v>
      </c>
      <c r="H159" s="262">
        <v>4.944</v>
      </c>
      <c r="I159" s="263"/>
      <c r="J159" s="264">
        <f>ROUND(I159*H159,2)</f>
        <v>0</v>
      </c>
      <c r="K159" s="260" t="s">
        <v>212</v>
      </c>
      <c r="L159" s="265"/>
      <c r="M159" s="266" t="s">
        <v>19</v>
      </c>
      <c r="N159" s="267" t="s">
        <v>46</v>
      </c>
      <c r="O159" s="85"/>
      <c r="P159" s="222">
        <f>O159*H159</f>
        <v>0</v>
      </c>
      <c r="Q159" s="222">
        <v>0.13100000000000001</v>
      </c>
      <c r="R159" s="222">
        <f>Q159*H159</f>
        <v>0.64766400000000002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286</v>
      </c>
      <c r="AT159" s="224" t="s">
        <v>298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602</v>
      </c>
    </row>
    <row r="160" s="13" customFormat="1">
      <c r="A160" s="13"/>
      <c r="B160" s="235"/>
      <c r="C160" s="236"/>
      <c r="D160" s="237" t="s">
        <v>250</v>
      </c>
      <c r="E160" s="238" t="s">
        <v>19</v>
      </c>
      <c r="F160" s="239" t="s">
        <v>603</v>
      </c>
      <c r="G160" s="236"/>
      <c r="H160" s="240">
        <v>4.7999999999999998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250</v>
      </c>
      <c r="AU160" s="246" t="s">
        <v>83</v>
      </c>
      <c r="AV160" s="13" t="s">
        <v>83</v>
      </c>
      <c r="AW160" s="13" t="s">
        <v>36</v>
      </c>
      <c r="AX160" s="13" t="s">
        <v>79</v>
      </c>
      <c r="AY160" s="246" t="s">
        <v>205</v>
      </c>
    </row>
    <row r="161" s="13" customFormat="1">
      <c r="A161" s="13"/>
      <c r="B161" s="235"/>
      <c r="C161" s="236"/>
      <c r="D161" s="237" t="s">
        <v>250</v>
      </c>
      <c r="E161" s="236"/>
      <c r="F161" s="239" t="s">
        <v>604</v>
      </c>
      <c r="G161" s="236"/>
      <c r="H161" s="240">
        <v>4.944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4</v>
      </c>
      <c r="AX161" s="13" t="s">
        <v>79</v>
      </c>
      <c r="AY161" s="246" t="s">
        <v>205</v>
      </c>
    </row>
    <row r="162" s="2" customFormat="1" ht="24.15" customHeight="1">
      <c r="A162" s="39"/>
      <c r="B162" s="40"/>
      <c r="C162" s="258" t="s">
        <v>7</v>
      </c>
      <c r="D162" s="258" t="s">
        <v>298</v>
      </c>
      <c r="E162" s="259" t="s">
        <v>340</v>
      </c>
      <c r="F162" s="260" t="s">
        <v>341</v>
      </c>
      <c r="G162" s="261" t="s">
        <v>247</v>
      </c>
      <c r="H162" s="262">
        <v>6.077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46</v>
      </c>
      <c r="O162" s="85"/>
      <c r="P162" s="222">
        <f>O162*H162</f>
        <v>0</v>
      </c>
      <c r="Q162" s="222">
        <v>0.13100000000000001</v>
      </c>
      <c r="R162" s="222">
        <f>Q162*H162</f>
        <v>0.79608699999999999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286</v>
      </c>
      <c r="AT162" s="224" t="s">
        <v>298</v>
      </c>
      <c r="AU162" s="224" t="s">
        <v>83</v>
      </c>
      <c r="AY162" s="18" t="s">
        <v>205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149</v>
      </c>
      <c r="BM162" s="224" t="s">
        <v>605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606</v>
      </c>
      <c r="G163" s="236"/>
      <c r="H163" s="240">
        <v>5.9000000000000004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79</v>
      </c>
      <c r="AY163" s="246" t="s">
        <v>205</v>
      </c>
    </row>
    <row r="164" s="13" customFormat="1">
      <c r="A164" s="13"/>
      <c r="B164" s="235"/>
      <c r="C164" s="236"/>
      <c r="D164" s="237" t="s">
        <v>250</v>
      </c>
      <c r="E164" s="236"/>
      <c r="F164" s="239" t="s">
        <v>607</v>
      </c>
      <c r="G164" s="236"/>
      <c r="H164" s="240">
        <v>6.077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250</v>
      </c>
      <c r="AU164" s="246" t="s">
        <v>83</v>
      </c>
      <c r="AV164" s="13" t="s">
        <v>83</v>
      </c>
      <c r="AW164" s="13" t="s">
        <v>4</v>
      </c>
      <c r="AX164" s="13" t="s">
        <v>79</v>
      </c>
      <c r="AY164" s="246" t="s">
        <v>205</v>
      </c>
    </row>
    <row r="165" s="2" customFormat="1" ht="44.25" customHeight="1">
      <c r="A165" s="39"/>
      <c r="B165" s="40"/>
      <c r="C165" s="213" t="s">
        <v>370</v>
      </c>
      <c r="D165" s="213" t="s">
        <v>208</v>
      </c>
      <c r="E165" s="214" t="s">
        <v>345</v>
      </c>
      <c r="F165" s="215" t="s">
        <v>346</v>
      </c>
      <c r="G165" s="216" t="s">
        <v>247</v>
      </c>
      <c r="H165" s="217">
        <v>10.699999999999999</v>
      </c>
      <c r="I165" s="218"/>
      <c r="J165" s="219">
        <f>ROUND(I165*H165,2)</f>
        <v>0</v>
      </c>
      <c r="K165" s="215" t="s">
        <v>212</v>
      </c>
      <c r="L165" s="45"/>
      <c r="M165" s="220" t="s">
        <v>19</v>
      </c>
      <c r="N165" s="221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149</v>
      </c>
      <c r="AT165" s="224" t="s">
        <v>208</v>
      </c>
      <c r="AU165" s="224" t="s">
        <v>83</v>
      </c>
      <c r="AY165" s="18" t="s">
        <v>205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149</v>
      </c>
      <c r="BM165" s="224" t="s">
        <v>608</v>
      </c>
    </row>
    <row r="166" s="2" customFormat="1">
      <c r="A166" s="39"/>
      <c r="B166" s="40"/>
      <c r="C166" s="41"/>
      <c r="D166" s="226" t="s">
        <v>215</v>
      </c>
      <c r="E166" s="41"/>
      <c r="F166" s="227" t="s">
        <v>348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215</v>
      </c>
      <c r="AU166" s="18" t="s">
        <v>83</v>
      </c>
    </row>
    <row r="167" s="13" customFormat="1">
      <c r="A167" s="13"/>
      <c r="B167" s="235"/>
      <c r="C167" s="236"/>
      <c r="D167" s="237" t="s">
        <v>250</v>
      </c>
      <c r="E167" s="238" t="s">
        <v>19</v>
      </c>
      <c r="F167" s="239" t="s">
        <v>609</v>
      </c>
      <c r="G167" s="236"/>
      <c r="H167" s="240">
        <v>10.699999999999999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36</v>
      </c>
      <c r="AX167" s="13" t="s">
        <v>79</v>
      </c>
      <c r="AY167" s="246" t="s">
        <v>205</v>
      </c>
    </row>
    <row r="168" s="2" customFormat="1" ht="16.5" customHeight="1">
      <c r="A168" s="39"/>
      <c r="B168" s="40"/>
      <c r="C168" s="213" t="s">
        <v>376</v>
      </c>
      <c r="D168" s="213" t="s">
        <v>208</v>
      </c>
      <c r="E168" s="214" t="s">
        <v>351</v>
      </c>
      <c r="F168" s="215" t="s">
        <v>352</v>
      </c>
      <c r="G168" s="216" t="s">
        <v>260</v>
      </c>
      <c r="H168" s="217">
        <v>5.5999999999999996</v>
      </c>
      <c r="I168" s="218"/>
      <c r="J168" s="219">
        <f>ROUND(I168*H168,2)</f>
        <v>0</v>
      </c>
      <c r="K168" s="215" t="s">
        <v>212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0.0035999999999999999</v>
      </c>
      <c r="R168" s="222">
        <f>Q168*H168</f>
        <v>0.020159999999999997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149</v>
      </c>
      <c r="AT168" s="224" t="s">
        <v>208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610</v>
      </c>
    </row>
    <row r="169" s="2" customFormat="1">
      <c r="A169" s="39"/>
      <c r="B169" s="40"/>
      <c r="C169" s="41"/>
      <c r="D169" s="226" t="s">
        <v>215</v>
      </c>
      <c r="E169" s="41"/>
      <c r="F169" s="227" t="s">
        <v>354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83</v>
      </c>
    </row>
    <row r="170" s="13" customFormat="1">
      <c r="A170" s="13"/>
      <c r="B170" s="235"/>
      <c r="C170" s="236"/>
      <c r="D170" s="237" t="s">
        <v>250</v>
      </c>
      <c r="E170" s="238" t="s">
        <v>19</v>
      </c>
      <c r="F170" s="239" t="s">
        <v>611</v>
      </c>
      <c r="G170" s="236"/>
      <c r="H170" s="240">
        <v>5.5999999999999996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250</v>
      </c>
      <c r="AU170" s="246" t="s">
        <v>83</v>
      </c>
      <c r="AV170" s="13" t="s">
        <v>83</v>
      </c>
      <c r="AW170" s="13" t="s">
        <v>36</v>
      </c>
      <c r="AX170" s="13" t="s">
        <v>79</v>
      </c>
      <c r="AY170" s="246" t="s">
        <v>205</v>
      </c>
    </row>
    <row r="171" s="12" customFormat="1" ht="22.8" customHeight="1">
      <c r="A171" s="12"/>
      <c r="B171" s="197"/>
      <c r="C171" s="198"/>
      <c r="D171" s="199" t="s">
        <v>74</v>
      </c>
      <c r="E171" s="211" t="s">
        <v>275</v>
      </c>
      <c r="F171" s="211" t="s">
        <v>356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SUM(P172:P174)</f>
        <v>0</v>
      </c>
      <c r="Q171" s="205"/>
      <c r="R171" s="206">
        <f>SUM(R172:R174)</f>
        <v>6.53172</v>
      </c>
      <c r="S171" s="205"/>
      <c r="T171" s="207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79</v>
      </c>
      <c r="AT171" s="209" t="s">
        <v>74</v>
      </c>
      <c r="AU171" s="209" t="s">
        <v>79</v>
      </c>
      <c r="AY171" s="208" t="s">
        <v>205</v>
      </c>
      <c r="BK171" s="210">
        <f>SUM(BK172:BK174)</f>
        <v>0</v>
      </c>
    </row>
    <row r="172" s="2" customFormat="1" ht="16.5" customHeight="1">
      <c r="A172" s="39"/>
      <c r="B172" s="40"/>
      <c r="C172" s="213" t="s">
        <v>381</v>
      </c>
      <c r="D172" s="213" t="s">
        <v>208</v>
      </c>
      <c r="E172" s="214" t="s">
        <v>358</v>
      </c>
      <c r="F172" s="215" t="s">
        <v>359</v>
      </c>
      <c r="G172" s="216" t="s">
        <v>247</v>
      </c>
      <c r="H172" s="217">
        <v>23.699999999999999</v>
      </c>
      <c r="I172" s="218"/>
      <c r="J172" s="219">
        <f>ROUND(I172*H172,2)</f>
        <v>0</v>
      </c>
      <c r="K172" s="215" t="s">
        <v>212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0.27560000000000001</v>
      </c>
      <c r="R172" s="222">
        <f>Q172*H172</f>
        <v>6.53172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149</v>
      </c>
      <c r="AT172" s="224" t="s">
        <v>208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612</v>
      </c>
    </row>
    <row r="173" s="2" customFormat="1">
      <c r="A173" s="39"/>
      <c r="B173" s="40"/>
      <c r="C173" s="41"/>
      <c r="D173" s="226" t="s">
        <v>215</v>
      </c>
      <c r="E173" s="41"/>
      <c r="F173" s="227" t="s">
        <v>361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215</v>
      </c>
      <c r="AU173" s="18" t="s">
        <v>83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613</v>
      </c>
      <c r="G174" s="236"/>
      <c r="H174" s="240">
        <v>23.699999999999999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79</v>
      </c>
      <c r="AY174" s="246" t="s">
        <v>205</v>
      </c>
    </row>
    <row r="175" s="12" customFormat="1" ht="22.8" customHeight="1">
      <c r="A175" s="12"/>
      <c r="B175" s="197"/>
      <c r="C175" s="198"/>
      <c r="D175" s="199" t="s">
        <v>74</v>
      </c>
      <c r="E175" s="211" t="s">
        <v>286</v>
      </c>
      <c r="F175" s="211" t="s">
        <v>363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SUM(P176:P177)</f>
        <v>0</v>
      </c>
      <c r="Q175" s="205"/>
      <c r="R175" s="206">
        <f>SUM(R176:R177)</f>
        <v>0.42368</v>
      </c>
      <c r="S175" s="205"/>
      <c r="T175" s="207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74</v>
      </c>
      <c r="AU175" s="209" t="s">
        <v>79</v>
      </c>
      <c r="AY175" s="208" t="s">
        <v>205</v>
      </c>
      <c r="BK175" s="210">
        <f>SUM(BK176:BK177)</f>
        <v>0</v>
      </c>
    </row>
    <row r="176" s="2" customFormat="1" ht="16.5" customHeight="1">
      <c r="A176" s="39"/>
      <c r="B176" s="40"/>
      <c r="C176" s="213" t="s">
        <v>387</v>
      </c>
      <c r="D176" s="213" t="s">
        <v>208</v>
      </c>
      <c r="E176" s="214" t="s">
        <v>614</v>
      </c>
      <c r="F176" s="215" t="s">
        <v>615</v>
      </c>
      <c r="G176" s="216" t="s">
        <v>366</v>
      </c>
      <c r="H176" s="217">
        <v>1</v>
      </c>
      <c r="I176" s="218"/>
      <c r="J176" s="219">
        <f>ROUND(I176*H176,2)</f>
        <v>0</v>
      </c>
      <c r="K176" s="215" t="s">
        <v>212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0.42368</v>
      </c>
      <c r="R176" s="222">
        <f>Q176*H176</f>
        <v>0.42368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149</v>
      </c>
      <c r="AT176" s="224" t="s">
        <v>208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616</v>
      </c>
    </row>
    <row r="177" s="2" customFormat="1">
      <c r="A177" s="39"/>
      <c r="B177" s="40"/>
      <c r="C177" s="41"/>
      <c r="D177" s="226" t="s">
        <v>215</v>
      </c>
      <c r="E177" s="41"/>
      <c r="F177" s="227" t="s">
        <v>617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83</v>
      </c>
    </row>
    <row r="178" s="12" customFormat="1" ht="22.8" customHeight="1">
      <c r="A178" s="12"/>
      <c r="B178" s="197"/>
      <c r="C178" s="198"/>
      <c r="D178" s="199" t="s">
        <v>74</v>
      </c>
      <c r="E178" s="211" t="s">
        <v>291</v>
      </c>
      <c r="F178" s="211" t="s">
        <v>369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SUM(P179:P216)</f>
        <v>0</v>
      </c>
      <c r="Q178" s="205"/>
      <c r="R178" s="206">
        <f>SUM(R179:R216)</f>
        <v>9.448645599999999</v>
      </c>
      <c r="S178" s="205"/>
      <c r="T178" s="207">
        <f>SUM(T179:T216)</f>
        <v>0.246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79</v>
      </c>
      <c r="AT178" s="209" t="s">
        <v>74</v>
      </c>
      <c r="AU178" s="209" t="s">
        <v>79</v>
      </c>
      <c r="AY178" s="208" t="s">
        <v>205</v>
      </c>
      <c r="BK178" s="210">
        <f>SUM(BK179:BK216)</f>
        <v>0</v>
      </c>
    </row>
    <row r="179" s="2" customFormat="1" ht="16.5" customHeight="1">
      <c r="A179" s="39"/>
      <c r="B179" s="40"/>
      <c r="C179" s="213" t="s">
        <v>393</v>
      </c>
      <c r="D179" s="213" t="s">
        <v>208</v>
      </c>
      <c r="E179" s="214" t="s">
        <v>506</v>
      </c>
      <c r="F179" s="215" t="s">
        <v>507</v>
      </c>
      <c r="G179" s="216" t="s">
        <v>366</v>
      </c>
      <c r="H179" s="217">
        <v>3</v>
      </c>
      <c r="I179" s="218"/>
      <c r="J179" s="219">
        <f>ROUND(I179*H179,2)</f>
        <v>0</v>
      </c>
      <c r="K179" s="215" t="s">
        <v>212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0.10940999999999999</v>
      </c>
      <c r="R179" s="222">
        <f>Q179*H179</f>
        <v>0.32822999999999997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149</v>
      </c>
      <c r="AT179" s="224" t="s">
        <v>208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618</v>
      </c>
    </row>
    <row r="180" s="2" customFormat="1">
      <c r="A180" s="39"/>
      <c r="B180" s="40"/>
      <c r="C180" s="41"/>
      <c r="D180" s="226" t="s">
        <v>215</v>
      </c>
      <c r="E180" s="41"/>
      <c r="F180" s="227" t="s">
        <v>509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83</v>
      </c>
    </row>
    <row r="181" s="13" customFormat="1">
      <c r="A181" s="13"/>
      <c r="B181" s="235"/>
      <c r="C181" s="236"/>
      <c r="D181" s="237" t="s">
        <v>250</v>
      </c>
      <c r="E181" s="238" t="s">
        <v>19</v>
      </c>
      <c r="F181" s="239" t="s">
        <v>619</v>
      </c>
      <c r="G181" s="236"/>
      <c r="H181" s="240">
        <v>3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250</v>
      </c>
      <c r="AU181" s="246" t="s">
        <v>83</v>
      </c>
      <c r="AV181" s="13" t="s">
        <v>83</v>
      </c>
      <c r="AW181" s="13" t="s">
        <v>36</v>
      </c>
      <c r="AX181" s="13" t="s">
        <v>79</v>
      </c>
      <c r="AY181" s="246" t="s">
        <v>205</v>
      </c>
    </row>
    <row r="182" s="2" customFormat="1" ht="16.5" customHeight="1">
      <c r="A182" s="39"/>
      <c r="B182" s="40"/>
      <c r="C182" s="213" t="s">
        <v>399</v>
      </c>
      <c r="D182" s="213" t="s">
        <v>208</v>
      </c>
      <c r="E182" s="214" t="s">
        <v>371</v>
      </c>
      <c r="F182" s="215" t="s">
        <v>372</v>
      </c>
      <c r="G182" s="216" t="s">
        <v>260</v>
      </c>
      <c r="H182" s="217">
        <v>13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0.00013999999999999999</v>
      </c>
      <c r="R182" s="222">
        <f>Q182*H182</f>
        <v>0.0018199999999999998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620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374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13" customFormat="1">
      <c r="A184" s="13"/>
      <c r="B184" s="235"/>
      <c r="C184" s="236"/>
      <c r="D184" s="237" t="s">
        <v>250</v>
      </c>
      <c r="E184" s="238" t="s">
        <v>19</v>
      </c>
      <c r="F184" s="239" t="s">
        <v>621</v>
      </c>
      <c r="G184" s="236"/>
      <c r="H184" s="240">
        <v>13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250</v>
      </c>
      <c r="AU184" s="246" t="s">
        <v>83</v>
      </c>
      <c r="AV184" s="13" t="s">
        <v>83</v>
      </c>
      <c r="AW184" s="13" t="s">
        <v>36</v>
      </c>
      <c r="AX184" s="13" t="s">
        <v>79</v>
      </c>
      <c r="AY184" s="246" t="s">
        <v>205</v>
      </c>
    </row>
    <row r="185" s="2" customFormat="1" ht="24.15" customHeight="1">
      <c r="A185" s="39"/>
      <c r="B185" s="40"/>
      <c r="C185" s="213" t="s">
        <v>406</v>
      </c>
      <c r="D185" s="213" t="s">
        <v>208</v>
      </c>
      <c r="E185" s="214" t="s">
        <v>377</v>
      </c>
      <c r="F185" s="215" t="s">
        <v>378</v>
      </c>
      <c r="G185" s="216" t="s">
        <v>260</v>
      </c>
      <c r="H185" s="217">
        <v>13</v>
      </c>
      <c r="I185" s="218"/>
      <c r="J185" s="219">
        <f>ROUND(I185*H185,2)</f>
        <v>0</v>
      </c>
      <c r="K185" s="215" t="s">
        <v>212</v>
      </c>
      <c r="L185" s="45"/>
      <c r="M185" s="220" t="s">
        <v>19</v>
      </c>
      <c r="N185" s="221" t="s">
        <v>46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149</v>
      </c>
      <c r="AT185" s="224" t="s">
        <v>208</v>
      </c>
      <c r="AU185" s="224" t="s">
        <v>83</v>
      </c>
      <c r="AY185" s="18" t="s">
        <v>205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149</v>
      </c>
      <c r="BM185" s="224" t="s">
        <v>622</v>
      </c>
    </row>
    <row r="186" s="2" customFormat="1">
      <c r="A186" s="39"/>
      <c r="B186" s="40"/>
      <c r="C186" s="41"/>
      <c r="D186" s="226" t="s">
        <v>215</v>
      </c>
      <c r="E186" s="41"/>
      <c r="F186" s="227" t="s">
        <v>380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215</v>
      </c>
      <c r="AU186" s="18" t="s">
        <v>83</v>
      </c>
    </row>
    <row r="187" s="2" customFormat="1" ht="24.15" customHeight="1">
      <c r="A187" s="39"/>
      <c r="B187" s="40"/>
      <c r="C187" s="213" t="s">
        <v>411</v>
      </c>
      <c r="D187" s="213" t="s">
        <v>208</v>
      </c>
      <c r="E187" s="214" t="s">
        <v>623</v>
      </c>
      <c r="F187" s="215" t="s">
        <v>624</v>
      </c>
      <c r="G187" s="216" t="s">
        <v>260</v>
      </c>
      <c r="H187" s="217">
        <v>7</v>
      </c>
      <c r="I187" s="218"/>
      <c r="J187" s="219">
        <f>ROUND(I187*H187,2)</f>
        <v>0</v>
      </c>
      <c r="K187" s="215" t="s">
        <v>212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0.20219000000000001</v>
      </c>
      <c r="R187" s="222">
        <f>Q187*H187</f>
        <v>1.41533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149</v>
      </c>
      <c r="AT187" s="224" t="s">
        <v>208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625</v>
      </c>
    </row>
    <row r="188" s="2" customFormat="1">
      <c r="A188" s="39"/>
      <c r="B188" s="40"/>
      <c r="C188" s="41"/>
      <c r="D188" s="226" t="s">
        <v>215</v>
      </c>
      <c r="E188" s="41"/>
      <c r="F188" s="227" t="s">
        <v>626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215</v>
      </c>
      <c r="AU188" s="18" t="s">
        <v>83</v>
      </c>
    </row>
    <row r="189" s="2" customFormat="1" ht="16.5" customHeight="1">
      <c r="A189" s="39"/>
      <c r="B189" s="40"/>
      <c r="C189" s="258" t="s">
        <v>418</v>
      </c>
      <c r="D189" s="258" t="s">
        <v>298</v>
      </c>
      <c r="E189" s="259" t="s">
        <v>388</v>
      </c>
      <c r="F189" s="260" t="s">
        <v>389</v>
      </c>
      <c r="G189" s="261" t="s">
        <v>260</v>
      </c>
      <c r="H189" s="262">
        <v>7.1399999999999997</v>
      </c>
      <c r="I189" s="263"/>
      <c r="J189" s="264">
        <f>ROUND(I189*H189,2)</f>
        <v>0</v>
      </c>
      <c r="K189" s="260" t="s">
        <v>212</v>
      </c>
      <c r="L189" s="265"/>
      <c r="M189" s="266" t="s">
        <v>19</v>
      </c>
      <c r="N189" s="267" t="s">
        <v>46</v>
      </c>
      <c r="O189" s="85"/>
      <c r="P189" s="222">
        <f>O189*H189</f>
        <v>0</v>
      </c>
      <c r="Q189" s="222">
        <v>0.080000000000000002</v>
      </c>
      <c r="R189" s="222">
        <f>Q189*H189</f>
        <v>0.57120000000000004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286</v>
      </c>
      <c r="AT189" s="224" t="s">
        <v>298</v>
      </c>
      <c r="AU189" s="224" t="s">
        <v>83</v>
      </c>
      <c r="AY189" s="18" t="s">
        <v>205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149</v>
      </c>
      <c r="BM189" s="224" t="s">
        <v>627</v>
      </c>
    </row>
    <row r="190" s="13" customFormat="1">
      <c r="A190" s="13"/>
      <c r="B190" s="235"/>
      <c r="C190" s="236"/>
      <c r="D190" s="237" t="s">
        <v>250</v>
      </c>
      <c r="E190" s="236"/>
      <c r="F190" s="239" t="s">
        <v>628</v>
      </c>
      <c r="G190" s="236"/>
      <c r="H190" s="240">
        <v>7.1399999999999997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250</v>
      </c>
      <c r="AU190" s="246" t="s">
        <v>83</v>
      </c>
      <c r="AV190" s="13" t="s">
        <v>83</v>
      </c>
      <c r="AW190" s="13" t="s">
        <v>4</v>
      </c>
      <c r="AX190" s="13" t="s">
        <v>79</v>
      </c>
      <c r="AY190" s="246" t="s">
        <v>205</v>
      </c>
    </row>
    <row r="191" s="2" customFormat="1" ht="24.15" customHeight="1">
      <c r="A191" s="39"/>
      <c r="B191" s="40"/>
      <c r="C191" s="213" t="s">
        <v>425</v>
      </c>
      <c r="D191" s="213" t="s">
        <v>208</v>
      </c>
      <c r="E191" s="214" t="s">
        <v>382</v>
      </c>
      <c r="F191" s="215" t="s">
        <v>383</v>
      </c>
      <c r="G191" s="216" t="s">
        <v>260</v>
      </c>
      <c r="H191" s="217">
        <v>17.300000000000001</v>
      </c>
      <c r="I191" s="218"/>
      <c r="J191" s="219">
        <f>ROUND(I191*H191,2)</f>
        <v>0</v>
      </c>
      <c r="K191" s="215" t="s">
        <v>212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0.15540000000000001</v>
      </c>
      <c r="R191" s="222">
        <f>Q191*H191</f>
        <v>2.6884200000000003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149</v>
      </c>
      <c r="AT191" s="224" t="s">
        <v>208</v>
      </c>
      <c r="AU191" s="224" t="s">
        <v>83</v>
      </c>
      <c r="AY191" s="18" t="s">
        <v>205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149</v>
      </c>
      <c r="BM191" s="224" t="s">
        <v>629</v>
      </c>
    </row>
    <row r="192" s="2" customFormat="1">
      <c r="A192" s="39"/>
      <c r="B192" s="40"/>
      <c r="C192" s="41"/>
      <c r="D192" s="226" t="s">
        <v>215</v>
      </c>
      <c r="E192" s="41"/>
      <c r="F192" s="227" t="s">
        <v>385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215</v>
      </c>
      <c r="AU192" s="18" t="s">
        <v>83</v>
      </c>
    </row>
    <row r="193" s="13" customFormat="1">
      <c r="A193" s="13"/>
      <c r="B193" s="235"/>
      <c r="C193" s="236"/>
      <c r="D193" s="237" t="s">
        <v>250</v>
      </c>
      <c r="E193" s="238" t="s">
        <v>19</v>
      </c>
      <c r="F193" s="239" t="s">
        <v>630</v>
      </c>
      <c r="G193" s="236"/>
      <c r="H193" s="240">
        <v>26.800000000000001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250</v>
      </c>
      <c r="AU193" s="246" t="s">
        <v>83</v>
      </c>
      <c r="AV193" s="13" t="s">
        <v>83</v>
      </c>
      <c r="AW193" s="13" t="s">
        <v>36</v>
      </c>
      <c r="AX193" s="13" t="s">
        <v>75</v>
      </c>
      <c r="AY193" s="246" t="s">
        <v>205</v>
      </c>
    </row>
    <row r="194" s="13" customFormat="1">
      <c r="A194" s="13"/>
      <c r="B194" s="235"/>
      <c r="C194" s="236"/>
      <c r="D194" s="237" t="s">
        <v>250</v>
      </c>
      <c r="E194" s="238" t="s">
        <v>19</v>
      </c>
      <c r="F194" s="239" t="s">
        <v>631</v>
      </c>
      <c r="G194" s="236"/>
      <c r="H194" s="240">
        <v>-9.5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36</v>
      </c>
      <c r="AX194" s="13" t="s">
        <v>75</v>
      </c>
      <c r="AY194" s="246" t="s">
        <v>205</v>
      </c>
    </row>
    <row r="195" s="14" customFormat="1">
      <c r="A195" s="14"/>
      <c r="B195" s="247"/>
      <c r="C195" s="248"/>
      <c r="D195" s="237" t="s">
        <v>250</v>
      </c>
      <c r="E195" s="249" t="s">
        <v>19</v>
      </c>
      <c r="F195" s="250" t="s">
        <v>253</v>
      </c>
      <c r="G195" s="248"/>
      <c r="H195" s="251">
        <v>17.300000000000001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250</v>
      </c>
      <c r="AU195" s="257" t="s">
        <v>83</v>
      </c>
      <c r="AV195" s="14" t="s">
        <v>149</v>
      </c>
      <c r="AW195" s="14" t="s">
        <v>36</v>
      </c>
      <c r="AX195" s="14" t="s">
        <v>79</v>
      </c>
      <c r="AY195" s="257" t="s">
        <v>205</v>
      </c>
    </row>
    <row r="196" s="2" customFormat="1" ht="16.5" customHeight="1">
      <c r="A196" s="39"/>
      <c r="B196" s="40"/>
      <c r="C196" s="258" t="s">
        <v>431</v>
      </c>
      <c r="D196" s="258" t="s">
        <v>298</v>
      </c>
      <c r="E196" s="259" t="s">
        <v>388</v>
      </c>
      <c r="F196" s="260" t="s">
        <v>389</v>
      </c>
      <c r="G196" s="261" t="s">
        <v>260</v>
      </c>
      <c r="H196" s="262">
        <v>8.4659999999999993</v>
      </c>
      <c r="I196" s="263"/>
      <c r="J196" s="264">
        <f>ROUND(I196*H196,2)</f>
        <v>0</v>
      </c>
      <c r="K196" s="260" t="s">
        <v>212</v>
      </c>
      <c r="L196" s="265"/>
      <c r="M196" s="266" t="s">
        <v>19</v>
      </c>
      <c r="N196" s="267" t="s">
        <v>46</v>
      </c>
      <c r="O196" s="85"/>
      <c r="P196" s="222">
        <f>O196*H196</f>
        <v>0</v>
      </c>
      <c r="Q196" s="222">
        <v>0.080000000000000002</v>
      </c>
      <c r="R196" s="222">
        <f>Q196*H196</f>
        <v>0.67727999999999999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286</v>
      </c>
      <c r="AT196" s="224" t="s">
        <v>298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632</v>
      </c>
    </row>
    <row r="197" s="13" customFormat="1">
      <c r="A197" s="13"/>
      <c r="B197" s="235"/>
      <c r="C197" s="236"/>
      <c r="D197" s="237" t="s">
        <v>250</v>
      </c>
      <c r="E197" s="238" t="s">
        <v>19</v>
      </c>
      <c r="F197" s="239" t="s">
        <v>633</v>
      </c>
      <c r="G197" s="236"/>
      <c r="H197" s="240">
        <v>17.800000000000001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250</v>
      </c>
      <c r="AU197" s="246" t="s">
        <v>83</v>
      </c>
      <c r="AV197" s="13" t="s">
        <v>83</v>
      </c>
      <c r="AW197" s="13" t="s">
        <v>36</v>
      </c>
      <c r="AX197" s="13" t="s">
        <v>75</v>
      </c>
      <c r="AY197" s="246" t="s">
        <v>205</v>
      </c>
    </row>
    <row r="198" s="13" customFormat="1">
      <c r="A198" s="13"/>
      <c r="B198" s="235"/>
      <c r="C198" s="236"/>
      <c r="D198" s="237" t="s">
        <v>250</v>
      </c>
      <c r="E198" s="238" t="s">
        <v>19</v>
      </c>
      <c r="F198" s="239" t="s">
        <v>634</v>
      </c>
      <c r="G198" s="236"/>
      <c r="H198" s="240">
        <v>-9.5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36</v>
      </c>
      <c r="AX198" s="13" t="s">
        <v>75</v>
      </c>
      <c r="AY198" s="246" t="s">
        <v>205</v>
      </c>
    </row>
    <row r="199" s="14" customFormat="1">
      <c r="A199" s="14"/>
      <c r="B199" s="247"/>
      <c r="C199" s="248"/>
      <c r="D199" s="237" t="s">
        <v>250</v>
      </c>
      <c r="E199" s="249" t="s">
        <v>19</v>
      </c>
      <c r="F199" s="250" t="s">
        <v>253</v>
      </c>
      <c r="G199" s="248"/>
      <c r="H199" s="251">
        <v>8.3000000000000007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250</v>
      </c>
      <c r="AU199" s="257" t="s">
        <v>83</v>
      </c>
      <c r="AV199" s="14" t="s">
        <v>149</v>
      </c>
      <c r="AW199" s="14" t="s">
        <v>36</v>
      </c>
      <c r="AX199" s="14" t="s">
        <v>79</v>
      </c>
      <c r="AY199" s="257" t="s">
        <v>205</v>
      </c>
    </row>
    <row r="200" s="13" customFormat="1">
      <c r="A200" s="13"/>
      <c r="B200" s="235"/>
      <c r="C200" s="236"/>
      <c r="D200" s="237" t="s">
        <v>250</v>
      </c>
      <c r="E200" s="236"/>
      <c r="F200" s="239" t="s">
        <v>635</v>
      </c>
      <c r="G200" s="236"/>
      <c r="H200" s="240">
        <v>8.4659999999999993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250</v>
      </c>
      <c r="AU200" s="246" t="s">
        <v>83</v>
      </c>
      <c r="AV200" s="13" t="s">
        <v>83</v>
      </c>
      <c r="AW200" s="13" t="s">
        <v>4</v>
      </c>
      <c r="AX200" s="13" t="s">
        <v>79</v>
      </c>
      <c r="AY200" s="246" t="s">
        <v>205</v>
      </c>
    </row>
    <row r="201" s="2" customFormat="1" ht="16.5" customHeight="1">
      <c r="A201" s="39"/>
      <c r="B201" s="40"/>
      <c r="C201" s="258" t="s">
        <v>438</v>
      </c>
      <c r="D201" s="258" t="s">
        <v>298</v>
      </c>
      <c r="E201" s="259" t="s">
        <v>394</v>
      </c>
      <c r="F201" s="260" t="s">
        <v>395</v>
      </c>
      <c r="G201" s="261" t="s">
        <v>260</v>
      </c>
      <c r="H201" s="262">
        <v>9.1799999999999997</v>
      </c>
      <c r="I201" s="263"/>
      <c r="J201" s="264">
        <f>ROUND(I201*H201,2)</f>
        <v>0</v>
      </c>
      <c r="K201" s="260" t="s">
        <v>212</v>
      </c>
      <c r="L201" s="265"/>
      <c r="M201" s="266" t="s">
        <v>19</v>
      </c>
      <c r="N201" s="267" t="s">
        <v>46</v>
      </c>
      <c r="O201" s="85"/>
      <c r="P201" s="222">
        <f>O201*H201</f>
        <v>0</v>
      </c>
      <c r="Q201" s="222">
        <v>0.065670000000000006</v>
      </c>
      <c r="R201" s="222">
        <f>Q201*H201</f>
        <v>0.60285060000000001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286</v>
      </c>
      <c r="AT201" s="224" t="s">
        <v>298</v>
      </c>
      <c r="AU201" s="224" t="s">
        <v>83</v>
      </c>
      <c r="AY201" s="18" t="s">
        <v>205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149</v>
      </c>
      <c r="BM201" s="224" t="s">
        <v>636</v>
      </c>
    </row>
    <row r="202" s="13" customFormat="1">
      <c r="A202" s="13"/>
      <c r="B202" s="235"/>
      <c r="C202" s="236"/>
      <c r="D202" s="237" t="s">
        <v>250</v>
      </c>
      <c r="E202" s="238" t="s">
        <v>19</v>
      </c>
      <c r="F202" s="239" t="s">
        <v>637</v>
      </c>
      <c r="G202" s="236"/>
      <c r="H202" s="240">
        <v>9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250</v>
      </c>
      <c r="AU202" s="246" t="s">
        <v>83</v>
      </c>
      <c r="AV202" s="13" t="s">
        <v>83</v>
      </c>
      <c r="AW202" s="13" t="s">
        <v>36</v>
      </c>
      <c r="AX202" s="13" t="s">
        <v>79</v>
      </c>
      <c r="AY202" s="246" t="s">
        <v>205</v>
      </c>
    </row>
    <row r="203" s="13" customFormat="1">
      <c r="A203" s="13"/>
      <c r="B203" s="235"/>
      <c r="C203" s="236"/>
      <c r="D203" s="237" t="s">
        <v>250</v>
      </c>
      <c r="E203" s="236"/>
      <c r="F203" s="239" t="s">
        <v>638</v>
      </c>
      <c r="G203" s="236"/>
      <c r="H203" s="240">
        <v>9.1799999999999997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250</v>
      </c>
      <c r="AU203" s="246" t="s">
        <v>83</v>
      </c>
      <c r="AV203" s="13" t="s">
        <v>83</v>
      </c>
      <c r="AW203" s="13" t="s">
        <v>4</v>
      </c>
      <c r="AX203" s="13" t="s">
        <v>79</v>
      </c>
      <c r="AY203" s="246" t="s">
        <v>205</v>
      </c>
    </row>
    <row r="204" s="2" customFormat="1" ht="24.15" customHeight="1">
      <c r="A204" s="39"/>
      <c r="B204" s="40"/>
      <c r="C204" s="213" t="s">
        <v>525</v>
      </c>
      <c r="D204" s="213" t="s">
        <v>208</v>
      </c>
      <c r="E204" s="214" t="s">
        <v>400</v>
      </c>
      <c r="F204" s="215" t="s">
        <v>401</v>
      </c>
      <c r="G204" s="216" t="s">
        <v>260</v>
      </c>
      <c r="H204" s="217">
        <v>26.5</v>
      </c>
      <c r="I204" s="218"/>
      <c r="J204" s="219">
        <f>ROUND(I204*H204,2)</f>
        <v>0</v>
      </c>
      <c r="K204" s="215" t="s">
        <v>212</v>
      </c>
      <c r="L204" s="45"/>
      <c r="M204" s="220" t="s">
        <v>19</v>
      </c>
      <c r="N204" s="221" t="s">
        <v>46</v>
      </c>
      <c r="O204" s="85"/>
      <c r="P204" s="222">
        <f>O204*H204</f>
        <v>0</v>
      </c>
      <c r="Q204" s="222">
        <v>0.10095</v>
      </c>
      <c r="R204" s="222">
        <f>Q204*H204</f>
        <v>2.6751749999999999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149</v>
      </c>
      <c r="AT204" s="224" t="s">
        <v>208</v>
      </c>
      <c r="AU204" s="224" t="s">
        <v>83</v>
      </c>
      <c r="AY204" s="18" t="s">
        <v>205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149</v>
      </c>
      <c r="BM204" s="224" t="s">
        <v>639</v>
      </c>
    </row>
    <row r="205" s="2" customFormat="1">
      <c r="A205" s="39"/>
      <c r="B205" s="40"/>
      <c r="C205" s="41"/>
      <c r="D205" s="226" t="s">
        <v>215</v>
      </c>
      <c r="E205" s="41"/>
      <c r="F205" s="227" t="s">
        <v>403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215</v>
      </c>
      <c r="AU205" s="18" t="s">
        <v>83</v>
      </c>
    </row>
    <row r="206" s="13" customFormat="1">
      <c r="A206" s="13"/>
      <c r="B206" s="235"/>
      <c r="C206" s="236"/>
      <c r="D206" s="237" t="s">
        <v>250</v>
      </c>
      <c r="E206" s="238" t="s">
        <v>19</v>
      </c>
      <c r="F206" s="239" t="s">
        <v>640</v>
      </c>
      <c r="G206" s="236"/>
      <c r="H206" s="240">
        <v>16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250</v>
      </c>
      <c r="AU206" s="246" t="s">
        <v>83</v>
      </c>
      <c r="AV206" s="13" t="s">
        <v>83</v>
      </c>
      <c r="AW206" s="13" t="s">
        <v>36</v>
      </c>
      <c r="AX206" s="13" t="s">
        <v>75</v>
      </c>
      <c r="AY206" s="246" t="s">
        <v>205</v>
      </c>
    </row>
    <row r="207" s="13" customFormat="1">
      <c r="A207" s="13"/>
      <c r="B207" s="235"/>
      <c r="C207" s="236"/>
      <c r="D207" s="237" t="s">
        <v>250</v>
      </c>
      <c r="E207" s="238" t="s">
        <v>19</v>
      </c>
      <c r="F207" s="239" t="s">
        <v>641</v>
      </c>
      <c r="G207" s="236"/>
      <c r="H207" s="240">
        <v>10.5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250</v>
      </c>
      <c r="AU207" s="246" t="s">
        <v>83</v>
      </c>
      <c r="AV207" s="13" t="s">
        <v>83</v>
      </c>
      <c r="AW207" s="13" t="s">
        <v>36</v>
      </c>
      <c r="AX207" s="13" t="s">
        <v>75</v>
      </c>
      <c r="AY207" s="246" t="s">
        <v>205</v>
      </c>
    </row>
    <row r="208" s="14" customFormat="1">
      <c r="A208" s="14"/>
      <c r="B208" s="247"/>
      <c r="C208" s="248"/>
      <c r="D208" s="237" t="s">
        <v>250</v>
      </c>
      <c r="E208" s="249" t="s">
        <v>19</v>
      </c>
      <c r="F208" s="250" t="s">
        <v>253</v>
      </c>
      <c r="G208" s="248"/>
      <c r="H208" s="251">
        <v>26.5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250</v>
      </c>
      <c r="AU208" s="257" t="s">
        <v>83</v>
      </c>
      <c r="AV208" s="14" t="s">
        <v>149</v>
      </c>
      <c r="AW208" s="14" t="s">
        <v>36</v>
      </c>
      <c r="AX208" s="14" t="s">
        <v>79</v>
      </c>
      <c r="AY208" s="257" t="s">
        <v>205</v>
      </c>
    </row>
    <row r="209" s="2" customFormat="1" ht="16.5" customHeight="1">
      <c r="A209" s="39"/>
      <c r="B209" s="40"/>
      <c r="C209" s="258" t="s">
        <v>528</v>
      </c>
      <c r="D209" s="258" t="s">
        <v>298</v>
      </c>
      <c r="E209" s="259" t="s">
        <v>407</v>
      </c>
      <c r="F209" s="260" t="s">
        <v>408</v>
      </c>
      <c r="G209" s="261" t="s">
        <v>260</v>
      </c>
      <c r="H209" s="262">
        <v>17.135999999999999</v>
      </c>
      <c r="I209" s="263"/>
      <c r="J209" s="264">
        <f>ROUND(I209*H209,2)</f>
        <v>0</v>
      </c>
      <c r="K209" s="260" t="s">
        <v>212</v>
      </c>
      <c r="L209" s="265"/>
      <c r="M209" s="266" t="s">
        <v>19</v>
      </c>
      <c r="N209" s="267" t="s">
        <v>46</v>
      </c>
      <c r="O209" s="85"/>
      <c r="P209" s="222">
        <f>O209*H209</f>
        <v>0</v>
      </c>
      <c r="Q209" s="222">
        <v>0.028000000000000001</v>
      </c>
      <c r="R209" s="222">
        <f>Q209*H209</f>
        <v>0.47980800000000001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286</v>
      </c>
      <c r="AT209" s="224" t="s">
        <v>298</v>
      </c>
      <c r="AU209" s="224" t="s">
        <v>83</v>
      </c>
      <c r="AY209" s="18" t="s">
        <v>205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149</v>
      </c>
      <c r="BM209" s="224" t="s">
        <v>642</v>
      </c>
    </row>
    <row r="210" s="13" customFormat="1">
      <c r="A210" s="13"/>
      <c r="B210" s="235"/>
      <c r="C210" s="236"/>
      <c r="D210" s="237" t="s">
        <v>250</v>
      </c>
      <c r="E210" s="236"/>
      <c r="F210" s="239" t="s">
        <v>410</v>
      </c>
      <c r="G210" s="236"/>
      <c r="H210" s="240">
        <v>17.135999999999999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250</v>
      </c>
      <c r="AU210" s="246" t="s">
        <v>83</v>
      </c>
      <c r="AV210" s="13" t="s">
        <v>83</v>
      </c>
      <c r="AW210" s="13" t="s">
        <v>4</v>
      </c>
      <c r="AX210" s="13" t="s">
        <v>79</v>
      </c>
      <c r="AY210" s="246" t="s">
        <v>205</v>
      </c>
    </row>
    <row r="211" s="2" customFormat="1" ht="16.5" customHeight="1">
      <c r="A211" s="39"/>
      <c r="B211" s="40"/>
      <c r="C211" s="213" t="s">
        <v>530</v>
      </c>
      <c r="D211" s="213" t="s">
        <v>208</v>
      </c>
      <c r="E211" s="214" t="s">
        <v>412</v>
      </c>
      <c r="F211" s="215" t="s">
        <v>413</v>
      </c>
      <c r="G211" s="216" t="s">
        <v>247</v>
      </c>
      <c r="H211" s="217">
        <v>23.699999999999999</v>
      </c>
      <c r="I211" s="218"/>
      <c r="J211" s="219">
        <f>ROUND(I211*H211,2)</f>
        <v>0</v>
      </c>
      <c r="K211" s="215" t="s">
        <v>212</v>
      </c>
      <c r="L211" s="45"/>
      <c r="M211" s="220" t="s">
        <v>19</v>
      </c>
      <c r="N211" s="221" t="s">
        <v>46</v>
      </c>
      <c r="O211" s="85"/>
      <c r="P211" s="222">
        <f>O211*H211</f>
        <v>0</v>
      </c>
      <c r="Q211" s="222">
        <v>0.00036000000000000002</v>
      </c>
      <c r="R211" s="222">
        <f>Q211*H211</f>
        <v>0.0085319999999999997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149</v>
      </c>
      <c r="AT211" s="224" t="s">
        <v>208</v>
      </c>
      <c r="AU211" s="224" t="s">
        <v>83</v>
      </c>
      <c r="AY211" s="18" t="s">
        <v>205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149</v>
      </c>
      <c r="BM211" s="224" t="s">
        <v>643</v>
      </c>
    </row>
    <row r="212" s="2" customFormat="1">
      <c r="A212" s="39"/>
      <c r="B212" s="40"/>
      <c r="C212" s="41"/>
      <c r="D212" s="226" t="s">
        <v>215</v>
      </c>
      <c r="E212" s="41"/>
      <c r="F212" s="227" t="s">
        <v>415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215</v>
      </c>
      <c r="AU212" s="18" t="s">
        <v>83</v>
      </c>
    </row>
    <row r="213" s="13" customFormat="1">
      <c r="A213" s="13"/>
      <c r="B213" s="235"/>
      <c r="C213" s="236"/>
      <c r="D213" s="237" t="s">
        <v>250</v>
      </c>
      <c r="E213" s="238" t="s">
        <v>19</v>
      </c>
      <c r="F213" s="239" t="s">
        <v>613</v>
      </c>
      <c r="G213" s="236"/>
      <c r="H213" s="240">
        <v>23.699999999999999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250</v>
      </c>
      <c r="AU213" s="246" t="s">
        <v>83</v>
      </c>
      <c r="AV213" s="13" t="s">
        <v>83</v>
      </c>
      <c r="AW213" s="13" t="s">
        <v>36</v>
      </c>
      <c r="AX213" s="13" t="s">
        <v>79</v>
      </c>
      <c r="AY213" s="246" t="s">
        <v>205</v>
      </c>
    </row>
    <row r="214" s="2" customFormat="1" ht="33" customHeight="1">
      <c r="A214" s="39"/>
      <c r="B214" s="40"/>
      <c r="C214" s="213" t="s">
        <v>536</v>
      </c>
      <c r="D214" s="213" t="s">
        <v>208</v>
      </c>
      <c r="E214" s="214" t="s">
        <v>531</v>
      </c>
      <c r="F214" s="215" t="s">
        <v>532</v>
      </c>
      <c r="G214" s="216" t="s">
        <v>366</v>
      </c>
      <c r="H214" s="217">
        <v>3</v>
      </c>
      <c r="I214" s="218"/>
      <c r="J214" s="219">
        <f>ROUND(I214*H214,2)</f>
        <v>0</v>
      </c>
      <c r="K214" s="215" t="s">
        <v>212</v>
      </c>
      <c r="L214" s="45"/>
      <c r="M214" s="220" t="s">
        <v>19</v>
      </c>
      <c r="N214" s="221" t="s">
        <v>46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0.082000000000000003</v>
      </c>
      <c r="T214" s="223">
        <f>S214*H214</f>
        <v>0.246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149</v>
      </c>
      <c r="AT214" s="224" t="s">
        <v>208</v>
      </c>
      <c r="AU214" s="224" t="s">
        <v>83</v>
      </c>
      <c r="AY214" s="18" t="s">
        <v>205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149</v>
      </c>
      <c r="BM214" s="224" t="s">
        <v>644</v>
      </c>
    </row>
    <row r="215" s="2" customFormat="1">
      <c r="A215" s="39"/>
      <c r="B215" s="40"/>
      <c r="C215" s="41"/>
      <c r="D215" s="226" t="s">
        <v>215</v>
      </c>
      <c r="E215" s="41"/>
      <c r="F215" s="227" t="s">
        <v>534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215</v>
      </c>
      <c r="AU215" s="18" t="s">
        <v>83</v>
      </c>
    </row>
    <row r="216" s="13" customFormat="1">
      <c r="A216" s="13"/>
      <c r="B216" s="235"/>
      <c r="C216" s="236"/>
      <c r="D216" s="237" t="s">
        <v>250</v>
      </c>
      <c r="E216" s="238" t="s">
        <v>19</v>
      </c>
      <c r="F216" s="239" t="s">
        <v>619</v>
      </c>
      <c r="G216" s="236"/>
      <c r="H216" s="240">
        <v>3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250</v>
      </c>
      <c r="AU216" s="246" t="s">
        <v>83</v>
      </c>
      <c r="AV216" s="13" t="s">
        <v>83</v>
      </c>
      <c r="AW216" s="13" t="s">
        <v>36</v>
      </c>
      <c r="AX216" s="13" t="s">
        <v>79</v>
      </c>
      <c r="AY216" s="246" t="s">
        <v>205</v>
      </c>
    </row>
    <row r="217" s="12" customFormat="1" ht="22.8" customHeight="1">
      <c r="A217" s="12"/>
      <c r="B217" s="197"/>
      <c r="C217" s="198"/>
      <c r="D217" s="199" t="s">
        <v>74</v>
      </c>
      <c r="E217" s="211" t="s">
        <v>416</v>
      </c>
      <c r="F217" s="211" t="s">
        <v>417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SUM(P218:P233)</f>
        <v>0</v>
      </c>
      <c r="Q217" s="205"/>
      <c r="R217" s="206">
        <f>SUM(R218:R233)</f>
        <v>0</v>
      </c>
      <c r="S217" s="205"/>
      <c r="T217" s="207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79</v>
      </c>
      <c r="AT217" s="209" t="s">
        <v>74</v>
      </c>
      <c r="AU217" s="209" t="s">
        <v>79</v>
      </c>
      <c r="AY217" s="208" t="s">
        <v>205</v>
      </c>
      <c r="BK217" s="210">
        <f>SUM(BK218:BK233)</f>
        <v>0</v>
      </c>
    </row>
    <row r="218" s="2" customFormat="1" ht="24.15" customHeight="1">
      <c r="A218" s="39"/>
      <c r="B218" s="40"/>
      <c r="C218" s="213" t="s">
        <v>542</v>
      </c>
      <c r="D218" s="213" t="s">
        <v>208</v>
      </c>
      <c r="E218" s="214" t="s">
        <v>537</v>
      </c>
      <c r="F218" s="215" t="s">
        <v>538</v>
      </c>
      <c r="G218" s="216" t="s">
        <v>301</v>
      </c>
      <c r="H218" s="217">
        <v>3.1899999999999999</v>
      </c>
      <c r="I218" s="218"/>
      <c r="J218" s="219">
        <f>ROUND(I218*H218,2)</f>
        <v>0</v>
      </c>
      <c r="K218" s="215" t="s">
        <v>212</v>
      </c>
      <c r="L218" s="45"/>
      <c r="M218" s="220" t="s">
        <v>19</v>
      </c>
      <c r="N218" s="221" t="s">
        <v>46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149</v>
      </c>
      <c r="AT218" s="224" t="s">
        <v>208</v>
      </c>
      <c r="AU218" s="224" t="s">
        <v>83</v>
      </c>
      <c r="AY218" s="18" t="s">
        <v>205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149</v>
      </c>
      <c r="BM218" s="224" t="s">
        <v>645</v>
      </c>
    </row>
    <row r="219" s="2" customFormat="1">
      <c r="A219" s="39"/>
      <c r="B219" s="40"/>
      <c r="C219" s="41"/>
      <c r="D219" s="226" t="s">
        <v>215</v>
      </c>
      <c r="E219" s="41"/>
      <c r="F219" s="227" t="s">
        <v>540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215</v>
      </c>
      <c r="AU219" s="18" t="s">
        <v>83</v>
      </c>
    </row>
    <row r="220" s="13" customFormat="1">
      <c r="A220" s="13"/>
      <c r="B220" s="235"/>
      <c r="C220" s="236"/>
      <c r="D220" s="237" t="s">
        <v>250</v>
      </c>
      <c r="E220" s="238" t="s">
        <v>19</v>
      </c>
      <c r="F220" s="239" t="s">
        <v>646</v>
      </c>
      <c r="G220" s="236"/>
      <c r="H220" s="240">
        <v>3.1899999999999999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250</v>
      </c>
      <c r="AU220" s="246" t="s">
        <v>83</v>
      </c>
      <c r="AV220" s="13" t="s">
        <v>83</v>
      </c>
      <c r="AW220" s="13" t="s">
        <v>36</v>
      </c>
      <c r="AX220" s="13" t="s">
        <v>79</v>
      </c>
      <c r="AY220" s="246" t="s">
        <v>205</v>
      </c>
    </row>
    <row r="221" s="2" customFormat="1" ht="24.15" customHeight="1">
      <c r="A221" s="39"/>
      <c r="B221" s="40"/>
      <c r="C221" s="213" t="s">
        <v>547</v>
      </c>
      <c r="D221" s="213" t="s">
        <v>208</v>
      </c>
      <c r="E221" s="214" t="s">
        <v>543</v>
      </c>
      <c r="F221" s="215" t="s">
        <v>427</v>
      </c>
      <c r="G221" s="216" t="s">
        <v>301</v>
      </c>
      <c r="H221" s="217">
        <v>124.41</v>
      </c>
      <c r="I221" s="218"/>
      <c r="J221" s="219">
        <f>ROUND(I221*H221,2)</f>
        <v>0</v>
      </c>
      <c r="K221" s="215" t="s">
        <v>212</v>
      </c>
      <c r="L221" s="45"/>
      <c r="M221" s="220" t="s">
        <v>19</v>
      </c>
      <c r="N221" s="221" t="s">
        <v>46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149</v>
      </c>
      <c r="AT221" s="224" t="s">
        <v>208</v>
      </c>
      <c r="AU221" s="224" t="s">
        <v>83</v>
      </c>
      <c r="AY221" s="18" t="s">
        <v>205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149</v>
      </c>
      <c r="BM221" s="224" t="s">
        <v>647</v>
      </c>
    </row>
    <row r="222" s="2" customFormat="1">
      <c r="A222" s="39"/>
      <c r="B222" s="40"/>
      <c r="C222" s="41"/>
      <c r="D222" s="226" t="s">
        <v>215</v>
      </c>
      <c r="E222" s="41"/>
      <c r="F222" s="227" t="s">
        <v>545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215</v>
      </c>
      <c r="AU222" s="18" t="s">
        <v>83</v>
      </c>
    </row>
    <row r="223" s="13" customFormat="1">
      <c r="A223" s="13"/>
      <c r="B223" s="235"/>
      <c r="C223" s="236"/>
      <c r="D223" s="237" t="s">
        <v>250</v>
      </c>
      <c r="E223" s="236"/>
      <c r="F223" s="239" t="s">
        <v>648</v>
      </c>
      <c r="G223" s="236"/>
      <c r="H223" s="240">
        <v>124.41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250</v>
      </c>
      <c r="AU223" s="246" t="s">
        <v>83</v>
      </c>
      <c r="AV223" s="13" t="s">
        <v>83</v>
      </c>
      <c r="AW223" s="13" t="s">
        <v>4</v>
      </c>
      <c r="AX223" s="13" t="s">
        <v>79</v>
      </c>
      <c r="AY223" s="246" t="s">
        <v>205</v>
      </c>
    </row>
    <row r="224" s="2" customFormat="1" ht="24.15" customHeight="1">
      <c r="A224" s="39"/>
      <c r="B224" s="40"/>
      <c r="C224" s="213" t="s">
        <v>551</v>
      </c>
      <c r="D224" s="213" t="s">
        <v>208</v>
      </c>
      <c r="E224" s="214" t="s">
        <v>419</v>
      </c>
      <c r="F224" s="215" t="s">
        <v>420</v>
      </c>
      <c r="G224" s="216" t="s">
        <v>301</v>
      </c>
      <c r="H224" s="217">
        <v>25.978999999999999</v>
      </c>
      <c r="I224" s="218"/>
      <c r="J224" s="219">
        <f>ROUND(I224*H224,2)</f>
        <v>0</v>
      </c>
      <c r="K224" s="215" t="s">
        <v>212</v>
      </c>
      <c r="L224" s="45"/>
      <c r="M224" s="220" t="s">
        <v>19</v>
      </c>
      <c r="N224" s="221" t="s">
        <v>46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149</v>
      </c>
      <c r="AT224" s="224" t="s">
        <v>208</v>
      </c>
      <c r="AU224" s="224" t="s">
        <v>83</v>
      </c>
      <c r="AY224" s="18" t="s">
        <v>205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149</v>
      </c>
      <c r="BM224" s="224" t="s">
        <v>649</v>
      </c>
    </row>
    <row r="225" s="2" customFormat="1">
      <c r="A225" s="39"/>
      <c r="B225" s="40"/>
      <c r="C225" s="41"/>
      <c r="D225" s="226" t="s">
        <v>215</v>
      </c>
      <c r="E225" s="41"/>
      <c r="F225" s="227" t="s">
        <v>422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215</v>
      </c>
      <c r="AU225" s="18" t="s">
        <v>83</v>
      </c>
    </row>
    <row r="226" s="13" customFormat="1">
      <c r="A226" s="13"/>
      <c r="B226" s="235"/>
      <c r="C226" s="236"/>
      <c r="D226" s="237" t="s">
        <v>250</v>
      </c>
      <c r="E226" s="238" t="s">
        <v>19</v>
      </c>
      <c r="F226" s="239" t="s">
        <v>650</v>
      </c>
      <c r="G226" s="236"/>
      <c r="H226" s="240">
        <v>18.170999999999999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250</v>
      </c>
      <c r="AU226" s="246" t="s">
        <v>83</v>
      </c>
      <c r="AV226" s="13" t="s">
        <v>83</v>
      </c>
      <c r="AW226" s="13" t="s">
        <v>36</v>
      </c>
      <c r="AX226" s="13" t="s">
        <v>75</v>
      </c>
      <c r="AY226" s="246" t="s">
        <v>205</v>
      </c>
    </row>
    <row r="227" s="13" customFormat="1">
      <c r="A227" s="13"/>
      <c r="B227" s="235"/>
      <c r="C227" s="236"/>
      <c r="D227" s="237" t="s">
        <v>250</v>
      </c>
      <c r="E227" s="238" t="s">
        <v>19</v>
      </c>
      <c r="F227" s="239" t="s">
        <v>651</v>
      </c>
      <c r="G227" s="236"/>
      <c r="H227" s="240">
        <v>7.8079999999999998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250</v>
      </c>
      <c r="AU227" s="246" t="s">
        <v>83</v>
      </c>
      <c r="AV227" s="13" t="s">
        <v>83</v>
      </c>
      <c r="AW227" s="13" t="s">
        <v>36</v>
      </c>
      <c r="AX227" s="13" t="s">
        <v>75</v>
      </c>
      <c r="AY227" s="246" t="s">
        <v>205</v>
      </c>
    </row>
    <row r="228" s="14" customFormat="1">
      <c r="A228" s="14"/>
      <c r="B228" s="247"/>
      <c r="C228" s="248"/>
      <c r="D228" s="237" t="s">
        <v>250</v>
      </c>
      <c r="E228" s="249" t="s">
        <v>19</v>
      </c>
      <c r="F228" s="250" t="s">
        <v>253</v>
      </c>
      <c r="G228" s="248"/>
      <c r="H228" s="251">
        <v>25.978999999999999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250</v>
      </c>
      <c r="AU228" s="257" t="s">
        <v>83</v>
      </c>
      <c r="AV228" s="14" t="s">
        <v>149</v>
      </c>
      <c r="AW228" s="14" t="s">
        <v>36</v>
      </c>
      <c r="AX228" s="14" t="s">
        <v>79</v>
      </c>
      <c r="AY228" s="257" t="s">
        <v>205</v>
      </c>
    </row>
    <row r="229" s="2" customFormat="1" ht="24.15" customHeight="1">
      <c r="A229" s="39"/>
      <c r="B229" s="40"/>
      <c r="C229" s="213" t="s">
        <v>554</v>
      </c>
      <c r="D229" s="213" t="s">
        <v>208</v>
      </c>
      <c r="E229" s="214" t="s">
        <v>426</v>
      </c>
      <c r="F229" s="215" t="s">
        <v>427</v>
      </c>
      <c r="G229" s="216" t="s">
        <v>301</v>
      </c>
      <c r="H229" s="217">
        <v>1013.181</v>
      </c>
      <c r="I229" s="218"/>
      <c r="J229" s="219">
        <f>ROUND(I229*H229,2)</f>
        <v>0</v>
      </c>
      <c r="K229" s="215" t="s">
        <v>212</v>
      </c>
      <c r="L229" s="45"/>
      <c r="M229" s="220" t="s">
        <v>19</v>
      </c>
      <c r="N229" s="221" t="s">
        <v>46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149</v>
      </c>
      <c r="AT229" s="224" t="s">
        <v>208</v>
      </c>
      <c r="AU229" s="224" t="s">
        <v>83</v>
      </c>
      <c r="AY229" s="18" t="s">
        <v>205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149</v>
      </c>
      <c r="BM229" s="224" t="s">
        <v>652</v>
      </c>
    </row>
    <row r="230" s="2" customFormat="1">
      <c r="A230" s="39"/>
      <c r="B230" s="40"/>
      <c r="C230" s="41"/>
      <c r="D230" s="226" t="s">
        <v>215</v>
      </c>
      <c r="E230" s="41"/>
      <c r="F230" s="227" t="s">
        <v>429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215</v>
      </c>
      <c r="AU230" s="18" t="s">
        <v>83</v>
      </c>
    </row>
    <row r="231" s="13" customFormat="1">
      <c r="A231" s="13"/>
      <c r="B231" s="235"/>
      <c r="C231" s="236"/>
      <c r="D231" s="237" t="s">
        <v>250</v>
      </c>
      <c r="E231" s="236"/>
      <c r="F231" s="239" t="s">
        <v>653</v>
      </c>
      <c r="G231" s="236"/>
      <c r="H231" s="240">
        <v>1013.181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250</v>
      </c>
      <c r="AU231" s="246" t="s">
        <v>83</v>
      </c>
      <c r="AV231" s="13" t="s">
        <v>83</v>
      </c>
      <c r="AW231" s="13" t="s">
        <v>4</v>
      </c>
      <c r="AX231" s="13" t="s">
        <v>79</v>
      </c>
      <c r="AY231" s="246" t="s">
        <v>205</v>
      </c>
    </row>
    <row r="232" s="2" customFormat="1" ht="16.5" customHeight="1">
      <c r="A232" s="39"/>
      <c r="B232" s="40"/>
      <c r="C232" s="213" t="s">
        <v>556</v>
      </c>
      <c r="D232" s="213" t="s">
        <v>208</v>
      </c>
      <c r="E232" s="214" t="s">
        <v>432</v>
      </c>
      <c r="F232" s="215" t="s">
        <v>433</v>
      </c>
      <c r="G232" s="216" t="s">
        <v>301</v>
      </c>
      <c r="H232" s="217">
        <v>29.169</v>
      </c>
      <c r="I232" s="218"/>
      <c r="J232" s="219">
        <f>ROUND(I232*H232,2)</f>
        <v>0</v>
      </c>
      <c r="K232" s="215" t="s">
        <v>212</v>
      </c>
      <c r="L232" s="45"/>
      <c r="M232" s="220" t="s">
        <v>19</v>
      </c>
      <c r="N232" s="221" t="s">
        <v>46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149</v>
      </c>
      <c r="AT232" s="224" t="s">
        <v>208</v>
      </c>
      <c r="AU232" s="224" t="s">
        <v>83</v>
      </c>
      <c r="AY232" s="18" t="s">
        <v>205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149</v>
      </c>
      <c r="BM232" s="224" t="s">
        <v>654</v>
      </c>
    </row>
    <row r="233" s="2" customFormat="1">
      <c r="A233" s="39"/>
      <c r="B233" s="40"/>
      <c r="C233" s="41"/>
      <c r="D233" s="226" t="s">
        <v>215</v>
      </c>
      <c r="E233" s="41"/>
      <c r="F233" s="227" t="s">
        <v>435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215</v>
      </c>
      <c r="AU233" s="18" t="s">
        <v>83</v>
      </c>
    </row>
    <row r="234" s="12" customFormat="1" ht="22.8" customHeight="1">
      <c r="A234" s="12"/>
      <c r="B234" s="197"/>
      <c r="C234" s="198"/>
      <c r="D234" s="199" t="s">
        <v>74</v>
      </c>
      <c r="E234" s="211" t="s">
        <v>436</v>
      </c>
      <c r="F234" s="211" t="s">
        <v>437</v>
      </c>
      <c r="G234" s="198"/>
      <c r="H234" s="198"/>
      <c r="I234" s="201"/>
      <c r="J234" s="212">
        <f>BK234</f>
        <v>0</v>
      </c>
      <c r="K234" s="198"/>
      <c r="L234" s="203"/>
      <c r="M234" s="204"/>
      <c r="N234" s="205"/>
      <c r="O234" s="205"/>
      <c r="P234" s="206">
        <f>SUM(P235:P236)</f>
        <v>0</v>
      </c>
      <c r="Q234" s="205"/>
      <c r="R234" s="206">
        <f>SUM(R235:R236)</f>
        <v>0</v>
      </c>
      <c r="S234" s="205"/>
      <c r="T234" s="207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8" t="s">
        <v>79</v>
      </c>
      <c r="AT234" s="209" t="s">
        <v>74</v>
      </c>
      <c r="AU234" s="209" t="s">
        <v>79</v>
      </c>
      <c r="AY234" s="208" t="s">
        <v>205</v>
      </c>
      <c r="BK234" s="210">
        <f>SUM(BK235:BK236)</f>
        <v>0</v>
      </c>
    </row>
    <row r="235" s="2" customFormat="1" ht="24.15" customHeight="1">
      <c r="A235" s="39"/>
      <c r="B235" s="40"/>
      <c r="C235" s="213" t="s">
        <v>655</v>
      </c>
      <c r="D235" s="213" t="s">
        <v>208</v>
      </c>
      <c r="E235" s="214" t="s">
        <v>439</v>
      </c>
      <c r="F235" s="215" t="s">
        <v>440</v>
      </c>
      <c r="G235" s="216" t="s">
        <v>301</v>
      </c>
      <c r="H235" s="217">
        <v>22.242000000000001</v>
      </c>
      <c r="I235" s="218"/>
      <c r="J235" s="219">
        <f>ROUND(I235*H235,2)</f>
        <v>0</v>
      </c>
      <c r="K235" s="215" t="s">
        <v>212</v>
      </c>
      <c r="L235" s="45"/>
      <c r="M235" s="220" t="s">
        <v>19</v>
      </c>
      <c r="N235" s="221" t="s">
        <v>46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149</v>
      </c>
      <c r="AT235" s="224" t="s">
        <v>208</v>
      </c>
      <c r="AU235" s="224" t="s">
        <v>83</v>
      </c>
      <c r="AY235" s="18" t="s">
        <v>205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149</v>
      </c>
      <c r="BM235" s="224" t="s">
        <v>656</v>
      </c>
    </row>
    <row r="236" s="2" customFormat="1">
      <c r="A236" s="39"/>
      <c r="B236" s="40"/>
      <c r="C236" s="41"/>
      <c r="D236" s="226" t="s">
        <v>215</v>
      </c>
      <c r="E236" s="41"/>
      <c r="F236" s="227" t="s">
        <v>442</v>
      </c>
      <c r="G236" s="41"/>
      <c r="H236" s="41"/>
      <c r="I236" s="228"/>
      <c r="J236" s="41"/>
      <c r="K236" s="41"/>
      <c r="L236" s="45"/>
      <c r="M236" s="231"/>
      <c r="N236" s="232"/>
      <c r="O236" s="233"/>
      <c r="P236" s="233"/>
      <c r="Q236" s="233"/>
      <c r="R236" s="233"/>
      <c r="S236" s="233"/>
      <c r="T236" s="23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215</v>
      </c>
      <c r="AU236" s="18" t="s">
        <v>83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gETGZAvLCnnsG0GeNUmAa8B0J/Zd21tzn4yOVYFwwc9smbvwb2g8D7jjzVwJzSaOFpa7Vl/U8UwEowPXzLUBjg==" hashValue="VkBYVUv+zuLNPdu8iKbuKowxpxx4ZQh2RaYtfDytNOqlDpC+c2tGr29d68Y4OJcZ6CpZZb/I2jULrCbdpCYkfQ==" algorithmName="SHA-512" password="CC35"/>
  <autoFilter ref="C92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331"/>
    <hyperlink ref="F100" r:id="rId2" display="https://podminky.urs.cz/item/CS_URS_2023_01/113107341"/>
    <hyperlink ref="F103" r:id="rId3" display="https://podminky.urs.cz/item/CS_URS_2023_01/113107162"/>
    <hyperlink ref="F108" r:id="rId4" display="https://podminky.urs.cz/item/CS_URS_2023_01/113107170"/>
    <hyperlink ref="F113" r:id="rId5" display="https://podminky.urs.cz/item/CS_URS_2023_01/113107183"/>
    <hyperlink ref="F118" r:id="rId6" display="https://podminky.urs.cz/item/CS_URS_2023_01/113202111"/>
    <hyperlink ref="F123" r:id="rId7" display="https://podminky.urs.cz/item/CS_URS_2023_01/113204111"/>
    <hyperlink ref="F125" r:id="rId8" display="https://podminky.urs.cz/item/CS_URS_2023_01/122251301"/>
    <hyperlink ref="F128" r:id="rId9" display="https://podminky.urs.cz/item/CS_URS_2023_01/129001101"/>
    <hyperlink ref="F130" r:id="rId10" display="https://podminky.urs.cz/item/CS_URS_2023_01/162751117"/>
    <hyperlink ref="F132" r:id="rId11" display="https://podminky.urs.cz/item/CS_URS_2023_01/162751119"/>
    <hyperlink ref="F135" r:id="rId12" display="https://podminky.urs.cz/item/CS_URS_2023_01/167151101"/>
    <hyperlink ref="F137" r:id="rId13" display="https://podminky.urs.cz/item/CS_URS_2023_01/171151112"/>
    <hyperlink ref="F142" r:id="rId14" display="https://podminky.urs.cz/item/CS_URS_2023_01/171251201"/>
    <hyperlink ref="F144" r:id="rId15" display="https://podminky.urs.cz/item/CS_URS_2023_01/181152302"/>
    <hyperlink ref="F148" r:id="rId16" display="https://podminky.urs.cz/item/CS_URS_2023_01/564851011"/>
    <hyperlink ref="F151" r:id="rId17" display="https://podminky.urs.cz/item/CS_URS_2023_01/596211110"/>
    <hyperlink ref="F166" r:id="rId18" display="https://podminky.urs.cz/item/CS_URS_2023_01/596211114"/>
    <hyperlink ref="F169" r:id="rId19" display="https://podminky.urs.cz/item/CS_URS_2023_01/599141111"/>
    <hyperlink ref="F173" r:id="rId20" display="https://podminky.urs.cz/item/CS_URS_2023_01/637121112"/>
    <hyperlink ref="F177" r:id="rId21" display="https://podminky.urs.cz/item/CS_URS_2023_01/899231111"/>
    <hyperlink ref="F180" r:id="rId22" display="https://podminky.urs.cz/item/CS_URS_2023_01/914511111"/>
    <hyperlink ref="F183" r:id="rId23" display="https://podminky.urs.cz/item/CS_URS_2023_01/915321115"/>
    <hyperlink ref="F186" r:id="rId24" display="https://podminky.urs.cz/item/CS_URS_2023_01/915611111"/>
    <hyperlink ref="F188" r:id="rId25" display="https://podminky.urs.cz/item/CS_URS_2023_01/916131113"/>
    <hyperlink ref="F192" r:id="rId26" display="https://podminky.urs.cz/item/CS_URS_2023_01/916131213"/>
    <hyperlink ref="F205" r:id="rId27" display="https://podminky.urs.cz/item/CS_URS_2023_01/916331112"/>
    <hyperlink ref="F212" r:id="rId28" display="https://podminky.urs.cz/item/CS_URS_2023_01/919726121"/>
    <hyperlink ref="F215" r:id="rId29" display="https://podminky.urs.cz/item/CS_URS_2023_01/966006132"/>
    <hyperlink ref="F219" r:id="rId30" display="https://podminky.urs.cz/item/CS_URS_2023_01/997221551"/>
    <hyperlink ref="F222" r:id="rId31" display="https://podminky.urs.cz/item/CS_URS_2023_01/997221559"/>
    <hyperlink ref="F225" r:id="rId32" display="https://podminky.urs.cz/item/CS_URS_2023_01/997221561"/>
    <hyperlink ref="F230" r:id="rId33" display="https://podminky.urs.cz/item/CS_URS_2023_01/997221569"/>
    <hyperlink ref="F233" r:id="rId34" display="https://podminky.urs.cz/item/CS_URS_2023_01/997221611"/>
    <hyperlink ref="F236" r:id="rId3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ROUND((SUM(BE93:BE233)),  2)</f>
        <v>0</v>
      </c>
      <c r="G35" s="39"/>
      <c r="H35" s="39"/>
      <c r="I35" s="158">
        <v>0.20999999999999999</v>
      </c>
      <c r="J35" s="157">
        <f>ROUND(((SUM(BE93:BE233))*I35),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ROUND((SUM(BF93:BF233)),  2)</f>
        <v>0</v>
      </c>
      <c r="G36" s="39"/>
      <c r="H36" s="39"/>
      <c r="I36" s="158">
        <v>0.14999999999999999</v>
      </c>
      <c r="J36" s="157">
        <f>ROUND(((SUM(BF93:BF233))*I36),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ROUND((SUM(BG93:BG233)),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ROUND((SUM(BH93:BH233)),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ROUND((SUM(BI93:BI233)),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1.4 - Sjezd do MK - 4.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J155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J180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J184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J189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J214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J231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1.4 - Sjezd do MK - 4. sjezd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37.8193263</v>
      </c>
      <c r="S93" s="97"/>
      <c r="T93" s="195">
        <f>T94</f>
        <v>17.770799999999998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P95+P155+P180+P184+P189+P214+P231</f>
        <v>0</v>
      </c>
      <c r="Q94" s="205"/>
      <c r="R94" s="206">
        <f>R95+R155+R180+R184+R189+R214+R231</f>
        <v>37.8193263</v>
      </c>
      <c r="S94" s="205"/>
      <c r="T94" s="207">
        <f>T95+T155+T180+T184+T189+T214+T231</f>
        <v>17.770799999999998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BK95+BK155+BK180+BK184+BK189+BK214+BK231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SUM(P96:P154)</f>
        <v>0</v>
      </c>
      <c r="Q95" s="205"/>
      <c r="R95" s="206">
        <f>SUM(R96:R154)</f>
        <v>4.1630000000000003</v>
      </c>
      <c r="S95" s="205"/>
      <c r="T95" s="207">
        <f>SUM(T96:T154)</f>
        <v>17.770799999999998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SUM(BK96:BK154)</f>
        <v>0</v>
      </c>
    </row>
    <row r="96" s="2" customFormat="1" ht="33" customHeight="1">
      <c r="A96" s="39"/>
      <c r="B96" s="40"/>
      <c r="C96" s="213" t="s">
        <v>79</v>
      </c>
      <c r="D96" s="213" t="s">
        <v>208</v>
      </c>
      <c r="E96" s="214" t="s">
        <v>245</v>
      </c>
      <c r="F96" s="215" t="s">
        <v>246</v>
      </c>
      <c r="G96" s="216" t="s">
        <v>247</v>
      </c>
      <c r="H96" s="217">
        <v>12.9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0.32500000000000001</v>
      </c>
      <c r="T96" s="223">
        <f>S96*H96</f>
        <v>4.1924999999999999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658</v>
      </c>
    </row>
    <row r="97" s="2" customFormat="1">
      <c r="A97" s="39"/>
      <c r="B97" s="40"/>
      <c r="C97" s="41"/>
      <c r="D97" s="226" t="s">
        <v>215</v>
      </c>
      <c r="E97" s="41"/>
      <c r="F97" s="227" t="s">
        <v>249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659</v>
      </c>
      <c r="G98" s="236"/>
      <c r="H98" s="240">
        <v>12.9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79</v>
      </c>
      <c r="AY98" s="246" t="s">
        <v>205</v>
      </c>
    </row>
    <row r="99" s="2" customFormat="1" ht="33" customHeight="1">
      <c r="A99" s="39"/>
      <c r="B99" s="40"/>
      <c r="C99" s="213" t="s">
        <v>83</v>
      </c>
      <c r="D99" s="213" t="s">
        <v>208</v>
      </c>
      <c r="E99" s="214" t="s">
        <v>254</v>
      </c>
      <c r="F99" s="215" t="s">
        <v>255</v>
      </c>
      <c r="G99" s="216" t="s">
        <v>247</v>
      </c>
      <c r="H99" s="217">
        <v>12.9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0.098000000000000004</v>
      </c>
      <c r="T99" s="223">
        <f>S99*H99</f>
        <v>1.2642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149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149</v>
      </c>
      <c r="BM99" s="224" t="s">
        <v>660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257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659</v>
      </c>
      <c r="G101" s="236"/>
      <c r="H101" s="240">
        <v>12.9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79</v>
      </c>
      <c r="AY101" s="246" t="s">
        <v>205</v>
      </c>
    </row>
    <row r="102" s="2" customFormat="1" ht="37.8" customHeight="1">
      <c r="A102" s="39"/>
      <c r="B102" s="40"/>
      <c r="C102" s="213" t="s">
        <v>126</v>
      </c>
      <c r="D102" s="213" t="s">
        <v>208</v>
      </c>
      <c r="E102" s="214" t="s">
        <v>562</v>
      </c>
      <c r="F102" s="215" t="s">
        <v>563</v>
      </c>
      <c r="G102" s="216" t="s">
        <v>247</v>
      </c>
      <c r="H102" s="217">
        <v>7.0999999999999996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0.28999999999999998</v>
      </c>
      <c r="T102" s="223">
        <f>S102*H102</f>
        <v>2.0589999999999997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661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565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662</v>
      </c>
      <c r="G104" s="236"/>
      <c r="H104" s="240">
        <v>75.700000000000003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75</v>
      </c>
      <c r="AY104" s="246" t="s">
        <v>205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663</v>
      </c>
      <c r="G105" s="236"/>
      <c r="H105" s="240">
        <v>-68.599999999999994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75</v>
      </c>
      <c r="AY105" s="246" t="s">
        <v>205</v>
      </c>
    </row>
    <row r="106" s="14" customFormat="1">
      <c r="A106" s="14"/>
      <c r="B106" s="247"/>
      <c r="C106" s="248"/>
      <c r="D106" s="237" t="s">
        <v>250</v>
      </c>
      <c r="E106" s="249" t="s">
        <v>19</v>
      </c>
      <c r="F106" s="250" t="s">
        <v>253</v>
      </c>
      <c r="G106" s="248"/>
      <c r="H106" s="251">
        <v>7.1000000000000085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250</v>
      </c>
      <c r="AU106" s="257" t="s">
        <v>83</v>
      </c>
      <c r="AV106" s="14" t="s">
        <v>149</v>
      </c>
      <c r="AW106" s="14" t="s">
        <v>36</v>
      </c>
      <c r="AX106" s="14" t="s">
        <v>79</v>
      </c>
      <c r="AY106" s="257" t="s">
        <v>205</v>
      </c>
    </row>
    <row r="107" s="2" customFormat="1" ht="37.8" customHeight="1">
      <c r="A107" s="39"/>
      <c r="B107" s="40"/>
      <c r="C107" s="213" t="s">
        <v>149</v>
      </c>
      <c r="D107" s="213" t="s">
        <v>208</v>
      </c>
      <c r="E107" s="214" t="s">
        <v>568</v>
      </c>
      <c r="F107" s="215" t="s">
        <v>569</v>
      </c>
      <c r="G107" s="216" t="s">
        <v>247</v>
      </c>
      <c r="H107" s="217">
        <v>7.0999999999999996</v>
      </c>
      <c r="I107" s="218"/>
      <c r="J107" s="219">
        <f>ROUND(I107*H107,2)</f>
        <v>0</v>
      </c>
      <c r="K107" s="215" t="s">
        <v>212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0.23999999999999999</v>
      </c>
      <c r="T107" s="223">
        <f>S107*H107</f>
        <v>1.704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149</v>
      </c>
      <c r="AT107" s="224" t="s">
        <v>208</v>
      </c>
      <c r="AU107" s="224" t="s">
        <v>83</v>
      </c>
      <c r="AY107" s="18" t="s">
        <v>205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149</v>
      </c>
      <c r="BM107" s="224" t="s">
        <v>664</v>
      </c>
    </row>
    <row r="108" s="2" customFormat="1">
      <c r="A108" s="39"/>
      <c r="B108" s="40"/>
      <c r="C108" s="41"/>
      <c r="D108" s="226" t="s">
        <v>215</v>
      </c>
      <c r="E108" s="41"/>
      <c r="F108" s="227" t="s">
        <v>571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215</v>
      </c>
      <c r="AU108" s="18" t="s">
        <v>83</v>
      </c>
    </row>
    <row r="109" s="13" customFormat="1">
      <c r="A109" s="13"/>
      <c r="B109" s="235"/>
      <c r="C109" s="236"/>
      <c r="D109" s="237" t="s">
        <v>250</v>
      </c>
      <c r="E109" s="238" t="s">
        <v>19</v>
      </c>
      <c r="F109" s="239" t="s">
        <v>662</v>
      </c>
      <c r="G109" s="236"/>
      <c r="H109" s="240">
        <v>75.700000000000003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250</v>
      </c>
      <c r="AU109" s="246" t="s">
        <v>83</v>
      </c>
      <c r="AV109" s="13" t="s">
        <v>83</v>
      </c>
      <c r="AW109" s="13" t="s">
        <v>36</v>
      </c>
      <c r="AX109" s="13" t="s">
        <v>75</v>
      </c>
      <c r="AY109" s="246" t="s">
        <v>205</v>
      </c>
    </row>
    <row r="110" s="13" customFormat="1">
      <c r="A110" s="13"/>
      <c r="B110" s="235"/>
      <c r="C110" s="236"/>
      <c r="D110" s="237" t="s">
        <v>250</v>
      </c>
      <c r="E110" s="238" t="s">
        <v>19</v>
      </c>
      <c r="F110" s="239" t="s">
        <v>663</v>
      </c>
      <c r="G110" s="236"/>
      <c r="H110" s="240">
        <v>-68.599999999999994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250</v>
      </c>
      <c r="AU110" s="246" t="s">
        <v>83</v>
      </c>
      <c r="AV110" s="13" t="s">
        <v>83</v>
      </c>
      <c r="AW110" s="13" t="s">
        <v>36</v>
      </c>
      <c r="AX110" s="13" t="s">
        <v>75</v>
      </c>
      <c r="AY110" s="246" t="s">
        <v>205</v>
      </c>
    </row>
    <row r="111" s="14" customFormat="1">
      <c r="A111" s="14"/>
      <c r="B111" s="247"/>
      <c r="C111" s="248"/>
      <c r="D111" s="237" t="s">
        <v>250</v>
      </c>
      <c r="E111" s="249" t="s">
        <v>19</v>
      </c>
      <c r="F111" s="250" t="s">
        <v>253</v>
      </c>
      <c r="G111" s="248"/>
      <c r="H111" s="251">
        <v>7.1000000000000085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250</v>
      </c>
      <c r="AU111" s="257" t="s">
        <v>83</v>
      </c>
      <c r="AV111" s="14" t="s">
        <v>149</v>
      </c>
      <c r="AW111" s="14" t="s">
        <v>36</v>
      </c>
      <c r="AX111" s="14" t="s">
        <v>79</v>
      </c>
      <c r="AY111" s="257" t="s">
        <v>205</v>
      </c>
    </row>
    <row r="112" s="2" customFormat="1" ht="37.8" customHeight="1">
      <c r="A112" s="39"/>
      <c r="B112" s="40"/>
      <c r="C112" s="213" t="s">
        <v>204</v>
      </c>
      <c r="D112" s="213" t="s">
        <v>208</v>
      </c>
      <c r="E112" s="214" t="s">
        <v>572</v>
      </c>
      <c r="F112" s="215" t="s">
        <v>573</v>
      </c>
      <c r="G112" s="216" t="s">
        <v>247</v>
      </c>
      <c r="H112" s="217">
        <v>7.0999999999999996</v>
      </c>
      <c r="I112" s="218"/>
      <c r="J112" s="219">
        <f>ROUND(I112*H112,2)</f>
        <v>0</v>
      </c>
      <c r="K112" s="215" t="s">
        <v>212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0.316</v>
      </c>
      <c r="T112" s="223">
        <f>S112*H112</f>
        <v>2.2435999999999998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149</v>
      </c>
      <c r="AT112" s="224" t="s">
        <v>208</v>
      </c>
      <c r="AU112" s="224" t="s">
        <v>83</v>
      </c>
      <c r="AY112" s="18" t="s">
        <v>205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149</v>
      </c>
      <c r="BM112" s="224" t="s">
        <v>665</v>
      </c>
    </row>
    <row r="113" s="2" customFormat="1">
      <c r="A113" s="39"/>
      <c r="B113" s="40"/>
      <c r="C113" s="41"/>
      <c r="D113" s="226" t="s">
        <v>215</v>
      </c>
      <c r="E113" s="41"/>
      <c r="F113" s="227" t="s">
        <v>575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215</v>
      </c>
      <c r="AU113" s="18" t="s">
        <v>83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662</v>
      </c>
      <c r="G114" s="236"/>
      <c r="H114" s="240">
        <v>75.700000000000003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75</v>
      </c>
      <c r="AY114" s="246" t="s">
        <v>205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663</v>
      </c>
      <c r="G115" s="236"/>
      <c r="H115" s="240">
        <v>-68.599999999999994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75</v>
      </c>
      <c r="AY115" s="246" t="s">
        <v>205</v>
      </c>
    </row>
    <row r="116" s="14" customFormat="1">
      <c r="A116" s="14"/>
      <c r="B116" s="247"/>
      <c r="C116" s="248"/>
      <c r="D116" s="237" t="s">
        <v>250</v>
      </c>
      <c r="E116" s="249" t="s">
        <v>19</v>
      </c>
      <c r="F116" s="250" t="s">
        <v>253</v>
      </c>
      <c r="G116" s="248"/>
      <c r="H116" s="251">
        <v>7.1000000000000085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250</v>
      </c>
      <c r="AU116" s="257" t="s">
        <v>83</v>
      </c>
      <c r="AV116" s="14" t="s">
        <v>149</v>
      </c>
      <c r="AW116" s="14" t="s">
        <v>36</v>
      </c>
      <c r="AX116" s="14" t="s">
        <v>79</v>
      </c>
      <c r="AY116" s="257" t="s">
        <v>205</v>
      </c>
    </row>
    <row r="117" s="2" customFormat="1" ht="24.15" customHeight="1">
      <c r="A117" s="39"/>
      <c r="B117" s="40"/>
      <c r="C117" s="213" t="s">
        <v>275</v>
      </c>
      <c r="D117" s="213" t="s">
        <v>208</v>
      </c>
      <c r="E117" s="214" t="s">
        <v>258</v>
      </c>
      <c r="F117" s="215" t="s">
        <v>259</v>
      </c>
      <c r="G117" s="216" t="s">
        <v>260</v>
      </c>
      <c r="H117" s="217">
        <v>29.5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0.20499999999999999</v>
      </c>
      <c r="T117" s="223">
        <f>S117*H117</f>
        <v>6.0474999999999994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666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262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667</v>
      </c>
      <c r="G119" s="236"/>
      <c r="H119" s="240">
        <v>29.5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2" customFormat="1" ht="24.15" customHeight="1">
      <c r="A120" s="39"/>
      <c r="B120" s="40"/>
      <c r="C120" s="213" t="s">
        <v>280</v>
      </c>
      <c r="D120" s="213" t="s">
        <v>208</v>
      </c>
      <c r="E120" s="214" t="s">
        <v>463</v>
      </c>
      <c r="F120" s="215" t="s">
        <v>464</v>
      </c>
      <c r="G120" s="216" t="s">
        <v>260</v>
      </c>
      <c r="H120" s="217">
        <v>6.5</v>
      </c>
      <c r="I120" s="218"/>
      <c r="J120" s="219">
        <f>ROUND(I120*H120,2)</f>
        <v>0</v>
      </c>
      <c r="K120" s="215" t="s">
        <v>212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0.040000000000000001</v>
      </c>
      <c r="T120" s="223">
        <f>S120*H120</f>
        <v>0.26000000000000001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149</v>
      </c>
      <c r="AT120" s="224" t="s">
        <v>208</v>
      </c>
      <c r="AU120" s="224" t="s">
        <v>83</v>
      </c>
      <c r="AY120" s="18" t="s">
        <v>205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149</v>
      </c>
      <c r="BM120" s="224" t="s">
        <v>668</v>
      </c>
    </row>
    <row r="121" s="2" customFormat="1">
      <c r="A121" s="39"/>
      <c r="B121" s="40"/>
      <c r="C121" s="41"/>
      <c r="D121" s="226" t="s">
        <v>215</v>
      </c>
      <c r="E121" s="41"/>
      <c r="F121" s="227" t="s">
        <v>466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83</v>
      </c>
    </row>
    <row r="122" s="13" customFormat="1">
      <c r="A122" s="13"/>
      <c r="B122" s="235"/>
      <c r="C122" s="236"/>
      <c r="D122" s="237" t="s">
        <v>250</v>
      </c>
      <c r="E122" s="238" t="s">
        <v>19</v>
      </c>
      <c r="F122" s="239" t="s">
        <v>669</v>
      </c>
      <c r="G122" s="236"/>
      <c r="H122" s="240">
        <v>6.5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250</v>
      </c>
      <c r="AU122" s="246" t="s">
        <v>83</v>
      </c>
      <c r="AV122" s="13" t="s">
        <v>83</v>
      </c>
      <c r="AW122" s="13" t="s">
        <v>36</v>
      </c>
      <c r="AX122" s="13" t="s">
        <v>79</v>
      </c>
      <c r="AY122" s="246" t="s">
        <v>205</v>
      </c>
    </row>
    <row r="123" s="2" customFormat="1" ht="16.5" customHeight="1">
      <c r="A123" s="39"/>
      <c r="B123" s="40"/>
      <c r="C123" s="213" t="s">
        <v>286</v>
      </c>
      <c r="D123" s="213" t="s">
        <v>208</v>
      </c>
      <c r="E123" s="214" t="s">
        <v>670</v>
      </c>
      <c r="F123" s="215" t="s">
        <v>671</v>
      </c>
      <c r="G123" s="216" t="s">
        <v>247</v>
      </c>
      <c r="H123" s="217">
        <v>58.899999999999999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672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673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13" customFormat="1">
      <c r="A125" s="13"/>
      <c r="B125" s="235"/>
      <c r="C125" s="236"/>
      <c r="D125" s="237" t="s">
        <v>250</v>
      </c>
      <c r="E125" s="238" t="s">
        <v>19</v>
      </c>
      <c r="F125" s="239" t="s">
        <v>674</v>
      </c>
      <c r="G125" s="236"/>
      <c r="H125" s="240">
        <v>58.899999999999999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250</v>
      </c>
      <c r="AU125" s="246" t="s">
        <v>83</v>
      </c>
      <c r="AV125" s="13" t="s">
        <v>83</v>
      </c>
      <c r="AW125" s="13" t="s">
        <v>36</v>
      </c>
      <c r="AX125" s="13" t="s">
        <v>79</v>
      </c>
      <c r="AY125" s="246" t="s">
        <v>205</v>
      </c>
    </row>
    <row r="126" s="2" customFormat="1" ht="24.15" customHeight="1">
      <c r="A126" s="39"/>
      <c r="B126" s="40"/>
      <c r="C126" s="213" t="s">
        <v>291</v>
      </c>
      <c r="D126" s="213" t="s">
        <v>208</v>
      </c>
      <c r="E126" s="214" t="s">
        <v>265</v>
      </c>
      <c r="F126" s="215" t="s">
        <v>266</v>
      </c>
      <c r="G126" s="216" t="s">
        <v>267</v>
      </c>
      <c r="H126" s="217">
        <v>2.2650000000000001</v>
      </c>
      <c r="I126" s="218"/>
      <c r="J126" s="219">
        <f>ROUND(I126*H126,2)</f>
        <v>0</v>
      </c>
      <c r="K126" s="215" t="s">
        <v>212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149</v>
      </c>
      <c r="AT126" s="224" t="s">
        <v>208</v>
      </c>
      <c r="AU126" s="224" t="s">
        <v>83</v>
      </c>
      <c r="AY126" s="18" t="s">
        <v>205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149</v>
      </c>
      <c r="BM126" s="224" t="s">
        <v>675</v>
      </c>
    </row>
    <row r="127" s="2" customFormat="1">
      <c r="A127" s="39"/>
      <c r="B127" s="40"/>
      <c r="C127" s="41"/>
      <c r="D127" s="226" t="s">
        <v>215</v>
      </c>
      <c r="E127" s="41"/>
      <c r="F127" s="227" t="s">
        <v>269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215</v>
      </c>
      <c r="AU127" s="18" t="s">
        <v>83</v>
      </c>
    </row>
    <row r="128" s="13" customFormat="1">
      <c r="A128" s="13"/>
      <c r="B128" s="235"/>
      <c r="C128" s="236"/>
      <c r="D128" s="237" t="s">
        <v>250</v>
      </c>
      <c r="E128" s="238" t="s">
        <v>19</v>
      </c>
      <c r="F128" s="239" t="s">
        <v>676</v>
      </c>
      <c r="G128" s="236"/>
      <c r="H128" s="240">
        <v>1.0800000000000001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250</v>
      </c>
      <c r="AU128" s="246" t="s">
        <v>83</v>
      </c>
      <c r="AV128" s="13" t="s">
        <v>83</v>
      </c>
      <c r="AW128" s="13" t="s">
        <v>36</v>
      </c>
      <c r="AX128" s="13" t="s">
        <v>75</v>
      </c>
      <c r="AY128" s="246" t="s">
        <v>205</v>
      </c>
    </row>
    <row r="129" s="13" customFormat="1">
      <c r="A129" s="13"/>
      <c r="B129" s="235"/>
      <c r="C129" s="236"/>
      <c r="D129" s="237" t="s">
        <v>250</v>
      </c>
      <c r="E129" s="238" t="s">
        <v>19</v>
      </c>
      <c r="F129" s="239" t="s">
        <v>677</v>
      </c>
      <c r="G129" s="236"/>
      <c r="H129" s="240">
        <v>1.1850000000000001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36</v>
      </c>
      <c r="AX129" s="13" t="s">
        <v>75</v>
      </c>
      <c r="AY129" s="246" t="s">
        <v>205</v>
      </c>
    </row>
    <row r="130" s="14" customFormat="1">
      <c r="A130" s="14"/>
      <c r="B130" s="247"/>
      <c r="C130" s="248"/>
      <c r="D130" s="237" t="s">
        <v>250</v>
      </c>
      <c r="E130" s="249" t="s">
        <v>19</v>
      </c>
      <c r="F130" s="250" t="s">
        <v>253</v>
      </c>
      <c r="G130" s="248"/>
      <c r="H130" s="251">
        <v>2.2650000000000001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250</v>
      </c>
      <c r="AU130" s="257" t="s">
        <v>83</v>
      </c>
      <c r="AV130" s="14" t="s">
        <v>149</v>
      </c>
      <c r="AW130" s="14" t="s">
        <v>36</v>
      </c>
      <c r="AX130" s="14" t="s">
        <v>79</v>
      </c>
      <c r="AY130" s="257" t="s">
        <v>205</v>
      </c>
    </row>
    <row r="131" s="2" customFormat="1" ht="24.15" customHeight="1">
      <c r="A131" s="39"/>
      <c r="B131" s="40"/>
      <c r="C131" s="213" t="s">
        <v>297</v>
      </c>
      <c r="D131" s="213" t="s">
        <v>208</v>
      </c>
      <c r="E131" s="214" t="s">
        <v>271</v>
      </c>
      <c r="F131" s="215" t="s">
        <v>272</v>
      </c>
      <c r="G131" s="216" t="s">
        <v>267</v>
      </c>
      <c r="H131" s="217">
        <v>2.2650000000000001</v>
      </c>
      <c r="I131" s="218"/>
      <c r="J131" s="219">
        <f>ROUND(I131*H131,2)</f>
        <v>0</v>
      </c>
      <c r="K131" s="215" t="s">
        <v>212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149</v>
      </c>
      <c r="AT131" s="224" t="s">
        <v>208</v>
      </c>
      <c r="AU131" s="224" t="s">
        <v>83</v>
      </c>
      <c r="AY131" s="18" t="s">
        <v>205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149</v>
      </c>
      <c r="BM131" s="224" t="s">
        <v>678</v>
      </c>
    </row>
    <row r="132" s="2" customFormat="1">
      <c r="A132" s="39"/>
      <c r="B132" s="40"/>
      <c r="C132" s="41"/>
      <c r="D132" s="226" t="s">
        <v>215</v>
      </c>
      <c r="E132" s="41"/>
      <c r="F132" s="227" t="s">
        <v>274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83</v>
      </c>
    </row>
    <row r="133" s="2" customFormat="1" ht="37.8" customHeight="1">
      <c r="A133" s="39"/>
      <c r="B133" s="40"/>
      <c r="C133" s="213" t="s">
        <v>304</v>
      </c>
      <c r="D133" s="213" t="s">
        <v>208</v>
      </c>
      <c r="E133" s="214" t="s">
        <v>679</v>
      </c>
      <c r="F133" s="215" t="s">
        <v>680</v>
      </c>
      <c r="G133" s="216" t="s">
        <v>267</v>
      </c>
      <c r="H133" s="217">
        <v>8.8350000000000009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681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682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683</v>
      </c>
      <c r="G135" s="236"/>
      <c r="H135" s="240">
        <v>8.8350000000000009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79</v>
      </c>
      <c r="AY135" s="246" t="s">
        <v>205</v>
      </c>
    </row>
    <row r="136" s="2" customFormat="1" ht="37.8" customHeight="1">
      <c r="A136" s="39"/>
      <c r="B136" s="40"/>
      <c r="C136" s="213" t="s">
        <v>309</v>
      </c>
      <c r="D136" s="213" t="s">
        <v>208</v>
      </c>
      <c r="E136" s="214" t="s">
        <v>276</v>
      </c>
      <c r="F136" s="215" t="s">
        <v>277</v>
      </c>
      <c r="G136" s="216" t="s">
        <v>267</v>
      </c>
      <c r="H136" s="217">
        <v>2.2650000000000001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684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279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2" customFormat="1" ht="37.8" customHeight="1">
      <c r="A138" s="39"/>
      <c r="B138" s="40"/>
      <c r="C138" s="213" t="s">
        <v>316</v>
      </c>
      <c r="D138" s="213" t="s">
        <v>208</v>
      </c>
      <c r="E138" s="214" t="s">
        <v>281</v>
      </c>
      <c r="F138" s="215" t="s">
        <v>282</v>
      </c>
      <c r="G138" s="216" t="s">
        <v>267</v>
      </c>
      <c r="H138" s="217">
        <v>67.950000000000003</v>
      </c>
      <c r="I138" s="218"/>
      <c r="J138" s="219">
        <f>ROUND(I138*H138,2)</f>
        <v>0</v>
      </c>
      <c r="K138" s="215" t="s">
        <v>212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149</v>
      </c>
      <c r="AT138" s="224" t="s">
        <v>208</v>
      </c>
      <c r="AU138" s="224" t="s">
        <v>83</v>
      </c>
      <c r="AY138" s="18" t="s">
        <v>205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149</v>
      </c>
      <c r="BM138" s="224" t="s">
        <v>685</v>
      </c>
    </row>
    <row r="139" s="2" customFormat="1">
      <c r="A139" s="39"/>
      <c r="B139" s="40"/>
      <c r="C139" s="41"/>
      <c r="D139" s="226" t="s">
        <v>215</v>
      </c>
      <c r="E139" s="41"/>
      <c r="F139" s="227" t="s">
        <v>284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215</v>
      </c>
      <c r="AU139" s="18" t="s">
        <v>83</v>
      </c>
    </row>
    <row r="140" s="13" customFormat="1">
      <c r="A140" s="13"/>
      <c r="B140" s="235"/>
      <c r="C140" s="236"/>
      <c r="D140" s="237" t="s">
        <v>250</v>
      </c>
      <c r="E140" s="236"/>
      <c r="F140" s="239" t="s">
        <v>686</v>
      </c>
      <c r="G140" s="236"/>
      <c r="H140" s="240">
        <v>67.950000000000003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4</v>
      </c>
      <c r="AX140" s="13" t="s">
        <v>79</v>
      </c>
      <c r="AY140" s="246" t="s">
        <v>205</v>
      </c>
    </row>
    <row r="141" s="2" customFormat="1" ht="24.15" customHeight="1">
      <c r="A141" s="39"/>
      <c r="B141" s="40"/>
      <c r="C141" s="213" t="s">
        <v>322</v>
      </c>
      <c r="D141" s="213" t="s">
        <v>208</v>
      </c>
      <c r="E141" s="214" t="s">
        <v>287</v>
      </c>
      <c r="F141" s="215" t="s">
        <v>288</v>
      </c>
      <c r="G141" s="216" t="s">
        <v>267</v>
      </c>
      <c r="H141" s="217">
        <v>2.2650000000000001</v>
      </c>
      <c r="I141" s="218"/>
      <c r="J141" s="219">
        <f>ROUND(I141*H141,2)</f>
        <v>0</v>
      </c>
      <c r="K141" s="215" t="s">
        <v>212</v>
      </c>
      <c r="L141" s="45"/>
      <c r="M141" s="220" t="s">
        <v>19</v>
      </c>
      <c r="N141" s="221" t="s">
        <v>46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149</v>
      </c>
      <c r="AT141" s="224" t="s">
        <v>208</v>
      </c>
      <c r="AU141" s="224" t="s">
        <v>83</v>
      </c>
      <c r="AY141" s="18" t="s">
        <v>205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149</v>
      </c>
      <c r="BM141" s="224" t="s">
        <v>687</v>
      </c>
    </row>
    <row r="142" s="2" customFormat="1">
      <c r="A142" s="39"/>
      <c r="B142" s="40"/>
      <c r="C142" s="41"/>
      <c r="D142" s="226" t="s">
        <v>215</v>
      </c>
      <c r="E142" s="41"/>
      <c r="F142" s="227" t="s">
        <v>290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215</v>
      </c>
      <c r="AU142" s="18" t="s">
        <v>83</v>
      </c>
    </row>
    <row r="143" s="2" customFormat="1" ht="24.15" customHeight="1">
      <c r="A143" s="39"/>
      <c r="B143" s="40"/>
      <c r="C143" s="213" t="s">
        <v>8</v>
      </c>
      <c r="D143" s="213" t="s">
        <v>208</v>
      </c>
      <c r="E143" s="214" t="s">
        <v>292</v>
      </c>
      <c r="F143" s="215" t="s">
        <v>293</v>
      </c>
      <c r="G143" s="216" t="s">
        <v>267</v>
      </c>
      <c r="H143" s="217">
        <v>1.8100000000000001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688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295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689</v>
      </c>
      <c r="G145" s="236"/>
      <c r="H145" s="240">
        <v>1.8100000000000001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16.5" customHeight="1">
      <c r="A146" s="39"/>
      <c r="B146" s="40"/>
      <c r="C146" s="258" t="s">
        <v>334</v>
      </c>
      <c r="D146" s="258" t="s">
        <v>298</v>
      </c>
      <c r="E146" s="259" t="s">
        <v>299</v>
      </c>
      <c r="F146" s="260" t="s">
        <v>300</v>
      </c>
      <c r="G146" s="261" t="s">
        <v>301</v>
      </c>
      <c r="H146" s="262">
        <v>4.1630000000000003</v>
      </c>
      <c r="I146" s="263"/>
      <c r="J146" s="264">
        <f>ROUND(I146*H146,2)</f>
        <v>0</v>
      </c>
      <c r="K146" s="260" t="s">
        <v>212</v>
      </c>
      <c r="L146" s="265"/>
      <c r="M146" s="266" t="s">
        <v>19</v>
      </c>
      <c r="N146" s="267" t="s">
        <v>46</v>
      </c>
      <c r="O146" s="85"/>
      <c r="P146" s="222">
        <f>O146*H146</f>
        <v>0</v>
      </c>
      <c r="Q146" s="222">
        <v>1</v>
      </c>
      <c r="R146" s="222">
        <f>Q146*H146</f>
        <v>4.1630000000000003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286</v>
      </c>
      <c r="AT146" s="224" t="s">
        <v>298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690</v>
      </c>
    </row>
    <row r="147" s="13" customFormat="1">
      <c r="A147" s="13"/>
      <c r="B147" s="235"/>
      <c r="C147" s="236"/>
      <c r="D147" s="237" t="s">
        <v>250</v>
      </c>
      <c r="E147" s="236"/>
      <c r="F147" s="239" t="s">
        <v>691</v>
      </c>
      <c r="G147" s="236"/>
      <c r="H147" s="240">
        <v>4.1630000000000003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4</v>
      </c>
      <c r="AX147" s="13" t="s">
        <v>79</v>
      </c>
      <c r="AY147" s="246" t="s">
        <v>205</v>
      </c>
    </row>
    <row r="148" s="2" customFormat="1" ht="24.15" customHeight="1">
      <c r="A148" s="39"/>
      <c r="B148" s="40"/>
      <c r="C148" s="213" t="s">
        <v>339</v>
      </c>
      <c r="D148" s="213" t="s">
        <v>208</v>
      </c>
      <c r="E148" s="214" t="s">
        <v>305</v>
      </c>
      <c r="F148" s="215" t="s">
        <v>306</v>
      </c>
      <c r="G148" s="216" t="s">
        <v>267</v>
      </c>
      <c r="H148" s="217">
        <v>2.2650000000000001</v>
      </c>
      <c r="I148" s="218"/>
      <c r="J148" s="219">
        <f>ROUND(I148*H148,2)</f>
        <v>0</v>
      </c>
      <c r="K148" s="215" t="s">
        <v>212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149</v>
      </c>
      <c r="AT148" s="224" t="s">
        <v>208</v>
      </c>
      <c r="AU148" s="224" t="s">
        <v>83</v>
      </c>
      <c r="AY148" s="18" t="s">
        <v>205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149</v>
      </c>
      <c r="BM148" s="224" t="s">
        <v>692</v>
      </c>
    </row>
    <row r="149" s="2" customFormat="1">
      <c r="A149" s="39"/>
      <c r="B149" s="40"/>
      <c r="C149" s="41"/>
      <c r="D149" s="226" t="s">
        <v>215</v>
      </c>
      <c r="E149" s="41"/>
      <c r="F149" s="227" t="s">
        <v>308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83</v>
      </c>
    </row>
    <row r="150" s="2" customFormat="1" ht="16.5" customHeight="1">
      <c r="A150" s="39"/>
      <c r="B150" s="40"/>
      <c r="C150" s="213" t="s">
        <v>344</v>
      </c>
      <c r="D150" s="213" t="s">
        <v>208</v>
      </c>
      <c r="E150" s="214" t="s">
        <v>310</v>
      </c>
      <c r="F150" s="215" t="s">
        <v>311</v>
      </c>
      <c r="G150" s="216" t="s">
        <v>247</v>
      </c>
      <c r="H150" s="217">
        <v>37.299999999999997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693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313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694</v>
      </c>
      <c r="G152" s="236"/>
      <c r="H152" s="240">
        <v>37.299999999999997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2" customFormat="1" ht="24.15" customHeight="1">
      <c r="A153" s="39"/>
      <c r="B153" s="40"/>
      <c r="C153" s="213" t="s">
        <v>350</v>
      </c>
      <c r="D153" s="213" t="s">
        <v>208</v>
      </c>
      <c r="E153" s="214" t="s">
        <v>695</v>
      </c>
      <c r="F153" s="215" t="s">
        <v>696</v>
      </c>
      <c r="G153" s="216" t="s">
        <v>247</v>
      </c>
      <c r="H153" s="217">
        <v>58.899999999999999</v>
      </c>
      <c r="I153" s="218"/>
      <c r="J153" s="219">
        <f>ROUND(I153*H153,2)</f>
        <v>0</v>
      </c>
      <c r="K153" s="215" t="s">
        <v>212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149</v>
      </c>
      <c r="AT153" s="224" t="s">
        <v>208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697</v>
      </c>
    </row>
    <row r="154" s="2" customFormat="1">
      <c r="A154" s="39"/>
      <c r="B154" s="40"/>
      <c r="C154" s="41"/>
      <c r="D154" s="226" t="s">
        <v>215</v>
      </c>
      <c r="E154" s="41"/>
      <c r="F154" s="227" t="s">
        <v>698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83</v>
      </c>
    </row>
    <row r="155" s="12" customFormat="1" ht="22.8" customHeight="1">
      <c r="A155" s="12"/>
      <c r="B155" s="197"/>
      <c r="C155" s="198"/>
      <c r="D155" s="199" t="s">
        <v>74</v>
      </c>
      <c r="E155" s="211" t="s">
        <v>204</v>
      </c>
      <c r="F155" s="211" t="s">
        <v>315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SUM(P156:P179)</f>
        <v>0</v>
      </c>
      <c r="Q155" s="205"/>
      <c r="R155" s="206">
        <f>SUM(R156:R179)</f>
        <v>8.3672749999999994</v>
      </c>
      <c r="S155" s="205"/>
      <c r="T155" s="207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79</v>
      </c>
      <c r="AT155" s="209" t="s">
        <v>74</v>
      </c>
      <c r="AU155" s="209" t="s">
        <v>79</v>
      </c>
      <c r="AY155" s="208" t="s">
        <v>205</v>
      </c>
      <c r="BK155" s="210">
        <f>SUM(BK156:BK179)</f>
        <v>0</v>
      </c>
    </row>
    <row r="156" s="2" customFormat="1" ht="21.75" customHeight="1">
      <c r="A156" s="39"/>
      <c r="B156" s="40"/>
      <c r="C156" s="213" t="s">
        <v>357</v>
      </c>
      <c r="D156" s="213" t="s">
        <v>208</v>
      </c>
      <c r="E156" s="214" t="s">
        <v>317</v>
      </c>
      <c r="F156" s="215" t="s">
        <v>318</v>
      </c>
      <c r="G156" s="216" t="s">
        <v>247</v>
      </c>
      <c r="H156" s="217">
        <v>37.299999999999997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699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320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700</v>
      </c>
      <c r="G158" s="236"/>
      <c r="H158" s="240">
        <v>37.299999999999997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79</v>
      </c>
      <c r="AY158" s="246" t="s">
        <v>205</v>
      </c>
    </row>
    <row r="159" s="2" customFormat="1" ht="37.8" customHeight="1">
      <c r="A159" s="39"/>
      <c r="B159" s="40"/>
      <c r="C159" s="213" t="s">
        <v>7</v>
      </c>
      <c r="D159" s="213" t="s">
        <v>208</v>
      </c>
      <c r="E159" s="214" t="s">
        <v>323</v>
      </c>
      <c r="F159" s="215" t="s">
        <v>324</v>
      </c>
      <c r="G159" s="216" t="s">
        <v>247</v>
      </c>
      <c r="H159" s="217">
        <v>37.299999999999997</v>
      </c>
      <c r="I159" s="218"/>
      <c r="J159" s="219">
        <f>ROUND(I159*H159,2)</f>
        <v>0</v>
      </c>
      <c r="K159" s="215" t="s">
        <v>212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0.089219999999999994</v>
      </c>
      <c r="R159" s="222">
        <f>Q159*H159</f>
        <v>3.3279059999999996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149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701</v>
      </c>
    </row>
    <row r="160" s="2" customFormat="1">
      <c r="A160" s="39"/>
      <c r="B160" s="40"/>
      <c r="C160" s="41"/>
      <c r="D160" s="226" t="s">
        <v>215</v>
      </c>
      <c r="E160" s="41"/>
      <c r="F160" s="227" t="s">
        <v>326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83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702</v>
      </c>
      <c r="G161" s="236"/>
      <c r="H161" s="240">
        <v>23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75</v>
      </c>
      <c r="AY161" s="246" t="s">
        <v>205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703</v>
      </c>
      <c r="G162" s="236"/>
      <c r="H162" s="240">
        <v>6.4000000000000004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75</v>
      </c>
      <c r="AY162" s="246" t="s">
        <v>205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704</v>
      </c>
      <c r="G163" s="236"/>
      <c r="H163" s="240">
        <v>7.9000000000000004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75</v>
      </c>
      <c r="AY163" s="246" t="s">
        <v>205</v>
      </c>
    </row>
    <row r="164" s="14" customFormat="1">
      <c r="A164" s="14"/>
      <c r="B164" s="247"/>
      <c r="C164" s="248"/>
      <c r="D164" s="237" t="s">
        <v>250</v>
      </c>
      <c r="E164" s="249" t="s">
        <v>19</v>
      </c>
      <c r="F164" s="250" t="s">
        <v>253</v>
      </c>
      <c r="G164" s="248"/>
      <c r="H164" s="251">
        <v>37.299999999999997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250</v>
      </c>
      <c r="AU164" s="257" t="s">
        <v>83</v>
      </c>
      <c r="AV164" s="14" t="s">
        <v>149</v>
      </c>
      <c r="AW164" s="14" t="s">
        <v>36</v>
      </c>
      <c r="AX164" s="14" t="s">
        <v>79</v>
      </c>
      <c r="AY164" s="257" t="s">
        <v>205</v>
      </c>
    </row>
    <row r="165" s="2" customFormat="1" ht="16.5" customHeight="1">
      <c r="A165" s="39"/>
      <c r="B165" s="40"/>
      <c r="C165" s="258" t="s">
        <v>370</v>
      </c>
      <c r="D165" s="258" t="s">
        <v>298</v>
      </c>
      <c r="E165" s="259" t="s">
        <v>330</v>
      </c>
      <c r="F165" s="260" t="s">
        <v>331</v>
      </c>
      <c r="G165" s="261" t="s">
        <v>247</v>
      </c>
      <c r="H165" s="262">
        <v>23.690000000000001</v>
      </c>
      <c r="I165" s="263"/>
      <c r="J165" s="264">
        <f>ROUND(I165*H165,2)</f>
        <v>0</v>
      </c>
      <c r="K165" s="260" t="s">
        <v>212</v>
      </c>
      <c r="L165" s="265"/>
      <c r="M165" s="266" t="s">
        <v>19</v>
      </c>
      <c r="N165" s="267" t="s">
        <v>46</v>
      </c>
      <c r="O165" s="85"/>
      <c r="P165" s="222">
        <f>O165*H165</f>
        <v>0</v>
      </c>
      <c r="Q165" s="222">
        <v>0.13100000000000001</v>
      </c>
      <c r="R165" s="222">
        <f>Q165*H165</f>
        <v>3.1033900000000001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286</v>
      </c>
      <c r="AT165" s="224" t="s">
        <v>298</v>
      </c>
      <c r="AU165" s="224" t="s">
        <v>83</v>
      </c>
      <c r="AY165" s="18" t="s">
        <v>205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149</v>
      </c>
      <c r="BM165" s="224" t="s">
        <v>705</v>
      </c>
    </row>
    <row r="166" s="13" customFormat="1">
      <c r="A166" s="13"/>
      <c r="B166" s="235"/>
      <c r="C166" s="236"/>
      <c r="D166" s="237" t="s">
        <v>250</v>
      </c>
      <c r="E166" s="238" t="s">
        <v>19</v>
      </c>
      <c r="F166" s="239" t="s">
        <v>702</v>
      </c>
      <c r="G166" s="236"/>
      <c r="H166" s="240">
        <v>23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250</v>
      </c>
      <c r="AU166" s="246" t="s">
        <v>83</v>
      </c>
      <c r="AV166" s="13" t="s">
        <v>83</v>
      </c>
      <c r="AW166" s="13" t="s">
        <v>36</v>
      </c>
      <c r="AX166" s="13" t="s">
        <v>79</v>
      </c>
      <c r="AY166" s="246" t="s">
        <v>205</v>
      </c>
    </row>
    <row r="167" s="13" customFormat="1">
      <c r="A167" s="13"/>
      <c r="B167" s="235"/>
      <c r="C167" s="236"/>
      <c r="D167" s="237" t="s">
        <v>250</v>
      </c>
      <c r="E167" s="236"/>
      <c r="F167" s="239" t="s">
        <v>706</v>
      </c>
      <c r="G167" s="236"/>
      <c r="H167" s="240">
        <v>23.690000000000001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4</v>
      </c>
      <c r="AX167" s="13" t="s">
        <v>79</v>
      </c>
      <c r="AY167" s="246" t="s">
        <v>205</v>
      </c>
    </row>
    <row r="168" s="2" customFormat="1" ht="16.5" customHeight="1">
      <c r="A168" s="39"/>
      <c r="B168" s="40"/>
      <c r="C168" s="258" t="s">
        <v>376</v>
      </c>
      <c r="D168" s="258" t="s">
        <v>298</v>
      </c>
      <c r="E168" s="259" t="s">
        <v>335</v>
      </c>
      <c r="F168" s="260" t="s">
        <v>336</v>
      </c>
      <c r="G168" s="261" t="s">
        <v>247</v>
      </c>
      <c r="H168" s="262">
        <v>8.1370000000000005</v>
      </c>
      <c r="I168" s="263"/>
      <c r="J168" s="264">
        <f>ROUND(I168*H168,2)</f>
        <v>0</v>
      </c>
      <c r="K168" s="260" t="s">
        <v>212</v>
      </c>
      <c r="L168" s="265"/>
      <c r="M168" s="266" t="s">
        <v>19</v>
      </c>
      <c r="N168" s="267" t="s">
        <v>46</v>
      </c>
      <c r="O168" s="85"/>
      <c r="P168" s="222">
        <f>O168*H168</f>
        <v>0</v>
      </c>
      <c r="Q168" s="222">
        <v>0.13100000000000001</v>
      </c>
      <c r="R168" s="222">
        <f>Q168*H168</f>
        <v>1.0659470000000002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286</v>
      </c>
      <c r="AT168" s="224" t="s">
        <v>298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707</v>
      </c>
    </row>
    <row r="169" s="13" customFormat="1">
      <c r="A169" s="13"/>
      <c r="B169" s="235"/>
      <c r="C169" s="236"/>
      <c r="D169" s="237" t="s">
        <v>250</v>
      </c>
      <c r="E169" s="238" t="s">
        <v>19</v>
      </c>
      <c r="F169" s="239" t="s">
        <v>704</v>
      </c>
      <c r="G169" s="236"/>
      <c r="H169" s="240">
        <v>7.9000000000000004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250</v>
      </c>
      <c r="AU169" s="246" t="s">
        <v>83</v>
      </c>
      <c r="AV169" s="13" t="s">
        <v>83</v>
      </c>
      <c r="AW169" s="13" t="s">
        <v>36</v>
      </c>
      <c r="AX169" s="13" t="s">
        <v>79</v>
      </c>
      <c r="AY169" s="246" t="s">
        <v>205</v>
      </c>
    </row>
    <row r="170" s="13" customFormat="1">
      <c r="A170" s="13"/>
      <c r="B170" s="235"/>
      <c r="C170" s="236"/>
      <c r="D170" s="237" t="s">
        <v>250</v>
      </c>
      <c r="E170" s="236"/>
      <c r="F170" s="239" t="s">
        <v>708</v>
      </c>
      <c r="G170" s="236"/>
      <c r="H170" s="240">
        <v>8.1370000000000005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250</v>
      </c>
      <c r="AU170" s="246" t="s">
        <v>83</v>
      </c>
      <c r="AV170" s="13" t="s">
        <v>83</v>
      </c>
      <c r="AW170" s="13" t="s">
        <v>4</v>
      </c>
      <c r="AX170" s="13" t="s">
        <v>79</v>
      </c>
      <c r="AY170" s="246" t="s">
        <v>205</v>
      </c>
    </row>
    <row r="171" s="2" customFormat="1" ht="24.15" customHeight="1">
      <c r="A171" s="39"/>
      <c r="B171" s="40"/>
      <c r="C171" s="258" t="s">
        <v>381</v>
      </c>
      <c r="D171" s="258" t="s">
        <v>298</v>
      </c>
      <c r="E171" s="259" t="s">
        <v>340</v>
      </c>
      <c r="F171" s="260" t="s">
        <v>341</v>
      </c>
      <c r="G171" s="261" t="s">
        <v>247</v>
      </c>
      <c r="H171" s="262">
        <v>6.5919999999999996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46</v>
      </c>
      <c r="O171" s="85"/>
      <c r="P171" s="222">
        <f>O171*H171</f>
        <v>0</v>
      </c>
      <c r="Q171" s="222">
        <v>0.13100000000000001</v>
      </c>
      <c r="R171" s="222">
        <f>Q171*H171</f>
        <v>0.86355199999999999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286</v>
      </c>
      <c r="AT171" s="224" t="s">
        <v>298</v>
      </c>
      <c r="AU171" s="224" t="s">
        <v>83</v>
      </c>
      <c r="AY171" s="18" t="s">
        <v>205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149</v>
      </c>
      <c r="BM171" s="224" t="s">
        <v>709</v>
      </c>
    </row>
    <row r="172" s="13" customFormat="1">
      <c r="A172" s="13"/>
      <c r="B172" s="235"/>
      <c r="C172" s="236"/>
      <c r="D172" s="237" t="s">
        <v>250</v>
      </c>
      <c r="E172" s="238" t="s">
        <v>19</v>
      </c>
      <c r="F172" s="239" t="s">
        <v>703</v>
      </c>
      <c r="G172" s="236"/>
      <c r="H172" s="240">
        <v>6.4000000000000004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250</v>
      </c>
      <c r="AU172" s="246" t="s">
        <v>83</v>
      </c>
      <c r="AV172" s="13" t="s">
        <v>83</v>
      </c>
      <c r="AW172" s="13" t="s">
        <v>36</v>
      </c>
      <c r="AX172" s="13" t="s">
        <v>79</v>
      </c>
      <c r="AY172" s="246" t="s">
        <v>205</v>
      </c>
    </row>
    <row r="173" s="13" customFormat="1">
      <c r="A173" s="13"/>
      <c r="B173" s="235"/>
      <c r="C173" s="236"/>
      <c r="D173" s="237" t="s">
        <v>250</v>
      </c>
      <c r="E173" s="236"/>
      <c r="F173" s="239" t="s">
        <v>710</v>
      </c>
      <c r="G173" s="236"/>
      <c r="H173" s="240">
        <v>6.5919999999999996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250</v>
      </c>
      <c r="AU173" s="246" t="s">
        <v>83</v>
      </c>
      <c r="AV173" s="13" t="s">
        <v>83</v>
      </c>
      <c r="AW173" s="13" t="s">
        <v>4</v>
      </c>
      <c r="AX173" s="13" t="s">
        <v>79</v>
      </c>
      <c r="AY173" s="246" t="s">
        <v>205</v>
      </c>
    </row>
    <row r="174" s="2" customFormat="1" ht="44.25" customHeight="1">
      <c r="A174" s="39"/>
      <c r="B174" s="40"/>
      <c r="C174" s="213" t="s">
        <v>387</v>
      </c>
      <c r="D174" s="213" t="s">
        <v>208</v>
      </c>
      <c r="E174" s="214" t="s">
        <v>345</v>
      </c>
      <c r="F174" s="215" t="s">
        <v>346</v>
      </c>
      <c r="G174" s="216" t="s">
        <v>247</v>
      </c>
      <c r="H174" s="217">
        <v>14.300000000000001</v>
      </c>
      <c r="I174" s="218"/>
      <c r="J174" s="219">
        <f>ROUND(I174*H174,2)</f>
        <v>0</v>
      </c>
      <c r="K174" s="215" t="s">
        <v>212</v>
      </c>
      <c r="L174" s="45"/>
      <c r="M174" s="220" t="s">
        <v>19</v>
      </c>
      <c r="N174" s="221" t="s">
        <v>46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149</v>
      </c>
      <c r="AT174" s="224" t="s">
        <v>208</v>
      </c>
      <c r="AU174" s="224" t="s">
        <v>83</v>
      </c>
      <c r="AY174" s="18" t="s">
        <v>205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149</v>
      </c>
      <c r="BM174" s="224" t="s">
        <v>711</v>
      </c>
    </row>
    <row r="175" s="2" customFormat="1">
      <c r="A175" s="39"/>
      <c r="B175" s="40"/>
      <c r="C175" s="41"/>
      <c r="D175" s="226" t="s">
        <v>215</v>
      </c>
      <c r="E175" s="41"/>
      <c r="F175" s="227" t="s">
        <v>348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215</v>
      </c>
      <c r="AU175" s="18" t="s">
        <v>83</v>
      </c>
    </row>
    <row r="176" s="13" customFormat="1">
      <c r="A176" s="13"/>
      <c r="B176" s="235"/>
      <c r="C176" s="236"/>
      <c r="D176" s="237" t="s">
        <v>250</v>
      </c>
      <c r="E176" s="238" t="s">
        <v>19</v>
      </c>
      <c r="F176" s="239" t="s">
        <v>712</v>
      </c>
      <c r="G176" s="236"/>
      <c r="H176" s="240">
        <v>14.300000000000001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250</v>
      </c>
      <c r="AU176" s="246" t="s">
        <v>83</v>
      </c>
      <c r="AV176" s="13" t="s">
        <v>83</v>
      </c>
      <c r="AW176" s="13" t="s">
        <v>36</v>
      </c>
      <c r="AX176" s="13" t="s">
        <v>79</v>
      </c>
      <c r="AY176" s="246" t="s">
        <v>205</v>
      </c>
    </row>
    <row r="177" s="2" customFormat="1" ht="16.5" customHeight="1">
      <c r="A177" s="39"/>
      <c r="B177" s="40"/>
      <c r="C177" s="213" t="s">
        <v>393</v>
      </c>
      <c r="D177" s="213" t="s">
        <v>208</v>
      </c>
      <c r="E177" s="214" t="s">
        <v>351</v>
      </c>
      <c r="F177" s="215" t="s">
        <v>352</v>
      </c>
      <c r="G177" s="216" t="s">
        <v>260</v>
      </c>
      <c r="H177" s="217">
        <v>1.8</v>
      </c>
      <c r="I177" s="218"/>
      <c r="J177" s="219">
        <f>ROUND(I177*H177,2)</f>
        <v>0</v>
      </c>
      <c r="K177" s="215" t="s">
        <v>212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0.0035999999999999999</v>
      </c>
      <c r="R177" s="222">
        <f>Q177*H177</f>
        <v>0.0064799999999999996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149</v>
      </c>
      <c r="AT177" s="224" t="s">
        <v>208</v>
      </c>
      <c r="AU177" s="224" t="s">
        <v>83</v>
      </c>
      <c r="AY177" s="18" t="s">
        <v>205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149</v>
      </c>
      <c r="BM177" s="224" t="s">
        <v>713</v>
      </c>
    </row>
    <row r="178" s="2" customFormat="1">
      <c r="A178" s="39"/>
      <c r="B178" s="40"/>
      <c r="C178" s="41"/>
      <c r="D178" s="226" t="s">
        <v>215</v>
      </c>
      <c r="E178" s="41"/>
      <c r="F178" s="227" t="s">
        <v>354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215</v>
      </c>
      <c r="AU178" s="18" t="s">
        <v>83</v>
      </c>
    </row>
    <row r="179" s="13" customFormat="1">
      <c r="A179" s="13"/>
      <c r="B179" s="235"/>
      <c r="C179" s="236"/>
      <c r="D179" s="237" t="s">
        <v>250</v>
      </c>
      <c r="E179" s="238" t="s">
        <v>19</v>
      </c>
      <c r="F179" s="239" t="s">
        <v>714</v>
      </c>
      <c r="G179" s="236"/>
      <c r="H179" s="240">
        <v>1.8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250</v>
      </c>
      <c r="AU179" s="246" t="s">
        <v>83</v>
      </c>
      <c r="AV179" s="13" t="s">
        <v>83</v>
      </c>
      <c r="AW179" s="13" t="s">
        <v>36</v>
      </c>
      <c r="AX179" s="13" t="s">
        <v>79</v>
      </c>
      <c r="AY179" s="246" t="s">
        <v>205</v>
      </c>
    </row>
    <row r="180" s="12" customFormat="1" ht="22.8" customHeight="1">
      <c r="A180" s="12"/>
      <c r="B180" s="197"/>
      <c r="C180" s="198"/>
      <c r="D180" s="199" t="s">
        <v>74</v>
      </c>
      <c r="E180" s="211" t="s">
        <v>275</v>
      </c>
      <c r="F180" s="211" t="s">
        <v>356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SUM(P181:P183)</f>
        <v>0</v>
      </c>
      <c r="Q180" s="205"/>
      <c r="R180" s="206">
        <f>SUM(R181:R183)</f>
        <v>10.472800000000001</v>
      </c>
      <c r="S180" s="205"/>
      <c r="T180" s="207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79</v>
      </c>
      <c r="AT180" s="209" t="s">
        <v>74</v>
      </c>
      <c r="AU180" s="209" t="s">
        <v>79</v>
      </c>
      <c r="AY180" s="208" t="s">
        <v>205</v>
      </c>
      <c r="BK180" s="210">
        <f>SUM(BK181:BK183)</f>
        <v>0</v>
      </c>
    </row>
    <row r="181" s="2" customFormat="1" ht="16.5" customHeight="1">
      <c r="A181" s="39"/>
      <c r="B181" s="40"/>
      <c r="C181" s="213" t="s">
        <v>399</v>
      </c>
      <c r="D181" s="213" t="s">
        <v>208</v>
      </c>
      <c r="E181" s="214" t="s">
        <v>358</v>
      </c>
      <c r="F181" s="215" t="s">
        <v>359</v>
      </c>
      <c r="G181" s="216" t="s">
        <v>247</v>
      </c>
      <c r="H181" s="217">
        <v>38</v>
      </c>
      <c r="I181" s="218"/>
      <c r="J181" s="219">
        <f>ROUND(I181*H181,2)</f>
        <v>0</v>
      </c>
      <c r="K181" s="215" t="s">
        <v>212</v>
      </c>
      <c r="L181" s="45"/>
      <c r="M181" s="220" t="s">
        <v>19</v>
      </c>
      <c r="N181" s="221" t="s">
        <v>46</v>
      </c>
      <c r="O181" s="85"/>
      <c r="P181" s="222">
        <f>O181*H181</f>
        <v>0</v>
      </c>
      <c r="Q181" s="222">
        <v>0.27560000000000001</v>
      </c>
      <c r="R181" s="222">
        <f>Q181*H181</f>
        <v>10.472800000000001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149</v>
      </c>
      <c r="AT181" s="224" t="s">
        <v>208</v>
      </c>
      <c r="AU181" s="224" t="s">
        <v>83</v>
      </c>
      <c r="AY181" s="18" t="s">
        <v>205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149</v>
      </c>
      <c r="BM181" s="224" t="s">
        <v>715</v>
      </c>
    </row>
    <row r="182" s="2" customFormat="1">
      <c r="A182" s="39"/>
      <c r="B182" s="40"/>
      <c r="C182" s="41"/>
      <c r="D182" s="226" t="s">
        <v>215</v>
      </c>
      <c r="E182" s="41"/>
      <c r="F182" s="227" t="s">
        <v>361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215</v>
      </c>
      <c r="AU182" s="18" t="s">
        <v>83</v>
      </c>
    </row>
    <row r="183" s="13" customFormat="1">
      <c r="A183" s="13"/>
      <c r="B183" s="235"/>
      <c r="C183" s="236"/>
      <c r="D183" s="237" t="s">
        <v>250</v>
      </c>
      <c r="E183" s="238" t="s">
        <v>19</v>
      </c>
      <c r="F183" s="239" t="s">
        <v>716</v>
      </c>
      <c r="G183" s="236"/>
      <c r="H183" s="240">
        <v>38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250</v>
      </c>
      <c r="AU183" s="246" t="s">
        <v>83</v>
      </c>
      <c r="AV183" s="13" t="s">
        <v>83</v>
      </c>
      <c r="AW183" s="13" t="s">
        <v>36</v>
      </c>
      <c r="AX183" s="13" t="s">
        <v>79</v>
      </c>
      <c r="AY183" s="246" t="s">
        <v>205</v>
      </c>
    </row>
    <row r="184" s="12" customFormat="1" ht="22.8" customHeight="1">
      <c r="A184" s="12"/>
      <c r="B184" s="197"/>
      <c r="C184" s="198"/>
      <c r="D184" s="199" t="s">
        <v>74</v>
      </c>
      <c r="E184" s="211" t="s">
        <v>286</v>
      </c>
      <c r="F184" s="211" t="s">
        <v>363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SUM(P185:P188)</f>
        <v>0</v>
      </c>
      <c r="Q184" s="205"/>
      <c r="R184" s="206">
        <f>SUM(R185:R188)</f>
        <v>0.84448000000000001</v>
      </c>
      <c r="S184" s="205"/>
      <c r="T184" s="207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79</v>
      </c>
      <c r="AT184" s="209" t="s">
        <v>74</v>
      </c>
      <c r="AU184" s="209" t="s">
        <v>79</v>
      </c>
      <c r="AY184" s="208" t="s">
        <v>205</v>
      </c>
      <c r="BK184" s="210">
        <f>SUM(BK185:BK188)</f>
        <v>0</v>
      </c>
    </row>
    <row r="185" s="2" customFormat="1" ht="16.5" customHeight="1">
      <c r="A185" s="39"/>
      <c r="B185" s="40"/>
      <c r="C185" s="213" t="s">
        <v>406</v>
      </c>
      <c r="D185" s="213" t="s">
        <v>208</v>
      </c>
      <c r="E185" s="214" t="s">
        <v>614</v>
      </c>
      <c r="F185" s="215" t="s">
        <v>615</v>
      </c>
      <c r="G185" s="216" t="s">
        <v>366</v>
      </c>
      <c r="H185" s="217">
        <v>1</v>
      </c>
      <c r="I185" s="218"/>
      <c r="J185" s="219">
        <f>ROUND(I185*H185,2)</f>
        <v>0</v>
      </c>
      <c r="K185" s="215" t="s">
        <v>212</v>
      </c>
      <c r="L185" s="45"/>
      <c r="M185" s="220" t="s">
        <v>19</v>
      </c>
      <c r="N185" s="221" t="s">
        <v>46</v>
      </c>
      <c r="O185" s="85"/>
      <c r="P185" s="222">
        <f>O185*H185</f>
        <v>0</v>
      </c>
      <c r="Q185" s="222">
        <v>0.42368</v>
      </c>
      <c r="R185" s="222">
        <f>Q185*H185</f>
        <v>0.42368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149</v>
      </c>
      <c r="AT185" s="224" t="s">
        <v>208</v>
      </c>
      <c r="AU185" s="224" t="s">
        <v>83</v>
      </c>
      <c r="AY185" s="18" t="s">
        <v>205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149</v>
      </c>
      <c r="BM185" s="224" t="s">
        <v>717</v>
      </c>
    </row>
    <row r="186" s="2" customFormat="1">
      <c r="A186" s="39"/>
      <c r="B186" s="40"/>
      <c r="C186" s="41"/>
      <c r="D186" s="226" t="s">
        <v>215</v>
      </c>
      <c r="E186" s="41"/>
      <c r="F186" s="227" t="s">
        <v>617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215</v>
      </c>
      <c r="AU186" s="18" t="s">
        <v>83</v>
      </c>
    </row>
    <row r="187" s="2" customFormat="1" ht="16.5" customHeight="1">
      <c r="A187" s="39"/>
      <c r="B187" s="40"/>
      <c r="C187" s="213" t="s">
        <v>411</v>
      </c>
      <c r="D187" s="213" t="s">
        <v>208</v>
      </c>
      <c r="E187" s="214" t="s">
        <v>364</v>
      </c>
      <c r="F187" s="215" t="s">
        <v>365</v>
      </c>
      <c r="G187" s="216" t="s">
        <v>366</v>
      </c>
      <c r="H187" s="217">
        <v>1</v>
      </c>
      <c r="I187" s="218"/>
      <c r="J187" s="219">
        <f>ROUND(I187*H187,2)</f>
        <v>0</v>
      </c>
      <c r="K187" s="215" t="s">
        <v>212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0.42080000000000001</v>
      </c>
      <c r="R187" s="222">
        <f>Q187*H187</f>
        <v>0.42080000000000001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149</v>
      </c>
      <c r="AT187" s="224" t="s">
        <v>208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718</v>
      </c>
    </row>
    <row r="188" s="2" customFormat="1">
      <c r="A188" s="39"/>
      <c r="B188" s="40"/>
      <c r="C188" s="41"/>
      <c r="D188" s="226" t="s">
        <v>215</v>
      </c>
      <c r="E188" s="41"/>
      <c r="F188" s="227" t="s">
        <v>368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215</v>
      </c>
      <c r="AU188" s="18" t="s">
        <v>83</v>
      </c>
    </row>
    <row r="189" s="12" customFormat="1" ht="22.8" customHeight="1">
      <c r="A189" s="12"/>
      <c r="B189" s="197"/>
      <c r="C189" s="198"/>
      <c r="D189" s="199" t="s">
        <v>74</v>
      </c>
      <c r="E189" s="211" t="s">
        <v>291</v>
      </c>
      <c r="F189" s="211" t="s">
        <v>369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SUM(P190:P213)</f>
        <v>0</v>
      </c>
      <c r="Q189" s="205"/>
      <c r="R189" s="206">
        <f>SUM(R190:R213)</f>
        <v>13.9717713</v>
      </c>
      <c r="S189" s="205"/>
      <c r="T189" s="207">
        <f>SUM(T190:T213)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79</v>
      </c>
      <c r="AT189" s="209" t="s">
        <v>74</v>
      </c>
      <c r="AU189" s="209" t="s">
        <v>79</v>
      </c>
      <c r="AY189" s="208" t="s">
        <v>205</v>
      </c>
      <c r="BK189" s="210">
        <f>SUM(BK190:BK213)</f>
        <v>0</v>
      </c>
    </row>
    <row r="190" s="2" customFormat="1" ht="16.5" customHeight="1">
      <c r="A190" s="39"/>
      <c r="B190" s="40"/>
      <c r="C190" s="213" t="s">
        <v>418</v>
      </c>
      <c r="D190" s="213" t="s">
        <v>208</v>
      </c>
      <c r="E190" s="214" t="s">
        <v>371</v>
      </c>
      <c r="F190" s="215" t="s">
        <v>372</v>
      </c>
      <c r="G190" s="216" t="s">
        <v>260</v>
      </c>
      <c r="H190" s="217">
        <v>17.399999999999999</v>
      </c>
      <c r="I190" s="218"/>
      <c r="J190" s="219">
        <f>ROUND(I190*H190,2)</f>
        <v>0</v>
      </c>
      <c r="K190" s="215" t="s">
        <v>212</v>
      </c>
      <c r="L190" s="45"/>
      <c r="M190" s="220" t="s">
        <v>19</v>
      </c>
      <c r="N190" s="221" t="s">
        <v>46</v>
      </c>
      <c r="O190" s="85"/>
      <c r="P190" s="222">
        <f>O190*H190</f>
        <v>0</v>
      </c>
      <c r="Q190" s="222">
        <v>0.00013999999999999999</v>
      </c>
      <c r="R190" s="222">
        <f>Q190*H190</f>
        <v>0.0024359999999999998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149</v>
      </c>
      <c r="AT190" s="224" t="s">
        <v>208</v>
      </c>
      <c r="AU190" s="224" t="s">
        <v>83</v>
      </c>
      <c r="AY190" s="18" t="s">
        <v>205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149</v>
      </c>
      <c r="BM190" s="224" t="s">
        <v>719</v>
      </c>
    </row>
    <row r="191" s="2" customFormat="1">
      <c r="A191" s="39"/>
      <c r="B191" s="40"/>
      <c r="C191" s="41"/>
      <c r="D191" s="226" t="s">
        <v>215</v>
      </c>
      <c r="E191" s="41"/>
      <c r="F191" s="227" t="s">
        <v>374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215</v>
      </c>
      <c r="AU191" s="18" t="s">
        <v>83</v>
      </c>
    </row>
    <row r="192" s="13" customFormat="1">
      <c r="A192" s="13"/>
      <c r="B192" s="235"/>
      <c r="C192" s="236"/>
      <c r="D192" s="237" t="s">
        <v>250</v>
      </c>
      <c r="E192" s="238" t="s">
        <v>19</v>
      </c>
      <c r="F192" s="239" t="s">
        <v>720</v>
      </c>
      <c r="G192" s="236"/>
      <c r="H192" s="240">
        <v>17.399999999999999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250</v>
      </c>
      <c r="AU192" s="246" t="s">
        <v>83</v>
      </c>
      <c r="AV192" s="13" t="s">
        <v>83</v>
      </c>
      <c r="AW192" s="13" t="s">
        <v>36</v>
      </c>
      <c r="AX192" s="13" t="s">
        <v>79</v>
      </c>
      <c r="AY192" s="246" t="s">
        <v>205</v>
      </c>
    </row>
    <row r="193" s="2" customFormat="1" ht="24.15" customHeight="1">
      <c r="A193" s="39"/>
      <c r="B193" s="40"/>
      <c r="C193" s="213" t="s">
        <v>425</v>
      </c>
      <c r="D193" s="213" t="s">
        <v>208</v>
      </c>
      <c r="E193" s="214" t="s">
        <v>377</v>
      </c>
      <c r="F193" s="215" t="s">
        <v>378</v>
      </c>
      <c r="G193" s="216" t="s">
        <v>260</v>
      </c>
      <c r="H193" s="217">
        <v>17.399999999999999</v>
      </c>
      <c r="I193" s="218"/>
      <c r="J193" s="219">
        <f>ROUND(I193*H193,2)</f>
        <v>0</v>
      </c>
      <c r="K193" s="215" t="s">
        <v>212</v>
      </c>
      <c r="L193" s="45"/>
      <c r="M193" s="220" t="s">
        <v>19</v>
      </c>
      <c r="N193" s="221" t="s">
        <v>46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149</v>
      </c>
      <c r="AT193" s="224" t="s">
        <v>208</v>
      </c>
      <c r="AU193" s="224" t="s">
        <v>83</v>
      </c>
      <c r="AY193" s="18" t="s">
        <v>205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149</v>
      </c>
      <c r="BM193" s="224" t="s">
        <v>721</v>
      </c>
    </row>
    <row r="194" s="2" customFormat="1">
      <c r="A194" s="39"/>
      <c r="B194" s="40"/>
      <c r="C194" s="41"/>
      <c r="D194" s="226" t="s">
        <v>215</v>
      </c>
      <c r="E194" s="41"/>
      <c r="F194" s="227" t="s">
        <v>380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215</v>
      </c>
      <c r="AU194" s="18" t="s">
        <v>83</v>
      </c>
    </row>
    <row r="195" s="2" customFormat="1" ht="24.15" customHeight="1">
      <c r="A195" s="39"/>
      <c r="B195" s="40"/>
      <c r="C195" s="213" t="s">
        <v>431</v>
      </c>
      <c r="D195" s="213" t="s">
        <v>208</v>
      </c>
      <c r="E195" s="214" t="s">
        <v>382</v>
      </c>
      <c r="F195" s="215" t="s">
        <v>383</v>
      </c>
      <c r="G195" s="216" t="s">
        <v>260</v>
      </c>
      <c r="H195" s="217">
        <v>30.199999999999999</v>
      </c>
      <c r="I195" s="218"/>
      <c r="J195" s="219">
        <f>ROUND(I195*H195,2)</f>
        <v>0</v>
      </c>
      <c r="K195" s="215" t="s">
        <v>212</v>
      </c>
      <c r="L195" s="45"/>
      <c r="M195" s="220" t="s">
        <v>19</v>
      </c>
      <c r="N195" s="221" t="s">
        <v>46</v>
      </c>
      <c r="O195" s="85"/>
      <c r="P195" s="222">
        <f>O195*H195</f>
        <v>0</v>
      </c>
      <c r="Q195" s="222">
        <v>0.15540000000000001</v>
      </c>
      <c r="R195" s="222">
        <f>Q195*H195</f>
        <v>4.6930800000000001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149</v>
      </c>
      <c r="AT195" s="224" t="s">
        <v>208</v>
      </c>
      <c r="AU195" s="224" t="s">
        <v>83</v>
      </c>
      <c r="AY195" s="18" t="s">
        <v>205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149</v>
      </c>
      <c r="BM195" s="224" t="s">
        <v>722</v>
      </c>
    </row>
    <row r="196" s="2" customFormat="1">
      <c r="A196" s="39"/>
      <c r="B196" s="40"/>
      <c r="C196" s="41"/>
      <c r="D196" s="226" t="s">
        <v>215</v>
      </c>
      <c r="E196" s="41"/>
      <c r="F196" s="227" t="s">
        <v>385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215</v>
      </c>
      <c r="AU196" s="18" t="s">
        <v>83</v>
      </c>
    </row>
    <row r="197" s="13" customFormat="1">
      <c r="A197" s="13"/>
      <c r="B197" s="235"/>
      <c r="C197" s="236"/>
      <c r="D197" s="237" t="s">
        <v>250</v>
      </c>
      <c r="E197" s="238" t="s">
        <v>19</v>
      </c>
      <c r="F197" s="239" t="s">
        <v>723</v>
      </c>
      <c r="G197" s="236"/>
      <c r="H197" s="240">
        <v>30.199999999999999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250</v>
      </c>
      <c r="AU197" s="246" t="s">
        <v>83</v>
      </c>
      <c r="AV197" s="13" t="s">
        <v>83</v>
      </c>
      <c r="AW197" s="13" t="s">
        <v>36</v>
      </c>
      <c r="AX197" s="13" t="s">
        <v>79</v>
      </c>
      <c r="AY197" s="246" t="s">
        <v>205</v>
      </c>
    </row>
    <row r="198" s="2" customFormat="1" ht="16.5" customHeight="1">
      <c r="A198" s="39"/>
      <c r="B198" s="40"/>
      <c r="C198" s="258" t="s">
        <v>438</v>
      </c>
      <c r="D198" s="258" t="s">
        <v>298</v>
      </c>
      <c r="E198" s="259" t="s">
        <v>388</v>
      </c>
      <c r="F198" s="260" t="s">
        <v>389</v>
      </c>
      <c r="G198" s="261" t="s">
        <v>260</v>
      </c>
      <c r="H198" s="262">
        <v>26.213999999999999</v>
      </c>
      <c r="I198" s="263"/>
      <c r="J198" s="264">
        <f>ROUND(I198*H198,2)</f>
        <v>0</v>
      </c>
      <c r="K198" s="260" t="s">
        <v>212</v>
      </c>
      <c r="L198" s="265"/>
      <c r="M198" s="266" t="s">
        <v>19</v>
      </c>
      <c r="N198" s="267" t="s">
        <v>46</v>
      </c>
      <c r="O198" s="85"/>
      <c r="P198" s="222">
        <f>O198*H198</f>
        <v>0</v>
      </c>
      <c r="Q198" s="222">
        <v>0.080000000000000002</v>
      </c>
      <c r="R198" s="222">
        <f>Q198*H198</f>
        <v>2.0971199999999999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286</v>
      </c>
      <c r="AT198" s="224" t="s">
        <v>298</v>
      </c>
      <c r="AU198" s="224" t="s">
        <v>83</v>
      </c>
      <c r="AY198" s="18" t="s">
        <v>205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149</v>
      </c>
      <c r="BM198" s="224" t="s">
        <v>724</v>
      </c>
    </row>
    <row r="199" s="13" customFormat="1">
      <c r="A199" s="13"/>
      <c r="B199" s="235"/>
      <c r="C199" s="236"/>
      <c r="D199" s="237" t="s">
        <v>250</v>
      </c>
      <c r="E199" s="238" t="s">
        <v>19</v>
      </c>
      <c r="F199" s="239" t="s">
        <v>725</v>
      </c>
      <c r="G199" s="236"/>
      <c r="H199" s="240">
        <v>25.699999999999999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250</v>
      </c>
      <c r="AU199" s="246" t="s">
        <v>83</v>
      </c>
      <c r="AV199" s="13" t="s">
        <v>83</v>
      </c>
      <c r="AW199" s="13" t="s">
        <v>36</v>
      </c>
      <c r="AX199" s="13" t="s">
        <v>79</v>
      </c>
      <c r="AY199" s="246" t="s">
        <v>205</v>
      </c>
    </row>
    <row r="200" s="13" customFormat="1">
      <c r="A200" s="13"/>
      <c r="B200" s="235"/>
      <c r="C200" s="236"/>
      <c r="D200" s="237" t="s">
        <v>250</v>
      </c>
      <c r="E200" s="236"/>
      <c r="F200" s="239" t="s">
        <v>726</v>
      </c>
      <c r="G200" s="236"/>
      <c r="H200" s="240">
        <v>26.213999999999999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250</v>
      </c>
      <c r="AU200" s="246" t="s">
        <v>83</v>
      </c>
      <c r="AV200" s="13" t="s">
        <v>83</v>
      </c>
      <c r="AW200" s="13" t="s">
        <v>4</v>
      </c>
      <c r="AX200" s="13" t="s">
        <v>79</v>
      </c>
      <c r="AY200" s="246" t="s">
        <v>205</v>
      </c>
    </row>
    <row r="201" s="2" customFormat="1" ht="16.5" customHeight="1">
      <c r="A201" s="39"/>
      <c r="B201" s="40"/>
      <c r="C201" s="258" t="s">
        <v>525</v>
      </c>
      <c r="D201" s="258" t="s">
        <v>298</v>
      </c>
      <c r="E201" s="259" t="s">
        <v>394</v>
      </c>
      <c r="F201" s="260" t="s">
        <v>395</v>
      </c>
      <c r="G201" s="261" t="s">
        <v>260</v>
      </c>
      <c r="H201" s="262">
        <v>4.5899999999999999</v>
      </c>
      <c r="I201" s="263"/>
      <c r="J201" s="264">
        <f>ROUND(I201*H201,2)</f>
        <v>0</v>
      </c>
      <c r="K201" s="260" t="s">
        <v>212</v>
      </c>
      <c r="L201" s="265"/>
      <c r="M201" s="266" t="s">
        <v>19</v>
      </c>
      <c r="N201" s="267" t="s">
        <v>46</v>
      </c>
      <c r="O201" s="85"/>
      <c r="P201" s="222">
        <f>O201*H201</f>
        <v>0</v>
      </c>
      <c r="Q201" s="222">
        <v>0.065670000000000006</v>
      </c>
      <c r="R201" s="222">
        <f>Q201*H201</f>
        <v>0.30142530000000001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286</v>
      </c>
      <c r="AT201" s="224" t="s">
        <v>298</v>
      </c>
      <c r="AU201" s="224" t="s">
        <v>83</v>
      </c>
      <c r="AY201" s="18" t="s">
        <v>205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149</v>
      </c>
      <c r="BM201" s="224" t="s">
        <v>727</v>
      </c>
    </row>
    <row r="202" s="13" customFormat="1">
      <c r="A202" s="13"/>
      <c r="B202" s="235"/>
      <c r="C202" s="236"/>
      <c r="D202" s="237" t="s">
        <v>250</v>
      </c>
      <c r="E202" s="238" t="s">
        <v>19</v>
      </c>
      <c r="F202" s="239" t="s">
        <v>728</v>
      </c>
      <c r="G202" s="236"/>
      <c r="H202" s="240">
        <v>4.5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250</v>
      </c>
      <c r="AU202" s="246" t="s">
        <v>83</v>
      </c>
      <c r="AV202" s="13" t="s">
        <v>83</v>
      </c>
      <c r="AW202" s="13" t="s">
        <v>36</v>
      </c>
      <c r="AX202" s="13" t="s">
        <v>79</v>
      </c>
      <c r="AY202" s="246" t="s">
        <v>205</v>
      </c>
    </row>
    <row r="203" s="13" customFormat="1">
      <c r="A203" s="13"/>
      <c r="B203" s="235"/>
      <c r="C203" s="236"/>
      <c r="D203" s="237" t="s">
        <v>250</v>
      </c>
      <c r="E203" s="236"/>
      <c r="F203" s="239" t="s">
        <v>729</v>
      </c>
      <c r="G203" s="236"/>
      <c r="H203" s="240">
        <v>4.5899999999999999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250</v>
      </c>
      <c r="AU203" s="246" t="s">
        <v>83</v>
      </c>
      <c r="AV203" s="13" t="s">
        <v>83</v>
      </c>
      <c r="AW203" s="13" t="s">
        <v>4</v>
      </c>
      <c r="AX203" s="13" t="s">
        <v>79</v>
      </c>
      <c r="AY203" s="246" t="s">
        <v>205</v>
      </c>
    </row>
    <row r="204" s="2" customFormat="1" ht="24.15" customHeight="1">
      <c r="A204" s="39"/>
      <c r="B204" s="40"/>
      <c r="C204" s="213" t="s">
        <v>528</v>
      </c>
      <c r="D204" s="213" t="s">
        <v>208</v>
      </c>
      <c r="E204" s="214" t="s">
        <v>400</v>
      </c>
      <c r="F204" s="215" t="s">
        <v>401</v>
      </c>
      <c r="G204" s="216" t="s">
        <v>260</v>
      </c>
      <c r="H204" s="217">
        <v>53</v>
      </c>
      <c r="I204" s="218"/>
      <c r="J204" s="219">
        <f>ROUND(I204*H204,2)</f>
        <v>0</v>
      </c>
      <c r="K204" s="215" t="s">
        <v>212</v>
      </c>
      <c r="L204" s="45"/>
      <c r="M204" s="220" t="s">
        <v>19</v>
      </c>
      <c r="N204" s="221" t="s">
        <v>46</v>
      </c>
      <c r="O204" s="85"/>
      <c r="P204" s="222">
        <f>O204*H204</f>
        <v>0</v>
      </c>
      <c r="Q204" s="222">
        <v>0.10095</v>
      </c>
      <c r="R204" s="222">
        <f>Q204*H204</f>
        <v>5.3503499999999997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149</v>
      </c>
      <c r="AT204" s="224" t="s">
        <v>208</v>
      </c>
      <c r="AU204" s="224" t="s">
        <v>83</v>
      </c>
      <c r="AY204" s="18" t="s">
        <v>205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149</v>
      </c>
      <c r="BM204" s="224" t="s">
        <v>730</v>
      </c>
    </row>
    <row r="205" s="2" customFormat="1">
      <c r="A205" s="39"/>
      <c r="B205" s="40"/>
      <c r="C205" s="41"/>
      <c r="D205" s="226" t="s">
        <v>215</v>
      </c>
      <c r="E205" s="41"/>
      <c r="F205" s="227" t="s">
        <v>403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215</v>
      </c>
      <c r="AU205" s="18" t="s">
        <v>83</v>
      </c>
    </row>
    <row r="206" s="13" customFormat="1">
      <c r="A206" s="13"/>
      <c r="B206" s="235"/>
      <c r="C206" s="236"/>
      <c r="D206" s="237" t="s">
        <v>250</v>
      </c>
      <c r="E206" s="238" t="s">
        <v>19</v>
      </c>
      <c r="F206" s="239" t="s">
        <v>731</v>
      </c>
      <c r="G206" s="236"/>
      <c r="H206" s="240">
        <v>28.699999999999999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250</v>
      </c>
      <c r="AU206" s="246" t="s">
        <v>83</v>
      </c>
      <c r="AV206" s="13" t="s">
        <v>83</v>
      </c>
      <c r="AW206" s="13" t="s">
        <v>36</v>
      </c>
      <c r="AX206" s="13" t="s">
        <v>75</v>
      </c>
      <c r="AY206" s="246" t="s">
        <v>205</v>
      </c>
    </row>
    <row r="207" s="13" customFormat="1">
      <c r="A207" s="13"/>
      <c r="B207" s="235"/>
      <c r="C207" s="236"/>
      <c r="D207" s="237" t="s">
        <v>250</v>
      </c>
      <c r="E207" s="238" t="s">
        <v>19</v>
      </c>
      <c r="F207" s="239" t="s">
        <v>732</v>
      </c>
      <c r="G207" s="236"/>
      <c r="H207" s="240">
        <v>24.300000000000001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250</v>
      </c>
      <c r="AU207" s="246" t="s">
        <v>83</v>
      </c>
      <c r="AV207" s="13" t="s">
        <v>83</v>
      </c>
      <c r="AW207" s="13" t="s">
        <v>36</v>
      </c>
      <c r="AX207" s="13" t="s">
        <v>75</v>
      </c>
      <c r="AY207" s="246" t="s">
        <v>205</v>
      </c>
    </row>
    <row r="208" s="14" customFormat="1">
      <c r="A208" s="14"/>
      <c r="B208" s="247"/>
      <c r="C208" s="248"/>
      <c r="D208" s="237" t="s">
        <v>250</v>
      </c>
      <c r="E208" s="249" t="s">
        <v>19</v>
      </c>
      <c r="F208" s="250" t="s">
        <v>253</v>
      </c>
      <c r="G208" s="248"/>
      <c r="H208" s="251">
        <v>53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250</v>
      </c>
      <c r="AU208" s="257" t="s">
        <v>83</v>
      </c>
      <c r="AV208" s="14" t="s">
        <v>149</v>
      </c>
      <c r="AW208" s="14" t="s">
        <v>36</v>
      </c>
      <c r="AX208" s="14" t="s">
        <v>79</v>
      </c>
      <c r="AY208" s="257" t="s">
        <v>205</v>
      </c>
    </row>
    <row r="209" s="2" customFormat="1" ht="16.5" customHeight="1">
      <c r="A209" s="39"/>
      <c r="B209" s="40"/>
      <c r="C209" s="258" t="s">
        <v>530</v>
      </c>
      <c r="D209" s="258" t="s">
        <v>298</v>
      </c>
      <c r="E209" s="259" t="s">
        <v>407</v>
      </c>
      <c r="F209" s="260" t="s">
        <v>408</v>
      </c>
      <c r="G209" s="261" t="s">
        <v>260</v>
      </c>
      <c r="H209" s="262">
        <v>54.060000000000002</v>
      </c>
      <c r="I209" s="263"/>
      <c r="J209" s="264">
        <f>ROUND(I209*H209,2)</f>
        <v>0</v>
      </c>
      <c r="K209" s="260" t="s">
        <v>212</v>
      </c>
      <c r="L209" s="265"/>
      <c r="M209" s="266" t="s">
        <v>19</v>
      </c>
      <c r="N209" s="267" t="s">
        <v>46</v>
      </c>
      <c r="O209" s="85"/>
      <c r="P209" s="222">
        <f>O209*H209</f>
        <v>0</v>
      </c>
      <c r="Q209" s="222">
        <v>0.028000000000000001</v>
      </c>
      <c r="R209" s="222">
        <f>Q209*H209</f>
        <v>1.5136800000000001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286</v>
      </c>
      <c r="AT209" s="224" t="s">
        <v>298</v>
      </c>
      <c r="AU209" s="224" t="s">
        <v>83</v>
      </c>
      <c r="AY209" s="18" t="s">
        <v>205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149</v>
      </c>
      <c r="BM209" s="224" t="s">
        <v>733</v>
      </c>
    </row>
    <row r="210" s="13" customFormat="1">
      <c r="A210" s="13"/>
      <c r="B210" s="235"/>
      <c r="C210" s="236"/>
      <c r="D210" s="237" t="s">
        <v>250</v>
      </c>
      <c r="E210" s="236"/>
      <c r="F210" s="239" t="s">
        <v>734</v>
      </c>
      <c r="G210" s="236"/>
      <c r="H210" s="240">
        <v>54.060000000000002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250</v>
      </c>
      <c r="AU210" s="246" t="s">
        <v>83</v>
      </c>
      <c r="AV210" s="13" t="s">
        <v>83</v>
      </c>
      <c r="AW210" s="13" t="s">
        <v>4</v>
      </c>
      <c r="AX210" s="13" t="s">
        <v>79</v>
      </c>
      <c r="AY210" s="246" t="s">
        <v>205</v>
      </c>
    </row>
    <row r="211" s="2" customFormat="1" ht="16.5" customHeight="1">
      <c r="A211" s="39"/>
      <c r="B211" s="40"/>
      <c r="C211" s="213" t="s">
        <v>536</v>
      </c>
      <c r="D211" s="213" t="s">
        <v>208</v>
      </c>
      <c r="E211" s="214" t="s">
        <v>412</v>
      </c>
      <c r="F211" s="215" t="s">
        <v>413</v>
      </c>
      <c r="G211" s="216" t="s">
        <v>247</v>
      </c>
      <c r="H211" s="217">
        <v>38</v>
      </c>
      <c r="I211" s="218"/>
      <c r="J211" s="219">
        <f>ROUND(I211*H211,2)</f>
        <v>0</v>
      </c>
      <c r="K211" s="215" t="s">
        <v>212</v>
      </c>
      <c r="L211" s="45"/>
      <c r="M211" s="220" t="s">
        <v>19</v>
      </c>
      <c r="N211" s="221" t="s">
        <v>46</v>
      </c>
      <c r="O211" s="85"/>
      <c r="P211" s="222">
        <f>O211*H211</f>
        <v>0</v>
      </c>
      <c r="Q211" s="222">
        <v>0.00036000000000000002</v>
      </c>
      <c r="R211" s="222">
        <f>Q211*H211</f>
        <v>0.013680000000000001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149</v>
      </c>
      <c r="AT211" s="224" t="s">
        <v>208</v>
      </c>
      <c r="AU211" s="224" t="s">
        <v>83</v>
      </c>
      <c r="AY211" s="18" t="s">
        <v>205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149</v>
      </c>
      <c r="BM211" s="224" t="s">
        <v>735</v>
      </c>
    </row>
    <row r="212" s="2" customFormat="1">
      <c r="A212" s="39"/>
      <c r="B212" s="40"/>
      <c r="C212" s="41"/>
      <c r="D212" s="226" t="s">
        <v>215</v>
      </c>
      <c r="E212" s="41"/>
      <c r="F212" s="227" t="s">
        <v>415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215</v>
      </c>
      <c r="AU212" s="18" t="s">
        <v>83</v>
      </c>
    </row>
    <row r="213" s="13" customFormat="1">
      <c r="A213" s="13"/>
      <c r="B213" s="235"/>
      <c r="C213" s="236"/>
      <c r="D213" s="237" t="s">
        <v>250</v>
      </c>
      <c r="E213" s="238" t="s">
        <v>19</v>
      </c>
      <c r="F213" s="239" t="s">
        <v>716</v>
      </c>
      <c r="G213" s="236"/>
      <c r="H213" s="240">
        <v>38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250</v>
      </c>
      <c r="AU213" s="246" t="s">
        <v>83</v>
      </c>
      <c r="AV213" s="13" t="s">
        <v>83</v>
      </c>
      <c r="AW213" s="13" t="s">
        <v>36</v>
      </c>
      <c r="AX213" s="13" t="s">
        <v>79</v>
      </c>
      <c r="AY213" s="246" t="s">
        <v>205</v>
      </c>
    </row>
    <row r="214" s="12" customFormat="1" ht="22.8" customHeight="1">
      <c r="A214" s="12"/>
      <c r="B214" s="197"/>
      <c r="C214" s="198"/>
      <c r="D214" s="199" t="s">
        <v>74</v>
      </c>
      <c r="E214" s="211" t="s">
        <v>416</v>
      </c>
      <c r="F214" s="211" t="s">
        <v>417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SUM(P215:P230)</f>
        <v>0</v>
      </c>
      <c r="Q214" s="205"/>
      <c r="R214" s="206">
        <f>SUM(R215:R230)</f>
        <v>0</v>
      </c>
      <c r="S214" s="205"/>
      <c r="T214" s="207">
        <f>SUM(T215:T230)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79</v>
      </c>
      <c r="AT214" s="209" t="s">
        <v>74</v>
      </c>
      <c r="AU214" s="209" t="s">
        <v>79</v>
      </c>
      <c r="AY214" s="208" t="s">
        <v>205</v>
      </c>
      <c r="BK214" s="210">
        <f>SUM(BK215:BK230)</f>
        <v>0</v>
      </c>
    </row>
    <row r="215" s="2" customFormat="1" ht="24.15" customHeight="1">
      <c r="A215" s="39"/>
      <c r="B215" s="40"/>
      <c r="C215" s="213" t="s">
        <v>542</v>
      </c>
      <c r="D215" s="213" t="s">
        <v>208</v>
      </c>
      <c r="E215" s="214" t="s">
        <v>537</v>
      </c>
      <c r="F215" s="215" t="s">
        <v>538</v>
      </c>
      <c r="G215" s="216" t="s">
        <v>301</v>
      </c>
      <c r="H215" s="217">
        <v>2.0590000000000002</v>
      </c>
      <c r="I215" s="218"/>
      <c r="J215" s="219">
        <f>ROUND(I215*H215,2)</f>
        <v>0</v>
      </c>
      <c r="K215" s="215" t="s">
        <v>212</v>
      </c>
      <c r="L215" s="45"/>
      <c r="M215" s="220" t="s">
        <v>19</v>
      </c>
      <c r="N215" s="221" t="s">
        <v>46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149</v>
      </c>
      <c r="AT215" s="224" t="s">
        <v>208</v>
      </c>
      <c r="AU215" s="224" t="s">
        <v>83</v>
      </c>
      <c r="AY215" s="18" t="s">
        <v>205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149</v>
      </c>
      <c r="BM215" s="224" t="s">
        <v>736</v>
      </c>
    </row>
    <row r="216" s="2" customFormat="1">
      <c r="A216" s="39"/>
      <c r="B216" s="40"/>
      <c r="C216" s="41"/>
      <c r="D216" s="226" t="s">
        <v>215</v>
      </c>
      <c r="E216" s="41"/>
      <c r="F216" s="227" t="s">
        <v>540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215</v>
      </c>
      <c r="AU216" s="18" t="s">
        <v>83</v>
      </c>
    </row>
    <row r="217" s="13" customFormat="1">
      <c r="A217" s="13"/>
      <c r="B217" s="235"/>
      <c r="C217" s="236"/>
      <c r="D217" s="237" t="s">
        <v>250</v>
      </c>
      <c r="E217" s="238" t="s">
        <v>19</v>
      </c>
      <c r="F217" s="239" t="s">
        <v>737</v>
      </c>
      <c r="G217" s="236"/>
      <c r="H217" s="240">
        <v>2.0590000000000002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250</v>
      </c>
      <c r="AU217" s="246" t="s">
        <v>83</v>
      </c>
      <c r="AV217" s="13" t="s">
        <v>83</v>
      </c>
      <c r="AW217" s="13" t="s">
        <v>36</v>
      </c>
      <c r="AX217" s="13" t="s">
        <v>79</v>
      </c>
      <c r="AY217" s="246" t="s">
        <v>205</v>
      </c>
    </row>
    <row r="218" s="2" customFormat="1" ht="24.15" customHeight="1">
      <c r="A218" s="39"/>
      <c r="B218" s="40"/>
      <c r="C218" s="213" t="s">
        <v>547</v>
      </c>
      <c r="D218" s="213" t="s">
        <v>208</v>
      </c>
      <c r="E218" s="214" t="s">
        <v>543</v>
      </c>
      <c r="F218" s="215" t="s">
        <v>427</v>
      </c>
      <c r="G218" s="216" t="s">
        <v>301</v>
      </c>
      <c r="H218" s="217">
        <v>80.301000000000002</v>
      </c>
      <c r="I218" s="218"/>
      <c r="J218" s="219">
        <f>ROUND(I218*H218,2)</f>
        <v>0</v>
      </c>
      <c r="K218" s="215" t="s">
        <v>212</v>
      </c>
      <c r="L218" s="45"/>
      <c r="M218" s="220" t="s">
        <v>19</v>
      </c>
      <c r="N218" s="221" t="s">
        <v>46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149</v>
      </c>
      <c r="AT218" s="224" t="s">
        <v>208</v>
      </c>
      <c r="AU218" s="224" t="s">
        <v>83</v>
      </c>
      <c r="AY218" s="18" t="s">
        <v>205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149</v>
      </c>
      <c r="BM218" s="224" t="s">
        <v>738</v>
      </c>
    </row>
    <row r="219" s="2" customFormat="1">
      <c r="A219" s="39"/>
      <c r="B219" s="40"/>
      <c r="C219" s="41"/>
      <c r="D219" s="226" t="s">
        <v>215</v>
      </c>
      <c r="E219" s="41"/>
      <c r="F219" s="227" t="s">
        <v>545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215</v>
      </c>
      <c r="AU219" s="18" t="s">
        <v>83</v>
      </c>
    </row>
    <row r="220" s="13" customFormat="1">
      <c r="A220" s="13"/>
      <c r="B220" s="235"/>
      <c r="C220" s="236"/>
      <c r="D220" s="237" t="s">
        <v>250</v>
      </c>
      <c r="E220" s="236"/>
      <c r="F220" s="239" t="s">
        <v>739</v>
      </c>
      <c r="G220" s="236"/>
      <c r="H220" s="240">
        <v>80.301000000000002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250</v>
      </c>
      <c r="AU220" s="246" t="s">
        <v>83</v>
      </c>
      <c r="AV220" s="13" t="s">
        <v>83</v>
      </c>
      <c r="AW220" s="13" t="s">
        <v>4</v>
      </c>
      <c r="AX220" s="13" t="s">
        <v>79</v>
      </c>
      <c r="AY220" s="246" t="s">
        <v>205</v>
      </c>
    </row>
    <row r="221" s="2" customFormat="1" ht="24.15" customHeight="1">
      <c r="A221" s="39"/>
      <c r="B221" s="40"/>
      <c r="C221" s="213" t="s">
        <v>551</v>
      </c>
      <c r="D221" s="213" t="s">
        <v>208</v>
      </c>
      <c r="E221" s="214" t="s">
        <v>419</v>
      </c>
      <c r="F221" s="215" t="s">
        <v>420</v>
      </c>
      <c r="G221" s="216" t="s">
        <v>301</v>
      </c>
      <c r="H221" s="217">
        <v>15.712999999999999</v>
      </c>
      <c r="I221" s="218"/>
      <c r="J221" s="219">
        <f>ROUND(I221*H221,2)</f>
        <v>0</v>
      </c>
      <c r="K221" s="215" t="s">
        <v>212</v>
      </c>
      <c r="L221" s="45"/>
      <c r="M221" s="220" t="s">
        <v>19</v>
      </c>
      <c r="N221" s="221" t="s">
        <v>46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149</v>
      </c>
      <c r="AT221" s="224" t="s">
        <v>208</v>
      </c>
      <c r="AU221" s="224" t="s">
        <v>83</v>
      </c>
      <c r="AY221" s="18" t="s">
        <v>205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149</v>
      </c>
      <c r="BM221" s="224" t="s">
        <v>740</v>
      </c>
    </row>
    <row r="222" s="2" customFormat="1">
      <c r="A222" s="39"/>
      <c r="B222" s="40"/>
      <c r="C222" s="41"/>
      <c r="D222" s="226" t="s">
        <v>215</v>
      </c>
      <c r="E222" s="41"/>
      <c r="F222" s="227" t="s">
        <v>422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215</v>
      </c>
      <c r="AU222" s="18" t="s">
        <v>83</v>
      </c>
    </row>
    <row r="223" s="13" customFormat="1">
      <c r="A223" s="13"/>
      <c r="B223" s="235"/>
      <c r="C223" s="236"/>
      <c r="D223" s="237" t="s">
        <v>250</v>
      </c>
      <c r="E223" s="238" t="s">
        <v>19</v>
      </c>
      <c r="F223" s="239" t="s">
        <v>741</v>
      </c>
      <c r="G223" s="236"/>
      <c r="H223" s="240">
        <v>12.205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250</v>
      </c>
      <c r="AU223" s="246" t="s">
        <v>83</v>
      </c>
      <c r="AV223" s="13" t="s">
        <v>83</v>
      </c>
      <c r="AW223" s="13" t="s">
        <v>36</v>
      </c>
      <c r="AX223" s="13" t="s">
        <v>75</v>
      </c>
      <c r="AY223" s="246" t="s">
        <v>205</v>
      </c>
    </row>
    <row r="224" s="13" customFormat="1">
      <c r="A224" s="13"/>
      <c r="B224" s="235"/>
      <c r="C224" s="236"/>
      <c r="D224" s="237" t="s">
        <v>250</v>
      </c>
      <c r="E224" s="238" t="s">
        <v>19</v>
      </c>
      <c r="F224" s="239" t="s">
        <v>742</v>
      </c>
      <c r="G224" s="236"/>
      <c r="H224" s="240">
        <v>3.508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250</v>
      </c>
      <c r="AU224" s="246" t="s">
        <v>83</v>
      </c>
      <c r="AV224" s="13" t="s">
        <v>83</v>
      </c>
      <c r="AW224" s="13" t="s">
        <v>36</v>
      </c>
      <c r="AX224" s="13" t="s">
        <v>75</v>
      </c>
      <c r="AY224" s="246" t="s">
        <v>205</v>
      </c>
    </row>
    <row r="225" s="14" customFormat="1">
      <c r="A225" s="14"/>
      <c r="B225" s="247"/>
      <c r="C225" s="248"/>
      <c r="D225" s="237" t="s">
        <v>250</v>
      </c>
      <c r="E225" s="249" t="s">
        <v>19</v>
      </c>
      <c r="F225" s="250" t="s">
        <v>253</v>
      </c>
      <c r="G225" s="248"/>
      <c r="H225" s="251">
        <v>15.713000000000001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250</v>
      </c>
      <c r="AU225" s="257" t="s">
        <v>83</v>
      </c>
      <c r="AV225" s="14" t="s">
        <v>149</v>
      </c>
      <c r="AW225" s="14" t="s">
        <v>36</v>
      </c>
      <c r="AX225" s="14" t="s">
        <v>79</v>
      </c>
      <c r="AY225" s="257" t="s">
        <v>205</v>
      </c>
    </row>
    <row r="226" s="2" customFormat="1" ht="24.15" customHeight="1">
      <c r="A226" s="39"/>
      <c r="B226" s="40"/>
      <c r="C226" s="213" t="s">
        <v>554</v>
      </c>
      <c r="D226" s="213" t="s">
        <v>208</v>
      </c>
      <c r="E226" s="214" t="s">
        <v>426</v>
      </c>
      <c r="F226" s="215" t="s">
        <v>427</v>
      </c>
      <c r="G226" s="216" t="s">
        <v>301</v>
      </c>
      <c r="H226" s="217">
        <v>612.80700000000002</v>
      </c>
      <c r="I226" s="218"/>
      <c r="J226" s="219">
        <f>ROUND(I226*H226,2)</f>
        <v>0</v>
      </c>
      <c r="K226" s="215" t="s">
        <v>212</v>
      </c>
      <c r="L226" s="45"/>
      <c r="M226" s="220" t="s">
        <v>19</v>
      </c>
      <c r="N226" s="221" t="s">
        <v>46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149</v>
      </c>
      <c r="AT226" s="224" t="s">
        <v>208</v>
      </c>
      <c r="AU226" s="224" t="s">
        <v>83</v>
      </c>
      <c r="AY226" s="18" t="s">
        <v>205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149</v>
      </c>
      <c r="BM226" s="224" t="s">
        <v>743</v>
      </c>
    </row>
    <row r="227" s="2" customFormat="1">
      <c r="A227" s="39"/>
      <c r="B227" s="40"/>
      <c r="C227" s="41"/>
      <c r="D227" s="226" t="s">
        <v>215</v>
      </c>
      <c r="E227" s="41"/>
      <c r="F227" s="227" t="s">
        <v>429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215</v>
      </c>
      <c r="AU227" s="18" t="s">
        <v>83</v>
      </c>
    </row>
    <row r="228" s="13" customFormat="1">
      <c r="A228" s="13"/>
      <c r="B228" s="235"/>
      <c r="C228" s="236"/>
      <c r="D228" s="237" t="s">
        <v>250</v>
      </c>
      <c r="E228" s="236"/>
      <c r="F228" s="239" t="s">
        <v>744</v>
      </c>
      <c r="G228" s="236"/>
      <c r="H228" s="240">
        <v>612.80700000000002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250</v>
      </c>
      <c r="AU228" s="246" t="s">
        <v>83</v>
      </c>
      <c r="AV228" s="13" t="s">
        <v>83</v>
      </c>
      <c r="AW228" s="13" t="s">
        <v>4</v>
      </c>
      <c r="AX228" s="13" t="s">
        <v>79</v>
      </c>
      <c r="AY228" s="246" t="s">
        <v>205</v>
      </c>
    </row>
    <row r="229" s="2" customFormat="1" ht="16.5" customHeight="1">
      <c r="A229" s="39"/>
      <c r="B229" s="40"/>
      <c r="C229" s="213" t="s">
        <v>556</v>
      </c>
      <c r="D229" s="213" t="s">
        <v>208</v>
      </c>
      <c r="E229" s="214" t="s">
        <v>432</v>
      </c>
      <c r="F229" s="215" t="s">
        <v>433</v>
      </c>
      <c r="G229" s="216" t="s">
        <v>301</v>
      </c>
      <c r="H229" s="217">
        <v>17.771000000000001</v>
      </c>
      <c r="I229" s="218"/>
      <c r="J229" s="219">
        <f>ROUND(I229*H229,2)</f>
        <v>0</v>
      </c>
      <c r="K229" s="215" t="s">
        <v>212</v>
      </c>
      <c r="L229" s="45"/>
      <c r="M229" s="220" t="s">
        <v>19</v>
      </c>
      <c r="N229" s="221" t="s">
        <v>46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149</v>
      </c>
      <c r="AT229" s="224" t="s">
        <v>208</v>
      </c>
      <c r="AU229" s="224" t="s">
        <v>83</v>
      </c>
      <c r="AY229" s="18" t="s">
        <v>205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149</v>
      </c>
      <c r="BM229" s="224" t="s">
        <v>745</v>
      </c>
    </row>
    <row r="230" s="2" customFormat="1">
      <c r="A230" s="39"/>
      <c r="B230" s="40"/>
      <c r="C230" s="41"/>
      <c r="D230" s="226" t="s">
        <v>215</v>
      </c>
      <c r="E230" s="41"/>
      <c r="F230" s="227" t="s">
        <v>435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215</v>
      </c>
      <c r="AU230" s="18" t="s">
        <v>83</v>
      </c>
    </row>
    <row r="231" s="12" customFormat="1" ht="22.8" customHeight="1">
      <c r="A231" s="12"/>
      <c r="B231" s="197"/>
      <c r="C231" s="198"/>
      <c r="D231" s="199" t="s">
        <v>74</v>
      </c>
      <c r="E231" s="211" t="s">
        <v>436</v>
      </c>
      <c r="F231" s="211" t="s">
        <v>437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SUM(P232:P233)</f>
        <v>0</v>
      </c>
      <c r="Q231" s="205"/>
      <c r="R231" s="206">
        <f>SUM(R232:R233)</f>
        <v>0</v>
      </c>
      <c r="S231" s="205"/>
      <c r="T231" s="207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79</v>
      </c>
      <c r="AT231" s="209" t="s">
        <v>74</v>
      </c>
      <c r="AU231" s="209" t="s">
        <v>79</v>
      </c>
      <c r="AY231" s="208" t="s">
        <v>205</v>
      </c>
      <c r="BK231" s="210">
        <f>SUM(BK232:BK233)</f>
        <v>0</v>
      </c>
    </row>
    <row r="232" s="2" customFormat="1" ht="24.15" customHeight="1">
      <c r="A232" s="39"/>
      <c r="B232" s="40"/>
      <c r="C232" s="213" t="s">
        <v>655</v>
      </c>
      <c r="D232" s="213" t="s">
        <v>208</v>
      </c>
      <c r="E232" s="214" t="s">
        <v>439</v>
      </c>
      <c r="F232" s="215" t="s">
        <v>440</v>
      </c>
      <c r="G232" s="216" t="s">
        <v>301</v>
      </c>
      <c r="H232" s="217">
        <v>37.819000000000003</v>
      </c>
      <c r="I232" s="218"/>
      <c r="J232" s="219">
        <f>ROUND(I232*H232,2)</f>
        <v>0</v>
      </c>
      <c r="K232" s="215" t="s">
        <v>212</v>
      </c>
      <c r="L232" s="45"/>
      <c r="M232" s="220" t="s">
        <v>19</v>
      </c>
      <c r="N232" s="221" t="s">
        <v>46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149</v>
      </c>
      <c r="AT232" s="224" t="s">
        <v>208</v>
      </c>
      <c r="AU232" s="224" t="s">
        <v>83</v>
      </c>
      <c r="AY232" s="18" t="s">
        <v>205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149</v>
      </c>
      <c r="BM232" s="224" t="s">
        <v>746</v>
      </c>
    </row>
    <row r="233" s="2" customFormat="1">
      <c r="A233" s="39"/>
      <c r="B233" s="40"/>
      <c r="C233" s="41"/>
      <c r="D233" s="226" t="s">
        <v>215</v>
      </c>
      <c r="E233" s="41"/>
      <c r="F233" s="227" t="s">
        <v>442</v>
      </c>
      <c r="G233" s="41"/>
      <c r="H233" s="41"/>
      <c r="I233" s="228"/>
      <c r="J233" s="41"/>
      <c r="K233" s="41"/>
      <c r="L233" s="45"/>
      <c r="M233" s="231"/>
      <c r="N233" s="232"/>
      <c r="O233" s="233"/>
      <c r="P233" s="233"/>
      <c r="Q233" s="233"/>
      <c r="R233" s="233"/>
      <c r="S233" s="233"/>
      <c r="T233" s="23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215</v>
      </c>
      <c r="AU233" s="18" t="s">
        <v>83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3GNNZcKSePLss/CCXmUObuqULBkkalKZ0i7yR1snVW5d3LoLTrlQE8NMChiGXUAmOmk2dJ8p750SKLrvrSCUaA==" hashValue="KrYSc4WDm4BIy1bM+JTuhTgtmgJ64KP/CFejcdgQybVOt3gzey3JSTY0FCIX1yHrsN2uct5h02Z7GLh0JlsxFA==" algorithmName="SHA-512" password="CC35"/>
  <autoFilter ref="C92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331"/>
    <hyperlink ref="F100" r:id="rId2" display="https://podminky.urs.cz/item/CS_URS_2023_01/113107341"/>
    <hyperlink ref="F103" r:id="rId3" display="https://podminky.urs.cz/item/CS_URS_2023_01/113107162"/>
    <hyperlink ref="F108" r:id="rId4" display="https://podminky.urs.cz/item/CS_URS_2023_01/113107170"/>
    <hyperlink ref="F113" r:id="rId5" display="https://podminky.urs.cz/item/CS_URS_2023_01/113107183"/>
    <hyperlink ref="F118" r:id="rId6" display="https://podminky.urs.cz/item/CS_URS_2023_01/113202111"/>
    <hyperlink ref="F121" r:id="rId7" display="https://podminky.urs.cz/item/CS_URS_2023_01/113204111"/>
    <hyperlink ref="F124" r:id="rId8" display="https://podminky.urs.cz/item/CS_URS_2023_01/121151103"/>
    <hyperlink ref="F127" r:id="rId9" display="https://podminky.urs.cz/item/CS_URS_2023_01/122251301"/>
    <hyperlink ref="F132" r:id="rId10" display="https://podminky.urs.cz/item/CS_URS_2023_01/129001101"/>
    <hyperlink ref="F134" r:id="rId11" display="https://podminky.urs.cz/item/CS_URS_2023_01/162451106"/>
    <hyperlink ref="F137" r:id="rId12" display="https://podminky.urs.cz/item/CS_URS_2023_01/162751117"/>
    <hyperlink ref="F139" r:id="rId13" display="https://podminky.urs.cz/item/CS_URS_2023_01/162751119"/>
    <hyperlink ref="F142" r:id="rId14" display="https://podminky.urs.cz/item/CS_URS_2023_01/167151101"/>
    <hyperlink ref="F144" r:id="rId15" display="https://podminky.urs.cz/item/CS_URS_2023_01/171151112"/>
    <hyperlink ref="F149" r:id="rId16" display="https://podminky.urs.cz/item/CS_URS_2023_01/171251201"/>
    <hyperlink ref="F151" r:id="rId17" display="https://podminky.urs.cz/item/CS_URS_2023_01/181152302"/>
    <hyperlink ref="F154" r:id="rId18" display="https://podminky.urs.cz/item/CS_URS_2023_01/182351023"/>
    <hyperlink ref="F157" r:id="rId19" display="https://podminky.urs.cz/item/CS_URS_2023_01/564851011"/>
    <hyperlink ref="F160" r:id="rId20" display="https://podminky.urs.cz/item/CS_URS_2023_01/596211110"/>
    <hyperlink ref="F175" r:id="rId21" display="https://podminky.urs.cz/item/CS_URS_2023_01/596211114"/>
    <hyperlink ref="F178" r:id="rId22" display="https://podminky.urs.cz/item/CS_URS_2023_01/599141111"/>
    <hyperlink ref="F182" r:id="rId23" display="https://podminky.urs.cz/item/CS_URS_2023_01/637121112"/>
    <hyperlink ref="F186" r:id="rId24" display="https://podminky.urs.cz/item/CS_URS_2023_01/899231111"/>
    <hyperlink ref="F188" r:id="rId25" display="https://podminky.urs.cz/item/CS_URS_2023_01/899331111"/>
    <hyperlink ref="F191" r:id="rId26" display="https://podminky.urs.cz/item/CS_URS_2023_01/915321115"/>
    <hyperlink ref="F194" r:id="rId27" display="https://podminky.urs.cz/item/CS_URS_2023_01/915611111"/>
    <hyperlink ref="F196" r:id="rId28" display="https://podminky.urs.cz/item/CS_URS_2023_01/916131213"/>
    <hyperlink ref="F205" r:id="rId29" display="https://podminky.urs.cz/item/CS_URS_2023_01/916331112"/>
    <hyperlink ref="F212" r:id="rId30" display="https://podminky.urs.cz/item/CS_URS_2023_01/919726121"/>
    <hyperlink ref="F216" r:id="rId31" display="https://podminky.urs.cz/item/CS_URS_2023_01/997221551"/>
    <hyperlink ref="F219" r:id="rId32" display="https://podminky.urs.cz/item/CS_URS_2023_01/997221559"/>
    <hyperlink ref="F222" r:id="rId33" display="https://podminky.urs.cz/item/CS_URS_2023_01/997221561"/>
    <hyperlink ref="F227" r:id="rId34" display="https://podminky.urs.cz/item/CS_URS_2023_01/997221569"/>
    <hyperlink ref="F230" r:id="rId35" display="https://podminky.urs.cz/item/CS_URS_2023_01/997221611"/>
    <hyperlink ref="F233" r:id="rId36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747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ROUND((SUM(BE92:BE220)),  2)</f>
        <v>0</v>
      </c>
      <c r="G35" s="39"/>
      <c r="H35" s="39"/>
      <c r="I35" s="158">
        <v>0.20999999999999999</v>
      </c>
      <c r="J35" s="157">
        <f>ROUND(((SUM(BE92:BE220))*I35),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ROUND((SUM(BF92:BF220)),  2)</f>
        <v>0</v>
      </c>
      <c r="G36" s="39"/>
      <c r="H36" s="39"/>
      <c r="I36" s="158">
        <v>0.14999999999999999</v>
      </c>
      <c r="J36" s="157">
        <f>ROUND(((SUM(BF92:BF220))*I36),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ROUND((SUM(BG92:BG220)),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ROUND((SUM(BH92:BH220)),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ROUND((SUM(BI92:BI220)),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1.5 - Sjezd do MK - 5.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J147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J172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J176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J201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J218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Rekonstrukce chodníku ul. Jiříkovská, Rumburk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178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1.5 - Sjezd do MK - 5. sjezd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k.ú. Rumburk</v>
      </c>
      <c r="G86" s="41"/>
      <c r="H86" s="41"/>
      <c r="I86" s="33" t="s">
        <v>23</v>
      </c>
      <c r="J86" s="73" t="str">
        <f>IF(J14="","",J14)</f>
        <v>5. 4. 2023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32</v>
      </c>
      <c r="J88" s="37" t="str">
        <f>E23</f>
        <v xml:space="preserve">ProProjekt s.r.o.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IF(E20="","",E20)</f>
        <v>Vyplň údaj</v>
      </c>
      <c r="G89" s="41"/>
      <c r="H89" s="41"/>
      <c r="I89" s="33" t="s">
        <v>37</v>
      </c>
      <c r="J89" s="37" t="str">
        <f>E26</f>
        <v>Martin Rousek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190</v>
      </c>
      <c r="D91" s="189" t="s">
        <v>60</v>
      </c>
      <c r="E91" s="189" t="s">
        <v>56</v>
      </c>
      <c r="F91" s="189" t="s">
        <v>57</v>
      </c>
      <c r="G91" s="189" t="s">
        <v>191</v>
      </c>
      <c r="H91" s="189" t="s">
        <v>192</v>
      </c>
      <c r="I91" s="189" t="s">
        <v>193</v>
      </c>
      <c r="J91" s="189" t="s">
        <v>183</v>
      </c>
      <c r="K91" s="190" t="s">
        <v>194</v>
      </c>
      <c r="L91" s="191"/>
      <c r="M91" s="93" t="s">
        <v>19</v>
      </c>
      <c r="N91" s="94" t="s">
        <v>45</v>
      </c>
      <c r="O91" s="94" t="s">
        <v>195</v>
      </c>
      <c r="P91" s="94" t="s">
        <v>196</v>
      </c>
      <c r="Q91" s="94" t="s">
        <v>197</v>
      </c>
      <c r="R91" s="94" t="s">
        <v>198</v>
      </c>
      <c r="S91" s="94" t="s">
        <v>199</v>
      </c>
      <c r="T91" s="95" t="s">
        <v>200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201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14.4326352</v>
      </c>
      <c r="S92" s="97"/>
      <c r="T92" s="195">
        <f>T93</f>
        <v>16.020199999999999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184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242</v>
      </c>
      <c r="F93" s="200" t="s">
        <v>243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P94+P147+P172+P176+P201+P218</f>
        <v>0</v>
      </c>
      <c r="Q93" s="205"/>
      <c r="R93" s="206">
        <f>R94+R147+R172+R176+R201+R218</f>
        <v>14.4326352</v>
      </c>
      <c r="S93" s="205"/>
      <c r="T93" s="207">
        <f>T94+T147+T172+T176+T201+T218</f>
        <v>16.020199999999999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75</v>
      </c>
      <c r="AY93" s="208" t="s">
        <v>205</v>
      </c>
      <c r="BK93" s="210">
        <f>BK94+BK147+BK172+BK176+BK201+BK218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79</v>
      </c>
      <c r="F94" s="211" t="s">
        <v>244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SUM(P95:P146)</f>
        <v>0</v>
      </c>
      <c r="Q94" s="205"/>
      <c r="R94" s="206">
        <f>SUM(R95:R146)</f>
        <v>3.7029999999999998</v>
      </c>
      <c r="S94" s="205"/>
      <c r="T94" s="207">
        <f>SUM(T95:T146)</f>
        <v>16.020199999999999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SUM(BK95:BK146)</f>
        <v>0</v>
      </c>
    </row>
    <row r="95" s="2" customFormat="1" ht="37.8" customHeight="1">
      <c r="A95" s="39"/>
      <c r="B95" s="40"/>
      <c r="C95" s="213" t="s">
        <v>79</v>
      </c>
      <c r="D95" s="213" t="s">
        <v>208</v>
      </c>
      <c r="E95" s="214" t="s">
        <v>748</v>
      </c>
      <c r="F95" s="215" t="s">
        <v>749</v>
      </c>
      <c r="G95" s="216" t="s">
        <v>247</v>
      </c>
      <c r="H95" s="217">
        <v>3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0.17000000000000001</v>
      </c>
      <c r="T95" s="223">
        <f>S95*H95</f>
        <v>0.51000000000000001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750</v>
      </c>
    </row>
    <row r="96" s="2" customFormat="1">
      <c r="A96" s="39"/>
      <c r="B96" s="40"/>
      <c r="C96" s="41"/>
      <c r="D96" s="226" t="s">
        <v>215</v>
      </c>
      <c r="E96" s="41"/>
      <c r="F96" s="227" t="s">
        <v>751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752</v>
      </c>
      <c r="G97" s="236"/>
      <c r="H97" s="240">
        <v>3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37.8" customHeight="1">
      <c r="A98" s="39"/>
      <c r="B98" s="40"/>
      <c r="C98" s="213" t="s">
        <v>83</v>
      </c>
      <c r="D98" s="213" t="s">
        <v>208</v>
      </c>
      <c r="E98" s="214" t="s">
        <v>444</v>
      </c>
      <c r="F98" s="215" t="s">
        <v>445</v>
      </c>
      <c r="G98" s="216" t="s">
        <v>247</v>
      </c>
      <c r="H98" s="217">
        <v>9.5999999999999996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0.28999999999999998</v>
      </c>
      <c r="T98" s="223">
        <f>S98*H98</f>
        <v>2.7839999999999998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753</v>
      </c>
    </row>
    <row r="99" s="2" customFormat="1">
      <c r="A99" s="39"/>
      <c r="B99" s="40"/>
      <c r="C99" s="41"/>
      <c r="D99" s="226" t="s">
        <v>215</v>
      </c>
      <c r="E99" s="41"/>
      <c r="F99" s="227" t="s">
        <v>447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754</v>
      </c>
      <c r="G100" s="236"/>
      <c r="H100" s="240">
        <v>34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75</v>
      </c>
      <c r="AY100" s="246" t="s">
        <v>205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755</v>
      </c>
      <c r="G101" s="236"/>
      <c r="H101" s="240">
        <v>-24.399999999999999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75</v>
      </c>
      <c r="AY101" s="246" t="s">
        <v>205</v>
      </c>
    </row>
    <row r="102" s="14" customFormat="1">
      <c r="A102" s="14"/>
      <c r="B102" s="247"/>
      <c r="C102" s="248"/>
      <c r="D102" s="237" t="s">
        <v>250</v>
      </c>
      <c r="E102" s="249" t="s">
        <v>19</v>
      </c>
      <c r="F102" s="250" t="s">
        <v>253</v>
      </c>
      <c r="G102" s="248"/>
      <c r="H102" s="251">
        <v>9.6000000000000014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250</v>
      </c>
      <c r="AU102" s="257" t="s">
        <v>83</v>
      </c>
      <c r="AV102" s="14" t="s">
        <v>149</v>
      </c>
      <c r="AW102" s="14" t="s">
        <v>36</v>
      </c>
      <c r="AX102" s="14" t="s">
        <v>79</v>
      </c>
      <c r="AY102" s="257" t="s">
        <v>205</v>
      </c>
    </row>
    <row r="103" s="2" customFormat="1" ht="33" customHeight="1">
      <c r="A103" s="39"/>
      <c r="B103" s="40"/>
      <c r="C103" s="213" t="s">
        <v>126</v>
      </c>
      <c r="D103" s="213" t="s">
        <v>208</v>
      </c>
      <c r="E103" s="214" t="s">
        <v>450</v>
      </c>
      <c r="F103" s="215" t="s">
        <v>451</v>
      </c>
      <c r="G103" s="216" t="s">
        <v>247</v>
      </c>
      <c r="H103" s="217">
        <v>9.5999999999999996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0.23999999999999999</v>
      </c>
      <c r="T103" s="223">
        <f>S103*H103</f>
        <v>2.3039999999999998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756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453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754</v>
      </c>
      <c r="G105" s="236"/>
      <c r="H105" s="240">
        <v>34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75</v>
      </c>
      <c r="AY105" s="246" t="s">
        <v>205</v>
      </c>
    </row>
    <row r="106" s="13" customFormat="1">
      <c r="A106" s="13"/>
      <c r="B106" s="235"/>
      <c r="C106" s="236"/>
      <c r="D106" s="237" t="s">
        <v>250</v>
      </c>
      <c r="E106" s="238" t="s">
        <v>19</v>
      </c>
      <c r="F106" s="239" t="s">
        <v>755</v>
      </c>
      <c r="G106" s="236"/>
      <c r="H106" s="240">
        <v>-24.399999999999999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250</v>
      </c>
      <c r="AU106" s="246" t="s">
        <v>83</v>
      </c>
      <c r="AV106" s="13" t="s">
        <v>83</v>
      </c>
      <c r="AW106" s="13" t="s">
        <v>36</v>
      </c>
      <c r="AX106" s="13" t="s">
        <v>75</v>
      </c>
      <c r="AY106" s="246" t="s">
        <v>205</v>
      </c>
    </row>
    <row r="107" s="14" customFormat="1">
      <c r="A107" s="14"/>
      <c r="B107" s="247"/>
      <c r="C107" s="248"/>
      <c r="D107" s="237" t="s">
        <v>250</v>
      </c>
      <c r="E107" s="249" t="s">
        <v>19</v>
      </c>
      <c r="F107" s="250" t="s">
        <v>253</v>
      </c>
      <c r="G107" s="248"/>
      <c r="H107" s="251">
        <v>9.6000000000000014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250</v>
      </c>
      <c r="AU107" s="257" t="s">
        <v>83</v>
      </c>
      <c r="AV107" s="14" t="s">
        <v>149</v>
      </c>
      <c r="AW107" s="14" t="s">
        <v>36</v>
      </c>
      <c r="AX107" s="14" t="s">
        <v>79</v>
      </c>
      <c r="AY107" s="257" t="s">
        <v>205</v>
      </c>
    </row>
    <row r="108" s="2" customFormat="1" ht="33" customHeight="1">
      <c r="A108" s="39"/>
      <c r="B108" s="40"/>
      <c r="C108" s="213" t="s">
        <v>149</v>
      </c>
      <c r="D108" s="213" t="s">
        <v>208</v>
      </c>
      <c r="E108" s="214" t="s">
        <v>245</v>
      </c>
      <c r="F108" s="215" t="s">
        <v>246</v>
      </c>
      <c r="G108" s="216" t="s">
        <v>247</v>
      </c>
      <c r="H108" s="217">
        <v>10.699999999999999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0.32500000000000001</v>
      </c>
      <c r="T108" s="223">
        <f>S108*H108</f>
        <v>3.4775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757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249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13" customFormat="1">
      <c r="A110" s="13"/>
      <c r="B110" s="235"/>
      <c r="C110" s="236"/>
      <c r="D110" s="237" t="s">
        <v>250</v>
      </c>
      <c r="E110" s="238" t="s">
        <v>19</v>
      </c>
      <c r="F110" s="239" t="s">
        <v>758</v>
      </c>
      <c r="G110" s="236"/>
      <c r="H110" s="240">
        <v>10.699999999999999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250</v>
      </c>
      <c r="AU110" s="246" t="s">
        <v>83</v>
      </c>
      <c r="AV110" s="13" t="s">
        <v>83</v>
      </c>
      <c r="AW110" s="13" t="s">
        <v>36</v>
      </c>
      <c r="AX110" s="13" t="s">
        <v>79</v>
      </c>
      <c r="AY110" s="246" t="s">
        <v>205</v>
      </c>
    </row>
    <row r="111" s="2" customFormat="1" ht="33" customHeight="1">
      <c r="A111" s="39"/>
      <c r="B111" s="40"/>
      <c r="C111" s="213" t="s">
        <v>204</v>
      </c>
      <c r="D111" s="213" t="s">
        <v>208</v>
      </c>
      <c r="E111" s="214" t="s">
        <v>254</v>
      </c>
      <c r="F111" s="215" t="s">
        <v>255</v>
      </c>
      <c r="G111" s="216" t="s">
        <v>247</v>
      </c>
      <c r="H111" s="217">
        <v>10.699999999999999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0.098000000000000004</v>
      </c>
      <c r="T111" s="223">
        <f>S111*H111</f>
        <v>1.0486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759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257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8" t="s">
        <v>19</v>
      </c>
      <c r="F113" s="239" t="s">
        <v>758</v>
      </c>
      <c r="G113" s="236"/>
      <c r="H113" s="240">
        <v>10.699999999999999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36</v>
      </c>
      <c r="AX113" s="13" t="s">
        <v>79</v>
      </c>
      <c r="AY113" s="246" t="s">
        <v>205</v>
      </c>
    </row>
    <row r="114" s="2" customFormat="1" ht="33" customHeight="1">
      <c r="A114" s="39"/>
      <c r="B114" s="40"/>
      <c r="C114" s="213" t="s">
        <v>275</v>
      </c>
      <c r="D114" s="213" t="s">
        <v>208</v>
      </c>
      <c r="E114" s="214" t="s">
        <v>457</v>
      </c>
      <c r="F114" s="215" t="s">
        <v>458</v>
      </c>
      <c r="G114" s="216" t="s">
        <v>247</v>
      </c>
      <c r="H114" s="217">
        <v>9.5999999999999996</v>
      </c>
      <c r="I114" s="218"/>
      <c r="J114" s="219">
        <f>ROUND(I114*H114,2)</f>
        <v>0</v>
      </c>
      <c r="K114" s="215" t="s">
        <v>212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0.316</v>
      </c>
      <c r="T114" s="223">
        <f>S114*H114</f>
        <v>3.0335999999999999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149</v>
      </c>
      <c r="AT114" s="224" t="s">
        <v>208</v>
      </c>
      <c r="AU114" s="224" t="s">
        <v>83</v>
      </c>
      <c r="AY114" s="18" t="s">
        <v>205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149</v>
      </c>
      <c r="BM114" s="224" t="s">
        <v>760</v>
      </c>
    </row>
    <row r="115" s="2" customFormat="1">
      <c r="A115" s="39"/>
      <c r="B115" s="40"/>
      <c r="C115" s="41"/>
      <c r="D115" s="226" t="s">
        <v>215</v>
      </c>
      <c r="E115" s="41"/>
      <c r="F115" s="227" t="s">
        <v>460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83</v>
      </c>
    </row>
    <row r="116" s="13" customFormat="1">
      <c r="A116" s="13"/>
      <c r="B116" s="235"/>
      <c r="C116" s="236"/>
      <c r="D116" s="237" t="s">
        <v>250</v>
      </c>
      <c r="E116" s="238" t="s">
        <v>19</v>
      </c>
      <c r="F116" s="239" t="s">
        <v>754</v>
      </c>
      <c r="G116" s="236"/>
      <c r="H116" s="240">
        <v>34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250</v>
      </c>
      <c r="AU116" s="246" t="s">
        <v>83</v>
      </c>
      <c r="AV116" s="13" t="s">
        <v>83</v>
      </c>
      <c r="AW116" s="13" t="s">
        <v>36</v>
      </c>
      <c r="AX116" s="13" t="s">
        <v>75</v>
      </c>
      <c r="AY116" s="246" t="s">
        <v>205</v>
      </c>
    </row>
    <row r="117" s="13" customFormat="1">
      <c r="A117" s="13"/>
      <c r="B117" s="235"/>
      <c r="C117" s="236"/>
      <c r="D117" s="237" t="s">
        <v>250</v>
      </c>
      <c r="E117" s="238" t="s">
        <v>19</v>
      </c>
      <c r="F117" s="239" t="s">
        <v>755</v>
      </c>
      <c r="G117" s="236"/>
      <c r="H117" s="240">
        <v>-24.399999999999999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250</v>
      </c>
      <c r="AU117" s="246" t="s">
        <v>83</v>
      </c>
      <c r="AV117" s="13" t="s">
        <v>83</v>
      </c>
      <c r="AW117" s="13" t="s">
        <v>36</v>
      </c>
      <c r="AX117" s="13" t="s">
        <v>75</v>
      </c>
      <c r="AY117" s="246" t="s">
        <v>205</v>
      </c>
    </row>
    <row r="118" s="14" customFormat="1">
      <c r="A118" s="14"/>
      <c r="B118" s="247"/>
      <c r="C118" s="248"/>
      <c r="D118" s="237" t="s">
        <v>250</v>
      </c>
      <c r="E118" s="249" t="s">
        <v>19</v>
      </c>
      <c r="F118" s="250" t="s">
        <v>253</v>
      </c>
      <c r="G118" s="248"/>
      <c r="H118" s="251">
        <v>9.6000000000000014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250</v>
      </c>
      <c r="AU118" s="257" t="s">
        <v>83</v>
      </c>
      <c r="AV118" s="14" t="s">
        <v>149</v>
      </c>
      <c r="AW118" s="14" t="s">
        <v>36</v>
      </c>
      <c r="AX118" s="14" t="s">
        <v>79</v>
      </c>
      <c r="AY118" s="257" t="s">
        <v>205</v>
      </c>
    </row>
    <row r="119" s="2" customFormat="1" ht="24.15" customHeight="1">
      <c r="A119" s="39"/>
      <c r="B119" s="40"/>
      <c r="C119" s="213" t="s">
        <v>280</v>
      </c>
      <c r="D119" s="213" t="s">
        <v>208</v>
      </c>
      <c r="E119" s="214" t="s">
        <v>258</v>
      </c>
      <c r="F119" s="215" t="s">
        <v>259</v>
      </c>
      <c r="G119" s="216" t="s">
        <v>260</v>
      </c>
      <c r="H119" s="217">
        <v>12.5</v>
      </c>
      <c r="I119" s="218"/>
      <c r="J119" s="219">
        <f>ROUND(I119*H119,2)</f>
        <v>0</v>
      </c>
      <c r="K119" s="215" t="s">
        <v>212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0.20499999999999999</v>
      </c>
      <c r="T119" s="223">
        <f>S119*H119</f>
        <v>2.5625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149</v>
      </c>
      <c r="AT119" s="224" t="s">
        <v>208</v>
      </c>
      <c r="AU119" s="224" t="s">
        <v>83</v>
      </c>
      <c r="AY119" s="18" t="s">
        <v>205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149</v>
      </c>
      <c r="BM119" s="224" t="s">
        <v>761</v>
      </c>
    </row>
    <row r="120" s="2" customFormat="1">
      <c r="A120" s="39"/>
      <c r="B120" s="40"/>
      <c r="C120" s="41"/>
      <c r="D120" s="226" t="s">
        <v>215</v>
      </c>
      <c r="E120" s="41"/>
      <c r="F120" s="227" t="s">
        <v>262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215</v>
      </c>
      <c r="AU120" s="18" t="s">
        <v>83</v>
      </c>
    </row>
    <row r="121" s="13" customFormat="1">
      <c r="A121" s="13"/>
      <c r="B121" s="235"/>
      <c r="C121" s="236"/>
      <c r="D121" s="237" t="s">
        <v>250</v>
      </c>
      <c r="E121" s="238" t="s">
        <v>19</v>
      </c>
      <c r="F121" s="239" t="s">
        <v>762</v>
      </c>
      <c r="G121" s="236"/>
      <c r="H121" s="240">
        <v>12.5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250</v>
      </c>
      <c r="AU121" s="246" t="s">
        <v>83</v>
      </c>
      <c r="AV121" s="13" t="s">
        <v>83</v>
      </c>
      <c r="AW121" s="13" t="s">
        <v>36</v>
      </c>
      <c r="AX121" s="13" t="s">
        <v>79</v>
      </c>
      <c r="AY121" s="246" t="s">
        <v>205</v>
      </c>
    </row>
    <row r="122" s="2" customFormat="1" ht="24.15" customHeight="1">
      <c r="A122" s="39"/>
      <c r="B122" s="40"/>
      <c r="C122" s="213" t="s">
        <v>286</v>
      </c>
      <c r="D122" s="213" t="s">
        <v>208</v>
      </c>
      <c r="E122" s="214" t="s">
        <v>463</v>
      </c>
      <c r="F122" s="215" t="s">
        <v>464</v>
      </c>
      <c r="G122" s="216" t="s">
        <v>260</v>
      </c>
      <c r="H122" s="217">
        <v>7.5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0.040000000000000001</v>
      </c>
      <c r="T122" s="223">
        <f>S122*H122</f>
        <v>0.29999999999999999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763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466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13" customFormat="1">
      <c r="A124" s="13"/>
      <c r="B124" s="235"/>
      <c r="C124" s="236"/>
      <c r="D124" s="237" t="s">
        <v>250</v>
      </c>
      <c r="E124" s="238" t="s">
        <v>19</v>
      </c>
      <c r="F124" s="239" t="s">
        <v>764</v>
      </c>
      <c r="G124" s="236"/>
      <c r="H124" s="240">
        <v>7.5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250</v>
      </c>
      <c r="AU124" s="246" t="s">
        <v>83</v>
      </c>
      <c r="AV124" s="13" t="s">
        <v>83</v>
      </c>
      <c r="AW124" s="13" t="s">
        <v>36</v>
      </c>
      <c r="AX124" s="13" t="s">
        <v>79</v>
      </c>
      <c r="AY124" s="246" t="s">
        <v>205</v>
      </c>
    </row>
    <row r="125" s="2" customFormat="1" ht="24.15" customHeight="1">
      <c r="A125" s="39"/>
      <c r="B125" s="40"/>
      <c r="C125" s="213" t="s">
        <v>291</v>
      </c>
      <c r="D125" s="213" t="s">
        <v>208</v>
      </c>
      <c r="E125" s="214" t="s">
        <v>265</v>
      </c>
      <c r="F125" s="215" t="s">
        <v>266</v>
      </c>
      <c r="G125" s="216" t="s">
        <v>267</v>
      </c>
      <c r="H125" s="217">
        <v>0.40300000000000002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765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269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13" customFormat="1">
      <c r="A127" s="13"/>
      <c r="B127" s="235"/>
      <c r="C127" s="236"/>
      <c r="D127" s="237" t="s">
        <v>250</v>
      </c>
      <c r="E127" s="238" t="s">
        <v>19</v>
      </c>
      <c r="F127" s="239" t="s">
        <v>766</v>
      </c>
      <c r="G127" s="236"/>
      <c r="H127" s="240">
        <v>0.40300000000000002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36</v>
      </c>
      <c r="AX127" s="13" t="s">
        <v>79</v>
      </c>
      <c r="AY127" s="246" t="s">
        <v>205</v>
      </c>
    </row>
    <row r="128" s="2" customFormat="1" ht="24.15" customHeight="1">
      <c r="A128" s="39"/>
      <c r="B128" s="40"/>
      <c r="C128" s="213" t="s">
        <v>297</v>
      </c>
      <c r="D128" s="213" t="s">
        <v>208</v>
      </c>
      <c r="E128" s="214" t="s">
        <v>271</v>
      </c>
      <c r="F128" s="215" t="s">
        <v>272</v>
      </c>
      <c r="G128" s="216" t="s">
        <v>267</v>
      </c>
      <c r="H128" s="217">
        <v>0.40300000000000002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767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274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2" customFormat="1" ht="37.8" customHeight="1">
      <c r="A130" s="39"/>
      <c r="B130" s="40"/>
      <c r="C130" s="213" t="s">
        <v>304</v>
      </c>
      <c r="D130" s="213" t="s">
        <v>208</v>
      </c>
      <c r="E130" s="214" t="s">
        <v>276</v>
      </c>
      <c r="F130" s="215" t="s">
        <v>277</v>
      </c>
      <c r="G130" s="216" t="s">
        <v>267</v>
      </c>
      <c r="H130" s="217">
        <v>0.40300000000000002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768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279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2" customFormat="1" ht="37.8" customHeight="1">
      <c r="A132" s="39"/>
      <c r="B132" s="40"/>
      <c r="C132" s="213" t="s">
        <v>309</v>
      </c>
      <c r="D132" s="213" t="s">
        <v>208</v>
      </c>
      <c r="E132" s="214" t="s">
        <v>281</v>
      </c>
      <c r="F132" s="215" t="s">
        <v>282</v>
      </c>
      <c r="G132" s="216" t="s">
        <v>267</v>
      </c>
      <c r="H132" s="217">
        <v>12.09</v>
      </c>
      <c r="I132" s="218"/>
      <c r="J132" s="219">
        <f>ROUND(I132*H132,2)</f>
        <v>0</v>
      </c>
      <c r="K132" s="215" t="s">
        <v>212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149</v>
      </c>
      <c r="AT132" s="224" t="s">
        <v>208</v>
      </c>
      <c r="AU132" s="224" t="s">
        <v>83</v>
      </c>
      <c r="AY132" s="18" t="s">
        <v>205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149</v>
      </c>
      <c r="BM132" s="224" t="s">
        <v>769</v>
      </c>
    </row>
    <row r="133" s="2" customFormat="1">
      <c r="A133" s="39"/>
      <c r="B133" s="40"/>
      <c r="C133" s="41"/>
      <c r="D133" s="226" t="s">
        <v>215</v>
      </c>
      <c r="E133" s="41"/>
      <c r="F133" s="227" t="s">
        <v>284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83</v>
      </c>
    </row>
    <row r="134" s="13" customFormat="1">
      <c r="A134" s="13"/>
      <c r="B134" s="235"/>
      <c r="C134" s="236"/>
      <c r="D134" s="237" t="s">
        <v>250</v>
      </c>
      <c r="E134" s="236"/>
      <c r="F134" s="239" t="s">
        <v>770</v>
      </c>
      <c r="G134" s="236"/>
      <c r="H134" s="240">
        <v>12.09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250</v>
      </c>
      <c r="AU134" s="246" t="s">
        <v>83</v>
      </c>
      <c r="AV134" s="13" t="s">
        <v>83</v>
      </c>
      <c r="AW134" s="13" t="s">
        <v>4</v>
      </c>
      <c r="AX134" s="13" t="s">
        <v>79</v>
      </c>
      <c r="AY134" s="246" t="s">
        <v>205</v>
      </c>
    </row>
    <row r="135" s="2" customFormat="1" ht="24.15" customHeight="1">
      <c r="A135" s="39"/>
      <c r="B135" s="40"/>
      <c r="C135" s="213" t="s">
        <v>316</v>
      </c>
      <c r="D135" s="213" t="s">
        <v>208</v>
      </c>
      <c r="E135" s="214" t="s">
        <v>287</v>
      </c>
      <c r="F135" s="215" t="s">
        <v>288</v>
      </c>
      <c r="G135" s="216" t="s">
        <v>267</v>
      </c>
      <c r="H135" s="217">
        <v>0.40300000000000002</v>
      </c>
      <c r="I135" s="218"/>
      <c r="J135" s="219">
        <f>ROUND(I135*H135,2)</f>
        <v>0</v>
      </c>
      <c r="K135" s="215" t="s">
        <v>212</v>
      </c>
      <c r="L135" s="45"/>
      <c r="M135" s="220" t="s">
        <v>19</v>
      </c>
      <c r="N135" s="221" t="s">
        <v>46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149</v>
      </c>
      <c r="AT135" s="224" t="s">
        <v>208</v>
      </c>
      <c r="AU135" s="224" t="s">
        <v>83</v>
      </c>
      <c r="AY135" s="18" t="s">
        <v>205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149</v>
      </c>
      <c r="BM135" s="224" t="s">
        <v>771</v>
      </c>
    </row>
    <row r="136" s="2" customFormat="1">
      <c r="A136" s="39"/>
      <c r="B136" s="40"/>
      <c r="C136" s="41"/>
      <c r="D136" s="226" t="s">
        <v>215</v>
      </c>
      <c r="E136" s="41"/>
      <c r="F136" s="227" t="s">
        <v>290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215</v>
      </c>
      <c r="AU136" s="18" t="s">
        <v>83</v>
      </c>
    </row>
    <row r="137" s="2" customFormat="1" ht="24.15" customHeight="1">
      <c r="A137" s="39"/>
      <c r="B137" s="40"/>
      <c r="C137" s="213" t="s">
        <v>322</v>
      </c>
      <c r="D137" s="213" t="s">
        <v>208</v>
      </c>
      <c r="E137" s="214" t="s">
        <v>292</v>
      </c>
      <c r="F137" s="215" t="s">
        <v>293</v>
      </c>
      <c r="G137" s="216" t="s">
        <v>267</v>
      </c>
      <c r="H137" s="217">
        <v>1.6100000000000001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772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295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773</v>
      </c>
      <c r="G139" s="236"/>
      <c r="H139" s="240">
        <v>1.6100000000000001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79</v>
      </c>
      <c r="AY139" s="246" t="s">
        <v>205</v>
      </c>
    </row>
    <row r="140" s="2" customFormat="1" ht="16.5" customHeight="1">
      <c r="A140" s="39"/>
      <c r="B140" s="40"/>
      <c r="C140" s="258" t="s">
        <v>8</v>
      </c>
      <c r="D140" s="258" t="s">
        <v>298</v>
      </c>
      <c r="E140" s="259" t="s">
        <v>299</v>
      </c>
      <c r="F140" s="260" t="s">
        <v>300</v>
      </c>
      <c r="G140" s="261" t="s">
        <v>301</v>
      </c>
      <c r="H140" s="262">
        <v>3.7029999999999998</v>
      </c>
      <c r="I140" s="263"/>
      <c r="J140" s="264">
        <f>ROUND(I140*H140,2)</f>
        <v>0</v>
      </c>
      <c r="K140" s="260" t="s">
        <v>212</v>
      </c>
      <c r="L140" s="265"/>
      <c r="M140" s="266" t="s">
        <v>19</v>
      </c>
      <c r="N140" s="267" t="s">
        <v>46</v>
      </c>
      <c r="O140" s="85"/>
      <c r="P140" s="222">
        <f>O140*H140</f>
        <v>0</v>
      </c>
      <c r="Q140" s="222">
        <v>1</v>
      </c>
      <c r="R140" s="222">
        <f>Q140*H140</f>
        <v>3.7029999999999998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286</v>
      </c>
      <c r="AT140" s="224" t="s">
        <v>298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774</v>
      </c>
    </row>
    <row r="141" s="13" customFormat="1">
      <c r="A141" s="13"/>
      <c r="B141" s="235"/>
      <c r="C141" s="236"/>
      <c r="D141" s="237" t="s">
        <v>250</v>
      </c>
      <c r="E141" s="236"/>
      <c r="F141" s="239" t="s">
        <v>775</v>
      </c>
      <c r="G141" s="236"/>
      <c r="H141" s="240">
        <v>3.7029999999999998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4</v>
      </c>
      <c r="AX141" s="13" t="s">
        <v>79</v>
      </c>
      <c r="AY141" s="246" t="s">
        <v>205</v>
      </c>
    </row>
    <row r="142" s="2" customFormat="1" ht="24.15" customHeight="1">
      <c r="A142" s="39"/>
      <c r="B142" s="40"/>
      <c r="C142" s="213" t="s">
        <v>334</v>
      </c>
      <c r="D142" s="213" t="s">
        <v>208</v>
      </c>
      <c r="E142" s="214" t="s">
        <v>305</v>
      </c>
      <c r="F142" s="215" t="s">
        <v>306</v>
      </c>
      <c r="G142" s="216" t="s">
        <v>267</v>
      </c>
      <c r="H142" s="217">
        <v>0.40300000000000002</v>
      </c>
      <c r="I142" s="218"/>
      <c r="J142" s="219">
        <f>ROUND(I142*H142,2)</f>
        <v>0</v>
      </c>
      <c r="K142" s="215" t="s">
        <v>212</v>
      </c>
      <c r="L142" s="45"/>
      <c r="M142" s="220" t="s">
        <v>19</v>
      </c>
      <c r="N142" s="221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149</v>
      </c>
      <c r="AT142" s="224" t="s">
        <v>208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776</v>
      </c>
    </row>
    <row r="143" s="2" customFormat="1">
      <c r="A143" s="39"/>
      <c r="B143" s="40"/>
      <c r="C143" s="41"/>
      <c r="D143" s="226" t="s">
        <v>215</v>
      </c>
      <c r="E143" s="41"/>
      <c r="F143" s="227" t="s">
        <v>308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215</v>
      </c>
      <c r="AU143" s="18" t="s">
        <v>83</v>
      </c>
    </row>
    <row r="144" s="2" customFormat="1" ht="16.5" customHeight="1">
      <c r="A144" s="39"/>
      <c r="B144" s="40"/>
      <c r="C144" s="213" t="s">
        <v>339</v>
      </c>
      <c r="D144" s="213" t="s">
        <v>208</v>
      </c>
      <c r="E144" s="214" t="s">
        <v>310</v>
      </c>
      <c r="F144" s="215" t="s">
        <v>311</v>
      </c>
      <c r="G144" s="216" t="s">
        <v>247</v>
      </c>
      <c r="H144" s="217">
        <v>16.100000000000001</v>
      </c>
      <c r="I144" s="218"/>
      <c r="J144" s="219">
        <f>ROUND(I144*H144,2)</f>
        <v>0</v>
      </c>
      <c r="K144" s="215" t="s">
        <v>212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149</v>
      </c>
      <c r="AT144" s="224" t="s">
        <v>208</v>
      </c>
      <c r="AU144" s="224" t="s">
        <v>83</v>
      </c>
      <c r="AY144" s="18" t="s">
        <v>205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149</v>
      </c>
      <c r="BM144" s="224" t="s">
        <v>777</v>
      </c>
    </row>
    <row r="145" s="2" customFormat="1">
      <c r="A145" s="39"/>
      <c r="B145" s="40"/>
      <c r="C145" s="41"/>
      <c r="D145" s="226" t="s">
        <v>215</v>
      </c>
      <c r="E145" s="41"/>
      <c r="F145" s="227" t="s">
        <v>313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215</v>
      </c>
      <c r="AU145" s="18" t="s">
        <v>83</v>
      </c>
    </row>
    <row r="146" s="13" customFormat="1">
      <c r="A146" s="13"/>
      <c r="B146" s="235"/>
      <c r="C146" s="236"/>
      <c r="D146" s="237" t="s">
        <v>250</v>
      </c>
      <c r="E146" s="238" t="s">
        <v>19</v>
      </c>
      <c r="F146" s="239" t="s">
        <v>778</v>
      </c>
      <c r="G146" s="236"/>
      <c r="H146" s="240">
        <v>16.100000000000001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250</v>
      </c>
      <c r="AU146" s="246" t="s">
        <v>83</v>
      </c>
      <c r="AV146" s="13" t="s">
        <v>83</v>
      </c>
      <c r="AW146" s="13" t="s">
        <v>36</v>
      </c>
      <c r="AX146" s="13" t="s">
        <v>79</v>
      </c>
      <c r="AY146" s="246" t="s">
        <v>205</v>
      </c>
    </row>
    <row r="147" s="12" customFormat="1" ht="22.8" customHeight="1">
      <c r="A147" s="12"/>
      <c r="B147" s="197"/>
      <c r="C147" s="198"/>
      <c r="D147" s="199" t="s">
        <v>74</v>
      </c>
      <c r="E147" s="211" t="s">
        <v>204</v>
      </c>
      <c r="F147" s="211" t="s">
        <v>315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SUM(P148:P171)</f>
        <v>0</v>
      </c>
      <c r="Q147" s="205"/>
      <c r="R147" s="206">
        <f>SUM(R148:R171)</f>
        <v>3.6188950000000002</v>
      </c>
      <c r="S147" s="205"/>
      <c r="T147" s="207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79</v>
      </c>
      <c r="AT147" s="209" t="s">
        <v>74</v>
      </c>
      <c r="AU147" s="209" t="s">
        <v>79</v>
      </c>
      <c r="AY147" s="208" t="s">
        <v>205</v>
      </c>
      <c r="BK147" s="210">
        <f>SUM(BK148:BK171)</f>
        <v>0</v>
      </c>
    </row>
    <row r="148" s="2" customFormat="1" ht="21.75" customHeight="1">
      <c r="A148" s="39"/>
      <c r="B148" s="40"/>
      <c r="C148" s="213" t="s">
        <v>344</v>
      </c>
      <c r="D148" s="213" t="s">
        <v>208</v>
      </c>
      <c r="E148" s="214" t="s">
        <v>317</v>
      </c>
      <c r="F148" s="215" t="s">
        <v>318</v>
      </c>
      <c r="G148" s="216" t="s">
        <v>247</v>
      </c>
      <c r="H148" s="217">
        <v>16.100000000000001</v>
      </c>
      <c r="I148" s="218"/>
      <c r="J148" s="219">
        <f>ROUND(I148*H148,2)</f>
        <v>0</v>
      </c>
      <c r="K148" s="215" t="s">
        <v>212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149</v>
      </c>
      <c r="AT148" s="224" t="s">
        <v>208</v>
      </c>
      <c r="AU148" s="224" t="s">
        <v>83</v>
      </c>
      <c r="AY148" s="18" t="s">
        <v>205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149</v>
      </c>
      <c r="BM148" s="224" t="s">
        <v>779</v>
      </c>
    </row>
    <row r="149" s="2" customFormat="1">
      <c r="A149" s="39"/>
      <c r="B149" s="40"/>
      <c r="C149" s="41"/>
      <c r="D149" s="226" t="s">
        <v>215</v>
      </c>
      <c r="E149" s="41"/>
      <c r="F149" s="227" t="s">
        <v>320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83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780</v>
      </c>
      <c r="G150" s="236"/>
      <c r="H150" s="240">
        <v>16.100000000000001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79</v>
      </c>
      <c r="AY150" s="246" t="s">
        <v>205</v>
      </c>
    </row>
    <row r="151" s="2" customFormat="1" ht="37.8" customHeight="1">
      <c r="A151" s="39"/>
      <c r="B151" s="40"/>
      <c r="C151" s="213" t="s">
        <v>350</v>
      </c>
      <c r="D151" s="213" t="s">
        <v>208</v>
      </c>
      <c r="E151" s="214" t="s">
        <v>323</v>
      </c>
      <c r="F151" s="215" t="s">
        <v>324</v>
      </c>
      <c r="G151" s="216" t="s">
        <v>247</v>
      </c>
      <c r="H151" s="217">
        <v>16.100000000000001</v>
      </c>
      <c r="I151" s="218"/>
      <c r="J151" s="219">
        <f>ROUND(I151*H151,2)</f>
        <v>0</v>
      </c>
      <c r="K151" s="215" t="s">
        <v>212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0.089219999999999994</v>
      </c>
      <c r="R151" s="222">
        <f>Q151*H151</f>
        <v>1.436442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149</v>
      </c>
      <c r="AT151" s="224" t="s">
        <v>208</v>
      </c>
      <c r="AU151" s="224" t="s">
        <v>83</v>
      </c>
      <c r="AY151" s="18" t="s">
        <v>205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149</v>
      </c>
      <c r="BM151" s="224" t="s">
        <v>781</v>
      </c>
    </row>
    <row r="152" s="2" customFormat="1">
      <c r="A152" s="39"/>
      <c r="B152" s="40"/>
      <c r="C152" s="41"/>
      <c r="D152" s="226" t="s">
        <v>215</v>
      </c>
      <c r="E152" s="41"/>
      <c r="F152" s="227" t="s">
        <v>326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215</v>
      </c>
      <c r="AU152" s="18" t="s">
        <v>83</v>
      </c>
    </row>
    <row r="153" s="13" customFormat="1">
      <c r="A153" s="13"/>
      <c r="B153" s="235"/>
      <c r="C153" s="236"/>
      <c r="D153" s="237" t="s">
        <v>250</v>
      </c>
      <c r="E153" s="238" t="s">
        <v>19</v>
      </c>
      <c r="F153" s="239" t="s">
        <v>782</v>
      </c>
      <c r="G153" s="236"/>
      <c r="H153" s="240">
        <v>4.0999999999999996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36</v>
      </c>
      <c r="AX153" s="13" t="s">
        <v>75</v>
      </c>
      <c r="AY153" s="246" t="s">
        <v>205</v>
      </c>
    </row>
    <row r="154" s="13" customFormat="1">
      <c r="A154" s="13"/>
      <c r="B154" s="235"/>
      <c r="C154" s="236"/>
      <c r="D154" s="237" t="s">
        <v>250</v>
      </c>
      <c r="E154" s="238" t="s">
        <v>19</v>
      </c>
      <c r="F154" s="239" t="s">
        <v>783</v>
      </c>
      <c r="G154" s="236"/>
      <c r="H154" s="240">
        <v>5.4000000000000004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250</v>
      </c>
      <c r="AU154" s="246" t="s">
        <v>83</v>
      </c>
      <c r="AV154" s="13" t="s">
        <v>83</v>
      </c>
      <c r="AW154" s="13" t="s">
        <v>36</v>
      </c>
      <c r="AX154" s="13" t="s">
        <v>75</v>
      </c>
      <c r="AY154" s="246" t="s">
        <v>205</v>
      </c>
    </row>
    <row r="155" s="13" customFormat="1">
      <c r="A155" s="13"/>
      <c r="B155" s="235"/>
      <c r="C155" s="236"/>
      <c r="D155" s="237" t="s">
        <v>250</v>
      </c>
      <c r="E155" s="238" t="s">
        <v>19</v>
      </c>
      <c r="F155" s="239" t="s">
        <v>784</v>
      </c>
      <c r="G155" s="236"/>
      <c r="H155" s="240">
        <v>6.5999999999999996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36</v>
      </c>
      <c r="AX155" s="13" t="s">
        <v>75</v>
      </c>
      <c r="AY155" s="246" t="s">
        <v>205</v>
      </c>
    </row>
    <row r="156" s="14" customFormat="1">
      <c r="A156" s="14"/>
      <c r="B156" s="247"/>
      <c r="C156" s="248"/>
      <c r="D156" s="237" t="s">
        <v>250</v>
      </c>
      <c r="E156" s="249" t="s">
        <v>19</v>
      </c>
      <c r="F156" s="250" t="s">
        <v>253</v>
      </c>
      <c r="G156" s="248"/>
      <c r="H156" s="251">
        <v>16.100000000000001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250</v>
      </c>
      <c r="AU156" s="257" t="s">
        <v>83</v>
      </c>
      <c r="AV156" s="14" t="s">
        <v>149</v>
      </c>
      <c r="AW156" s="14" t="s">
        <v>36</v>
      </c>
      <c r="AX156" s="14" t="s">
        <v>79</v>
      </c>
      <c r="AY156" s="257" t="s">
        <v>205</v>
      </c>
    </row>
    <row r="157" s="2" customFormat="1" ht="16.5" customHeight="1">
      <c r="A157" s="39"/>
      <c r="B157" s="40"/>
      <c r="C157" s="258" t="s">
        <v>357</v>
      </c>
      <c r="D157" s="258" t="s">
        <v>298</v>
      </c>
      <c r="E157" s="259" t="s">
        <v>330</v>
      </c>
      <c r="F157" s="260" t="s">
        <v>331</v>
      </c>
      <c r="G157" s="261" t="s">
        <v>247</v>
      </c>
      <c r="H157" s="262">
        <v>4.2229999999999999</v>
      </c>
      <c r="I157" s="263"/>
      <c r="J157" s="264">
        <f>ROUND(I157*H157,2)</f>
        <v>0</v>
      </c>
      <c r="K157" s="260" t="s">
        <v>212</v>
      </c>
      <c r="L157" s="265"/>
      <c r="M157" s="266" t="s">
        <v>19</v>
      </c>
      <c r="N157" s="267" t="s">
        <v>46</v>
      </c>
      <c r="O157" s="85"/>
      <c r="P157" s="222">
        <f>O157*H157</f>
        <v>0</v>
      </c>
      <c r="Q157" s="222">
        <v>0.13100000000000001</v>
      </c>
      <c r="R157" s="222">
        <f>Q157*H157</f>
        <v>0.55321299999999995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286</v>
      </c>
      <c r="AT157" s="224" t="s">
        <v>298</v>
      </c>
      <c r="AU157" s="224" t="s">
        <v>83</v>
      </c>
      <c r="AY157" s="18" t="s">
        <v>205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149</v>
      </c>
      <c r="BM157" s="224" t="s">
        <v>785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782</v>
      </c>
      <c r="G158" s="236"/>
      <c r="H158" s="240">
        <v>4.0999999999999996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79</v>
      </c>
      <c r="AY158" s="246" t="s">
        <v>205</v>
      </c>
    </row>
    <row r="159" s="13" customFormat="1">
      <c r="A159" s="13"/>
      <c r="B159" s="235"/>
      <c r="C159" s="236"/>
      <c r="D159" s="237" t="s">
        <v>250</v>
      </c>
      <c r="E159" s="236"/>
      <c r="F159" s="239" t="s">
        <v>786</v>
      </c>
      <c r="G159" s="236"/>
      <c r="H159" s="240">
        <v>4.2229999999999999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4</v>
      </c>
      <c r="AX159" s="13" t="s">
        <v>79</v>
      </c>
      <c r="AY159" s="246" t="s">
        <v>205</v>
      </c>
    </row>
    <row r="160" s="2" customFormat="1" ht="16.5" customHeight="1">
      <c r="A160" s="39"/>
      <c r="B160" s="40"/>
      <c r="C160" s="258" t="s">
        <v>7</v>
      </c>
      <c r="D160" s="258" t="s">
        <v>298</v>
      </c>
      <c r="E160" s="259" t="s">
        <v>335</v>
      </c>
      <c r="F160" s="260" t="s">
        <v>336</v>
      </c>
      <c r="G160" s="261" t="s">
        <v>247</v>
      </c>
      <c r="H160" s="262">
        <v>6.798</v>
      </c>
      <c r="I160" s="263"/>
      <c r="J160" s="264">
        <f>ROUND(I160*H160,2)</f>
        <v>0</v>
      </c>
      <c r="K160" s="260" t="s">
        <v>212</v>
      </c>
      <c r="L160" s="265"/>
      <c r="M160" s="266" t="s">
        <v>19</v>
      </c>
      <c r="N160" s="267" t="s">
        <v>46</v>
      </c>
      <c r="O160" s="85"/>
      <c r="P160" s="222">
        <f>O160*H160</f>
        <v>0</v>
      </c>
      <c r="Q160" s="222">
        <v>0.13100000000000001</v>
      </c>
      <c r="R160" s="222">
        <f>Q160*H160</f>
        <v>0.89053800000000005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286</v>
      </c>
      <c r="AT160" s="224" t="s">
        <v>298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787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784</v>
      </c>
      <c r="G161" s="236"/>
      <c r="H161" s="240">
        <v>6.5999999999999996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79</v>
      </c>
      <c r="AY161" s="246" t="s">
        <v>205</v>
      </c>
    </row>
    <row r="162" s="13" customFormat="1">
      <c r="A162" s="13"/>
      <c r="B162" s="235"/>
      <c r="C162" s="236"/>
      <c r="D162" s="237" t="s">
        <v>250</v>
      </c>
      <c r="E162" s="236"/>
      <c r="F162" s="239" t="s">
        <v>788</v>
      </c>
      <c r="G162" s="236"/>
      <c r="H162" s="240">
        <v>6.798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4</v>
      </c>
      <c r="AX162" s="13" t="s">
        <v>79</v>
      </c>
      <c r="AY162" s="246" t="s">
        <v>205</v>
      </c>
    </row>
    <row r="163" s="2" customFormat="1" ht="24.15" customHeight="1">
      <c r="A163" s="39"/>
      <c r="B163" s="40"/>
      <c r="C163" s="258" t="s">
        <v>370</v>
      </c>
      <c r="D163" s="258" t="s">
        <v>298</v>
      </c>
      <c r="E163" s="259" t="s">
        <v>340</v>
      </c>
      <c r="F163" s="260" t="s">
        <v>341</v>
      </c>
      <c r="G163" s="261" t="s">
        <v>247</v>
      </c>
      <c r="H163" s="262">
        <v>5.5620000000000003</v>
      </c>
      <c r="I163" s="263"/>
      <c r="J163" s="264">
        <f>ROUND(I163*H163,2)</f>
        <v>0</v>
      </c>
      <c r="K163" s="260" t="s">
        <v>19</v>
      </c>
      <c r="L163" s="265"/>
      <c r="M163" s="266" t="s">
        <v>19</v>
      </c>
      <c r="N163" s="267" t="s">
        <v>46</v>
      </c>
      <c r="O163" s="85"/>
      <c r="P163" s="222">
        <f>O163*H163</f>
        <v>0</v>
      </c>
      <c r="Q163" s="222">
        <v>0.13100000000000001</v>
      </c>
      <c r="R163" s="222">
        <f>Q163*H163</f>
        <v>0.7286220000000001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286</v>
      </c>
      <c r="AT163" s="224" t="s">
        <v>298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789</v>
      </c>
    </row>
    <row r="164" s="13" customFormat="1">
      <c r="A164" s="13"/>
      <c r="B164" s="235"/>
      <c r="C164" s="236"/>
      <c r="D164" s="237" t="s">
        <v>250</v>
      </c>
      <c r="E164" s="238" t="s">
        <v>19</v>
      </c>
      <c r="F164" s="239" t="s">
        <v>783</v>
      </c>
      <c r="G164" s="236"/>
      <c r="H164" s="240">
        <v>5.4000000000000004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250</v>
      </c>
      <c r="AU164" s="246" t="s">
        <v>83</v>
      </c>
      <c r="AV164" s="13" t="s">
        <v>83</v>
      </c>
      <c r="AW164" s="13" t="s">
        <v>36</v>
      </c>
      <c r="AX164" s="13" t="s">
        <v>79</v>
      </c>
      <c r="AY164" s="246" t="s">
        <v>205</v>
      </c>
    </row>
    <row r="165" s="13" customFormat="1">
      <c r="A165" s="13"/>
      <c r="B165" s="235"/>
      <c r="C165" s="236"/>
      <c r="D165" s="237" t="s">
        <v>250</v>
      </c>
      <c r="E165" s="236"/>
      <c r="F165" s="239" t="s">
        <v>790</v>
      </c>
      <c r="G165" s="236"/>
      <c r="H165" s="240">
        <v>5.5620000000000003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250</v>
      </c>
      <c r="AU165" s="246" t="s">
        <v>83</v>
      </c>
      <c r="AV165" s="13" t="s">
        <v>83</v>
      </c>
      <c r="AW165" s="13" t="s">
        <v>4</v>
      </c>
      <c r="AX165" s="13" t="s">
        <v>79</v>
      </c>
      <c r="AY165" s="246" t="s">
        <v>205</v>
      </c>
    </row>
    <row r="166" s="2" customFormat="1" ht="44.25" customHeight="1">
      <c r="A166" s="39"/>
      <c r="B166" s="40"/>
      <c r="C166" s="213" t="s">
        <v>376</v>
      </c>
      <c r="D166" s="213" t="s">
        <v>208</v>
      </c>
      <c r="E166" s="214" t="s">
        <v>345</v>
      </c>
      <c r="F166" s="215" t="s">
        <v>346</v>
      </c>
      <c r="G166" s="216" t="s">
        <v>247</v>
      </c>
      <c r="H166" s="217">
        <v>12</v>
      </c>
      <c r="I166" s="218"/>
      <c r="J166" s="219">
        <f>ROUND(I166*H166,2)</f>
        <v>0</v>
      </c>
      <c r="K166" s="215" t="s">
        <v>212</v>
      </c>
      <c r="L166" s="45"/>
      <c r="M166" s="220" t="s">
        <v>19</v>
      </c>
      <c r="N166" s="221" t="s">
        <v>46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149</v>
      </c>
      <c r="AT166" s="224" t="s">
        <v>208</v>
      </c>
      <c r="AU166" s="224" t="s">
        <v>83</v>
      </c>
      <c r="AY166" s="18" t="s">
        <v>205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149</v>
      </c>
      <c r="BM166" s="224" t="s">
        <v>791</v>
      </c>
    </row>
    <row r="167" s="2" customFormat="1">
      <c r="A167" s="39"/>
      <c r="B167" s="40"/>
      <c r="C167" s="41"/>
      <c r="D167" s="226" t="s">
        <v>215</v>
      </c>
      <c r="E167" s="41"/>
      <c r="F167" s="227" t="s">
        <v>348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215</v>
      </c>
      <c r="AU167" s="18" t="s">
        <v>83</v>
      </c>
    </row>
    <row r="168" s="13" customFormat="1">
      <c r="A168" s="13"/>
      <c r="B168" s="235"/>
      <c r="C168" s="236"/>
      <c r="D168" s="237" t="s">
        <v>250</v>
      </c>
      <c r="E168" s="238" t="s">
        <v>19</v>
      </c>
      <c r="F168" s="239" t="s">
        <v>792</v>
      </c>
      <c r="G168" s="236"/>
      <c r="H168" s="240">
        <v>12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36</v>
      </c>
      <c r="AX168" s="13" t="s">
        <v>79</v>
      </c>
      <c r="AY168" s="246" t="s">
        <v>205</v>
      </c>
    </row>
    <row r="169" s="2" customFormat="1" ht="16.5" customHeight="1">
      <c r="A169" s="39"/>
      <c r="B169" s="40"/>
      <c r="C169" s="213" t="s">
        <v>381</v>
      </c>
      <c r="D169" s="213" t="s">
        <v>208</v>
      </c>
      <c r="E169" s="214" t="s">
        <v>351</v>
      </c>
      <c r="F169" s="215" t="s">
        <v>352</v>
      </c>
      <c r="G169" s="216" t="s">
        <v>260</v>
      </c>
      <c r="H169" s="217">
        <v>2.7999999999999998</v>
      </c>
      <c r="I169" s="218"/>
      <c r="J169" s="219">
        <f>ROUND(I169*H169,2)</f>
        <v>0</v>
      </c>
      <c r="K169" s="215" t="s">
        <v>212</v>
      </c>
      <c r="L169" s="45"/>
      <c r="M169" s="220" t="s">
        <v>19</v>
      </c>
      <c r="N169" s="221" t="s">
        <v>46</v>
      </c>
      <c r="O169" s="85"/>
      <c r="P169" s="222">
        <f>O169*H169</f>
        <v>0</v>
      </c>
      <c r="Q169" s="222">
        <v>0.0035999999999999999</v>
      </c>
      <c r="R169" s="222">
        <f>Q169*H169</f>
        <v>0.010079999999999999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149</v>
      </c>
      <c r="AT169" s="224" t="s">
        <v>208</v>
      </c>
      <c r="AU169" s="224" t="s">
        <v>83</v>
      </c>
      <c r="AY169" s="18" t="s">
        <v>205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149</v>
      </c>
      <c r="BM169" s="224" t="s">
        <v>793</v>
      </c>
    </row>
    <row r="170" s="2" customFormat="1">
      <c r="A170" s="39"/>
      <c r="B170" s="40"/>
      <c r="C170" s="41"/>
      <c r="D170" s="226" t="s">
        <v>215</v>
      </c>
      <c r="E170" s="41"/>
      <c r="F170" s="227" t="s">
        <v>354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215</v>
      </c>
      <c r="AU170" s="18" t="s">
        <v>83</v>
      </c>
    </row>
    <row r="171" s="13" customFormat="1">
      <c r="A171" s="13"/>
      <c r="B171" s="235"/>
      <c r="C171" s="236"/>
      <c r="D171" s="237" t="s">
        <v>250</v>
      </c>
      <c r="E171" s="238" t="s">
        <v>19</v>
      </c>
      <c r="F171" s="239" t="s">
        <v>794</v>
      </c>
      <c r="G171" s="236"/>
      <c r="H171" s="240">
        <v>2.7999999999999998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250</v>
      </c>
      <c r="AU171" s="246" t="s">
        <v>83</v>
      </c>
      <c r="AV171" s="13" t="s">
        <v>83</v>
      </c>
      <c r="AW171" s="13" t="s">
        <v>36</v>
      </c>
      <c r="AX171" s="13" t="s">
        <v>79</v>
      </c>
      <c r="AY171" s="246" t="s">
        <v>205</v>
      </c>
    </row>
    <row r="172" s="12" customFormat="1" ht="22.8" customHeight="1">
      <c r="A172" s="12"/>
      <c r="B172" s="197"/>
      <c r="C172" s="198"/>
      <c r="D172" s="199" t="s">
        <v>74</v>
      </c>
      <c r="E172" s="211" t="s">
        <v>275</v>
      </c>
      <c r="F172" s="211" t="s">
        <v>356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SUM(P173:P175)</f>
        <v>0</v>
      </c>
      <c r="Q172" s="205"/>
      <c r="R172" s="206">
        <f>SUM(R173:R175)</f>
        <v>0.77168000000000003</v>
      </c>
      <c r="S172" s="205"/>
      <c r="T172" s="207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79</v>
      </c>
      <c r="AT172" s="209" t="s">
        <v>74</v>
      </c>
      <c r="AU172" s="209" t="s">
        <v>79</v>
      </c>
      <c r="AY172" s="208" t="s">
        <v>205</v>
      </c>
      <c r="BK172" s="210">
        <f>SUM(BK173:BK175)</f>
        <v>0</v>
      </c>
    </row>
    <row r="173" s="2" customFormat="1" ht="16.5" customHeight="1">
      <c r="A173" s="39"/>
      <c r="B173" s="40"/>
      <c r="C173" s="213" t="s">
        <v>387</v>
      </c>
      <c r="D173" s="213" t="s">
        <v>208</v>
      </c>
      <c r="E173" s="214" t="s">
        <v>358</v>
      </c>
      <c r="F173" s="215" t="s">
        <v>359</v>
      </c>
      <c r="G173" s="216" t="s">
        <v>247</v>
      </c>
      <c r="H173" s="217">
        <v>2.7999999999999998</v>
      </c>
      <c r="I173" s="218"/>
      <c r="J173" s="219">
        <f>ROUND(I173*H173,2)</f>
        <v>0</v>
      </c>
      <c r="K173" s="215" t="s">
        <v>212</v>
      </c>
      <c r="L173" s="45"/>
      <c r="M173" s="220" t="s">
        <v>19</v>
      </c>
      <c r="N173" s="221" t="s">
        <v>46</v>
      </c>
      <c r="O173" s="85"/>
      <c r="P173" s="222">
        <f>O173*H173</f>
        <v>0</v>
      </c>
      <c r="Q173" s="222">
        <v>0.27560000000000001</v>
      </c>
      <c r="R173" s="222">
        <f>Q173*H173</f>
        <v>0.77168000000000003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149</v>
      </c>
      <c r="AT173" s="224" t="s">
        <v>208</v>
      </c>
      <c r="AU173" s="224" t="s">
        <v>83</v>
      </c>
      <c r="AY173" s="18" t="s">
        <v>205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149</v>
      </c>
      <c r="BM173" s="224" t="s">
        <v>795</v>
      </c>
    </row>
    <row r="174" s="2" customFormat="1">
      <c r="A174" s="39"/>
      <c r="B174" s="40"/>
      <c r="C174" s="41"/>
      <c r="D174" s="226" t="s">
        <v>215</v>
      </c>
      <c r="E174" s="41"/>
      <c r="F174" s="227" t="s">
        <v>361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215</v>
      </c>
      <c r="AU174" s="18" t="s">
        <v>83</v>
      </c>
    </row>
    <row r="175" s="13" customFormat="1">
      <c r="A175" s="13"/>
      <c r="B175" s="235"/>
      <c r="C175" s="236"/>
      <c r="D175" s="237" t="s">
        <v>250</v>
      </c>
      <c r="E175" s="238" t="s">
        <v>19</v>
      </c>
      <c r="F175" s="239" t="s">
        <v>796</v>
      </c>
      <c r="G175" s="236"/>
      <c r="H175" s="240">
        <v>2.7999999999999998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250</v>
      </c>
      <c r="AU175" s="246" t="s">
        <v>83</v>
      </c>
      <c r="AV175" s="13" t="s">
        <v>83</v>
      </c>
      <c r="AW175" s="13" t="s">
        <v>36</v>
      </c>
      <c r="AX175" s="13" t="s">
        <v>79</v>
      </c>
      <c r="AY175" s="246" t="s">
        <v>205</v>
      </c>
    </row>
    <row r="176" s="12" customFormat="1" ht="22.8" customHeight="1">
      <c r="A176" s="12"/>
      <c r="B176" s="197"/>
      <c r="C176" s="198"/>
      <c r="D176" s="199" t="s">
        <v>74</v>
      </c>
      <c r="E176" s="211" t="s">
        <v>291</v>
      </c>
      <c r="F176" s="211" t="s">
        <v>369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SUM(P177:P200)</f>
        <v>0</v>
      </c>
      <c r="Q176" s="205"/>
      <c r="R176" s="206">
        <f>SUM(R177:R200)</f>
        <v>6.3390602000000005</v>
      </c>
      <c r="S176" s="205"/>
      <c r="T176" s="207">
        <f>SUM(T177:T200)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79</v>
      </c>
      <c r="AT176" s="209" t="s">
        <v>74</v>
      </c>
      <c r="AU176" s="209" t="s">
        <v>79</v>
      </c>
      <c r="AY176" s="208" t="s">
        <v>205</v>
      </c>
      <c r="BK176" s="210">
        <f>SUM(BK177:BK200)</f>
        <v>0</v>
      </c>
    </row>
    <row r="177" s="2" customFormat="1" ht="16.5" customHeight="1">
      <c r="A177" s="39"/>
      <c r="B177" s="40"/>
      <c r="C177" s="213" t="s">
        <v>393</v>
      </c>
      <c r="D177" s="213" t="s">
        <v>208</v>
      </c>
      <c r="E177" s="214" t="s">
        <v>371</v>
      </c>
      <c r="F177" s="215" t="s">
        <v>372</v>
      </c>
      <c r="G177" s="216" t="s">
        <v>260</v>
      </c>
      <c r="H177" s="217">
        <v>13.6</v>
      </c>
      <c r="I177" s="218"/>
      <c r="J177" s="219">
        <f>ROUND(I177*H177,2)</f>
        <v>0</v>
      </c>
      <c r="K177" s="215" t="s">
        <v>212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0.00013999999999999999</v>
      </c>
      <c r="R177" s="222">
        <f>Q177*H177</f>
        <v>0.0019039999999999999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149</v>
      </c>
      <c r="AT177" s="224" t="s">
        <v>208</v>
      </c>
      <c r="AU177" s="224" t="s">
        <v>83</v>
      </c>
      <c r="AY177" s="18" t="s">
        <v>205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149</v>
      </c>
      <c r="BM177" s="224" t="s">
        <v>797</v>
      </c>
    </row>
    <row r="178" s="2" customFormat="1">
      <c r="A178" s="39"/>
      <c r="B178" s="40"/>
      <c r="C178" s="41"/>
      <c r="D178" s="226" t="s">
        <v>215</v>
      </c>
      <c r="E178" s="41"/>
      <c r="F178" s="227" t="s">
        <v>374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215</v>
      </c>
      <c r="AU178" s="18" t="s">
        <v>83</v>
      </c>
    </row>
    <row r="179" s="13" customFormat="1">
      <c r="A179" s="13"/>
      <c r="B179" s="235"/>
      <c r="C179" s="236"/>
      <c r="D179" s="237" t="s">
        <v>250</v>
      </c>
      <c r="E179" s="238" t="s">
        <v>19</v>
      </c>
      <c r="F179" s="239" t="s">
        <v>798</v>
      </c>
      <c r="G179" s="236"/>
      <c r="H179" s="240">
        <v>13.6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250</v>
      </c>
      <c r="AU179" s="246" t="s">
        <v>83</v>
      </c>
      <c r="AV179" s="13" t="s">
        <v>83</v>
      </c>
      <c r="AW179" s="13" t="s">
        <v>36</v>
      </c>
      <c r="AX179" s="13" t="s">
        <v>79</v>
      </c>
      <c r="AY179" s="246" t="s">
        <v>205</v>
      </c>
    </row>
    <row r="180" s="2" customFormat="1" ht="24.15" customHeight="1">
      <c r="A180" s="39"/>
      <c r="B180" s="40"/>
      <c r="C180" s="213" t="s">
        <v>399</v>
      </c>
      <c r="D180" s="213" t="s">
        <v>208</v>
      </c>
      <c r="E180" s="214" t="s">
        <v>377</v>
      </c>
      <c r="F180" s="215" t="s">
        <v>378</v>
      </c>
      <c r="G180" s="216" t="s">
        <v>260</v>
      </c>
      <c r="H180" s="217">
        <v>13.6</v>
      </c>
      <c r="I180" s="218"/>
      <c r="J180" s="219">
        <f>ROUND(I180*H180,2)</f>
        <v>0</v>
      </c>
      <c r="K180" s="215" t="s">
        <v>212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149</v>
      </c>
      <c r="AT180" s="224" t="s">
        <v>208</v>
      </c>
      <c r="AU180" s="224" t="s">
        <v>83</v>
      </c>
      <c r="AY180" s="18" t="s">
        <v>205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149</v>
      </c>
      <c r="BM180" s="224" t="s">
        <v>799</v>
      </c>
    </row>
    <row r="181" s="2" customFormat="1">
      <c r="A181" s="39"/>
      <c r="B181" s="40"/>
      <c r="C181" s="41"/>
      <c r="D181" s="226" t="s">
        <v>215</v>
      </c>
      <c r="E181" s="41"/>
      <c r="F181" s="227" t="s">
        <v>380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215</v>
      </c>
      <c r="AU181" s="18" t="s">
        <v>83</v>
      </c>
    </row>
    <row r="182" s="2" customFormat="1" ht="24.15" customHeight="1">
      <c r="A182" s="39"/>
      <c r="B182" s="40"/>
      <c r="C182" s="213" t="s">
        <v>406</v>
      </c>
      <c r="D182" s="213" t="s">
        <v>208</v>
      </c>
      <c r="E182" s="214" t="s">
        <v>382</v>
      </c>
      <c r="F182" s="215" t="s">
        <v>383</v>
      </c>
      <c r="G182" s="216" t="s">
        <v>260</v>
      </c>
      <c r="H182" s="217">
        <v>16.100000000000001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0.15540000000000001</v>
      </c>
      <c r="R182" s="222">
        <f>Q182*H182</f>
        <v>2.5019400000000003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800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385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13" customFormat="1">
      <c r="A184" s="13"/>
      <c r="B184" s="235"/>
      <c r="C184" s="236"/>
      <c r="D184" s="237" t="s">
        <v>250</v>
      </c>
      <c r="E184" s="238" t="s">
        <v>19</v>
      </c>
      <c r="F184" s="239" t="s">
        <v>801</v>
      </c>
      <c r="G184" s="236"/>
      <c r="H184" s="240">
        <v>16.100000000000001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250</v>
      </c>
      <c r="AU184" s="246" t="s">
        <v>83</v>
      </c>
      <c r="AV184" s="13" t="s">
        <v>83</v>
      </c>
      <c r="AW184" s="13" t="s">
        <v>36</v>
      </c>
      <c r="AX184" s="13" t="s">
        <v>79</v>
      </c>
      <c r="AY184" s="246" t="s">
        <v>205</v>
      </c>
    </row>
    <row r="185" s="2" customFormat="1" ht="16.5" customHeight="1">
      <c r="A185" s="39"/>
      <c r="B185" s="40"/>
      <c r="C185" s="258" t="s">
        <v>411</v>
      </c>
      <c r="D185" s="258" t="s">
        <v>298</v>
      </c>
      <c r="E185" s="259" t="s">
        <v>388</v>
      </c>
      <c r="F185" s="260" t="s">
        <v>389</v>
      </c>
      <c r="G185" s="261" t="s">
        <v>260</v>
      </c>
      <c r="H185" s="262">
        <v>13.362</v>
      </c>
      <c r="I185" s="263"/>
      <c r="J185" s="264">
        <f>ROUND(I185*H185,2)</f>
        <v>0</v>
      </c>
      <c r="K185" s="260" t="s">
        <v>212</v>
      </c>
      <c r="L185" s="265"/>
      <c r="M185" s="266" t="s">
        <v>19</v>
      </c>
      <c r="N185" s="267" t="s">
        <v>46</v>
      </c>
      <c r="O185" s="85"/>
      <c r="P185" s="222">
        <f>O185*H185</f>
        <v>0</v>
      </c>
      <c r="Q185" s="222">
        <v>0.080000000000000002</v>
      </c>
      <c r="R185" s="222">
        <f>Q185*H185</f>
        <v>1.0689600000000001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286</v>
      </c>
      <c r="AT185" s="224" t="s">
        <v>298</v>
      </c>
      <c r="AU185" s="224" t="s">
        <v>83</v>
      </c>
      <c r="AY185" s="18" t="s">
        <v>205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149</v>
      </c>
      <c r="BM185" s="224" t="s">
        <v>802</v>
      </c>
    </row>
    <row r="186" s="13" customFormat="1">
      <c r="A186" s="13"/>
      <c r="B186" s="235"/>
      <c r="C186" s="236"/>
      <c r="D186" s="237" t="s">
        <v>250</v>
      </c>
      <c r="E186" s="238" t="s">
        <v>19</v>
      </c>
      <c r="F186" s="239" t="s">
        <v>803</v>
      </c>
      <c r="G186" s="236"/>
      <c r="H186" s="240">
        <v>13.1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36</v>
      </c>
      <c r="AX186" s="13" t="s">
        <v>79</v>
      </c>
      <c r="AY186" s="246" t="s">
        <v>205</v>
      </c>
    </row>
    <row r="187" s="13" customFormat="1">
      <c r="A187" s="13"/>
      <c r="B187" s="235"/>
      <c r="C187" s="236"/>
      <c r="D187" s="237" t="s">
        <v>250</v>
      </c>
      <c r="E187" s="236"/>
      <c r="F187" s="239" t="s">
        <v>804</v>
      </c>
      <c r="G187" s="236"/>
      <c r="H187" s="240">
        <v>13.362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250</v>
      </c>
      <c r="AU187" s="246" t="s">
        <v>83</v>
      </c>
      <c r="AV187" s="13" t="s">
        <v>83</v>
      </c>
      <c r="AW187" s="13" t="s">
        <v>4</v>
      </c>
      <c r="AX187" s="13" t="s">
        <v>79</v>
      </c>
      <c r="AY187" s="246" t="s">
        <v>205</v>
      </c>
    </row>
    <row r="188" s="2" customFormat="1" ht="16.5" customHeight="1">
      <c r="A188" s="39"/>
      <c r="B188" s="40"/>
      <c r="C188" s="258" t="s">
        <v>418</v>
      </c>
      <c r="D188" s="258" t="s">
        <v>298</v>
      </c>
      <c r="E188" s="259" t="s">
        <v>394</v>
      </c>
      <c r="F188" s="260" t="s">
        <v>395</v>
      </c>
      <c r="G188" s="261" t="s">
        <v>260</v>
      </c>
      <c r="H188" s="262">
        <v>3.0600000000000001</v>
      </c>
      <c r="I188" s="263"/>
      <c r="J188" s="264">
        <f>ROUND(I188*H188,2)</f>
        <v>0</v>
      </c>
      <c r="K188" s="260" t="s">
        <v>212</v>
      </c>
      <c r="L188" s="265"/>
      <c r="M188" s="266" t="s">
        <v>19</v>
      </c>
      <c r="N188" s="267" t="s">
        <v>46</v>
      </c>
      <c r="O188" s="85"/>
      <c r="P188" s="222">
        <f>O188*H188</f>
        <v>0</v>
      </c>
      <c r="Q188" s="222">
        <v>0.065670000000000006</v>
      </c>
      <c r="R188" s="222">
        <f>Q188*H188</f>
        <v>0.20095020000000002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286</v>
      </c>
      <c r="AT188" s="224" t="s">
        <v>298</v>
      </c>
      <c r="AU188" s="224" t="s">
        <v>83</v>
      </c>
      <c r="AY188" s="18" t="s">
        <v>205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149</v>
      </c>
      <c r="BM188" s="224" t="s">
        <v>805</v>
      </c>
    </row>
    <row r="189" s="13" customFormat="1">
      <c r="A189" s="13"/>
      <c r="B189" s="235"/>
      <c r="C189" s="236"/>
      <c r="D189" s="237" t="s">
        <v>250</v>
      </c>
      <c r="E189" s="238" t="s">
        <v>19</v>
      </c>
      <c r="F189" s="239" t="s">
        <v>520</v>
      </c>
      <c r="G189" s="236"/>
      <c r="H189" s="240">
        <v>3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250</v>
      </c>
      <c r="AU189" s="246" t="s">
        <v>83</v>
      </c>
      <c r="AV189" s="13" t="s">
        <v>83</v>
      </c>
      <c r="AW189" s="13" t="s">
        <v>36</v>
      </c>
      <c r="AX189" s="13" t="s">
        <v>79</v>
      </c>
      <c r="AY189" s="246" t="s">
        <v>205</v>
      </c>
    </row>
    <row r="190" s="13" customFormat="1">
      <c r="A190" s="13"/>
      <c r="B190" s="235"/>
      <c r="C190" s="236"/>
      <c r="D190" s="237" t="s">
        <v>250</v>
      </c>
      <c r="E190" s="236"/>
      <c r="F190" s="239" t="s">
        <v>521</v>
      </c>
      <c r="G190" s="236"/>
      <c r="H190" s="240">
        <v>3.0600000000000001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250</v>
      </c>
      <c r="AU190" s="246" t="s">
        <v>83</v>
      </c>
      <c r="AV190" s="13" t="s">
        <v>83</v>
      </c>
      <c r="AW190" s="13" t="s">
        <v>4</v>
      </c>
      <c r="AX190" s="13" t="s">
        <v>79</v>
      </c>
      <c r="AY190" s="246" t="s">
        <v>205</v>
      </c>
    </row>
    <row r="191" s="2" customFormat="1" ht="24.15" customHeight="1">
      <c r="A191" s="39"/>
      <c r="B191" s="40"/>
      <c r="C191" s="213" t="s">
        <v>425</v>
      </c>
      <c r="D191" s="213" t="s">
        <v>208</v>
      </c>
      <c r="E191" s="214" t="s">
        <v>400</v>
      </c>
      <c r="F191" s="215" t="s">
        <v>401</v>
      </c>
      <c r="G191" s="216" t="s">
        <v>260</v>
      </c>
      <c r="H191" s="217">
        <v>19.800000000000001</v>
      </c>
      <c r="I191" s="218"/>
      <c r="J191" s="219">
        <f>ROUND(I191*H191,2)</f>
        <v>0</v>
      </c>
      <c r="K191" s="215" t="s">
        <v>212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0.10095</v>
      </c>
      <c r="R191" s="222">
        <f>Q191*H191</f>
        <v>1.99881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149</v>
      </c>
      <c r="AT191" s="224" t="s">
        <v>208</v>
      </c>
      <c r="AU191" s="224" t="s">
        <v>83</v>
      </c>
      <c r="AY191" s="18" t="s">
        <v>205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149</v>
      </c>
      <c r="BM191" s="224" t="s">
        <v>806</v>
      </c>
    </row>
    <row r="192" s="2" customFormat="1">
      <c r="A192" s="39"/>
      <c r="B192" s="40"/>
      <c r="C192" s="41"/>
      <c r="D192" s="226" t="s">
        <v>215</v>
      </c>
      <c r="E192" s="41"/>
      <c r="F192" s="227" t="s">
        <v>403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215</v>
      </c>
      <c r="AU192" s="18" t="s">
        <v>83</v>
      </c>
    </row>
    <row r="193" s="13" customFormat="1">
      <c r="A193" s="13"/>
      <c r="B193" s="235"/>
      <c r="C193" s="236"/>
      <c r="D193" s="237" t="s">
        <v>250</v>
      </c>
      <c r="E193" s="238" t="s">
        <v>19</v>
      </c>
      <c r="F193" s="239" t="s">
        <v>807</v>
      </c>
      <c r="G193" s="236"/>
      <c r="H193" s="240">
        <v>13.6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250</v>
      </c>
      <c r="AU193" s="246" t="s">
        <v>83</v>
      </c>
      <c r="AV193" s="13" t="s">
        <v>83</v>
      </c>
      <c r="AW193" s="13" t="s">
        <v>36</v>
      </c>
      <c r="AX193" s="13" t="s">
        <v>75</v>
      </c>
      <c r="AY193" s="246" t="s">
        <v>205</v>
      </c>
    </row>
    <row r="194" s="13" customFormat="1">
      <c r="A194" s="13"/>
      <c r="B194" s="235"/>
      <c r="C194" s="236"/>
      <c r="D194" s="237" t="s">
        <v>250</v>
      </c>
      <c r="E194" s="238" t="s">
        <v>19</v>
      </c>
      <c r="F194" s="239" t="s">
        <v>808</v>
      </c>
      <c r="G194" s="236"/>
      <c r="H194" s="240">
        <v>6.2000000000000002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36</v>
      </c>
      <c r="AX194" s="13" t="s">
        <v>75</v>
      </c>
      <c r="AY194" s="246" t="s">
        <v>205</v>
      </c>
    </row>
    <row r="195" s="14" customFormat="1">
      <c r="A195" s="14"/>
      <c r="B195" s="247"/>
      <c r="C195" s="248"/>
      <c r="D195" s="237" t="s">
        <v>250</v>
      </c>
      <c r="E195" s="249" t="s">
        <v>19</v>
      </c>
      <c r="F195" s="250" t="s">
        <v>253</v>
      </c>
      <c r="G195" s="248"/>
      <c r="H195" s="251">
        <v>19.800000000000001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250</v>
      </c>
      <c r="AU195" s="257" t="s">
        <v>83</v>
      </c>
      <c r="AV195" s="14" t="s">
        <v>149</v>
      </c>
      <c r="AW195" s="14" t="s">
        <v>36</v>
      </c>
      <c r="AX195" s="14" t="s">
        <v>79</v>
      </c>
      <c r="AY195" s="257" t="s">
        <v>205</v>
      </c>
    </row>
    <row r="196" s="2" customFormat="1" ht="16.5" customHeight="1">
      <c r="A196" s="39"/>
      <c r="B196" s="40"/>
      <c r="C196" s="258" t="s">
        <v>431</v>
      </c>
      <c r="D196" s="258" t="s">
        <v>298</v>
      </c>
      <c r="E196" s="259" t="s">
        <v>407</v>
      </c>
      <c r="F196" s="260" t="s">
        <v>408</v>
      </c>
      <c r="G196" s="261" t="s">
        <v>260</v>
      </c>
      <c r="H196" s="262">
        <v>20.196000000000002</v>
      </c>
      <c r="I196" s="263"/>
      <c r="J196" s="264">
        <f>ROUND(I196*H196,2)</f>
        <v>0</v>
      </c>
      <c r="K196" s="260" t="s">
        <v>212</v>
      </c>
      <c r="L196" s="265"/>
      <c r="M196" s="266" t="s">
        <v>19</v>
      </c>
      <c r="N196" s="267" t="s">
        <v>46</v>
      </c>
      <c r="O196" s="85"/>
      <c r="P196" s="222">
        <f>O196*H196</f>
        <v>0</v>
      </c>
      <c r="Q196" s="222">
        <v>0.028000000000000001</v>
      </c>
      <c r="R196" s="222">
        <f>Q196*H196</f>
        <v>0.5654880000000001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286</v>
      </c>
      <c r="AT196" s="224" t="s">
        <v>298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809</v>
      </c>
    </row>
    <row r="197" s="13" customFormat="1">
      <c r="A197" s="13"/>
      <c r="B197" s="235"/>
      <c r="C197" s="236"/>
      <c r="D197" s="237" t="s">
        <v>250</v>
      </c>
      <c r="E197" s="236"/>
      <c r="F197" s="239" t="s">
        <v>810</v>
      </c>
      <c r="G197" s="236"/>
      <c r="H197" s="240">
        <v>20.196000000000002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250</v>
      </c>
      <c r="AU197" s="246" t="s">
        <v>83</v>
      </c>
      <c r="AV197" s="13" t="s">
        <v>83</v>
      </c>
      <c r="AW197" s="13" t="s">
        <v>4</v>
      </c>
      <c r="AX197" s="13" t="s">
        <v>79</v>
      </c>
      <c r="AY197" s="246" t="s">
        <v>205</v>
      </c>
    </row>
    <row r="198" s="2" customFormat="1" ht="16.5" customHeight="1">
      <c r="A198" s="39"/>
      <c r="B198" s="40"/>
      <c r="C198" s="213" t="s">
        <v>438</v>
      </c>
      <c r="D198" s="213" t="s">
        <v>208</v>
      </c>
      <c r="E198" s="214" t="s">
        <v>412</v>
      </c>
      <c r="F198" s="215" t="s">
        <v>413</v>
      </c>
      <c r="G198" s="216" t="s">
        <v>247</v>
      </c>
      <c r="H198" s="217">
        <v>2.7999999999999998</v>
      </c>
      <c r="I198" s="218"/>
      <c r="J198" s="219">
        <f>ROUND(I198*H198,2)</f>
        <v>0</v>
      </c>
      <c r="K198" s="215" t="s">
        <v>212</v>
      </c>
      <c r="L198" s="45"/>
      <c r="M198" s="220" t="s">
        <v>19</v>
      </c>
      <c r="N198" s="221" t="s">
        <v>46</v>
      </c>
      <c r="O198" s="85"/>
      <c r="P198" s="222">
        <f>O198*H198</f>
        <v>0</v>
      </c>
      <c r="Q198" s="222">
        <v>0.00036000000000000002</v>
      </c>
      <c r="R198" s="222">
        <f>Q198*H198</f>
        <v>0.001008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149</v>
      </c>
      <c r="AT198" s="224" t="s">
        <v>208</v>
      </c>
      <c r="AU198" s="224" t="s">
        <v>83</v>
      </c>
      <c r="AY198" s="18" t="s">
        <v>205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149</v>
      </c>
      <c r="BM198" s="224" t="s">
        <v>811</v>
      </c>
    </row>
    <row r="199" s="2" customFormat="1">
      <c r="A199" s="39"/>
      <c r="B199" s="40"/>
      <c r="C199" s="41"/>
      <c r="D199" s="226" t="s">
        <v>215</v>
      </c>
      <c r="E199" s="41"/>
      <c r="F199" s="227" t="s">
        <v>415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215</v>
      </c>
      <c r="AU199" s="18" t="s">
        <v>83</v>
      </c>
    </row>
    <row r="200" s="13" customFormat="1">
      <c r="A200" s="13"/>
      <c r="B200" s="235"/>
      <c r="C200" s="236"/>
      <c r="D200" s="237" t="s">
        <v>250</v>
      </c>
      <c r="E200" s="238" t="s">
        <v>19</v>
      </c>
      <c r="F200" s="239" t="s">
        <v>796</v>
      </c>
      <c r="G200" s="236"/>
      <c r="H200" s="240">
        <v>2.7999999999999998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250</v>
      </c>
      <c r="AU200" s="246" t="s">
        <v>83</v>
      </c>
      <c r="AV200" s="13" t="s">
        <v>83</v>
      </c>
      <c r="AW200" s="13" t="s">
        <v>36</v>
      </c>
      <c r="AX200" s="13" t="s">
        <v>79</v>
      </c>
      <c r="AY200" s="246" t="s">
        <v>205</v>
      </c>
    </row>
    <row r="201" s="12" customFormat="1" ht="22.8" customHeight="1">
      <c r="A201" s="12"/>
      <c r="B201" s="197"/>
      <c r="C201" s="198"/>
      <c r="D201" s="199" t="s">
        <v>74</v>
      </c>
      <c r="E201" s="211" t="s">
        <v>416</v>
      </c>
      <c r="F201" s="211" t="s">
        <v>417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SUM(P202:P217)</f>
        <v>0</v>
      </c>
      <c r="Q201" s="205"/>
      <c r="R201" s="206">
        <f>SUM(R202:R217)</f>
        <v>0</v>
      </c>
      <c r="S201" s="205"/>
      <c r="T201" s="207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79</v>
      </c>
      <c r="AT201" s="209" t="s">
        <v>74</v>
      </c>
      <c r="AU201" s="209" t="s">
        <v>79</v>
      </c>
      <c r="AY201" s="208" t="s">
        <v>205</v>
      </c>
      <c r="BK201" s="210">
        <f>SUM(BK202:BK217)</f>
        <v>0</v>
      </c>
    </row>
    <row r="202" s="2" customFormat="1" ht="24.15" customHeight="1">
      <c r="A202" s="39"/>
      <c r="B202" s="40"/>
      <c r="C202" s="213" t="s">
        <v>525</v>
      </c>
      <c r="D202" s="213" t="s">
        <v>208</v>
      </c>
      <c r="E202" s="214" t="s">
        <v>537</v>
      </c>
      <c r="F202" s="215" t="s">
        <v>538</v>
      </c>
      <c r="G202" s="216" t="s">
        <v>301</v>
      </c>
      <c r="H202" s="217">
        <v>3.294</v>
      </c>
      <c r="I202" s="218"/>
      <c r="J202" s="219">
        <f>ROUND(I202*H202,2)</f>
        <v>0</v>
      </c>
      <c r="K202" s="215" t="s">
        <v>212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149</v>
      </c>
      <c r="AT202" s="224" t="s">
        <v>208</v>
      </c>
      <c r="AU202" s="224" t="s">
        <v>83</v>
      </c>
      <c r="AY202" s="18" t="s">
        <v>205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149</v>
      </c>
      <c r="BM202" s="224" t="s">
        <v>812</v>
      </c>
    </row>
    <row r="203" s="2" customFormat="1">
      <c r="A203" s="39"/>
      <c r="B203" s="40"/>
      <c r="C203" s="41"/>
      <c r="D203" s="226" t="s">
        <v>215</v>
      </c>
      <c r="E203" s="41"/>
      <c r="F203" s="227" t="s">
        <v>540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215</v>
      </c>
      <c r="AU203" s="18" t="s">
        <v>83</v>
      </c>
    </row>
    <row r="204" s="13" customFormat="1">
      <c r="A204" s="13"/>
      <c r="B204" s="235"/>
      <c r="C204" s="236"/>
      <c r="D204" s="237" t="s">
        <v>250</v>
      </c>
      <c r="E204" s="238" t="s">
        <v>19</v>
      </c>
      <c r="F204" s="239" t="s">
        <v>813</v>
      </c>
      <c r="G204" s="236"/>
      <c r="H204" s="240">
        <v>3.294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250</v>
      </c>
      <c r="AU204" s="246" t="s">
        <v>83</v>
      </c>
      <c r="AV204" s="13" t="s">
        <v>83</v>
      </c>
      <c r="AW204" s="13" t="s">
        <v>36</v>
      </c>
      <c r="AX204" s="13" t="s">
        <v>79</v>
      </c>
      <c r="AY204" s="246" t="s">
        <v>205</v>
      </c>
    </row>
    <row r="205" s="2" customFormat="1" ht="24.15" customHeight="1">
      <c r="A205" s="39"/>
      <c r="B205" s="40"/>
      <c r="C205" s="213" t="s">
        <v>528</v>
      </c>
      <c r="D205" s="213" t="s">
        <v>208</v>
      </c>
      <c r="E205" s="214" t="s">
        <v>543</v>
      </c>
      <c r="F205" s="215" t="s">
        <v>427</v>
      </c>
      <c r="G205" s="216" t="s">
        <v>301</v>
      </c>
      <c r="H205" s="217">
        <v>128.46600000000001</v>
      </c>
      <c r="I205" s="218"/>
      <c r="J205" s="219">
        <f>ROUND(I205*H205,2)</f>
        <v>0</v>
      </c>
      <c r="K205" s="215" t="s">
        <v>212</v>
      </c>
      <c r="L205" s="45"/>
      <c r="M205" s="220" t="s">
        <v>19</v>
      </c>
      <c r="N205" s="221" t="s">
        <v>46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149</v>
      </c>
      <c r="AT205" s="224" t="s">
        <v>208</v>
      </c>
      <c r="AU205" s="224" t="s">
        <v>83</v>
      </c>
      <c r="AY205" s="18" t="s">
        <v>205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149</v>
      </c>
      <c r="BM205" s="224" t="s">
        <v>814</v>
      </c>
    </row>
    <row r="206" s="2" customFormat="1">
      <c r="A206" s="39"/>
      <c r="B206" s="40"/>
      <c r="C206" s="41"/>
      <c r="D206" s="226" t="s">
        <v>215</v>
      </c>
      <c r="E206" s="41"/>
      <c r="F206" s="227" t="s">
        <v>545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215</v>
      </c>
      <c r="AU206" s="18" t="s">
        <v>83</v>
      </c>
    </row>
    <row r="207" s="13" customFormat="1">
      <c r="A207" s="13"/>
      <c r="B207" s="235"/>
      <c r="C207" s="236"/>
      <c r="D207" s="237" t="s">
        <v>250</v>
      </c>
      <c r="E207" s="236"/>
      <c r="F207" s="239" t="s">
        <v>815</v>
      </c>
      <c r="G207" s="236"/>
      <c r="H207" s="240">
        <v>128.46600000000001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250</v>
      </c>
      <c r="AU207" s="246" t="s">
        <v>83</v>
      </c>
      <c r="AV207" s="13" t="s">
        <v>83</v>
      </c>
      <c r="AW207" s="13" t="s">
        <v>4</v>
      </c>
      <c r="AX207" s="13" t="s">
        <v>79</v>
      </c>
      <c r="AY207" s="246" t="s">
        <v>205</v>
      </c>
    </row>
    <row r="208" s="2" customFormat="1" ht="24.15" customHeight="1">
      <c r="A208" s="39"/>
      <c r="B208" s="40"/>
      <c r="C208" s="213" t="s">
        <v>530</v>
      </c>
      <c r="D208" s="213" t="s">
        <v>208</v>
      </c>
      <c r="E208" s="214" t="s">
        <v>419</v>
      </c>
      <c r="F208" s="215" t="s">
        <v>420</v>
      </c>
      <c r="G208" s="216" t="s">
        <v>301</v>
      </c>
      <c r="H208" s="217">
        <v>12.728</v>
      </c>
      <c r="I208" s="218"/>
      <c r="J208" s="219">
        <f>ROUND(I208*H208,2)</f>
        <v>0</v>
      </c>
      <c r="K208" s="215" t="s">
        <v>212</v>
      </c>
      <c r="L208" s="45"/>
      <c r="M208" s="220" t="s">
        <v>19</v>
      </c>
      <c r="N208" s="221" t="s">
        <v>46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149</v>
      </c>
      <c r="AT208" s="224" t="s">
        <v>208</v>
      </c>
      <c r="AU208" s="224" t="s">
        <v>83</v>
      </c>
      <c r="AY208" s="18" t="s">
        <v>205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149</v>
      </c>
      <c r="BM208" s="224" t="s">
        <v>816</v>
      </c>
    </row>
    <row r="209" s="2" customFormat="1">
      <c r="A209" s="39"/>
      <c r="B209" s="40"/>
      <c r="C209" s="41"/>
      <c r="D209" s="226" t="s">
        <v>215</v>
      </c>
      <c r="E209" s="41"/>
      <c r="F209" s="227" t="s">
        <v>422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215</v>
      </c>
      <c r="AU209" s="18" t="s">
        <v>83</v>
      </c>
    </row>
    <row r="210" s="13" customFormat="1">
      <c r="A210" s="13"/>
      <c r="B210" s="235"/>
      <c r="C210" s="236"/>
      <c r="D210" s="237" t="s">
        <v>250</v>
      </c>
      <c r="E210" s="238" t="s">
        <v>19</v>
      </c>
      <c r="F210" s="239" t="s">
        <v>817</v>
      </c>
      <c r="G210" s="236"/>
      <c r="H210" s="240">
        <v>8.6449999999999996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250</v>
      </c>
      <c r="AU210" s="246" t="s">
        <v>83</v>
      </c>
      <c r="AV210" s="13" t="s">
        <v>83</v>
      </c>
      <c r="AW210" s="13" t="s">
        <v>36</v>
      </c>
      <c r="AX210" s="13" t="s">
        <v>75</v>
      </c>
      <c r="AY210" s="246" t="s">
        <v>205</v>
      </c>
    </row>
    <row r="211" s="13" customFormat="1">
      <c r="A211" s="13"/>
      <c r="B211" s="235"/>
      <c r="C211" s="236"/>
      <c r="D211" s="237" t="s">
        <v>250</v>
      </c>
      <c r="E211" s="238" t="s">
        <v>19</v>
      </c>
      <c r="F211" s="239" t="s">
        <v>818</v>
      </c>
      <c r="G211" s="236"/>
      <c r="H211" s="240">
        <v>4.0830000000000002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250</v>
      </c>
      <c r="AU211" s="246" t="s">
        <v>83</v>
      </c>
      <c r="AV211" s="13" t="s">
        <v>83</v>
      </c>
      <c r="AW211" s="13" t="s">
        <v>36</v>
      </c>
      <c r="AX211" s="13" t="s">
        <v>75</v>
      </c>
      <c r="AY211" s="246" t="s">
        <v>205</v>
      </c>
    </row>
    <row r="212" s="14" customFormat="1">
      <c r="A212" s="14"/>
      <c r="B212" s="247"/>
      <c r="C212" s="248"/>
      <c r="D212" s="237" t="s">
        <v>250</v>
      </c>
      <c r="E212" s="249" t="s">
        <v>19</v>
      </c>
      <c r="F212" s="250" t="s">
        <v>253</v>
      </c>
      <c r="G212" s="248"/>
      <c r="H212" s="251">
        <v>12.728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250</v>
      </c>
      <c r="AU212" s="257" t="s">
        <v>83</v>
      </c>
      <c r="AV212" s="14" t="s">
        <v>149</v>
      </c>
      <c r="AW212" s="14" t="s">
        <v>36</v>
      </c>
      <c r="AX212" s="14" t="s">
        <v>79</v>
      </c>
      <c r="AY212" s="257" t="s">
        <v>205</v>
      </c>
    </row>
    <row r="213" s="2" customFormat="1" ht="24.15" customHeight="1">
      <c r="A213" s="39"/>
      <c r="B213" s="40"/>
      <c r="C213" s="213" t="s">
        <v>536</v>
      </c>
      <c r="D213" s="213" t="s">
        <v>208</v>
      </c>
      <c r="E213" s="214" t="s">
        <v>426</v>
      </c>
      <c r="F213" s="215" t="s">
        <v>427</v>
      </c>
      <c r="G213" s="216" t="s">
        <v>301</v>
      </c>
      <c r="H213" s="217">
        <v>496.392</v>
      </c>
      <c r="I213" s="218"/>
      <c r="J213" s="219">
        <f>ROUND(I213*H213,2)</f>
        <v>0</v>
      </c>
      <c r="K213" s="215" t="s">
        <v>212</v>
      </c>
      <c r="L213" s="45"/>
      <c r="M213" s="220" t="s">
        <v>19</v>
      </c>
      <c r="N213" s="221" t="s">
        <v>46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149</v>
      </c>
      <c r="AT213" s="224" t="s">
        <v>208</v>
      </c>
      <c r="AU213" s="224" t="s">
        <v>83</v>
      </c>
      <c r="AY213" s="18" t="s">
        <v>205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149</v>
      </c>
      <c r="BM213" s="224" t="s">
        <v>819</v>
      </c>
    </row>
    <row r="214" s="2" customFormat="1">
      <c r="A214" s="39"/>
      <c r="B214" s="40"/>
      <c r="C214" s="41"/>
      <c r="D214" s="226" t="s">
        <v>215</v>
      </c>
      <c r="E214" s="41"/>
      <c r="F214" s="227" t="s">
        <v>429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215</v>
      </c>
      <c r="AU214" s="18" t="s">
        <v>83</v>
      </c>
    </row>
    <row r="215" s="13" customFormat="1">
      <c r="A215" s="13"/>
      <c r="B215" s="235"/>
      <c r="C215" s="236"/>
      <c r="D215" s="237" t="s">
        <v>250</v>
      </c>
      <c r="E215" s="236"/>
      <c r="F215" s="239" t="s">
        <v>820</v>
      </c>
      <c r="G215" s="236"/>
      <c r="H215" s="240">
        <v>496.392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250</v>
      </c>
      <c r="AU215" s="246" t="s">
        <v>83</v>
      </c>
      <c r="AV215" s="13" t="s">
        <v>83</v>
      </c>
      <c r="AW215" s="13" t="s">
        <v>4</v>
      </c>
      <c r="AX215" s="13" t="s">
        <v>79</v>
      </c>
      <c r="AY215" s="246" t="s">
        <v>205</v>
      </c>
    </row>
    <row r="216" s="2" customFormat="1" ht="16.5" customHeight="1">
      <c r="A216" s="39"/>
      <c r="B216" s="40"/>
      <c r="C216" s="213" t="s">
        <v>542</v>
      </c>
      <c r="D216" s="213" t="s">
        <v>208</v>
      </c>
      <c r="E216" s="214" t="s">
        <v>432</v>
      </c>
      <c r="F216" s="215" t="s">
        <v>433</v>
      </c>
      <c r="G216" s="216" t="s">
        <v>301</v>
      </c>
      <c r="H216" s="217">
        <v>16.02</v>
      </c>
      <c r="I216" s="218"/>
      <c r="J216" s="219">
        <f>ROUND(I216*H216,2)</f>
        <v>0</v>
      </c>
      <c r="K216" s="215" t="s">
        <v>212</v>
      </c>
      <c r="L216" s="45"/>
      <c r="M216" s="220" t="s">
        <v>19</v>
      </c>
      <c r="N216" s="221" t="s">
        <v>46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149</v>
      </c>
      <c r="AT216" s="224" t="s">
        <v>208</v>
      </c>
      <c r="AU216" s="224" t="s">
        <v>83</v>
      </c>
      <c r="AY216" s="18" t="s">
        <v>205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149</v>
      </c>
      <c r="BM216" s="224" t="s">
        <v>821</v>
      </c>
    </row>
    <row r="217" s="2" customFormat="1">
      <c r="A217" s="39"/>
      <c r="B217" s="40"/>
      <c r="C217" s="41"/>
      <c r="D217" s="226" t="s">
        <v>215</v>
      </c>
      <c r="E217" s="41"/>
      <c r="F217" s="227" t="s">
        <v>435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215</v>
      </c>
      <c r="AU217" s="18" t="s">
        <v>83</v>
      </c>
    </row>
    <row r="218" s="12" customFormat="1" ht="22.8" customHeight="1">
      <c r="A218" s="12"/>
      <c r="B218" s="197"/>
      <c r="C218" s="198"/>
      <c r="D218" s="199" t="s">
        <v>74</v>
      </c>
      <c r="E218" s="211" t="s">
        <v>436</v>
      </c>
      <c r="F218" s="211" t="s">
        <v>437</v>
      </c>
      <c r="G218" s="198"/>
      <c r="H218" s="198"/>
      <c r="I218" s="201"/>
      <c r="J218" s="212">
        <f>BK218</f>
        <v>0</v>
      </c>
      <c r="K218" s="198"/>
      <c r="L218" s="203"/>
      <c r="M218" s="204"/>
      <c r="N218" s="205"/>
      <c r="O218" s="205"/>
      <c r="P218" s="206">
        <f>SUM(P219:P220)</f>
        <v>0</v>
      </c>
      <c r="Q218" s="205"/>
      <c r="R218" s="206">
        <f>SUM(R219:R220)</f>
        <v>0</v>
      </c>
      <c r="S218" s="205"/>
      <c r="T218" s="207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79</v>
      </c>
      <c r="AT218" s="209" t="s">
        <v>74</v>
      </c>
      <c r="AU218" s="209" t="s">
        <v>79</v>
      </c>
      <c r="AY218" s="208" t="s">
        <v>205</v>
      </c>
      <c r="BK218" s="210">
        <f>SUM(BK219:BK220)</f>
        <v>0</v>
      </c>
    </row>
    <row r="219" s="2" customFormat="1" ht="24.15" customHeight="1">
      <c r="A219" s="39"/>
      <c r="B219" s="40"/>
      <c r="C219" s="213" t="s">
        <v>547</v>
      </c>
      <c r="D219" s="213" t="s">
        <v>208</v>
      </c>
      <c r="E219" s="214" t="s">
        <v>439</v>
      </c>
      <c r="F219" s="215" t="s">
        <v>440</v>
      </c>
      <c r="G219" s="216" t="s">
        <v>301</v>
      </c>
      <c r="H219" s="217">
        <v>14.433</v>
      </c>
      <c r="I219" s="218"/>
      <c r="J219" s="219">
        <f>ROUND(I219*H219,2)</f>
        <v>0</v>
      </c>
      <c r="K219" s="215" t="s">
        <v>212</v>
      </c>
      <c r="L219" s="45"/>
      <c r="M219" s="220" t="s">
        <v>19</v>
      </c>
      <c r="N219" s="221" t="s">
        <v>46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149</v>
      </c>
      <c r="AT219" s="224" t="s">
        <v>208</v>
      </c>
      <c r="AU219" s="224" t="s">
        <v>83</v>
      </c>
      <c r="AY219" s="18" t="s">
        <v>205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149</v>
      </c>
      <c r="BM219" s="224" t="s">
        <v>822</v>
      </c>
    </row>
    <row r="220" s="2" customFormat="1">
      <c r="A220" s="39"/>
      <c r="B220" s="40"/>
      <c r="C220" s="41"/>
      <c r="D220" s="226" t="s">
        <v>215</v>
      </c>
      <c r="E220" s="41"/>
      <c r="F220" s="227" t="s">
        <v>442</v>
      </c>
      <c r="G220" s="41"/>
      <c r="H220" s="41"/>
      <c r="I220" s="228"/>
      <c r="J220" s="41"/>
      <c r="K220" s="41"/>
      <c r="L220" s="45"/>
      <c r="M220" s="231"/>
      <c r="N220" s="232"/>
      <c r="O220" s="233"/>
      <c r="P220" s="233"/>
      <c r="Q220" s="233"/>
      <c r="R220" s="233"/>
      <c r="S220" s="233"/>
      <c r="T220" s="234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215</v>
      </c>
      <c r="AU220" s="18" t="s">
        <v>83</v>
      </c>
    </row>
    <row r="221" s="2" customFormat="1" ht="6.96" customHeight="1">
      <c r="A221" s="39"/>
      <c r="B221" s="60"/>
      <c r="C221" s="61"/>
      <c r="D221" s="61"/>
      <c r="E221" s="61"/>
      <c r="F221" s="61"/>
      <c r="G221" s="61"/>
      <c r="H221" s="61"/>
      <c r="I221" s="61"/>
      <c r="J221" s="61"/>
      <c r="K221" s="61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HXmJOlfDYaXryGj0T0vpQ41WCxgZ2bYaIVxGxQEhEbSkTK2yXmbljFpnSUiaeGXhPAftJjVKz2P0t7ml9leO3w==" hashValue="tL7cE5ao4XnY6H1nMehcrydXKjkkJSLX++UKXa+3DVCq0UWtNlssRQpB/bvK8eflVsWLKYbMiMoCCFrqP1jjmQ==" algorithmName="SHA-512" password="CC35"/>
  <autoFilter ref="C91:K2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321"/>
    <hyperlink ref="F99" r:id="rId2" display="https://podminky.urs.cz/item/CS_URS_2023_01/113107322"/>
    <hyperlink ref="F104" r:id="rId3" display="https://podminky.urs.cz/item/CS_URS_2023_01/113107330"/>
    <hyperlink ref="F109" r:id="rId4" display="https://podminky.urs.cz/item/CS_URS_2023_01/113107331"/>
    <hyperlink ref="F112" r:id="rId5" display="https://podminky.urs.cz/item/CS_URS_2023_01/113107341"/>
    <hyperlink ref="F115" r:id="rId6" display="https://podminky.urs.cz/item/CS_URS_2023_01/113107343"/>
    <hyperlink ref="F120" r:id="rId7" display="https://podminky.urs.cz/item/CS_URS_2023_01/113202111"/>
    <hyperlink ref="F123" r:id="rId8" display="https://podminky.urs.cz/item/CS_URS_2023_01/113204111"/>
    <hyperlink ref="F126" r:id="rId9" display="https://podminky.urs.cz/item/CS_URS_2023_01/122251301"/>
    <hyperlink ref="F129" r:id="rId10" display="https://podminky.urs.cz/item/CS_URS_2023_01/129001101"/>
    <hyperlink ref="F131" r:id="rId11" display="https://podminky.urs.cz/item/CS_URS_2023_01/162751117"/>
    <hyperlink ref="F133" r:id="rId12" display="https://podminky.urs.cz/item/CS_URS_2023_01/162751119"/>
    <hyperlink ref="F136" r:id="rId13" display="https://podminky.urs.cz/item/CS_URS_2023_01/167151101"/>
    <hyperlink ref="F138" r:id="rId14" display="https://podminky.urs.cz/item/CS_URS_2023_01/171151112"/>
    <hyperlink ref="F143" r:id="rId15" display="https://podminky.urs.cz/item/CS_URS_2023_01/171251201"/>
    <hyperlink ref="F145" r:id="rId16" display="https://podminky.urs.cz/item/CS_URS_2023_01/181152302"/>
    <hyperlink ref="F149" r:id="rId17" display="https://podminky.urs.cz/item/CS_URS_2023_01/564851011"/>
    <hyperlink ref="F152" r:id="rId18" display="https://podminky.urs.cz/item/CS_URS_2023_01/596211110"/>
    <hyperlink ref="F167" r:id="rId19" display="https://podminky.urs.cz/item/CS_URS_2023_01/596211114"/>
    <hyperlink ref="F170" r:id="rId20" display="https://podminky.urs.cz/item/CS_URS_2023_01/599141111"/>
    <hyperlink ref="F174" r:id="rId21" display="https://podminky.urs.cz/item/CS_URS_2023_01/637121112"/>
    <hyperlink ref="F178" r:id="rId22" display="https://podminky.urs.cz/item/CS_URS_2023_01/915321115"/>
    <hyperlink ref="F181" r:id="rId23" display="https://podminky.urs.cz/item/CS_URS_2023_01/915611111"/>
    <hyperlink ref="F183" r:id="rId24" display="https://podminky.urs.cz/item/CS_URS_2023_01/916131213"/>
    <hyperlink ref="F192" r:id="rId25" display="https://podminky.urs.cz/item/CS_URS_2023_01/916331112"/>
    <hyperlink ref="F199" r:id="rId26" display="https://podminky.urs.cz/item/CS_URS_2023_01/919726121"/>
    <hyperlink ref="F203" r:id="rId27" display="https://podminky.urs.cz/item/CS_URS_2023_01/997221551"/>
    <hyperlink ref="F206" r:id="rId28" display="https://podminky.urs.cz/item/CS_URS_2023_01/997221559"/>
    <hyperlink ref="F209" r:id="rId29" display="https://podminky.urs.cz/item/CS_URS_2023_01/997221561"/>
    <hyperlink ref="F214" r:id="rId30" display="https://podminky.urs.cz/item/CS_URS_2023_01/997221569"/>
    <hyperlink ref="F217" r:id="rId31" display="https://podminky.urs.cz/item/CS_URS_2023_01/997221611"/>
    <hyperlink ref="F220" r:id="rId32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ROUND((SUM(BE92:BE217)),  2)</f>
        <v>0</v>
      </c>
      <c r="G35" s="39"/>
      <c r="H35" s="39"/>
      <c r="I35" s="158">
        <v>0.20999999999999999</v>
      </c>
      <c r="J35" s="157">
        <f>ROUND(((SUM(BE92:BE217))*I35),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ROUND((SUM(BF92:BF217)),  2)</f>
        <v>0</v>
      </c>
      <c r="G36" s="39"/>
      <c r="H36" s="39"/>
      <c r="I36" s="158">
        <v>0.14999999999999999</v>
      </c>
      <c r="J36" s="157">
        <f>ROUND(((SUM(BF92:BF217))*I36),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ROUND((SUM(BG92:BG217)),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ROUND((SUM(BH92:BH217)),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ROUND((SUM(BI92:BI217)),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1.6 - Sjezd na MK - 6.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J144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J169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J173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J198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J215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Rekonstrukce chodníku ul. Jiříkovská, Rumburk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178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1.6 - Sjezd na MK - 6. sjezd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k.ú. Rumburk</v>
      </c>
      <c r="G86" s="41"/>
      <c r="H86" s="41"/>
      <c r="I86" s="33" t="s">
        <v>23</v>
      </c>
      <c r="J86" s="73" t="str">
        <f>IF(J14="","",J14)</f>
        <v>5. 4. 2023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32</v>
      </c>
      <c r="J88" s="37" t="str">
        <f>E23</f>
        <v xml:space="preserve">ProProjekt s.r.o.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IF(E20="","",E20)</f>
        <v>Vyplň údaj</v>
      </c>
      <c r="G89" s="41"/>
      <c r="H89" s="41"/>
      <c r="I89" s="33" t="s">
        <v>37</v>
      </c>
      <c r="J89" s="37" t="str">
        <f>E26</f>
        <v>Martin Rousek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190</v>
      </c>
      <c r="D91" s="189" t="s">
        <v>60</v>
      </c>
      <c r="E91" s="189" t="s">
        <v>56</v>
      </c>
      <c r="F91" s="189" t="s">
        <v>57</v>
      </c>
      <c r="G91" s="189" t="s">
        <v>191</v>
      </c>
      <c r="H91" s="189" t="s">
        <v>192</v>
      </c>
      <c r="I91" s="189" t="s">
        <v>193</v>
      </c>
      <c r="J91" s="189" t="s">
        <v>183</v>
      </c>
      <c r="K91" s="190" t="s">
        <v>194</v>
      </c>
      <c r="L91" s="191"/>
      <c r="M91" s="93" t="s">
        <v>19</v>
      </c>
      <c r="N91" s="94" t="s">
        <v>45</v>
      </c>
      <c r="O91" s="94" t="s">
        <v>195</v>
      </c>
      <c r="P91" s="94" t="s">
        <v>196</v>
      </c>
      <c r="Q91" s="94" t="s">
        <v>197</v>
      </c>
      <c r="R91" s="94" t="s">
        <v>198</v>
      </c>
      <c r="S91" s="94" t="s">
        <v>199</v>
      </c>
      <c r="T91" s="95" t="s">
        <v>200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201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15.1261373</v>
      </c>
      <c r="S92" s="97"/>
      <c r="T92" s="195">
        <f>T93</f>
        <v>22.776599999999998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184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242</v>
      </c>
      <c r="F93" s="200" t="s">
        <v>243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P94+P144+P169+P173+P198+P215</f>
        <v>0</v>
      </c>
      <c r="Q93" s="205"/>
      <c r="R93" s="206">
        <f>R94+R144+R169+R173+R198+R215</f>
        <v>15.1261373</v>
      </c>
      <c r="S93" s="205"/>
      <c r="T93" s="207">
        <f>T94+T144+T169+T173+T198+T215</f>
        <v>22.776599999999998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75</v>
      </c>
      <c r="AY93" s="208" t="s">
        <v>205</v>
      </c>
      <c r="BK93" s="210">
        <f>BK94+BK144+BK169+BK173+BK198+BK215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79</v>
      </c>
      <c r="F94" s="211" t="s">
        <v>244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SUM(P95:P143)</f>
        <v>0</v>
      </c>
      <c r="Q94" s="205"/>
      <c r="R94" s="206">
        <f>SUM(R95:R143)</f>
        <v>2.1160000000000001</v>
      </c>
      <c r="S94" s="205"/>
      <c r="T94" s="207">
        <f>SUM(T95:T143)</f>
        <v>22.776599999999998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SUM(BK95:BK143)</f>
        <v>0</v>
      </c>
    </row>
    <row r="95" s="2" customFormat="1" ht="37.8" customHeight="1">
      <c r="A95" s="39"/>
      <c r="B95" s="40"/>
      <c r="C95" s="213" t="s">
        <v>79</v>
      </c>
      <c r="D95" s="213" t="s">
        <v>208</v>
      </c>
      <c r="E95" s="214" t="s">
        <v>444</v>
      </c>
      <c r="F95" s="215" t="s">
        <v>445</v>
      </c>
      <c r="G95" s="216" t="s">
        <v>247</v>
      </c>
      <c r="H95" s="217">
        <v>15.800000000000001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0.28999999999999998</v>
      </c>
      <c r="T95" s="223">
        <f>S95*H95</f>
        <v>4.5819999999999999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824</v>
      </c>
    </row>
    <row r="96" s="2" customFormat="1">
      <c r="A96" s="39"/>
      <c r="B96" s="40"/>
      <c r="C96" s="41"/>
      <c r="D96" s="226" t="s">
        <v>215</v>
      </c>
      <c r="E96" s="41"/>
      <c r="F96" s="227" t="s">
        <v>447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825</v>
      </c>
      <c r="G97" s="236"/>
      <c r="H97" s="240">
        <v>43.399999999999999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75</v>
      </c>
      <c r="AY97" s="246" t="s">
        <v>205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826</v>
      </c>
      <c r="G98" s="236"/>
      <c r="H98" s="240">
        <v>-27.600000000000001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75</v>
      </c>
      <c r="AY98" s="246" t="s">
        <v>205</v>
      </c>
    </row>
    <row r="99" s="14" customFormat="1">
      <c r="A99" s="14"/>
      <c r="B99" s="247"/>
      <c r="C99" s="248"/>
      <c r="D99" s="237" t="s">
        <v>250</v>
      </c>
      <c r="E99" s="249" t="s">
        <v>19</v>
      </c>
      <c r="F99" s="250" t="s">
        <v>253</v>
      </c>
      <c r="G99" s="248"/>
      <c r="H99" s="251">
        <v>15.799999999999997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250</v>
      </c>
      <c r="AU99" s="257" t="s">
        <v>83</v>
      </c>
      <c r="AV99" s="14" t="s">
        <v>149</v>
      </c>
      <c r="AW99" s="14" t="s">
        <v>36</v>
      </c>
      <c r="AX99" s="14" t="s">
        <v>79</v>
      </c>
      <c r="AY99" s="257" t="s">
        <v>205</v>
      </c>
    </row>
    <row r="100" s="2" customFormat="1" ht="33" customHeight="1">
      <c r="A100" s="39"/>
      <c r="B100" s="40"/>
      <c r="C100" s="213" t="s">
        <v>83</v>
      </c>
      <c r="D100" s="213" t="s">
        <v>208</v>
      </c>
      <c r="E100" s="214" t="s">
        <v>450</v>
      </c>
      <c r="F100" s="215" t="s">
        <v>451</v>
      </c>
      <c r="G100" s="216" t="s">
        <v>247</v>
      </c>
      <c r="H100" s="217">
        <v>15.800000000000001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0.23999999999999999</v>
      </c>
      <c r="T100" s="223">
        <f>S100*H100</f>
        <v>3.7919999999999998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827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453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825</v>
      </c>
      <c r="G102" s="236"/>
      <c r="H102" s="240">
        <v>43.399999999999999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75</v>
      </c>
      <c r="AY102" s="246" t="s">
        <v>205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826</v>
      </c>
      <c r="G103" s="236"/>
      <c r="H103" s="240">
        <v>-27.600000000000001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75</v>
      </c>
      <c r="AY103" s="246" t="s">
        <v>205</v>
      </c>
    </row>
    <row r="104" s="14" customFormat="1">
      <c r="A104" s="14"/>
      <c r="B104" s="247"/>
      <c r="C104" s="248"/>
      <c r="D104" s="237" t="s">
        <v>250</v>
      </c>
      <c r="E104" s="249" t="s">
        <v>19</v>
      </c>
      <c r="F104" s="250" t="s">
        <v>253</v>
      </c>
      <c r="G104" s="248"/>
      <c r="H104" s="251">
        <v>15.799999999999997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250</v>
      </c>
      <c r="AU104" s="257" t="s">
        <v>83</v>
      </c>
      <c r="AV104" s="14" t="s">
        <v>149</v>
      </c>
      <c r="AW104" s="14" t="s">
        <v>36</v>
      </c>
      <c r="AX104" s="14" t="s">
        <v>79</v>
      </c>
      <c r="AY104" s="257" t="s">
        <v>205</v>
      </c>
    </row>
    <row r="105" s="2" customFormat="1" ht="33" customHeight="1">
      <c r="A105" s="39"/>
      <c r="B105" s="40"/>
      <c r="C105" s="213" t="s">
        <v>126</v>
      </c>
      <c r="D105" s="213" t="s">
        <v>208</v>
      </c>
      <c r="E105" s="214" t="s">
        <v>245</v>
      </c>
      <c r="F105" s="215" t="s">
        <v>246</v>
      </c>
      <c r="G105" s="216" t="s">
        <v>247</v>
      </c>
      <c r="H105" s="217">
        <v>17.600000000000001</v>
      </c>
      <c r="I105" s="218"/>
      <c r="J105" s="219">
        <f>ROUND(I105*H105,2)</f>
        <v>0</v>
      </c>
      <c r="K105" s="215" t="s">
        <v>212</v>
      </c>
      <c r="L105" s="45"/>
      <c r="M105" s="220" t="s">
        <v>19</v>
      </c>
      <c r="N105" s="221" t="s">
        <v>46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0.32500000000000001</v>
      </c>
      <c r="T105" s="223">
        <f>S105*H105</f>
        <v>5.7200000000000006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149</v>
      </c>
      <c r="AT105" s="224" t="s">
        <v>208</v>
      </c>
      <c r="AU105" s="224" t="s">
        <v>83</v>
      </c>
      <c r="AY105" s="18" t="s">
        <v>205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149</v>
      </c>
      <c r="BM105" s="224" t="s">
        <v>828</v>
      </c>
    </row>
    <row r="106" s="2" customFormat="1">
      <c r="A106" s="39"/>
      <c r="B106" s="40"/>
      <c r="C106" s="41"/>
      <c r="D106" s="226" t="s">
        <v>215</v>
      </c>
      <c r="E106" s="41"/>
      <c r="F106" s="227" t="s">
        <v>249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215</v>
      </c>
      <c r="AU106" s="18" t="s">
        <v>83</v>
      </c>
    </row>
    <row r="107" s="13" customFormat="1">
      <c r="A107" s="13"/>
      <c r="B107" s="235"/>
      <c r="C107" s="236"/>
      <c r="D107" s="237" t="s">
        <v>250</v>
      </c>
      <c r="E107" s="238" t="s">
        <v>19</v>
      </c>
      <c r="F107" s="239" t="s">
        <v>829</v>
      </c>
      <c r="G107" s="236"/>
      <c r="H107" s="240">
        <v>17.600000000000001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250</v>
      </c>
      <c r="AU107" s="246" t="s">
        <v>83</v>
      </c>
      <c r="AV107" s="13" t="s">
        <v>83</v>
      </c>
      <c r="AW107" s="13" t="s">
        <v>36</v>
      </c>
      <c r="AX107" s="13" t="s">
        <v>79</v>
      </c>
      <c r="AY107" s="246" t="s">
        <v>205</v>
      </c>
    </row>
    <row r="108" s="2" customFormat="1" ht="33" customHeight="1">
      <c r="A108" s="39"/>
      <c r="B108" s="40"/>
      <c r="C108" s="213" t="s">
        <v>149</v>
      </c>
      <c r="D108" s="213" t="s">
        <v>208</v>
      </c>
      <c r="E108" s="214" t="s">
        <v>254</v>
      </c>
      <c r="F108" s="215" t="s">
        <v>255</v>
      </c>
      <c r="G108" s="216" t="s">
        <v>247</v>
      </c>
      <c r="H108" s="217">
        <v>17.600000000000001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0.098000000000000004</v>
      </c>
      <c r="T108" s="223">
        <f>S108*H108</f>
        <v>1.7248000000000001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830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257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13" customFormat="1">
      <c r="A110" s="13"/>
      <c r="B110" s="235"/>
      <c r="C110" s="236"/>
      <c r="D110" s="237" t="s">
        <v>250</v>
      </c>
      <c r="E110" s="238" t="s">
        <v>19</v>
      </c>
      <c r="F110" s="239" t="s">
        <v>829</v>
      </c>
      <c r="G110" s="236"/>
      <c r="H110" s="240">
        <v>17.600000000000001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250</v>
      </c>
      <c r="AU110" s="246" t="s">
        <v>83</v>
      </c>
      <c r="AV110" s="13" t="s">
        <v>83</v>
      </c>
      <c r="AW110" s="13" t="s">
        <v>36</v>
      </c>
      <c r="AX110" s="13" t="s">
        <v>79</v>
      </c>
      <c r="AY110" s="246" t="s">
        <v>205</v>
      </c>
    </row>
    <row r="111" s="2" customFormat="1" ht="33" customHeight="1">
      <c r="A111" s="39"/>
      <c r="B111" s="40"/>
      <c r="C111" s="213" t="s">
        <v>204</v>
      </c>
      <c r="D111" s="213" t="s">
        <v>208</v>
      </c>
      <c r="E111" s="214" t="s">
        <v>457</v>
      </c>
      <c r="F111" s="215" t="s">
        <v>458</v>
      </c>
      <c r="G111" s="216" t="s">
        <v>247</v>
      </c>
      <c r="H111" s="217">
        <v>15.800000000000001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0.316</v>
      </c>
      <c r="T111" s="223">
        <f>S111*H111</f>
        <v>4.9927999999999999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831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460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8" t="s">
        <v>19</v>
      </c>
      <c r="F113" s="239" t="s">
        <v>825</v>
      </c>
      <c r="G113" s="236"/>
      <c r="H113" s="240">
        <v>43.399999999999999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36</v>
      </c>
      <c r="AX113" s="13" t="s">
        <v>75</v>
      </c>
      <c r="AY113" s="246" t="s">
        <v>205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826</v>
      </c>
      <c r="G114" s="236"/>
      <c r="H114" s="240">
        <v>-27.600000000000001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75</v>
      </c>
      <c r="AY114" s="246" t="s">
        <v>205</v>
      </c>
    </row>
    <row r="115" s="14" customFormat="1">
      <c r="A115" s="14"/>
      <c r="B115" s="247"/>
      <c r="C115" s="248"/>
      <c r="D115" s="237" t="s">
        <v>250</v>
      </c>
      <c r="E115" s="249" t="s">
        <v>19</v>
      </c>
      <c r="F115" s="250" t="s">
        <v>253</v>
      </c>
      <c r="G115" s="248"/>
      <c r="H115" s="251">
        <v>15.799999999999997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250</v>
      </c>
      <c r="AU115" s="257" t="s">
        <v>83</v>
      </c>
      <c r="AV115" s="14" t="s">
        <v>149</v>
      </c>
      <c r="AW115" s="14" t="s">
        <v>36</v>
      </c>
      <c r="AX115" s="14" t="s">
        <v>79</v>
      </c>
      <c r="AY115" s="257" t="s">
        <v>205</v>
      </c>
    </row>
    <row r="116" s="2" customFormat="1" ht="24.15" customHeight="1">
      <c r="A116" s="39"/>
      <c r="B116" s="40"/>
      <c r="C116" s="213" t="s">
        <v>275</v>
      </c>
      <c r="D116" s="213" t="s">
        <v>208</v>
      </c>
      <c r="E116" s="214" t="s">
        <v>258</v>
      </c>
      <c r="F116" s="215" t="s">
        <v>259</v>
      </c>
      <c r="G116" s="216" t="s">
        <v>260</v>
      </c>
      <c r="H116" s="217">
        <v>9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0.20499999999999999</v>
      </c>
      <c r="T116" s="223">
        <f>S116*H116</f>
        <v>1.845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832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262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13" customFormat="1">
      <c r="A118" s="13"/>
      <c r="B118" s="235"/>
      <c r="C118" s="236"/>
      <c r="D118" s="237" t="s">
        <v>250</v>
      </c>
      <c r="E118" s="238" t="s">
        <v>19</v>
      </c>
      <c r="F118" s="239" t="s">
        <v>833</v>
      </c>
      <c r="G118" s="236"/>
      <c r="H118" s="240">
        <v>9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250</v>
      </c>
      <c r="AU118" s="246" t="s">
        <v>83</v>
      </c>
      <c r="AV118" s="13" t="s">
        <v>83</v>
      </c>
      <c r="AW118" s="13" t="s">
        <v>36</v>
      </c>
      <c r="AX118" s="13" t="s">
        <v>79</v>
      </c>
      <c r="AY118" s="246" t="s">
        <v>205</v>
      </c>
    </row>
    <row r="119" s="2" customFormat="1" ht="24.15" customHeight="1">
      <c r="A119" s="39"/>
      <c r="B119" s="40"/>
      <c r="C119" s="213" t="s">
        <v>280</v>
      </c>
      <c r="D119" s="213" t="s">
        <v>208</v>
      </c>
      <c r="E119" s="214" t="s">
        <v>463</v>
      </c>
      <c r="F119" s="215" t="s">
        <v>464</v>
      </c>
      <c r="G119" s="216" t="s">
        <v>260</v>
      </c>
      <c r="H119" s="217">
        <v>3</v>
      </c>
      <c r="I119" s="218"/>
      <c r="J119" s="219">
        <f>ROUND(I119*H119,2)</f>
        <v>0</v>
      </c>
      <c r="K119" s="215" t="s">
        <v>212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0.040000000000000001</v>
      </c>
      <c r="T119" s="223">
        <f>S119*H119</f>
        <v>0.12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149</v>
      </c>
      <c r="AT119" s="224" t="s">
        <v>208</v>
      </c>
      <c r="AU119" s="224" t="s">
        <v>83</v>
      </c>
      <c r="AY119" s="18" t="s">
        <v>205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149</v>
      </c>
      <c r="BM119" s="224" t="s">
        <v>834</v>
      </c>
    </row>
    <row r="120" s="2" customFormat="1">
      <c r="A120" s="39"/>
      <c r="B120" s="40"/>
      <c r="C120" s="41"/>
      <c r="D120" s="226" t="s">
        <v>215</v>
      </c>
      <c r="E120" s="41"/>
      <c r="F120" s="227" t="s">
        <v>466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215</v>
      </c>
      <c r="AU120" s="18" t="s">
        <v>83</v>
      </c>
    </row>
    <row r="121" s="13" customFormat="1">
      <c r="A121" s="13"/>
      <c r="B121" s="235"/>
      <c r="C121" s="236"/>
      <c r="D121" s="237" t="s">
        <v>250</v>
      </c>
      <c r="E121" s="238" t="s">
        <v>19</v>
      </c>
      <c r="F121" s="239" t="s">
        <v>126</v>
      </c>
      <c r="G121" s="236"/>
      <c r="H121" s="240">
        <v>3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250</v>
      </c>
      <c r="AU121" s="246" t="s">
        <v>83</v>
      </c>
      <c r="AV121" s="13" t="s">
        <v>83</v>
      </c>
      <c r="AW121" s="13" t="s">
        <v>36</v>
      </c>
      <c r="AX121" s="13" t="s">
        <v>79</v>
      </c>
      <c r="AY121" s="246" t="s">
        <v>205</v>
      </c>
    </row>
    <row r="122" s="2" customFormat="1" ht="24.15" customHeight="1">
      <c r="A122" s="39"/>
      <c r="B122" s="40"/>
      <c r="C122" s="213" t="s">
        <v>286</v>
      </c>
      <c r="D122" s="213" t="s">
        <v>208</v>
      </c>
      <c r="E122" s="214" t="s">
        <v>265</v>
      </c>
      <c r="F122" s="215" t="s">
        <v>266</v>
      </c>
      <c r="G122" s="216" t="s">
        <v>267</v>
      </c>
      <c r="H122" s="217">
        <v>1.8400000000000001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835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269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13" customFormat="1">
      <c r="A124" s="13"/>
      <c r="B124" s="235"/>
      <c r="C124" s="236"/>
      <c r="D124" s="237" t="s">
        <v>250</v>
      </c>
      <c r="E124" s="238" t="s">
        <v>19</v>
      </c>
      <c r="F124" s="239" t="s">
        <v>836</v>
      </c>
      <c r="G124" s="236"/>
      <c r="H124" s="240">
        <v>1.8400000000000001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250</v>
      </c>
      <c r="AU124" s="246" t="s">
        <v>83</v>
      </c>
      <c r="AV124" s="13" t="s">
        <v>83</v>
      </c>
      <c r="AW124" s="13" t="s">
        <v>36</v>
      </c>
      <c r="AX124" s="13" t="s">
        <v>79</v>
      </c>
      <c r="AY124" s="246" t="s">
        <v>205</v>
      </c>
    </row>
    <row r="125" s="2" customFormat="1" ht="24.15" customHeight="1">
      <c r="A125" s="39"/>
      <c r="B125" s="40"/>
      <c r="C125" s="213" t="s">
        <v>291</v>
      </c>
      <c r="D125" s="213" t="s">
        <v>208</v>
      </c>
      <c r="E125" s="214" t="s">
        <v>271</v>
      </c>
      <c r="F125" s="215" t="s">
        <v>272</v>
      </c>
      <c r="G125" s="216" t="s">
        <v>267</v>
      </c>
      <c r="H125" s="217">
        <v>1.8400000000000001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837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274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2" customFormat="1" ht="37.8" customHeight="1">
      <c r="A127" s="39"/>
      <c r="B127" s="40"/>
      <c r="C127" s="213" t="s">
        <v>297</v>
      </c>
      <c r="D127" s="213" t="s">
        <v>208</v>
      </c>
      <c r="E127" s="214" t="s">
        <v>276</v>
      </c>
      <c r="F127" s="215" t="s">
        <v>277</v>
      </c>
      <c r="G127" s="216" t="s">
        <v>267</v>
      </c>
      <c r="H127" s="217">
        <v>1.8400000000000001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838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279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2" customFormat="1" ht="37.8" customHeight="1">
      <c r="A129" s="39"/>
      <c r="B129" s="40"/>
      <c r="C129" s="213" t="s">
        <v>304</v>
      </c>
      <c r="D129" s="213" t="s">
        <v>208</v>
      </c>
      <c r="E129" s="214" t="s">
        <v>281</v>
      </c>
      <c r="F129" s="215" t="s">
        <v>282</v>
      </c>
      <c r="G129" s="216" t="s">
        <v>267</v>
      </c>
      <c r="H129" s="217">
        <v>55.200000000000003</v>
      </c>
      <c r="I129" s="218"/>
      <c r="J129" s="219">
        <f>ROUND(I129*H129,2)</f>
        <v>0</v>
      </c>
      <c r="K129" s="215" t="s">
        <v>212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149</v>
      </c>
      <c r="AT129" s="224" t="s">
        <v>208</v>
      </c>
      <c r="AU129" s="224" t="s">
        <v>83</v>
      </c>
      <c r="AY129" s="18" t="s">
        <v>205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149</v>
      </c>
      <c r="BM129" s="224" t="s">
        <v>839</v>
      </c>
    </row>
    <row r="130" s="2" customFormat="1">
      <c r="A130" s="39"/>
      <c r="B130" s="40"/>
      <c r="C130" s="41"/>
      <c r="D130" s="226" t="s">
        <v>215</v>
      </c>
      <c r="E130" s="41"/>
      <c r="F130" s="227" t="s">
        <v>284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83</v>
      </c>
    </row>
    <row r="131" s="13" customFormat="1">
      <c r="A131" s="13"/>
      <c r="B131" s="235"/>
      <c r="C131" s="236"/>
      <c r="D131" s="237" t="s">
        <v>250</v>
      </c>
      <c r="E131" s="236"/>
      <c r="F131" s="239" t="s">
        <v>840</v>
      </c>
      <c r="G131" s="236"/>
      <c r="H131" s="240">
        <v>55.200000000000003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250</v>
      </c>
      <c r="AU131" s="246" t="s">
        <v>83</v>
      </c>
      <c r="AV131" s="13" t="s">
        <v>83</v>
      </c>
      <c r="AW131" s="13" t="s">
        <v>4</v>
      </c>
      <c r="AX131" s="13" t="s">
        <v>79</v>
      </c>
      <c r="AY131" s="246" t="s">
        <v>205</v>
      </c>
    </row>
    <row r="132" s="2" customFormat="1" ht="24.15" customHeight="1">
      <c r="A132" s="39"/>
      <c r="B132" s="40"/>
      <c r="C132" s="213" t="s">
        <v>309</v>
      </c>
      <c r="D132" s="213" t="s">
        <v>208</v>
      </c>
      <c r="E132" s="214" t="s">
        <v>287</v>
      </c>
      <c r="F132" s="215" t="s">
        <v>288</v>
      </c>
      <c r="G132" s="216" t="s">
        <v>267</v>
      </c>
      <c r="H132" s="217">
        <v>1.8400000000000001</v>
      </c>
      <c r="I132" s="218"/>
      <c r="J132" s="219">
        <f>ROUND(I132*H132,2)</f>
        <v>0</v>
      </c>
      <c r="K132" s="215" t="s">
        <v>212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149</v>
      </c>
      <c r="AT132" s="224" t="s">
        <v>208</v>
      </c>
      <c r="AU132" s="224" t="s">
        <v>83</v>
      </c>
      <c r="AY132" s="18" t="s">
        <v>205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149</v>
      </c>
      <c r="BM132" s="224" t="s">
        <v>841</v>
      </c>
    </row>
    <row r="133" s="2" customFormat="1">
      <c r="A133" s="39"/>
      <c r="B133" s="40"/>
      <c r="C133" s="41"/>
      <c r="D133" s="226" t="s">
        <v>215</v>
      </c>
      <c r="E133" s="41"/>
      <c r="F133" s="227" t="s">
        <v>290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83</v>
      </c>
    </row>
    <row r="134" s="2" customFormat="1" ht="24.15" customHeight="1">
      <c r="A134" s="39"/>
      <c r="B134" s="40"/>
      <c r="C134" s="213" t="s">
        <v>316</v>
      </c>
      <c r="D134" s="213" t="s">
        <v>208</v>
      </c>
      <c r="E134" s="214" t="s">
        <v>292</v>
      </c>
      <c r="F134" s="215" t="s">
        <v>293</v>
      </c>
      <c r="G134" s="216" t="s">
        <v>267</v>
      </c>
      <c r="H134" s="217">
        <v>0.92000000000000004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842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295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13" customFormat="1">
      <c r="A136" s="13"/>
      <c r="B136" s="235"/>
      <c r="C136" s="236"/>
      <c r="D136" s="237" t="s">
        <v>250</v>
      </c>
      <c r="E136" s="238" t="s">
        <v>19</v>
      </c>
      <c r="F136" s="239" t="s">
        <v>843</v>
      </c>
      <c r="G136" s="236"/>
      <c r="H136" s="240">
        <v>0.92000000000000004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250</v>
      </c>
      <c r="AU136" s="246" t="s">
        <v>83</v>
      </c>
      <c r="AV136" s="13" t="s">
        <v>83</v>
      </c>
      <c r="AW136" s="13" t="s">
        <v>36</v>
      </c>
      <c r="AX136" s="13" t="s">
        <v>79</v>
      </c>
      <c r="AY136" s="246" t="s">
        <v>205</v>
      </c>
    </row>
    <row r="137" s="2" customFormat="1" ht="16.5" customHeight="1">
      <c r="A137" s="39"/>
      <c r="B137" s="40"/>
      <c r="C137" s="258" t="s">
        <v>322</v>
      </c>
      <c r="D137" s="258" t="s">
        <v>298</v>
      </c>
      <c r="E137" s="259" t="s">
        <v>299</v>
      </c>
      <c r="F137" s="260" t="s">
        <v>300</v>
      </c>
      <c r="G137" s="261" t="s">
        <v>301</v>
      </c>
      <c r="H137" s="262">
        <v>2.1160000000000001</v>
      </c>
      <c r="I137" s="263"/>
      <c r="J137" s="264">
        <f>ROUND(I137*H137,2)</f>
        <v>0</v>
      </c>
      <c r="K137" s="260" t="s">
        <v>212</v>
      </c>
      <c r="L137" s="265"/>
      <c r="M137" s="266" t="s">
        <v>19</v>
      </c>
      <c r="N137" s="267" t="s">
        <v>46</v>
      </c>
      <c r="O137" s="85"/>
      <c r="P137" s="222">
        <f>O137*H137</f>
        <v>0</v>
      </c>
      <c r="Q137" s="222">
        <v>1</v>
      </c>
      <c r="R137" s="222">
        <f>Q137*H137</f>
        <v>2.1160000000000001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286</v>
      </c>
      <c r="AT137" s="224" t="s">
        <v>298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844</v>
      </c>
    </row>
    <row r="138" s="13" customFormat="1">
      <c r="A138" s="13"/>
      <c r="B138" s="235"/>
      <c r="C138" s="236"/>
      <c r="D138" s="237" t="s">
        <v>250</v>
      </c>
      <c r="E138" s="236"/>
      <c r="F138" s="239" t="s">
        <v>845</v>
      </c>
      <c r="G138" s="236"/>
      <c r="H138" s="240">
        <v>2.1160000000000001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4</v>
      </c>
      <c r="AX138" s="13" t="s">
        <v>79</v>
      </c>
      <c r="AY138" s="246" t="s">
        <v>205</v>
      </c>
    </row>
    <row r="139" s="2" customFormat="1" ht="24.15" customHeight="1">
      <c r="A139" s="39"/>
      <c r="B139" s="40"/>
      <c r="C139" s="213" t="s">
        <v>8</v>
      </c>
      <c r="D139" s="213" t="s">
        <v>208</v>
      </c>
      <c r="E139" s="214" t="s">
        <v>305</v>
      </c>
      <c r="F139" s="215" t="s">
        <v>306</v>
      </c>
      <c r="G139" s="216" t="s">
        <v>267</v>
      </c>
      <c r="H139" s="217">
        <v>1.8400000000000001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846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308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2" customFormat="1" ht="16.5" customHeight="1">
      <c r="A141" s="39"/>
      <c r="B141" s="40"/>
      <c r="C141" s="213" t="s">
        <v>334</v>
      </c>
      <c r="D141" s="213" t="s">
        <v>208</v>
      </c>
      <c r="E141" s="214" t="s">
        <v>310</v>
      </c>
      <c r="F141" s="215" t="s">
        <v>311</v>
      </c>
      <c r="G141" s="216" t="s">
        <v>247</v>
      </c>
      <c r="H141" s="217">
        <v>18.399999999999999</v>
      </c>
      <c r="I141" s="218"/>
      <c r="J141" s="219">
        <f>ROUND(I141*H141,2)</f>
        <v>0</v>
      </c>
      <c r="K141" s="215" t="s">
        <v>212</v>
      </c>
      <c r="L141" s="45"/>
      <c r="M141" s="220" t="s">
        <v>19</v>
      </c>
      <c r="N141" s="221" t="s">
        <v>46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149</v>
      </c>
      <c r="AT141" s="224" t="s">
        <v>208</v>
      </c>
      <c r="AU141" s="224" t="s">
        <v>83</v>
      </c>
      <c r="AY141" s="18" t="s">
        <v>205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149</v>
      </c>
      <c r="BM141" s="224" t="s">
        <v>847</v>
      </c>
    </row>
    <row r="142" s="2" customFormat="1">
      <c r="A142" s="39"/>
      <c r="B142" s="40"/>
      <c r="C142" s="41"/>
      <c r="D142" s="226" t="s">
        <v>215</v>
      </c>
      <c r="E142" s="41"/>
      <c r="F142" s="227" t="s">
        <v>313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215</v>
      </c>
      <c r="AU142" s="18" t="s">
        <v>83</v>
      </c>
    </row>
    <row r="143" s="13" customFormat="1">
      <c r="A143" s="13"/>
      <c r="B143" s="235"/>
      <c r="C143" s="236"/>
      <c r="D143" s="237" t="s">
        <v>250</v>
      </c>
      <c r="E143" s="238" t="s">
        <v>19</v>
      </c>
      <c r="F143" s="239" t="s">
        <v>848</v>
      </c>
      <c r="G143" s="236"/>
      <c r="H143" s="240">
        <v>18.399999999999999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250</v>
      </c>
      <c r="AU143" s="246" t="s">
        <v>83</v>
      </c>
      <c r="AV143" s="13" t="s">
        <v>83</v>
      </c>
      <c r="AW143" s="13" t="s">
        <v>36</v>
      </c>
      <c r="AX143" s="13" t="s">
        <v>79</v>
      </c>
      <c r="AY143" s="246" t="s">
        <v>205</v>
      </c>
    </row>
    <row r="144" s="12" customFormat="1" ht="22.8" customHeight="1">
      <c r="A144" s="12"/>
      <c r="B144" s="197"/>
      <c r="C144" s="198"/>
      <c r="D144" s="199" t="s">
        <v>74</v>
      </c>
      <c r="E144" s="211" t="s">
        <v>204</v>
      </c>
      <c r="F144" s="211" t="s">
        <v>315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SUM(P145:P168)</f>
        <v>0</v>
      </c>
      <c r="Q144" s="205"/>
      <c r="R144" s="206">
        <f>SUM(R145:R168)</f>
        <v>4.1315600000000003</v>
      </c>
      <c r="S144" s="205"/>
      <c r="T144" s="207">
        <f>SUM(T145:T168)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79</v>
      </c>
      <c r="AT144" s="209" t="s">
        <v>74</v>
      </c>
      <c r="AU144" s="209" t="s">
        <v>79</v>
      </c>
      <c r="AY144" s="208" t="s">
        <v>205</v>
      </c>
      <c r="BK144" s="210">
        <f>SUM(BK145:BK168)</f>
        <v>0</v>
      </c>
    </row>
    <row r="145" s="2" customFormat="1" ht="21.75" customHeight="1">
      <c r="A145" s="39"/>
      <c r="B145" s="40"/>
      <c r="C145" s="213" t="s">
        <v>339</v>
      </c>
      <c r="D145" s="213" t="s">
        <v>208</v>
      </c>
      <c r="E145" s="214" t="s">
        <v>317</v>
      </c>
      <c r="F145" s="215" t="s">
        <v>318</v>
      </c>
      <c r="G145" s="216" t="s">
        <v>247</v>
      </c>
      <c r="H145" s="217">
        <v>18.399999999999999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849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320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850</v>
      </c>
      <c r="G147" s="236"/>
      <c r="H147" s="240">
        <v>18.399999999999999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79</v>
      </c>
      <c r="AY147" s="246" t="s">
        <v>205</v>
      </c>
    </row>
    <row r="148" s="2" customFormat="1" ht="37.8" customHeight="1">
      <c r="A148" s="39"/>
      <c r="B148" s="40"/>
      <c r="C148" s="213" t="s">
        <v>344</v>
      </c>
      <c r="D148" s="213" t="s">
        <v>208</v>
      </c>
      <c r="E148" s="214" t="s">
        <v>323</v>
      </c>
      <c r="F148" s="215" t="s">
        <v>324</v>
      </c>
      <c r="G148" s="216" t="s">
        <v>247</v>
      </c>
      <c r="H148" s="217">
        <v>18.399999999999999</v>
      </c>
      <c r="I148" s="218"/>
      <c r="J148" s="219">
        <f>ROUND(I148*H148,2)</f>
        <v>0</v>
      </c>
      <c r="K148" s="215" t="s">
        <v>212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0.089219999999999994</v>
      </c>
      <c r="R148" s="222">
        <f>Q148*H148</f>
        <v>1.6416479999999998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149</v>
      </c>
      <c r="AT148" s="224" t="s">
        <v>208</v>
      </c>
      <c r="AU148" s="224" t="s">
        <v>83</v>
      </c>
      <c r="AY148" s="18" t="s">
        <v>205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149</v>
      </c>
      <c r="BM148" s="224" t="s">
        <v>851</v>
      </c>
    </row>
    <row r="149" s="2" customFormat="1">
      <c r="A149" s="39"/>
      <c r="B149" s="40"/>
      <c r="C149" s="41"/>
      <c r="D149" s="226" t="s">
        <v>215</v>
      </c>
      <c r="E149" s="41"/>
      <c r="F149" s="227" t="s">
        <v>326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83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852</v>
      </c>
      <c r="G150" s="236"/>
      <c r="H150" s="240">
        <v>5.0999999999999996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75</v>
      </c>
      <c r="AY150" s="246" t="s">
        <v>205</v>
      </c>
    </row>
    <row r="151" s="13" customFormat="1">
      <c r="A151" s="13"/>
      <c r="B151" s="235"/>
      <c r="C151" s="236"/>
      <c r="D151" s="237" t="s">
        <v>250</v>
      </c>
      <c r="E151" s="238" t="s">
        <v>19</v>
      </c>
      <c r="F151" s="239" t="s">
        <v>853</v>
      </c>
      <c r="G151" s="236"/>
      <c r="H151" s="240">
        <v>5.5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250</v>
      </c>
      <c r="AU151" s="246" t="s">
        <v>83</v>
      </c>
      <c r="AV151" s="13" t="s">
        <v>83</v>
      </c>
      <c r="AW151" s="13" t="s">
        <v>36</v>
      </c>
      <c r="AX151" s="13" t="s">
        <v>75</v>
      </c>
      <c r="AY151" s="246" t="s">
        <v>205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854</v>
      </c>
      <c r="G152" s="236"/>
      <c r="H152" s="240">
        <v>7.7999999999999998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75</v>
      </c>
      <c r="AY152" s="246" t="s">
        <v>205</v>
      </c>
    </row>
    <row r="153" s="14" customFormat="1">
      <c r="A153" s="14"/>
      <c r="B153" s="247"/>
      <c r="C153" s="248"/>
      <c r="D153" s="237" t="s">
        <v>250</v>
      </c>
      <c r="E153" s="249" t="s">
        <v>19</v>
      </c>
      <c r="F153" s="250" t="s">
        <v>253</v>
      </c>
      <c r="G153" s="248"/>
      <c r="H153" s="251">
        <v>18.399999999999999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250</v>
      </c>
      <c r="AU153" s="257" t="s">
        <v>83</v>
      </c>
      <c r="AV153" s="14" t="s">
        <v>149</v>
      </c>
      <c r="AW153" s="14" t="s">
        <v>36</v>
      </c>
      <c r="AX153" s="14" t="s">
        <v>79</v>
      </c>
      <c r="AY153" s="257" t="s">
        <v>205</v>
      </c>
    </row>
    <row r="154" s="2" customFormat="1" ht="16.5" customHeight="1">
      <c r="A154" s="39"/>
      <c r="B154" s="40"/>
      <c r="C154" s="258" t="s">
        <v>350</v>
      </c>
      <c r="D154" s="258" t="s">
        <v>298</v>
      </c>
      <c r="E154" s="259" t="s">
        <v>330</v>
      </c>
      <c r="F154" s="260" t="s">
        <v>331</v>
      </c>
      <c r="G154" s="261" t="s">
        <v>247</v>
      </c>
      <c r="H154" s="262">
        <v>5.2530000000000001</v>
      </c>
      <c r="I154" s="263"/>
      <c r="J154" s="264">
        <f>ROUND(I154*H154,2)</f>
        <v>0</v>
      </c>
      <c r="K154" s="260" t="s">
        <v>212</v>
      </c>
      <c r="L154" s="265"/>
      <c r="M154" s="266" t="s">
        <v>19</v>
      </c>
      <c r="N154" s="267" t="s">
        <v>46</v>
      </c>
      <c r="O154" s="85"/>
      <c r="P154" s="222">
        <f>O154*H154</f>
        <v>0</v>
      </c>
      <c r="Q154" s="222">
        <v>0.13100000000000001</v>
      </c>
      <c r="R154" s="222">
        <f>Q154*H154</f>
        <v>0.68814300000000006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286</v>
      </c>
      <c r="AT154" s="224" t="s">
        <v>298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855</v>
      </c>
    </row>
    <row r="155" s="13" customFormat="1">
      <c r="A155" s="13"/>
      <c r="B155" s="235"/>
      <c r="C155" s="236"/>
      <c r="D155" s="237" t="s">
        <v>250</v>
      </c>
      <c r="E155" s="238" t="s">
        <v>19</v>
      </c>
      <c r="F155" s="239" t="s">
        <v>852</v>
      </c>
      <c r="G155" s="236"/>
      <c r="H155" s="240">
        <v>5.0999999999999996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36</v>
      </c>
      <c r="AX155" s="13" t="s">
        <v>79</v>
      </c>
      <c r="AY155" s="246" t="s">
        <v>205</v>
      </c>
    </row>
    <row r="156" s="13" customFormat="1">
      <c r="A156" s="13"/>
      <c r="B156" s="235"/>
      <c r="C156" s="236"/>
      <c r="D156" s="237" t="s">
        <v>250</v>
      </c>
      <c r="E156" s="236"/>
      <c r="F156" s="239" t="s">
        <v>856</v>
      </c>
      <c r="G156" s="236"/>
      <c r="H156" s="240">
        <v>5.2530000000000001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4</v>
      </c>
      <c r="AX156" s="13" t="s">
        <v>79</v>
      </c>
      <c r="AY156" s="246" t="s">
        <v>205</v>
      </c>
    </row>
    <row r="157" s="2" customFormat="1" ht="16.5" customHeight="1">
      <c r="A157" s="39"/>
      <c r="B157" s="40"/>
      <c r="C157" s="258" t="s">
        <v>357</v>
      </c>
      <c r="D157" s="258" t="s">
        <v>298</v>
      </c>
      <c r="E157" s="259" t="s">
        <v>335</v>
      </c>
      <c r="F157" s="260" t="s">
        <v>336</v>
      </c>
      <c r="G157" s="261" t="s">
        <v>247</v>
      </c>
      <c r="H157" s="262">
        <v>8.0340000000000007</v>
      </c>
      <c r="I157" s="263"/>
      <c r="J157" s="264">
        <f>ROUND(I157*H157,2)</f>
        <v>0</v>
      </c>
      <c r="K157" s="260" t="s">
        <v>212</v>
      </c>
      <c r="L157" s="265"/>
      <c r="M157" s="266" t="s">
        <v>19</v>
      </c>
      <c r="N157" s="267" t="s">
        <v>46</v>
      </c>
      <c r="O157" s="85"/>
      <c r="P157" s="222">
        <f>O157*H157</f>
        <v>0</v>
      </c>
      <c r="Q157" s="222">
        <v>0.13100000000000001</v>
      </c>
      <c r="R157" s="222">
        <f>Q157*H157</f>
        <v>1.0524540000000002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286</v>
      </c>
      <c r="AT157" s="224" t="s">
        <v>298</v>
      </c>
      <c r="AU157" s="224" t="s">
        <v>83</v>
      </c>
      <c r="AY157" s="18" t="s">
        <v>205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149</v>
      </c>
      <c r="BM157" s="224" t="s">
        <v>857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854</v>
      </c>
      <c r="G158" s="236"/>
      <c r="H158" s="240">
        <v>7.7999999999999998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79</v>
      </c>
      <c r="AY158" s="246" t="s">
        <v>205</v>
      </c>
    </row>
    <row r="159" s="13" customFormat="1">
      <c r="A159" s="13"/>
      <c r="B159" s="235"/>
      <c r="C159" s="236"/>
      <c r="D159" s="237" t="s">
        <v>250</v>
      </c>
      <c r="E159" s="236"/>
      <c r="F159" s="239" t="s">
        <v>858</v>
      </c>
      <c r="G159" s="236"/>
      <c r="H159" s="240">
        <v>8.0340000000000007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4</v>
      </c>
      <c r="AX159" s="13" t="s">
        <v>79</v>
      </c>
      <c r="AY159" s="246" t="s">
        <v>205</v>
      </c>
    </row>
    <row r="160" s="2" customFormat="1" ht="24.15" customHeight="1">
      <c r="A160" s="39"/>
      <c r="B160" s="40"/>
      <c r="C160" s="258" t="s">
        <v>7</v>
      </c>
      <c r="D160" s="258" t="s">
        <v>298</v>
      </c>
      <c r="E160" s="259" t="s">
        <v>340</v>
      </c>
      <c r="F160" s="260" t="s">
        <v>341</v>
      </c>
      <c r="G160" s="261" t="s">
        <v>247</v>
      </c>
      <c r="H160" s="262">
        <v>5.665</v>
      </c>
      <c r="I160" s="263"/>
      <c r="J160" s="264">
        <f>ROUND(I160*H160,2)</f>
        <v>0</v>
      </c>
      <c r="K160" s="260" t="s">
        <v>19</v>
      </c>
      <c r="L160" s="265"/>
      <c r="M160" s="266" t="s">
        <v>19</v>
      </c>
      <c r="N160" s="267" t="s">
        <v>46</v>
      </c>
      <c r="O160" s="85"/>
      <c r="P160" s="222">
        <f>O160*H160</f>
        <v>0</v>
      </c>
      <c r="Q160" s="222">
        <v>0.13100000000000001</v>
      </c>
      <c r="R160" s="222">
        <f>Q160*H160</f>
        <v>0.74211500000000008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286</v>
      </c>
      <c r="AT160" s="224" t="s">
        <v>298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859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853</v>
      </c>
      <c r="G161" s="236"/>
      <c r="H161" s="240">
        <v>5.5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79</v>
      </c>
      <c r="AY161" s="246" t="s">
        <v>205</v>
      </c>
    </row>
    <row r="162" s="13" customFormat="1">
      <c r="A162" s="13"/>
      <c r="B162" s="235"/>
      <c r="C162" s="236"/>
      <c r="D162" s="237" t="s">
        <v>250</v>
      </c>
      <c r="E162" s="236"/>
      <c r="F162" s="239" t="s">
        <v>860</v>
      </c>
      <c r="G162" s="236"/>
      <c r="H162" s="240">
        <v>5.665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4</v>
      </c>
      <c r="AX162" s="13" t="s">
        <v>79</v>
      </c>
      <c r="AY162" s="246" t="s">
        <v>205</v>
      </c>
    </row>
    <row r="163" s="2" customFormat="1" ht="44.25" customHeight="1">
      <c r="A163" s="39"/>
      <c r="B163" s="40"/>
      <c r="C163" s="213" t="s">
        <v>370</v>
      </c>
      <c r="D163" s="213" t="s">
        <v>208</v>
      </c>
      <c r="E163" s="214" t="s">
        <v>345</v>
      </c>
      <c r="F163" s="215" t="s">
        <v>346</v>
      </c>
      <c r="G163" s="216" t="s">
        <v>247</v>
      </c>
      <c r="H163" s="217">
        <v>13.300000000000001</v>
      </c>
      <c r="I163" s="218"/>
      <c r="J163" s="219">
        <f>ROUND(I163*H163,2)</f>
        <v>0</v>
      </c>
      <c r="K163" s="215" t="s">
        <v>212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149</v>
      </c>
      <c r="AT163" s="224" t="s">
        <v>208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861</v>
      </c>
    </row>
    <row r="164" s="2" customFormat="1">
      <c r="A164" s="39"/>
      <c r="B164" s="40"/>
      <c r="C164" s="41"/>
      <c r="D164" s="226" t="s">
        <v>215</v>
      </c>
      <c r="E164" s="41"/>
      <c r="F164" s="227" t="s">
        <v>348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215</v>
      </c>
      <c r="AU164" s="18" t="s">
        <v>83</v>
      </c>
    </row>
    <row r="165" s="13" customFormat="1">
      <c r="A165" s="13"/>
      <c r="B165" s="235"/>
      <c r="C165" s="236"/>
      <c r="D165" s="237" t="s">
        <v>250</v>
      </c>
      <c r="E165" s="238" t="s">
        <v>19</v>
      </c>
      <c r="F165" s="239" t="s">
        <v>862</v>
      </c>
      <c r="G165" s="236"/>
      <c r="H165" s="240">
        <v>13.300000000000001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250</v>
      </c>
      <c r="AU165" s="246" t="s">
        <v>83</v>
      </c>
      <c r="AV165" s="13" t="s">
        <v>83</v>
      </c>
      <c r="AW165" s="13" t="s">
        <v>36</v>
      </c>
      <c r="AX165" s="13" t="s">
        <v>79</v>
      </c>
      <c r="AY165" s="246" t="s">
        <v>205</v>
      </c>
    </row>
    <row r="166" s="2" customFormat="1" ht="16.5" customHeight="1">
      <c r="A166" s="39"/>
      <c r="B166" s="40"/>
      <c r="C166" s="213" t="s">
        <v>376</v>
      </c>
      <c r="D166" s="213" t="s">
        <v>208</v>
      </c>
      <c r="E166" s="214" t="s">
        <v>351</v>
      </c>
      <c r="F166" s="215" t="s">
        <v>352</v>
      </c>
      <c r="G166" s="216" t="s">
        <v>260</v>
      </c>
      <c r="H166" s="217">
        <v>2</v>
      </c>
      <c r="I166" s="218"/>
      <c r="J166" s="219">
        <f>ROUND(I166*H166,2)</f>
        <v>0</v>
      </c>
      <c r="K166" s="215" t="s">
        <v>212</v>
      </c>
      <c r="L166" s="45"/>
      <c r="M166" s="220" t="s">
        <v>19</v>
      </c>
      <c r="N166" s="221" t="s">
        <v>46</v>
      </c>
      <c r="O166" s="85"/>
      <c r="P166" s="222">
        <f>O166*H166</f>
        <v>0</v>
      </c>
      <c r="Q166" s="222">
        <v>0.0035999999999999999</v>
      </c>
      <c r="R166" s="222">
        <f>Q166*H166</f>
        <v>0.0071999999999999998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149</v>
      </c>
      <c r="AT166" s="224" t="s">
        <v>208</v>
      </c>
      <c r="AU166" s="224" t="s">
        <v>83</v>
      </c>
      <c r="AY166" s="18" t="s">
        <v>205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149</v>
      </c>
      <c r="BM166" s="224" t="s">
        <v>863</v>
      </c>
    </row>
    <row r="167" s="2" customFormat="1">
      <c r="A167" s="39"/>
      <c r="B167" s="40"/>
      <c r="C167" s="41"/>
      <c r="D167" s="226" t="s">
        <v>215</v>
      </c>
      <c r="E167" s="41"/>
      <c r="F167" s="227" t="s">
        <v>354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215</v>
      </c>
      <c r="AU167" s="18" t="s">
        <v>83</v>
      </c>
    </row>
    <row r="168" s="13" customFormat="1">
      <c r="A168" s="13"/>
      <c r="B168" s="235"/>
      <c r="C168" s="236"/>
      <c r="D168" s="237" t="s">
        <v>250</v>
      </c>
      <c r="E168" s="238" t="s">
        <v>19</v>
      </c>
      <c r="F168" s="239" t="s">
        <v>864</v>
      </c>
      <c r="G168" s="236"/>
      <c r="H168" s="240">
        <v>2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36</v>
      </c>
      <c r="AX168" s="13" t="s">
        <v>79</v>
      </c>
      <c r="AY168" s="246" t="s">
        <v>205</v>
      </c>
    </row>
    <row r="169" s="12" customFormat="1" ht="22.8" customHeight="1">
      <c r="A169" s="12"/>
      <c r="B169" s="197"/>
      <c r="C169" s="198"/>
      <c r="D169" s="199" t="s">
        <v>74</v>
      </c>
      <c r="E169" s="211" t="s">
        <v>275</v>
      </c>
      <c r="F169" s="211" t="s">
        <v>356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SUM(P170:P172)</f>
        <v>0</v>
      </c>
      <c r="Q169" s="205"/>
      <c r="R169" s="206">
        <f>SUM(R170:R172)</f>
        <v>2.4666199999999998</v>
      </c>
      <c r="S169" s="205"/>
      <c r="T169" s="20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79</v>
      </c>
      <c r="AT169" s="209" t="s">
        <v>74</v>
      </c>
      <c r="AU169" s="209" t="s">
        <v>79</v>
      </c>
      <c r="AY169" s="208" t="s">
        <v>205</v>
      </c>
      <c r="BK169" s="210">
        <f>SUM(BK170:BK172)</f>
        <v>0</v>
      </c>
    </row>
    <row r="170" s="2" customFormat="1" ht="16.5" customHeight="1">
      <c r="A170" s="39"/>
      <c r="B170" s="40"/>
      <c r="C170" s="213" t="s">
        <v>381</v>
      </c>
      <c r="D170" s="213" t="s">
        <v>208</v>
      </c>
      <c r="E170" s="214" t="s">
        <v>358</v>
      </c>
      <c r="F170" s="215" t="s">
        <v>359</v>
      </c>
      <c r="G170" s="216" t="s">
        <v>247</v>
      </c>
      <c r="H170" s="217">
        <v>8.9499999999999993</v>
      </c>
      <c r="I170" s="218"/>
      <c r="J170" s="219">
        <f>ROUND(I170*H170,2)</f>
        <v>0</v>
      </c>
      <c r="K170" s="215" t="s">
        <v>212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0.27560000000000001</v>
      </c>
      <c r="R170" s="222">
        <f>Q170*H170</f>
        <v>2.4666199999999998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149</v>
      </c>
      <c r="AT170" s="224" t="s">
        <v>208</v>
      </c>
      <c r="AU170" s="224" t="s">
        <v>83</v>
      </c>
      <c r="AY170" s="18" t="s">
        <v>205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149</v>
      </c>
      <c r="BM170" s="224" t="s">
        <v>865</v>
      </c>
    </row>
    <row r="171" s="2" customFormat="1">
      <c r="A171" s="39"/>
      <c r="B171" s="40"/>
      <c r="C171" s="41"/>
      <c r="D171" s="226" t="s">
        <v>215</v>
      </c>
      <c r="E171" s="41"/>
      <c r="F171" s="227" t="s">
        <v>361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215</v>
      </c>
      <c r="AU171" s="18" t="s">
        <v>83</v>
      </c>
    </row>
    <row r="172" s="13" customFormat="1">
      <c r="A172" s="13"/>
      <c r="B172" s="235"/>
      <c r="C172" s="236"/>
      <c r="D172" s="237" t="s">
        <v>250</v>
      </c>
      <c r="E172" s="238" t="s">
        <v>19</v>
      </c>
      <c r="F172" s="239" t="s">
        <v>866</v>
      </c>
      <c r="G172" s="236"/>
      <c r="H172" s="240">
        <v>8.9499999999999993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250</v>
      </c>
      <c r="AU172" s="246" t="s">
        <v>83</v>
      </c>
      <c r="AV172" s="13" t="s">
        <v>83</v>
      </c>
      <c r="AW172" s="13" t="s">
        <v>36</v>
      </c>
      <c r="AX172" s="13" t="s">
        <v>79</v>
      </c>
      <c r="AY172" s="246" t="s">
        <v>205</v>
      </c>
    </row>
    <row r="173" s="12" customFormat="1" ht="22.8" customHeight="1">
      <c r="A173" s="12"/>
      <c r="B173" s="197"/>
      <c r="C173" s="198"/>
      <c r="D173" s="199" t="s">
        <v>74</v>
      </c>
      <c r="E173" s="211" t="s">
        <v>291</v>
      </c>
      <c r="F173" s="211" t="s">
        <v>369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SUM(P174:P197)</f>
        <v>0</v>
      </c>
      <c r="Q173" s="205"/>
      <c r="R173" s="206">
        <f>SUM(R174:R197)</f>
        <v>6.4119573000000001</v>
      </c>
      <c r="S173" s="205"/>
      <c r="T173" s="207">
        <f>SUM(T174:T197)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79</v>
      </c>
      <c r="AT173" s="209" t="s">
        <v>74</v>
      </c>
      <c r="AU173" s="209" t="s">
        <v>79</v>
      </c>
      <c r="AY173" s="208" t="s">
        <v>205</v>
      </c>
      <c r="BK173" s="210">
        <f>SUM(BK174:BK197)</f>
        <v>0</v>
      </c>
    </row>
    <row r="174" s="2" customFormat="1" ht="16.5" customHeight="1">
      <c r="A174" s="39"/>
      <c r="B174" s="40"/>
      <c r="C174" s="213" t="s">
        <v>387</v>
      </c>
      <c r="D174" s="213" t="s">
        <v>208</v>
      </c>
      <c r="E174" s="214" t="s">
        <v>371</v>
      </c>
      <c r="F174" s="215" t="s">
        <v>372</v>
      </c>
      <c r="G174" s="216" t="s">
        <v>260</v>
      </c>
      <c r="H174" s="217">
        <v>17.399999999999999</v>
      </c>
      <c r="I174" s="218"/>
      <c r="J174" s="219">
        <f>ROUND(I174*H174,2)</f>
        <v>0</v>
      </c>
      <c r="K174" s="215" t="s">
        <v>212</v>
      </c>
      <c r="L174" s="45"/>
      <c r="M174" s="220" t="s">
        <v>19</v>
      </c>
      <c r="N174" s="221" t="s">
        <v>46</v>
      </c>
      <c r="O174" s="85"/>
      <c r="P174" s="222">
        <f>O174*H174</f>
        <v>0</v>
      </c>
      <c r="Q174" s="222">
        <v>0.00013999999999999999</v>
      </c>
      <c r="R174" s="222">
        <f>Q174*H174</f>
        <v>0.0024359999999999998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149</v>
      </c>
      <c r="AT174" s="224" t="s">
        <v>208</v>
      </c>
      <c r="AU174" s="224" t="s">
        <v>83</v>
      </c>
      <c r="AY174" s="18" t="s">
        <v>205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149</v>
      </c>
      <c r="BM174" s="224" t="s">
        <v>867</v>
      </c>
    </row>
    <row r="175" s="2" customFormat="1">
      <c r="A175" s="39"/>
      <c r="B175" s="40"/>
      <c r="C175" s="41"/>
      <c r="D175" s="226" t="s">
        <v>215</v>
      </c>
      <c r="E175" s="41"/>
      <c r="F175" s="227" t="s">
        <v>374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215</v>
      </c>
      <c r="AU175" s="18" t="s">
        <v>83</v>
      </c>
    </row>
    <row r="176" s="13" customFormat="1">
      <c r="A176" s="13"/>
      <c r="B176" s="235"/>
      <c r="C176" s="236"/>
      <c r="D176" s="237" t="s">
        <v>250</v>
      </c>
      <c r="E176" s="238" t="s">
        <v>19</v>
      </c>
      <c r="F176" s="239" t="s">
        <v>720</v>
      </c>
      <c r="G176" s="236"/>
      <c r="H176" s="240">
        <v>17.399999999999999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250</v>
      </c>
      <c r="AU176" s="246" t="s">
        <v>83</v>
      </c>
      <c r="AV176" s="13" t="s">
        <v>83</v>
      </c>
      <c r="AW176" s="13" t="s">
        <v>36</v>
      </c>
      <c r="AX176" s="13" t="s">
        <v>79</v>
      </c>
      <c r="AY176" s="246" t="s">
        <v>205</v>
      </c>
    </row>
    <row r="177" s="2" customFormat="1" ht="24.15" customHeight="1">
      <c r="A177" s="39"/>
      <c r="B177" s="40"/>
      <c r="C177" s="213" t="s">
        <v>393</v>
      </c>
      <c r="D177" s="213" t="s">
        <v>208</v>
      </c>
      <c r="E177" s="214" t="s">
        <v>377</v>
      </c>
      <c r="F177" s="215" t="s">
        <v>378</v>
      </c>
      <c r="G177" s="216" t="s">
        <v>260</v>
      </c>
      <c r="H177" s="217">
        <v>17.399999999999999</v>
      </c>
      <c r="I177" s="218"/>
      <c r="J177" s="219">
        <f>ROUND(I177*H177,2)</f>
        <v>0</v>
      </c>
      <c r="K177" s="215" t="s">
        <v>212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149</v>
      </c>
      <c r="AT177" s="224" t="s">
        <v>208</v>
      </c>
      <c r="AU177" s="224" t="s">
        <v>83</v>
      </c>
      <c r="AY177" s="18" t="s">
        <v>205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149</v>
      </c>
      <c r="BM177" s="224" t="s">
        <v>868</v>
      </c>
    </row>
    <row r="178" s="2" customFormat="1">
      <c r="A178" s="39"/>
      <c r="B178" s="40"/>
      <c r="C178" s="41"/>
      <c r="D178" s="226" t="s">
        <v>215</v>
      </c>
      <c r="E178" s="41"/>
      <c r="F178" s="227" t="s">
        <v>380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215</v>
      </c>
      <c r="AU178" s="18" t="s">
        <v>83</v>
      </c>
    </row>
    <row r="179" s="2" customFormat="1" ht="24.15" customHeight="1">
      <c r="A179" s="39"/>
      <c r="B179" s="40"/>
      <c r="C179" s="213" t="s">
        <v>399</v>
      </c>
      <c r="D179" s="213" t="s">
        <v>208</v>
      </c>
      <c r="E179" s="214" t="s">
        <v>382</v>
      </c>
      <c r="F179" s="215" t="s">
        <v>383</v>
      </c>
      <c r="G179" s="216" t="s">
        <v>260</v>
      </c>
      <c r="H179" s="217">
        <v>17.800000000000001</v>
      </c>
      <c r="I179" s="218"/>
      <c r="J179" s="219">
        <f>ROUND(I179*H179,2)</f>
        <v>0</v>
      </c>
      <c r="K179" s="215" t="s">
        <v>212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0.15540000000000001</v>
      </c>
      <c r="R179" s="222">
        <f>Q179*H179</f>
        <v>2.7661200000000004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149</v>
      </c>
      <c r="AT179" s="224" t="s">
        <v>208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869</v>
      </c>
    </row>
    <row r="180" s="2" customFormat="1">
      <c r="A180" s="39"/>
      <c r="B180" s="40"/>
      <c r="C180" s="41"/>
      <c r="D180" s="226" t="s">
        <v>215</v>
      </c>
      <c r="E180" s="41"/>
      <c r="F180" s="227" t="s">
        <v>385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83</v>
      </c>
    </row>
    <row r="181" s="13" customFormat="1">
      <c r="A181" s="13"/>
      <c r="B181" s="235"/>
      <c r="C181" s="236"/>
      <c r="D181" s="237" t="s">
        <v>250</v>
      </c>
      <c r="E181" s="238" t="s">
        <v>19</v>
      </c>
      <c r="F181" s="239" t="s">
        <v>870</v>
      </c>
      <c r="G181" s="236"/>
      <c r="H181" s="240">
        <v>17.800000000000001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250</v>
      </c>
      <c r="AU181" s="246" t="s">
        <v>83</v>
      </c>
      <c r="AV181" s="13" t="s">
        <v>83</v>
      </c>
      <c r="AW181" s="13" t="s">
        <v>36</v>
      </c>
      <c r="AX181" s="13" t="s">
        <v>79</v>
      </c>
      <c r="AY181" s="246" t="s">
        <v>205</v>
      </c>
    </row>
    <row r="182" s="2" customFormat="1" ht="16.5" customHeight="1">
      <c r="A182" s="39"/>
      <c r="B182" s="40"/>
      <c r="C182" s="258" t="s">
        <v>406</v>
      </c>
      <c r="D182" s="258" t="s">
        <v>298</v>
      </c>
      <c r="E182" s="259" t="s">
        <v>388</v>
      </c>
      <c r="F182" s="260" t="s">
        <v>389</v>
      </c>
      <c r="G182" s="261" t="s">
        <v>260</v>
      </c>
      <c r="H182" s="262">
        <v>13.566000000000001</v>
      </c>
      <c r="I182" s="263"/>
      <c r="J182" s="264">
        <f>ROUND(I182*H182,2)</f>
        <v>0</v>
      </c>
      <c r="K182" s="260" t="s">
        <v>212</v>
      </c>
      <c r="L182" s="265"/>
      <c r="M182" s="266" t="s">
        <v>19</v>
      </c>
      <c r="N182" s="267" t="s">
        <v>46</v>
      </c>
      <c r="O182" s="85"/>
      <c r="P182" s="222">
        <f>O182*H182</f>
        <v>0</v>
      </c>
      <c r="Q182" s="222">
        <v>0.080000000000000002</v>
      </c>
      <c r="R182" s="222">
        <f>Q182*H182</f>
        <v>1.08528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286</v>
      </c>
      <c r="AT182" s="224" t="s">
        <v>298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871</v>
      </c>
    </row>
    <row r="183" s="13" customFormat="1">
      <c r="A183" s="13"/>
      <c r="B183" s="235"/>
      <c r="C183" s="236"/>
      <c r="D183" s="237" t="s">
        <v>250</v>
      </c>
      <c r="E183" s="238" t="s">
        <v>19</v>
      </c>
      <c r="F183" s="239" t="s">
        <v>872</v>
      </c>
      <c r="G183" s="236"/>
      <c r="H183" s="240">
        <v>13.300000000000001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250</v>
      </c>
      <c r="AU183" s="246" t="s">
        <v>83</v>
      </c>
      <c r="AV183" s="13" t="s">
        <v>83</v>
      </c>
      <c r="AW183" s="13" t="s">
        <v>36</v>
      </c>
      <c r="AX183" s="13" t="s">
        <v>79</v>
      </c>
      <c r="AY183" s="246" t="s">
        <v>205</v>
      </c>
    </row>
    <row r="184" s="13" customFormat="1">
      <c r="A184" s="13"/>
      <c r="B184" s="235"/>
      <c r="C184" s="236"/>
      <c r="D184" s="237" t="s">
        <v>250</v>
      </c>
      <c r="E184" s="236"/>
      <c r="F184" s="239" t="s">
        <v>873</v>
      </c>
      <c r="G184" s="236"/>
      <c r="H184" s="240">
        <v>13.566000000000001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250</v>
      </c>
      <c r="AU184" s="246" t="s">
        <v>83</v>
      </c>
      <c r="AV184" s="13" t="s">
        <v>83</v>
      </c>
      <c r="AW184" s="13" t="s">
        <v>4</v>
      </c>
      <c r="AX184" s="13" t="s">
        <v>79</v>
      </c>
      <c r="AY184" s="246" t="s">
        <v>205</v>
      </c>
    </row>
    <row r="185" s="2" customFormat="1" ht="16.5" customHeight="1">
      <c r="A185" s="39"/>
      <c r="B185" s="40"/>
      <c r="C185" s="258" t="s">
        <v>411</v>
      </c>
      <c r="D185" s="258" t="s">
        <v>298</v>
      </c>
      <c r="E185" s="259" t="s">
        <v>394</v>
      </c>
      <c r="F185" s="260" t="s">
        <v>395</v>
      </c>
      <c r="G185" s="261" t="s">
        <v>260</v>
      </c>
      <c r="H185" s="262">
        <v>4.5899999999999999</v>
      </c>
      <c r="I185" s="263"/>
      <c r="J185" s="264">
        <f>ROUND(I185*H185,2)</f>
        <v>0</v>
      </c>
      <c r="K185" s="260" t="s">
        <v>212</v>
      </c>
      <c r="L185" s="265"/>
      <c r="M185" s="266" t="s">
        <v>19</v>
      </c>
      <c r="N185" s="267" t="s">
        <v>46</v>
      </c>
      <c r="O185" s="85"/>
      <c r="P185" s="222">
        <f>O185*H185</f>
        <v>0</v>
      </c>
      <c r="Q185" s="222">
        <v>0.065670000000000006</v>
      </c>
      <c r="R185" s="222">
        <f>Q185*H185</f>
        <v>0.30142530000000001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286</v>
      </c>
      <c r="AT185" s="224" t="s">
        <v>298</v>
      </c>
      <c r="AU185" s="224" t="s">
        <v>83</v>
      </c>
      <c r="AY185" s="18" t="s">
        <v>205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149</v>
      </c>
      <c r="BM185" s="224" t="s">
        <v>874</v>
      </c>
    </row>
    <row r="186" s="13" customFormat="1">
      <c r="A186" s="13"/>
      <c r="B186" s="235"/>
      <c r="C186" s="236"/>
      <c r="D186" s="237" t="s">
        <v>250</v>
      </c>
      <c r="E186" s="238" t="s">
        <v>19</v>
      </c>
      <c r="F186" s="239" t="s">
        <v>728</v>
      </c>
      <c r="G186" s="236"/>
      <c r="H186" s="240">
        <v>4.5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36</v>
      </c>
      <c r="AX186" s="13" t="s">
        <v>79</v>
      </c>
      <c r="AY186" s="246" t="s">
        <v>205</v>
      </c>
    </row>
    <row r="187" s="13" customFormat="1">
      <c r="A187" s="13"/>
      <c r="B187" s="235"/>
      <c r="C187" s="236"/>
      <c r="D187" s="237" t="s">
        <v>250</v>
      </c>
      <c r="E187" s="236"/>
      <c r="F187" s="239" t="s">
        <v>729</v>
      </c>
      <c r="G187" s="236"/>
      <c r="H187" s="240">
        <v>4.5899999999999999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250</v>
      </c>
      <c r="AU187" s="246" t="s">
        <v>83</v>
      </c>
      <c r="AV187" s="13" t="s">
        <v>83</v>
      </c>
      <c r="AW187" s="13" t="s">
        <v>4</v>
      </c>
      <c r="AX187" s="13" t="s">
        <v>79</v>
      </c>
      <c r="AY187" s="246" t="s">
        <v>205</v>
      </c>
    </row>
    <row r="188" s="2" customFormat="1" ht="24.15" customHeight="1">
      <c r="A188" s="39"/>
      <c r="B188" s="40"/>
      <c r="C188" s="213" t="s">
        <v>418</v>
      </c>
      <c r="D188" s="213" t="s">
        <v>208</v>
      </c>
      <c r="E188" s="214" t="s">
        <v>400</v>
      </c>
      <c r="F188" s="215" t="s">
        <v>401</v>
      </c>
      <c r="G188" s="216" t="s">
        <v>260</v>
      </c>
      <c r="H188" s="217">
        <v>17.399999999999999</v>
      </c>
      <c r="I188" s="218"/>
      <c r="J188" s="219">
        <f>ROUND(I188*H188,2)</f>
        <v>0</v>
      </c>
      <c r="K188" s="215" t="s">
        <v>212</v>
      </c>
      <c r="L188" s="45"/>
      <c r="M188" s="220" t="s">
        <v>19</v>
      </c>
      <c r="N188" s="221" t="s">
        <v>46</v>
      </c>
      <c r="O188" s="85"/>
      <c r="P188" s="222">
        <f>O188*H188</f>
        <v>0</v>
      </c>
      <c r="Q188" s="222">
        <v>0.10095</v>
      </c>
      <c r="R188" s="222">
        <f>Q188*H188</f>
        <v>1.7565299999999999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149</v>
      </c>
      <c r="AT188" s="224" t="s">
        <v>208</v>
      </c>
      <c r="AU188" s="224" t="s">
        <v>83</v>
      </c>
      <c r="AY188" s="18" t="s">
        <v>205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149</v>
      </c>
      <c r="BM188" s="224" t="s">
        <v>875</v>
      </c>
    </row>
    <row r="189" s="2" customFormat="1">
      <c r="A189" s="39"/>
      <c r="B189" s="40"/>
      <c r="C189" s="41"/>
      <c r="D189" s="226" t="s">
        <v>215</v>
      </c>
      <c r="E189" s="41"/>
      <c r="F189" s="227" t="s">
        <v>403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215</v>
      </c>
      <c r="AU189" s="18" t="s">
        <v>83</v>
      </c>
    </row>
    <row r="190" s="13" customFormat="1">
      <c r="A190" s="13"/>
      <c r="B190" s="235"/>
      <c r="C190" s="236"/>
      <c r="D190" s="237" t="s">
        <v>250</v>
      </c>
      <c r="E190" s="238" t="s">
        <v>19</v>
      </c>
      <c r="F190" s="239" t="s">
        <v>876</v>
      </c>
      <c r="G190" s="236"/>
      <c r="H190" s="240">
        <v>14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250</v>
      </c>
      <c r="AU190" s="246" t="s">
        <v>83</v>
      </c>
      <c r="AV190" s="13" t="s">
        <v>83</v>
      </c>
      <c r="AW190" s="13" t="s">
        <v>36</v>
      </c>
      <c r="AX190" s="13" t="s">
        <v>75</v>
      </c>
      <c r="AY190" s="246" t="s">
        <v>205</v>
      </c>
    </row>
    <row r="191" s="13" customFormat="1">
      <c r="A191" s="13"/>
      <c r="B191" s="235"/>
      <c r="C191" s="236"/>
      <c r="D191" s="237" t="s">
        <v>250</v>
      </c>
      <c r="E191" s="238" t="s">
        <v>19</v>
      </c>
      <c r="F191" s="239" t="s">
        <v>877</v>
      </c>
      <c r="G191" s="236"/>
      <c r="H191" s="240">
        <v>3.3999999999999999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250</v>
      </c>
      <c r="AU191" s="246" t="s">
        <v>83</v>
      </c>
      <c r="AV191" s="13" t="s">
        <v>83</v>
      </c>
      <c r="AW191" s="13" t="s">
        <v>36</v>
      </c>
      <c r="AX191" s="13" t="s">
        <v>75</v>
      </c>
      <c r="AY191" s="246" t="s">
        <v>205</v>
      </c>
    </row>
    <row r="192" s="14" customFormat="1">
      <c r="A192" s="14"/>
      <c r="B192" s="247"/>
      <c r="C192" s="248"/>
      <c r="D192" s="237" t="s">
        <v>250</v>
      </c>
      <c r="E192" s="249" t="s">
        <v>19</v>
      </c>
      <c r="F192" s="250" t="s">
        <v>253</v>
      </c>
      <c r="G192" s="248"/>
      <c r="H192" s="251">
        <v>17.399999999999999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250</v>
      </c>
      <c r="AU192" s="257" t="s">
        <v>83</v>
      </c>
      <c r="AV192" s="14" t="s">
        <v>149</v>
      </c>
      <c r="AW192" s="14" t="s">
        <v>36</v>
      </c>
      <c r="AX192" s="14" t="s">
        <v>79</v>
      </c>
      <c r="AY192" s="257" t="s">
        <v>205</v>
      </c>
    </row>
    <row r="193" s="2" customFormat="1" ht="16.5" customHeight="1">
      <c r="A193" s="39"/>
      <c r="B193" s="40"/>
      <c r="C193" s="258" t="s">
        <v>425</v>
      </c>
      <c r="D193" s="258" t="s">
        <v>298</v>
      </c>
      <c r="E193" s="259" t="s">
        <v>407</v>
      </c>
      <c r="F193" s="260" t="s">
        <v>408</v>
      </c>
      <c r="G193" s="261" t="s">
        <v>260</v>
      </c>
      <c r="H193" s="262">
        <v>17.748000000000001</v>
      </c>
      <c r="I193" s="263"/>
      <c r="J193" s="264">
        <f>ROUND(I193*H193,2)</f>
        <v>0</v>
      </c>
      <c r="K193" s="260" t="s">
        <v>212</v>
      </c>
      <c r="L193" s="265"/>
      <c r="M193" s="266" t="s">
        <v>19</v>
      </c>
      <c r="N193" s="267" t="s">
        <v>46</v>
      </c>
      <c r="O193" s="85"/>
      <c r="P193" s="222">
        <f>O193*H193</f>
        <v>0</v>
      </c>
      <c r="Q193" s="222">
        <v>0.028000000000000001</v>
      </c>
      <c r="R193" s="222">
        <f>Q193*H193</f>
        <v>0.49694400000000005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286</v>
      </c>
      <c r="AT193" s="224" t="s">
        <v>298</v>
      </c>
      <c r="AU193" s="224" t="s">
        <v>83</v>
      </c>
      <c r="AY193" s="18" t="s">
        <v>205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149</v>
      </c>
      <c r="BM193" s="224" t="s">
        <v>878</v>
      </c>
    </row>
    <row r="194" s="13" customFormat="1">
      <c r="A194" s="13"/>
      <c r="B194" s="235"/>
      <c r="C194" s="236"/>
      <c r="D194" s="237" t="s">
        <v>250</v>
      </c>
      <c r="E194" s="236"/>
      <c r="F194" s="239" t="s">
        <v>879</v>
      </c>
      <c r="G194" s="236"/>
      <c r="H194" s="240">
        <v>17.748000000000001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4</v>
      </c>
      <c r="AX194" s="13" t="s">
        <v>79</v>
      </c>
      <c r="AY194" s="246" t="s">
        <v>205</v>
      </c>
    </row>
    <row r="195" s="2" customFormat="1" ht="16.5" customHeight="1">
      <c r="A195" s="39"/>
      <c r="B195" s="40"/>
      <c r="C195" s="213" t="s">
        <v>431</v>
      </c>
      <c r="D195" s="213" t="s">
        <v>208</v>
      </c>
      <c r="E195" s="214" t="s">
        <v>412</v>
      </c>
      <c r="F195" s="215" t="s">
        <v>413</v>
      </c>
      <c r="G195" s="216" t="s">
        <v>247</v>
      </c>
      <c r="H195" s="217">
        <v>8.9499999999999993</v>
      </c>
      <c r="I195" s="218"/>
      <c r="J195" s="219">
        <f>ROUND(I195*H195,2)</f>
        <v>0</v>
      </c>
      <c r="K195" s="215" t="s">
        <v>212</v>
      </c>
      <c r="L195" s="45"/>
      <c r="M195" s="220" t="s">
        <v>19</v>
      </c>
      <c r="N195" s="221" t="s">
        <v>46</v>
      </c>
      <c r="O195" s="85"/>
      <c r="P195" s="222">
        <f>O195*H195</f>
        <v>0</v>
      </c>
      <c r="Q195" s="222">
        <v>0.00036000000000000002</v>
      </c>
      <c r="R195" s="222">
        <f>Q195*H195</f>
        <v>0.003222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149</v>
      </c>
      <c r="AT195" s="224" t="s">
        <v>208</v>
      </c>
      <c r="AU195" s="224" t="s">
        <v>83</v>
      </c>
      <c r="AY195" s="18" t="s">
        <v>205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149</v>
      </c>
      <c r="BM195" s="224" t="s">
        <v>880</v>
      </c>
    </row>
    <row r="196" s="2" customFormat="1">
      <c r="A196" s="39"/>
      <c r="B196" s="40"/>
      <c r="C196" s="41"/>
      <c r="D196" s="226" t="s">
        <v>215</v>
      </c>
      <c r="E196" s="41"/>
      <c r="F196" s="227" t="s">
        <v>415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215</v>
      </c>
      <c r="AU196" s="18" t="s">
        <v>83</v>
      </c>
    </row>
    <row r="197" s="13" customFormat="1">
      <c r="A197" s="13"/>
      <c r="B197" s="235"/>
      <c r="C197" s="236"/>
      <c r="D197" s="237" t="s">
        <v>250</v>
      </c>
      <c r="E197" s="238" t="s">
        <v>19</v>
      </c>
      <c r="F197" s="239" t="s">
        <v>866</v>
      </c>
      <c r="G197" s="236"/>
      <c r="H197" s="240">
        <v>8.9499999999999993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250</v>
      </c>
      <c r="AU197" s="246" t="s">
        <v>83</v>
      </c>
      <c r="AV197" s="13" t="s">
        <v>83</v>
      </c>
      <c r="AW197" s="13" t="s">
        <v>36</v>
      </c>
      <c r="AX197" s="13" t="s">
        <v>79</v>
      </c>
      <c r="AY197" s="246" t="s">
        <v>205</v>
      </c>
    </row>
    <row r="198" s="12" customFormat="1" ht="22.8" customHeight="1">
      <c r="A198" s="12"/>
      <c r="B198" s="197"/>
      <c r="C198" s="198"/>
      <c r="D198" s="199" t="s">
        <v>74</v>
      </c>
      <c r="E198" s="211" t="s">
        <v>416</v>
      </c>
      <c r="F198" s="211" t="s">
        <v>417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SUM(P199:P214)</f>
        <v>0</v>
      </c>
      <c r="Q198" s="205"/>
      <c r="R198" s="206">
        <f>SUM(R199:R214)</f>
        <v>0</v>
      </c>
      <c r="S198" s="205"/>
      <c r="T198" s="207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79</v>
      </c>
      <c r="AT198" s="209" t="s">
        <v>74</v>
      </c>
      <c r="AU198" s="209" t="s">
        <v>79</v>
      </c>
      <c r="AY198" s="208" t="s">
        <v>205</v>
      </c>
      <c r="BK198" s="210">
        <f>SUM(BK199:BK214)</f>
        <v>0</v>
      </c>
    </row>
    <row r="199" s="2" customFormat="1" ht="24.15" customHeight="1">
      <c r="A199" s="39"/>
      <c r="B199" s="40"/>
      <c r="C199" s="213" t="s">
        <v>438</v>
      </c>
      <c r="D199" s="213" t="s">
        <v>208</v>
      </c>
      <c r="E199" s="214" t="s">
        <v>537</v>
      </c>
      <c r="F199" s="215" t="s">
        <v>538</v>
      </c>
      <c r="G199" s="216" t="s">
        <v>301</v>
      </c>
      <c r="H199" s="217">
        <v>4.5819999999999999</v>
      </c>
      <c r="I199" s="218"/>
      <c r="J199" s="219">
        <f>ROUND(I199*H199,2)</f>
        <v>0</v>
      </c>
      <c r="K199" s="215" t="s">
        <v>212</v>
      </c>
      <c r="L199" s="45"/>
      <c r="M199" s="220" t="s">
        <v>19</v>
      </c>
      <c r="N199" s="221" t="s">
        <v>46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149</v>
      </c>
      <c r="AT199" s="224" t="s">
        <v>208</v>
      </c>
      <c r="AU199" s="224" t="s">
        <v>83</v>
      </c>
      <c r="AY199" s="18" t="s">
        <v>205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149</v>
      </c>
      <c r="BM199" s="224" t="s">
        <v>881</v>
      </c>
    </row>
    <row r="200" s="2" customFormat="1">
      <c r="A200" s="39"/>
      <c r="B200" s="40"/>
      <c r="C200" s="41"/>
      <c r="D200" s="226" t="s">
        <v>215</v>
      </c>
      <c r="E200" s="41"/>
      <c r="F200" s="227" t="s">
        <v>540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215</v>
      </c>
      <c r="AU200" s="18" t="s">
        <v>83</v>
      </c>
    </row>
    <row r="201" s="13" customFormat="1">
      <c r="A201" s="13"/>
      <c r="B201" s="235"/>
      <c r="C201" s="236"/>
      <c r="D201" s="237" t="s">
        <v>250</v>
      </c>
      <c r="E201" s="238" t="s">
        <v>19</v>
      </c>
      <c r="F201" s="239" t="s">
        <v>882</v>
      </c>
      <c r="G201" s="236"/>
      <c r="H201" s="240">
        <v>4.5819999999999999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250</v>
      </c>
      <c r="AU201" s="246" t="s">
        <v>83</v>
      </c>
      <c r="AV201" s="13" t="s">
        <v>83</v>
      </c>
      <c r="AW201" s="13" t="s">
        <v>36</v>
      </c>
      <c r="AX201" s="13" t="s">
        <v>79</v>
      </c>
      <c r="AY201" s="246" t="s">
        <v>205</v>
      </c>
    </row>
    <row r="202" s="2" customFormat="1" ht="24.15" customHeight="1">
      <c r="A202" s="39"/>
      <c r="B202" s="40"/>
      <c r="C202" s="213" t="s">
        <v>525</v>
      </c>
      <c r="D202" s="213" t="s">
        <v>208</v>
      </c>
      <c r="E202" s="214" t="s">
        <v>543</v>
      </c>
      <c r="F202" s="215" t="s">
        <v>427</v>
      </c>
      <c r="G202" s="216" t="s">
        <v>301</v>
      </c>
      <c r="H202" s="217">
        <v>178.69800000000001</v>
      </c>
      <c r="I202" s="218"/>
      <c r="J202" s="219">
        <f>ROUND(I202*H202,2)</f>
        <v>0</v>
      </c>
      <c r="K202" s="215" t="s">
        <v>212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149</v>
      </c>
      <c r="AT202" s="224" t="s">
        <v>208</v>
      </c>
      <c r="AU202" s="224" t="s">
        <v>83</v>
      </c>
      <c r="AY202" s="18" t="s">
        <v>205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149</v>
      </c>
      <c r="BM202" s="224" t="s">
        <v>883</v>
      </c>
    </row>
    <row r="203" s="2" customFormat="1">
      <c r="A203" s="39"/>
      <c r="B203" s="40"/>
      <c r="C203" s="41"/>
      <c r="D203" s="226" t="s">
        <v>215</v>
      </c>
      <c r="E203" s="41"/>
      <c r="F203" s="227" t="s">
        <v>545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215</v>
      </c>
      <c r="AU203" s="18" t="s">
        <v>83</v>
      </c>
    </row>
    <row r="204" s="13" customFormat="1">
      <c r="A204" s="13"/>
      <c r="B204" s="235"/>
      <c r="C204" s="236"/>
      <c r="D204" s="237" t="s">
        <v>250</v>
      </c>
      <c r="E204" s="236"/>
      <c r="F204" s="239" t="s">
        <v>884</v>
      </c>
      <c r="G204" s="236"/>
      <c r="H204" s="240">
        <v>178.69800000000001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250</v>
      </c>
      <c r="AU204" s="246" t="s">
        <v>83</v>
      </c>
      <c r="AV204" s="13" t="s">
        <v>83</v>
      </c>
      <c r="AW204" s="13" t="s">
        <v>4</v>
      </c>
      <c r="AX204" s="13" t="s">
        <v>79</v>
      </c>
      <c r="AY204" s="246" t="s">
        <v>205</v>
      </c>
    </row>
    <row r="205" s="2" customFormat="1" ht="24.15" customHeight="1">
      <c r="A205" s="39"/>
      <c r="B205" s="40"/>
      <c r="C205" s="213" t="s">
        <v>528</v>
      </c>
      <c r="D205" s="213" t="s">
        <v>208</v>
      </c>
      <c r="E205" s="214" t="s">
        <v>419</v>
      </c>
      <c r="F205" s="215" t="s">
        <v>420</v>
      </c>
      <c r="G205" s="216" t="s">
        <v>301</v>
      </c>
      <c r="H205" s="217">
        <v>18.195</v>
      </c>
      <c r="I205" s="218"/>
      <c r="J205" s="219">
        <f>ROUND(I205*H205,2)</f>
        <v>0</v>
      </c>
      <c r="K205" s="215" t="s">
        <v>212</v>
      </c>
      <c r="L205" s="45"/>
      <c r="M205" s="220" t="s">
        <v>19</v>
      </c>
      <c r="N205" s="221" t="s">
        <v>46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149</v>
      </c>
      <c r="AT205" s="224" t="s">
        <v>208</v>
      </c>
      <c r="AU205" s="224" t="s">
        <v>83</v>
      </c>
      <c r="AY205" s="18" t="s">
        <v>205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149</v>
      </c>
      <c r="BM205" s="224" t="s">
        <v>885</v>
      </c>
    </row>
    <row r="206" s="2" customFormat="1">
      <c r="A206" s="39"/>
      <c r="B206" s="40"/>
      <c r="C206" s="41"/>
      <c r="D206" s="226" t="s">
        <v>215</v>
      </c>
      <c r="E206" s="41"/>
      <c r="F206" s="227" t="s">
        <v>422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215</v>
      </c>
      <c r="AU206" s="18" t="s">
        <v>83</v>
      </c>
    </row>
    <row r="207" s="13" customFormat="1">
      <c r="A207" s="13"/>
      <c r="B207" s="235"/>
      <c r="C207" s="236"/>
      <c r="D207" s="237" t="s">
        <v>250</v>
      </c>
      <c r="E207" s="238" t="s">
        <v>19</v>
      </c>
      <c r="F207" s="239" t="s">
        <v>886</v>
      </c>
      <c r="G207" s="236"/>
      <c r="H207" s="240">
        <v>11.477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250</v>
      </c>
      <c r="AU207" s="246" t="s">
        <v>83</v>
      </c>
      <c r="AV207" s="13" t="s">
        <v>83</v>
      </c>
      <c r="AW207" s="13" t="s">
        <v>36</v>
      </c>
      <c r="AX207" s="13" t="s">
        <v>75</v>
      </c>
      <c r="AY207" s="246" t="s">
        <v>205</v>
      </c>
    </row>
    <row r="208" s="13" customFormat="1">
      <c r="A208" s="13"/>
      <c r="B208" s="235"/>
      <c r="C208" s="236"/>
      <c r="D208" s="237" t="s">
        <v>250</v>
      </c>
      <c r="E208" s="238" t="s">
        <v>19</v>
      </c>
      <c r="F208" s="239" t="s">
        <v>887</v>
      </c>
      <c r="G208" s="236"/>
      <c r="H208" s="240">
        <v>6.718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250</v>
      </c>
      <c r="AU208" s="246" t="s">
        <v>83</v>
      </c>
      <c r="AV208" s="13" t="s">
        <v>83</v>
      </c>
      <c r="AW208" s="13" t="s">
        <v>36</v>
      </c>
      <c r="AX208" s="13" t="s">
        <v>75</v>
      </c>
      <c r="AY208" s="246" t="s">
        <v>205</v>
      </c>
    </row>
    <row r="209" s="14" customFormat="1">
      <c r="A209" s="14"/>
      <c r="B209" s="247"/>
      <c r="C209" s="248"/>
      <c r="D209" s="237" t="s">
        <v>250</v>
      </c>
      <c r="E209" s="249" t="s">
        <v>19</v>
      </c>
      <c r="F209" s="250" t="s">
        <v>253</v>
      </c>
      <c r="G209" s="248"/>
      <c r="H209" s="251">
        <v>18.195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250</v>
      </c>
      <c r="AU209" s="257" t="s">
        <v>83</v>
      </c>
      <c r="AV209" s="14" t="s">
        <v>149</v>
      </c>
      <c r="AW209" s="14" t="s">
        <v>36</v>
      </c>
      <c r="AX209" s="14" t="s">
        <v>79</v>
      </c>
      <c r="AY209" s="257" t="s">
        <v>205</v>
      </c>
    </row>
    <row r="210" s="2" customFormat="1" ht="24.15" customHeight="1">
      <c r="A210" s="39"/>
      <c r="B210" s="40"/>
      <c r="C210" s="213" t="s">
        <v>530</v>
      </c>
      <c r="D210" s="213" t="s">
        <v>208</v>
      </c>
      <c r="E210" s="214" t="s">
        <v>426</v>
      </c>
      <c r="F210" s="215" t="s">
        <v>427</v>
      </c>
      <c r="G210" s="216" t="s">
        <v>301</v>
      </c>
      <c r="H210" s="217">
        <v>709.60500000000002</v>
      </c>
      <c r="I210" s="218"/>
      <c r="J210" s="219">
        <f>ROUND(I210*H210,2)</f>
        <v>0</v>
      </c>
      <c r="K210" s="215" t="s">
        <v>212</v>
      </c>
      <c r="L210" s="45"/>
      <c r="M210" s="220" t="s">
        <v>19</v>
      </c>
      <c r="N210" s="221" t="s">
        <v>46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149</v>
      </c>
      <c r="AT210" s="224" t="s">
        <v>208</v>
      </c>
      <c r="AU210" s="224" t="s">
        <v>83</v>
      </c>
      <c r="AY210" s="18" t="s">
        <v>205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149</v>
      </c>
      <c r="BM210" s="224" t="s">
        <v>888</v>
      </c>
    </row>
    <row r="211" s="2" customFormat="1">
      <c r="A211" s="39"/>
      <c r="B211" s="40"/>
      <c r="C211" s="41"/>
      <c r="D211" s="226" t="s">
        <v>215</v>
      </c>
      <c r="E211" s="41"/>
      <c r="F211" s="227" t="s">
        <v>429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215</v>
      </c>
      <c r="AU211" s="18" t="s">
        <v>83</v>
      </c>
    </row>
    <row r="212" s="13" customFormat="1">
      <c r="A212" s="13"/>
      <c r="B212" s="235"/>
      <c r="C212" s="236"/>
      <c r="D212" s="237" t="s">
        <v>250</v>
      </c>
      <c r="E212" s="236"/>
      <c r="F212" s="239" t="s">
        <v>889</v>
      </c>
      <c r="G212" s="236"/>
      <c r="H212" s="240">
        <v>709.60500000000002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250</v>
      </c>
      <c r="AU212" s="246" t="s">
        <v>83</v>
      </c>
      <c r="AV212" s="13" t="s">
        <v>83</v>
      </c>
      <c r="AW212" s="13" t="s">
        <v>4</v>
      </c>
      <c r="AX212" s="13" t="s">
        <v>79</v>
      </c>
      <c r="AY212" s="246" t="s">
        <v>205</v>
      </c>
    </row>
    <row r="213" s="2" customFormat="1" ht="16.5" customHeight="1">
      <c r="A213" s="39"/>
      <c r="B213" s="40"/>
      <c r="C213" s="213" t="s">
        <v>536</v>
      </c>
      <c r="D213" s="213" t="s">
        <v>208</v>
      </c>
      <c r="E213" s="214" t="s">
        <v>432</v>
      </c>
      <c r="F213" s="215" t="s">
        <v>433</v>
      </c>
      <c r="G213" s="216" t="s">
        <v>301</v>
      </c>
      <c r="H213" s="217">
        <v>22.777000000000001</v>
      </c>
      <c r="I213" s="218"/>
      <c r="J213" s="219">
        <f>ROUND(I213*H213,2)</f>
        <v>0</v>
      </c>
      <c r="K213" s="215" t="s">
        <v>212</v>
      </c>
      <c r="L213" s="45"/>
      <c r="M213" s="220" t="s">
        <v>19</v>
      </c>
      <c r="N213" s="221" t="s">
        <v>46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149</v>
      </c>
      <c r="AT213" s="224" t="s">
        <v>208</v>
      </c>
      <c r="AU213" s="224" t="s">
        <v>83</v>
      </c>
      <c r="AY213" s="18" t="s">
        <v>205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149</v>
      </c>
      <c r="BM213" s="224" t="s">
        <v>890</v>
      </c>
    </row>
    <row r="214" s="2" customFormat="1">
      <c r="A214" s="39"/>
      <c r="B214" s="40"/>
      <c r="C214" s="41"/>
      <c r="D214" s="226" t="s">
        <v>215</v>
      </c>
      <c r="E214" s="41"/>
      <c r="F214" s="227" t="s">
        <v>435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215</v>
      </c>
      <c r="AU214" s="18" t="s">
        <v>83</v>
      </c>
    </row>
    <row r="215" s="12" customFormat="1" ht="22.8" customHeight="1">
      <c r="A215" s="12"/>
      <c r="B215" s="197"/>
      <c r="C215" s="198"/>
      <c r="D215" s="199" t="s">
        <v>74</v>
      </c>
      <c r="E215" s="211" t="s">
        <v>436</v>
      </c>
      <c r="F215" s="211" t="s">
        <v>437</v>
      </c>
      <c r="G215" s="198"/>
      <c r="H215" s="198"/>
      <c r="I215" s="201"/>
      <c r="J215" s="212">
        <f>BK215</f>
        <v>0</v>
      </c>
      <c r="K215" s="198"/>
      <c r="L215" s="203"/>
      <c r="M215" s="204"/>
      <c r="N215" s="205"/>
      <c r="O215" s="205"/>
      <c r="P215" s="206">
        <f>SUM(P216:P217)</f>
        <v>0</v>
      </c>
      <c r="Q215" s="205"/>
      <c r="R215" s="206">
        <f>SUM(R216:R217)</f>
        <v>0</v>
      </c>
      <c r="S215" s="205"/>
      <c r="T215" s="207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79</v>
      </c>
      <c r="AT215" s="209" t="s">
        <v>74</v>
      </c>
      <c r="AU215" s="209" t="s">
        <v>79</v>
      </c>
      <c r="AY215" s="208" t="s">
        <v>205</v>
      </c>
      <c r="BK215" s="210">
        <f>SUM(BK216:BK217)</f>
        <v>0</v>
      </c>
    </row>
    <row r="216" s="2" customFormat="1" ht="24.15" customHeight="1">
      <c r="A216" s="39"/>
      <c r="B216" s="40"/>
      <c r="C216" s="213" t="s">
        <v>542</v>
      </c>
      <c r="D216" s="213" t="s">
        <v>208</v>
      </c>
      <c r="E216" s="214" t="s">
        <v>439</v>
      </c>
      <c r="F216" s="215" t="s">
        <v>440</v>
      </c>
      <c r="G216" s="216" t="s">
        <v>301</v>
      </c>
      <c r="H216" s="217">
        <v>15.125999999999999</v>
      </c>
      <c r="I216" s="218"/>
      <c r="J216" s="219">
        <f>ROUND(I216*H216,2)</f>
        <v>0</v>
      </c>
      <c r="K216" s="215" t="s">
        <v>212</v>
      </c>
      <c r="L216" s="45"/>
      <c r="M216" s="220" t="s">
        <v>19</v>
      </c>
      <c r="N216" s="221" t="s">
        <v>46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149</v>
      </c>
      <c r="AT216" s="224" t="s">
        <v>208</v>
      </c>
      <c r="AU216" s="224" t="s">
        <v>83</v>
      </c>
      <c r="AY216" s="18" t="s">
        <v>205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149</v>
      </c>
      <c r="BM216" s="224" t="s">
        <v>891</v>
      </c>
    </row>
    <row r="217" s="2" customFormat="1">
      <c r="A217" s="39"/>
      <c r="B217" s="40"/>
      <c r="C217" s="41"/>
      <c r="D217" s="226" t="s">
        <v>215</v>
      </c>
      <c r="E217" s="41"/>
      <c r="F217" s="227" t="s">
        <v>442</v>
      </c>
      <c r="G217" s="41"/>
      <c r="H217" s="41"/>
      <c r="I217" s="228"/>
      <c r="J217" s="41"/>
      <c r="K217" s="41"/>
      <c r="L217" s="45"/>
      <c r="M217" s="231"/>
      <c r="N217" s="232"/>
      <c r="O217" s="233"/>
      <c r="P217" s="233"/>
      <c r="Q217" s="233"/>
      <c r="R217" s="233"/>
      <c r="S217" s="233"/>
      <c r="T217" s="23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215</v>
      </c>
      <c r="AU217" s="18" t="s">
        <v>83</v>
      </c>
    </row>
    <row r="218" s="2" customFormat="1" ht="6.96" customHeight="1">
      <c r="A218" s="39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u2ho4kxIWEU13cMiYh0FULeLSUQZ5t5ww5OXDIwVKnF19oIwvtFQ5fj05ipQAwxOR+bipwWIrdRm+9uhxoVrLg==" hashValue="7yrmAnH38Mz/CHZSDIdzv7Sq24j2zW13OOZwGtHseHkCIbsRNJZagPPRVCMfJJ/owWgGdEEEBPXdX0w6byq9Ng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322"/>
    <hyperlink ref="F101" r:id="rId2" display="https://podminky.urs.cz/item/CS_URS_2023_01/113107330"/>
    <hyperlink ref="F106" r:id="rId3" display="https://podminky.urs.cz/item/CS_URS_2023_01/113107331"/>
    <hyperlink ref="F109" r:id="rId4" display="https://podminky.urs.cz/item/CS_URS_2023_01/113107341"/>
    <hyperlink ref="F112" r:id="rId5" display="https://podminky.urs.cz/item/CS_URS_2023_01/113107343"/>
    <hyperlink ref="F117" r:id="rId6" display="https://podminky.urs.cz/item/CS_URS_2023_01/113202111"/>
    <hyperlink ref="F120" r:id="rId7" display="https://podminky.urs.cz/item/CS_URS_2023_01/113204111"/>
    <hyperlink ref="F123" r:id="rId8" display="https://podminky.urs.cz/item/CS_URS_2023_01/122251301"/>
    <hyperlink ref="F126" r:id="rId9" display="https://podminky.urs.cz/item/CS_URS_2023_01/129001101"/>
    <hyperlink ref="F128" r:id="rId10" display="https://podminky.urs.cz/item/CS_URS_2023_01/162751117"/>
    <hyperlink ref="F130" r:id="rId11" display="https://podminky.urs.cz/item/CS_URS_2023_01/162751119"/>
    <hyperlink ref="F133" r:id="rId12" display="https://podminky.urs.cz/item/CS_URS_2023_01/167151101"/>
    <hyperlink ref="F135" r:id="rId13" display="https://podminky.urs.cz/item/CS_URS_2023_01/171151112"/>
    <hyperlink ref="F140" r:id="rId14" display="https://podminky.urs.cz/item/CS_URS_2023_01/171251201"/>
    <hyperlink ref="F142" r:id="rId15" display="https://podminky.urs.cz/item/CS_URS_2023_01/181152302"/>
    <hyperlink ref="F146" r:id="rId16" display="https://podminky.urs.cz/item/CS_URS_2023_01/564851011"/>
    <hyperlink ref="F149" r:id="rId17" display="https://podminky.urs.cz/item/CS_URS_2023_01/596211110"/>
    <hyperlink ref="F164" r:id="rId18" display="https://podminky.urs.cz/item/CS_URS_2023_01/596211114"/>
    <hyperlink ref="F167" r:id="rId19" display="https://podminky.urs.cz/item/CS_URS_2023_01/599141111"/>
    <hyperlink ref="F171" r:id="rId20" display="https://podminky.urs.cz/item/CS_URS_2023_01/637121112"/>
    <hyperlink ref="F175" r:id="rId21" display="https://podminky.urs.cz/item/CS_URS_2023_01/915321115"/>
    <hyperlink ref="F178" r:id="rId22" display="https://podminky.urs.cz/item/CS_URS_2023_01/915611111"/>
    <hyperlink ref="F180" r:id="rId23" display="https://podminky.urs.cz/item/CS_URS_2023_01/916131213"/>
    <hyperlink ref="F189" r:id="rId24" display="https://podminky.urs.cz/item/CS_URS_2023_01/916331112"/>
    <hyperlink ref="F196" r:id="rId25" display="https://podminky.urs.cz/item/CS_URS_2023_01/919726121"/>
    <hyperlink ref="F200" r:id="rId26" display="https://podminky.urs.cz/item/CS_URS_2023_01/997221551"/>
    <hyperlink ref="F203" r:id="rId27" display="https://podminky.urs.cz/item/CS_URS_2023_01/997221559"/>
    <hyperlink ref="F206" r:id="rId28" display="https://podminky.urs.cz/item/CS_URS_2023_01/997221561"/>
    <hyperlink ref="F211" r:id="rId29" display="https://podminky.urs.cz/item/CS_URS_2023_01/997221569"/>
    <hyperlink ref="F214" r:id="rId30" display="https://podminky.urs.cz/item/CS_URS_2023_01/997221611"/>
    <hyperlink ref="F217" r:id="rId31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ROUND((SUM(BE91:BE207)),  2)</f>
        <v>0</v>
      </c>
      <c r="G35" s="39"/>
      <c r="H35" s="39"/>
      <c r="I35" s="158">
        <v>0.20999999999999999</v>
      </c>
      <c r="J35" s="157">
        <f>ROUND(((SUM(BE91:BE207))*I35),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ROUND((SUM(BF91:BF207)),  2)</f>
        <v>0</v>
      </c>
      <c r="G36" s="39"/>
      <c r="H36" s="39"/>
      <c r="I36" s="158">
        <v>0.14999999999999999</v>
      </c>
      <c r="J36" s="157">
        <f>ROUND(((SUM(BF91:BF207))*I36),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ROUND((SUM(BG91:BG207)),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ROUND((SUM(BH91:BH207)),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ROUND((SUM(BI91:BI207)),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1.7 - Sjezd do MK - 7. sjedz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J141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J166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J188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J205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178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1.7 - Sjezd do MK - 7. sjedz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11.130850200000001</v>
      </c>
      <c r="S91" s="97"/>
      <c r="T91" s="195">
        <f>T92</f>
        <v>5.923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P93+P141+P166+P188+P205</f>
        <v>0</v>
      </c>
      <c r="Q92" s="205"/>
      <c r="R92" s="206">
        <f>R93+R141+R166+R188+R205</f>
        <v>11.130850200000001</v>
      </c>
      <c r="S92" s="205"/>
      <c r="T92" s="207">
        <f>T93+T141+T166+T188+T205</f>
        <v>5.923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BK93+BK141+BK166+BK188+BK205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SUM(P94:P140)</f>
        <v>0</v>
      </c>
      <c r="Q93" s="205"/>
      <c r="R93" s="206">
        <f>SUM(R94:R140)</f>
        <v>1.8979999999999999</v>
      </c>
      <c r="S93" s="205"/>
      <c r="T93" s="207">
        <f>SUM(T94:T140)</f>
        <v>5.923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SUM(BK94:BK140)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893</v>
      </c>
      <c r="F94" s="215" t="s">
        <v>894</v>
      </c>
      <c r="G94" s="216" t="s">
        <v>247</v>
      </c>
      <c r="H94" s="217">
        <v>4.5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0.26000000000000001</v>
      </c>
      <c r="T94" s="223">
        <f>S94*H94</f>
        <v>1.1699999999999999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895</v>
      </c>
    </row>
    <row r="95" s="2" customFormat="1">
      <c r="A95" s="39"/>
      <c r="B95" s="40"/>
      <c r="C95" s="41"/>
      <c r="D95" s="226" t="s">
        <v>215</v>
      </c>
      <c r="E95" s="41"/>
      <c r="F95" s="227" t="s">
        <v>896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897</v>
      </c>
      <c r="G96" s="236"/>
      <c r="H96" s="240">
        <v>4.5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37.8" customHeight="1">
      <c r="A97" s="39"/>
      <c r="B97" s="40"/>
      <c r="C97" s="213" t="s">
        <v>83</v>
      </c>
      <c r="D97" s="213" t="s">
        <v>208</v>
      </c>
      <c r="E97" s="214" t="s">
        <v>444</v>
      </c>
      <c r="F97" s="215" t="s">
        <v>445</v>
      </c>
      <c r="G97" s="216" t="s">
        <v>247</v>
      </c>
      <c r="H97" s="217">
        <v>7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0.28999999999999998</v>
      </c>
      <c r="T97" s="223">
        <f>S97*H97</f>
        <v>2.0299999999999998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898</v>
      </c>
    </row>
    <row r="98" s="2" customFormat="1">
      <c r="A98" s="39"/>
      <c r="B98" s="40"/>
      <c r="C98" s="41"/>
      <c r="D98" s="226" t="s">
        <v>215</v>
      </c>
      <c r="E98" s="41"/>
      <c r="F98" s="227" t="s">
        <v>447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899</v>
      </c>
      <c r="G99" s="236"/>
      <c r="H99" s="240">
        <v>52.100000000000001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75</v>
      </c>
      <c r="AY99" s="246" t="s">
        <v>205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897</v>
      </c>
      <c r="G100" s="236"/>
      <c r="H100" s="240">
        <v>4.5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75</v>
      </c>
      <c r="AY100" s="246" t="s">
        <v>205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900</v>
      </c>
      <c r="G101" s="236"/>
      <c r="H101" s="240">
        <v>-49.600000000000001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75</v>
      </c>
      <c r="AY101" s="246" t="s">
        <v>205</v>
      </c>
    </row>
    <row r="102" s="14" customFormat="1">
      <c r="A102" s="14"/>
      <c r="B102" s="247"/>
      <c r="C102" s="248"/>
      <c r="D102" s="237" t="s">
        <v>250</v>
      </c>
      <c r="E102" s="249" t="s">
        <v>19</v>
      </c>
      <c r="F102" s="250" t="s">
        <v>253</v>
      </c>
      <c r="G102" s="248"/>
      <c r="H102" s="251">
        <v>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250</v>
      </c>
      <c r="AU102" s="257" t="s">
        <v>83</v>
      </c>
      <c r="AV102" s="14" t="s">
        <v>149</v>
      </c>
      <c r="AW102" s="14" t="s">
        <v>36</v>
      </c>
      <c r="AX102" s="14" t="s">
        <v>79</v>
      </c>
      <c r="AY102" s="257" t="s">
        <v>205</v>
      </c>
    </row>
    <row r="103" s="2" customFormat="1" ht="33" customHeight="1">
      <c r="A103" s="39"/>
      <c r="B103" s="40"/>
      <c r="C103" s="213" t="s">
        <v>126</v>
      </c>
      <c r="D103" s="213" t="s">
        <v>208</v>
      </c>
      <c r="E103" s="214" t="s">
        <v>450</v>
      </c>
      <c r="F103" s="215" t="s">
        <v>451</v>
      </c>
      <c r="G103" s="216" t="s">
        <v>247</v>
      </c>
      <c r="H103" s="217">
        <v>2.5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0.23999999999999999</v>
      </c>
      <c r="T103" s="223">
        <f>S103*H103</f>
        <v>0.59999999999999998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901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453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899</v>
      </c>
      <c r="G105" s="236"/>
      <c r="H105" s="240">
        <v>52.100000000000001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75</v>
      </c>
      <c r="AY105" s="246" t="s">
        <v>205</v>
      </c>
    </row>
    <row r="106" s="13" customFormat="1">
      <c r="A106" s="13"/>
      <c r="B106" s="235"/>
      <c r="C106" s="236"/>
      <c r="D106" s="237" t="s">
        <v>250</v>
      </c>
      <c r="E106" s="238" t="s">
        <v>19</v>
      </c>
      <c r="F106" s="239" t="s">
        <v>900</v>
      </c>
      <c r="G106" s="236"/>
      <c r="H106" s="240">
        <v>-49.600000000000001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250</v>
      </c>
      <c r="AU106" s="246" t="s">
        <v>83</v>
      </c>
      <c r="AV106" s="13" t="s">
        <v>83</v>
      </c>
      <c r="AW106" s="13" t="s">
        <v>36</v>
      </c>
      <c r="AX106" s="13" t="s">
        <v>75</v>
      </c>
      <c r="AY106" s="246" t="s">
        <v>205</v>
      </c>
    </row>
    <row r="107" s="14" customFormat="1">
      <c r="A107" s="14"/>
      <c r="B107" s="247"/>
      <c r="C107" s="248"/>
      <c r="D107" s="237" t="s">
        <v>250</v>
      </c>
      <c r="E107" s="249" t="s">
        <v>19</v>
      </c>
      <c r="F107" s="250" t="s">
        <v>253</v>
      </c>
      <c r="G107" s="248"/>
      <c r="H107" s="251">
        <v>2.5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250</v>
      </c>
      <c r="AU107" s="257" t="s">
        <v>83</v>
      </c>
      <c r="AV107" s="14" t="s">
        <v>149</v>
      </c>
      <c r="AW107" s="14" t="s">
        <v>36</v>
      </c>
      <c r="AX107" s="14" t="s">
        <v>79</v>
      </c>
      <c r="AY107" s="257" t="s">
        <v>205</v>
      </c>
    </row>
    <row r="108" s="2" customFormat="1" ht="33" customHeight="1">
      <c r="A108" s="39"/>
      <c r="B108" s="40"/>
      <c r="C108" s="213" t="s">
        <v>149</v>
      </c>
      <c r="D108" s="213" t="s">
        <v>208</v>
      </c>
      <c r="E108" s="214" t="s">
        <v>457</v>
      </c>
      <c r="F108" s="215" t="s">
        <v>458</v>
      </c>
      <c r="G108" s="216" t="s">
        <v>247</v>
      </c>
      <c r="H108" s="217">
        <v>2.5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0.316</v>
      </c>
      <c r="T108" s="223">
        <f>S108*H108</f>
        <v>0.79000000000000004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902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460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13" customFormat="1">
      <c r="A110" s="13"/>
      <c r="B110" s="235"/>
      <c r="C110" s="236"/>
      <c r="D110" s="237" t="s">
        <v>250</v>
      </c>
      <c r="E110" s="238" t="s">
        <v>19</v>
      </c>
      <c r="F110" s="239" t="s">
        <v>899</v>
      </c>
      <c r="G110" s="236"/>
      <c r="H110" s="240">
        <v>52.100000000000001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250</v>
      </c>
      <c r="AU110" s="246" t="s">
        <v>83</v>
      </c>
      <c r="AV110" s="13" t="s">
        <v>83</v>
      </c>
      <c r="AW110" s="13" t="s">
        <v>36</v>
      </c>
      <c r="AX110" s="13" t="s">
        <v>75</v>
      </c>
      <c r="AY110" s="246" t="s">
        <v>205</v>
      </c>
    </row>
    <row r="111" s="13" customFormat="1">
      <c r="A111" s="13"/>
      <c r="B111" s="235"/>
      <c r="C111" s="236"/>
      <c r="D111" s="237" t="s">
        <v>250</v>
      </c>
      <c r="E111" s="238" t="s">
        <v>19</v>
      </c>
      <c r="F111" s="239" t="s">
        <v>900</v>
      </c>
      <c r="G111" s="236"/>
      <c r="H111" s="240">
        <v>-49.600000000000001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250</v>
      </c>
      <c r="AU111" s="246" t="s">
        <v>83</v>
      </c>
      <c r="AV111" s="13" t="s">
        <v>83</v>
      </c>
      <c r="AW111" s="13" t="s">
        <v>36</v>
      </c>
      <c r="AX111" s="13" t="s">
        <v>75</v>
      </c>
      <c r="AY111" s="246" t="s">
        <v>205</v>
      </c>
    </row>
    <row r="112" s="14" customFormat="1">
      <c r="A112" s="14"/>
      <c r="B112" s="247"/>
      <c r="C112" s="248"/>
      <c r="D112" s="237" t="s">
        <v>250</v>
      </c>
      <c r="E112" s="249" t="s">
        <v>19</v>
      </c>
      <c r="F112" s="250" t="s">
        <v>253</v>
      </c>
      <c r="G112" s="248"/>
      <c r="H112" s="251">
        <v>2.5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250</v>
      </c>
      <c r="AU112" s="257" t="s">
        <v>83</v>
      </c>
      <c r="AV112" s="14" t="s">
        <v>149</v>
      </c>
      <c r="AW112" s="14" t="s">
        <v>36</v>
      </c>
      <c r="AX112" s="14" t="s">
        <v>79</v>
      </c>
      <c r="AY112" s="257" t="s">
        <v>205</v>
      </c>
    </row>
    <row r="113" s="2" customFormat="1" ht="24.15" customHeight="1">
      <c r="A113" s="39"/>
      <c r="B113" s="40"/>
      <c r="C113" s="213" t="s">
        <v>204</v>
      </c>
      <c r="D113" s="213" t="s">
        <v>208</v>
      </c>
      <c r="E113" s="214" t="s">
        <v>258</v>
      </c>
      <c r="F113" s="215" t="s">
        <v>259</v>
      </c>
      <c r="G113" s="216" t="s">
        <v>260</v>
      </c>
      <c r="H113" s="217">
        <v>5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0.20499999999999999</v>
      </c>
      <c r="T113" s="223">
        <f>S113*H113</f>
        <v>1.0249999999999999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903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262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462</v>
      </c>
      <c r="G115" s="236"/>
      <c r="H115" s="240">
        <v>5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79</v>
      </c>
      <c r="AY115" s="246" t="s">
        <v>205</v>
      </c>
    </row>
    <row r="116" s="2" customFormat="1" ht="24.15" customHeight="1">
      <c r="A116" s="39"/>
      <c r="B116" s="40"/>
      <c r="C116" s="213" t="s">
        <v>275</v>
      </c>
      <c r="D116" s="213" t="s">
        <v>208</v>
      </c>
      <c r="E116" s="214" t="s">
        <v>463</v>
      </c>
      <c r="F116" s="215" t="s">
        <v>464</v>
      </c>
      <c r="G116" s="216" t="s">
        <v>260</v>
      </c>
      <c r="H116" s="217">
        <v>7.7000000000000002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0.040000000000000001</v>
      </c>
      <c r="T116" s="223">
        <f>S116*H116</f>
        <v>0.308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904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466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13" customFormat="1">
      <c r="A118" s="13"/>
      <c r="B118" s="235"/>
      <c r="C118" s="236"/>
      <c r="D118" s="237" t="s">
        <v>250</v>
      </c>
      <c r="E118" s="238" t="s">
        <v>19</v>
      </c>
      <c r="F118" s="239" t="s">
        <v>905</v>
      </c>
      <c r="G118" s="236"/>
      <c r="H118" s="240">
        <v>7.7000000000000002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250</v>
      </c>
      <c r="AU118" s="246" t="s">
        <v>83</v>
      </c>
      <c r="AV118" s="13" t="s">
        <v>83</v>
      </c>
      <c r="AW118" s="13" t="s">
        <v>36</v>
      </c>
      <c r="AX118" s="13" t="s">
        <v>79</v>
      </c>
      <c r="AY118" s="246" t="s">
        <v>205</v>
      </c>
    </row>
    <row r="119" s="2" customFormat="1" ht="24.15" customHeight="1">
      <c r="A119" s="39"/>
      <c r="B119" s="40"/>
      <c r="C119" s="213" t="s">
        <v>280</v>
      </c>
      <c r="D119" s="213" t="s">
        <v>208</v>
      </c>
      <c r="E119" s="214" t="s">
        <v>265</v>
      </c>
      <c r="F119" s="215" t="s">
        <v>266</v>
      </c>
      <c r="G119" s="216" t="s">
        <v>267</v>
      </c>
      <c r="H119" s="217">
        <v>0.82499999999999996</v>
      </c>
      <c r="I119" s="218"/>
      <c r="J119" s="219">
        <f>ROUND(I119*H119,2)</f>
        <v>0</v>
      </c>
      <c r="K119" s="215" t="s">
        <v>212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149</v>
      </c>
      <c r="AT119" s="224" t="s">
        <v>208</v>
      </c>
      <c r="AU119" s="224" t="s">
        <v>83</v>
      </c>
      <c r="AY119" s="18" t="s">
        <v>205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149</v>
      </c>
      <c r="BM119" s="224" t="s">
        <v>906</v>
      </c>
    </row>
    <row r="120" s="2" customFormat="1">
      <c r="A120" s="39"/>
      <c r="B120" s="40"/>
      <c r="C120" s="41"/>
      <c r="D120" s="226" t="s">
        <v>215</v>
      </c>
      <c r="E120" s="41"/>
      <c r="F120" s="227" t="s">
        <v>269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215</v>
      </c>
      <c r="AU120" s="18" t="s">
        <v>83</v>
      </c>
    </row>
    <row r="121" s="13" customFormat="1">
      <c r="A121" s="13"/>
      <c r="B121" s="235"/>
      <c r="C121" s="236"/>
      <c r="D121" s="237" t="s">
        <v>250</v>
      </c>
      <c r="E121" s="238" t="s">
        <v>19</v>
      </c>
      <c r="F121" s="239" t="s">
        <v>907</v>
      </c>
      <c r="G121" s="236"/>
      <c r="H121" s="240">
        <v>0.82499999999999996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250</v>
      </c>
      <c r="AU121" s="246" t="s">
        <v>83</v>
      </c>
      <c r="AV121" s="13" t="s">
        <v>83</v>
      </c>
      <c r="AW121" s="13" t="s">
        <v>36</v>
      </c>
      <c r="AX121" s="13" t="s">
        <v>79</v>
      </c>
      <c r="AY121" s="246" t="s">
        <v>205</v>
      </c>
    </row>
    <row r="122" s="2" customFormat="1" ht="24.15" customHeight="1">
      <c r="A122" s="39"/>
      <c r="B122" s="40"/>
      <c r="C122" s="213" t="s">
        <v>286</v>
      </c>
      <c r="D122" s="213" t="s">
        <v>208</v>
      </c>
      <c r="E122" s="214" t="s">
        <v>271</v>
      </c>
      <c r="F122" s="215" t="s">
        <v>272</v>
      </c>
      <c r="G122" s="216" t="s">
        <v>267</v>
      </c>
      <c r="H122" s="217">
        <v>0.82499999999999996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908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274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2" customFormat="1" ht="37.8" customHeight="1">
      <c r="A124" s="39"/>
      <c r="B124" s="40"/>
      <c r="C124" s="213" t="s">
        <v>291</v>
      </c>
      <c r="D124" s="213" t="s">
        <v>208</v>
      </c>
      <c r="E124" s="214" t="s">
        <v>276</v>
      </c>
      <c r="F124" s="215" t="s">
        <v>277</v>
      </c>
      <c r="G124" s="216" t="s">
        <v>267</v>
      </c>
      <c r="H124" s="217">
        <v>0.82499999999999996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909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279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2" customFormat="1" ht="37.8" customHeight="1">
      <c r="A126" s="39"/>
      <c r="B126" s="40"/>
      <c r="C126" s="213" t="s">
        <v>297</v>
      </c>
      <c r="D126" s="213" t="s">
        <v>208</v>
      </c>
      <c r="E126" s="214" t="s">
        <v>281</v>
      </c>
      <c r="F126" s="215" t="s">
        <v>282</v>
      </c>
      <c r="G126" s="216" t="s">
        <v>267</v>
      </c>
      <c r="H126" s="217">
        <v>24.75</v>
      </c>
      <c r="I126" s="218"/>
      <c r="J126" s="219">
        <f>ROUND(I126*H126,2)</f>
        <v>0</v>
      </c>
      <c r="K126" s="215" t="s">
        <v>212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149</v>
      </c>
      <c r="AT126" s="224" t="s">
        <v>208</v>
      </c>
      <c r="AU126" s="224" t="s">
        <v>83</v>
      </c>
      <c r="AY126" s="18" t="s">
        <v>205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149</v>
      </c>
      <c r="BM126" s="224" t="s">
        <v>910</v>
      </c>
    </row>
    <row r="127" s="2" customFormat="1">
      <c r="A127" s="39"/>
      <c r="B127" s="40"/>
      <c r="C127" s="41"/>
      <c r="D127" s="226" t="s">
        <v>215</v>
      </c>
      <c r="E127" s="41"/>
      <c r="F127" s="227" t="s">
        <v>284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215</v>
      </c>
      <c r="AU127" s="18" t="s">
        <v>83</v>
      </c>
    </row>
    <row r="128" s="13" customFormat="1">
      <c r="A128" s="13"/>
      <c r="B128" s="235"/>
      <c r="C128" s="236"/>
      <c r="D128" s="237" t="s">
        <v>250</v>
      </c>
      <c r="E128" s="236"/>
      <c r="F128" s="239" t="s">
        <v>911</v>
      </c>
      <c r="G128" s="236"/>
      <c r="H128" s="240">
        <v>24.75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250</v>
      </c>
      <c r="AU128" s="246" t="s">
        <v>83</v>
      </c>
      <c r="AV128" s="13" t="s">
        <v>83</v>
      </c>
      <c r="AW128" s="13" t="s">
        <v>4</v>
      </c>
      <c r="AX128" s="13" t="s">
        <v>79</v>
      </c>
      <c r="AY128" s="246" t="s">
        <v>205</v>
      </c>
    </row>
    <row r="129" s="2" customFormat="1" ht="24.15" customHeight="1">
      <c r="A129" s="39"/>
      <c r="B129" s="40"/>
      <c r="C129" s="213" t="s">
        <v>304</v>
      </c>
      <c r="D129" s="213" t="s">
        <v>208</v>
      </c>
      <c r="E129" s="214" t="s">
        <v>287</v>
      </c>
      <c r="F129" s="215" t="s">
        <v>288</v>
      </c>
      <c r="G129" s="216" t="s">
        <v>267</v>
      </c>
      <c r="H129" s="217">
        <v>0.82499999999999996</v>
      </c>
      <c r="I129" s="218"/>
      <c r="J129" s="219">
        <f>ROUND(I129*H129,2)</f>
        <v>0</v>
      </c>
      <c r="K129" s="215" t="s">
        <v>212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149</v>
      </c>
      <c r="AT129" s="224" t="s">
        <v>208</v>
      </c>
      <c r="AU129" s="224" t="s">
        <v>83</v>
      </c>
      <c r="AY129" s="18" t="s">
        <v>205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149</v>
      </c>
      <c r="BM129" s="224" t="s">
        <v>912</v>
      </c>
    </row>
    <row r="130" s="2" customFormat="1">
      <c r="A130" s="39"/>
      <c r="B130" s="40"/>
      <c r="C130" s="41"/>
      <c r="D130" s="226" t="s">
        <v>215</v>
      </c>
      <c r="E130" s="41"/>
      <c r="F130" s="227" t="s">
        <v>290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83</v>
      </c>
    </row>
    <row r="131" s="2" customFormat="1" ht="24.15" customHeight="1">
      <c r="A131" s="39"/>
      <c r="B131" s="40"/>
      <c r="C131" s="213" t="s">
        <v>309</v>
      </c>
      <c r="D131" s="213" t="s">
        <v>208</v>
      </c>
      <c r="E131" s="214" t="s">
        <v>292</v>
      </c>
      <c r="F131" s="215" t="s">
        <v>293</v>
      </c>
      <c r="G131" s="216" t="s">
        <v>267</v>
      </c>
      <c r="H131" s="217">
        <v>0.82499999999999996</v>
      </c>
      <c r="I131" s="218"/>
      <c r="J131" s="219">
        <f>ROUND(I131*H131,2)</f>
        <v>0</v>
      </c>
      <c r="K131" s="215" t="s">
        <v>212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149</v>
      </c>
      <c r="AT131" s="224" t="s">
        <v>208</v>
      </c>
      <c r="AU131" s="224" t="s">
        <v>83</v>
      </c>
      <c r="AY131" s="18" t="s">
        <v>205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149</v>
      </c>
      <c r="BM131" s="224" t="s">
        <v>913</v>
      </c>
    </row>
    <row r="132" s="2" customFormat="1">
      <c r="A132" s="39"/>
      <c r="B132" s="40"/>
      <c r="C132" s="41"/>
      <c r="D132" s="226" t="s">
        <v>215</v>
      </c>
      <c r="E132" s="41"/>
      <c r="F132" s="227" t="s">
        <v>295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83</v>
      </c>
    </row>
    <row r="133" s="13" customFormat="1">
      <c r="A133" s="13"/>
      <c r="B133" s="235"/>
      <c r="C133" s="236"/>
      <c r="D133" s="237" t="s">
        <v>250</v>
      </c>
      <c r="E133" s="238" t="s">
        <v>19</v>
      </c>
      <c r="F133" s="239" t="s">
        <v>914</v>
      </c>
      <c r="G133" s="236"/>
      <c r="H133" s="240">
        <v>0.82499999999999996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250</v>
      </c>
      <c r="AU133" s="246" t="s">
        <v>83</v>
      </c>
      <c r="AV133" s="13" t="s">
        <v>83</v>
      </c>
      <c r="AW133" s="13" t="s">
        <v>36</v>
      </c>
      <c r="AX133" s="13" t="s">
        <v>79</v>
      </c>
      <c r="AY133" s="246" t="s">
        <v>205</v>
      </c>
    </row>
    <row r="134" s="2" customFormat="1" ht="16.5" customHeight="1">
      <c r="A134" s="39"/>
      <c r="B134" s="40"/>
      <c r="C134" s="258" t="s">
        <v>316</v>
      </c>
      <c r="D134" s="258" t="s">
        <v>298</v>
      </c>
      <c r="E134" s="259" t="s">
        <v>299</v>
      </c>
      <c r="F134" s="260" t="s">
        <v>300</v>
      </c>
      <c r="G134" s="261" t="s">
        <v>301</v>
      </c>
      <c r="H134" s="262">
        <v>1.8979999999999999</v>
      </c>
      <c r="I134" s="263"/>
      <c r="J134" s="264">
        <f>ROUND(I134*H134,2)</f>
        <v>0</v>
      </c>
      <c r="K134" s="260" t="s">
        <v>212</v>
      </c>
      <c r="L134" s="265"/>
      <c r="M134" s="266" t="s">
        <v>19</v>
      </c>
      <c r="N134" s="267" t="s">
        <v>46</v>
      </c>
      <c r="O134" s="85"/>
      <c r="P134" s="222">
        <f>O134*H134</f>
        <v>0</v>
      </c>
      <c r="Q134" s="222">
        <v>1</v>
      </c>
      <c r="R134" s="222">
        <f>Q134*H134</f>
        <v>1.8979999999999999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286</v>
      </c>
      <c r="AT134" s="224" t="s">
        <v>298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915</v>
      </c>
    </row>
    <row r="135" s="13" customFormat="1">
      <c r="A135" s="13"/>
      <c r="B135" s="235"/>
      <c r="C135" s="236"/>
      <c r="D135" s="237" t="s">
        <v>250</v>
      </c>
      <c r="E135" s="236"/>
      <c r="F135" s="239" t="s">
        <v>916</v>
      </c>
      <c r="G135" s="236"/>
      <c r="H135" s="240">
        <v>1.8979999999999999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4</v>
      </c>
      <c r="AX135" s="13" t="s">
        <v>79</v>
      </c>
      <c r="AY135" s="246" t="s">
        <v>205</v>
      </c>
    </row>
    <row r="136" s="2" customFormat="1" ht="24.15" customHeight="1">
      <c r="A136" s="39"/>
      <c r="B136" s="40"/>
      <c r="C136" s="213" t="s">
        <v>322</v>
      </c>
      <c r="D136" s="213" t="s">
        <v>208</v>
      </c>
      <c r="E136" s="214" t="s">
        <v>305</v>
      </c>
      <c r="F136" s="215" t="s">
        <v>306</v>
      </c>
      <c r="G136" s="216" t="s">
        <v>267</v>
      </c>
      <c r="H136" s="217">
        <v>0.82499999999999996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917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308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2" customFormat="1" ht="16.5" customHeight="1">
      <c r="A138" s="39"/>
      <c r="B138" s="40"/>
      <c r="C138" s="213" t="s">
        <v>8</v>
      </c>
      <c r="D138" s="213" t="s">
        <v>208</v>
      </c>
      <c r="E138" s="214" t="s">
        <v>310</v>
      </c>
      <c r="F138" s="215" t="s">
        <v>311</v>
      </c>
      <c r="G138" s="216" t="s">
        <v>247</v>
      </c>
      <c r="H138" s="217">
        <v>16.5</v>
      </c>
      <c r="I138" s="218"/>
      <c r="J138" s="219">
        <f>ROUND(I138*H138,2)</f>
        <v>0</v>
      </c>
      <c r="K138" s="215" t="s">
        <v>212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149</v>
      </c>
      <c r="AT138" s="224" t="s">
        <v>208</v>
      </c>
      <c r="AU138" s="224" t="s">
        <v>83</v>
      </c>
      <c r="AY138" s="18" t="s">
        <v>205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149</v>
      </c>
      <c r="BM138" s="224" t="s">
        <v>918</v>
      </c>
    </row>
    <row r="139" s="2" customFormat="1">
      <c r="A139" s="39"/>
      <c r="B139" s="40"/>
      <c r="C139" s="41"/>
      <c r="D139" s="226" t="s">
        <v>215</v>
      </c>
      <c r="E139" s="41"/>
      <c r="F139" s="227" t="s">
        <v>313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215</v>
      </c>
      <c r="AU139" s="18" t="s">
        <v>83</v>
      </c>
    </row>
    <row r="140" s="13" customFormat="1">
      <c r="A140" s="13"/>
      <c r="B140" s="235"/>
      <c r="C140" s="236"/>
      <c r="D140" s="237" t="s">
        <v>250</v>
      </c>
      <c r="E140" s="238" t="s">
        <v>19</v>
      </c>
      <c r="F140" s="239" t="s">
        <v>919</v>
      </c>
      <c r="G140" s="236"/>
      <c r="H140" s="240">
        <v>16.5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36</v>
      </c>
      <c r="AX140" s="13" t="s">
        <v>79</v>
      </c>
      <c r="AY140" s="246" t="s">
        <v>205</v>
      </c>
    </row>
    <row r="141" s="12" customFormat="1" ht="22.8" customHeight="1">
      <c r="A141" s="12"/>
      <c r="B141" s="197"/>
      <c r="C141" s="198"/>
      <c r="D141" s="199" t="s">
        <v>74</v>
      </c>
      <c r="E141" s="211" t="s">
        <v>204</v>
      </c>
      <c r="F141" s="211" t="s">
        <v>315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SUM(P142:P165)</f>
        <v>0</v>
      </c>
      <c r="Q141" s="205"/>
      <c r="R141" s="206">
        <f>SUM(R142:R165)</f>
        <v>3.7110750000000001</v>
      </c>
      <c r="S141" s="205"/>
      <c r="T141" s="207">
        <f>SUM(T142:T165)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79</v>
      </c>
      <c r="AT141" s="209" t="s">
        <v>74</v>
      </c>
      <c r="AU141" s="209" t="s">
        <v>79</v>
      </c>
      <c r="AY141" s="208" t="s">
        <v>205</v>
      </c>
      <c r="BK141" s="210">
        <f>SUM(BK142:BK165)</f>
        <v>0</v>
      </c>
    </row>
    <row r="142" s="2" customFormat="1" ht="21.75" customHeight="1">
      <c r="A142" s="39"/>
      <c r="B142" s="40"/>
      <c r="C142" s="213" t="s">
        <v>334</v>
      </c>
      <c r="D142" s="213" t="s">
        <v>208</v>
      </c>
      <c r="E142" s="214" t="s">
        <v>317</v>
      </c>
      <c r="F142" s="215" t="s">
        <v>318</v>
      </c>
      <c r="G142" s="216" t="s">
        <v>247</v>
      </c>
      <c r="H142" s="217">
        <v>16.5</v>
      </c>
      <c r="I142" s="218"/>
      <c r="J142" s="219">
        <f>ROUND(I142*H142,2)</f>
        <v>0</v>
      </c>
      <c r="K142" s="215" t="s">
        <v>212</v>
      </c>
      <c r="L142" s="45"/>
      <c r="M142" s="220" t="s">
        <v>19</v>
      </c>
      <c r="N142" s="221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149</v>
      </c>
      <c r="AT142" s="224" t="s">
        <v>208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920</v>
      </c>
    </row>
    <row r="143" s="2" customFormat="1">
      <c r="A143" s="39"/>
      <c r="B143" s="40"/>
      <c r="C143" s="41"/>
      <c r="D143" s="226" t="s">
        <v>215</v>
      </c>
      <c r="E143" s="41"/>
      <c r="F143" s="227" t="s">
        <v>320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215</v>
      </c>
      <c r="AU143" s="18" t="s">
        <v>83</v>
      </c>
    </row>
    <row r="144" s="13" customFormat="1">
      <c r="A144" s="13"/>
      <c r="B144" s="235"/>
      <c r="C144" s="236"/>
      <c r="D144" s="237" t="s">
        <v>250</v>
      </c>
      <c r="E144" s="238" t="s">
        <v>19</v>
      </c>
      <c r="F144" s="239" t="s">
        <v>921</v>
      </c>
      <c r="G144" s="236"/>
      <c r="H144" s="240">
        <v>16.5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250</v>
      </c>
      <c r="AU144" s="246" t="s">
        <v>83</v>
      </c>
      <c r="AV144" s="13" t="s">
        <v>83</v>
      </c>
      <c r="AW144" s="13" t="s">
        <v>36</v>
      </c>
      <c r="AX144" s="13" t="s">
        <v>79</v>
      </c>
      <c r="AY144" s="246" t="s">
        <v>205</v>
      </c>
    </row>
    <row r="145" s="2" customFormat="1" ht="37.8" customHeight="1">
      <c r="A145" s="39"/>
      <c r="B145" s="40"/>
      <c r="C145" s="213" t="s">
        <v>339</v>
      </c>
      <c r="D145" s="213" t="s">
        <v>208</v>
      </c>
      <c r="E145" s="214" t="s">
        <v>323</v>
      </c>
      <c r="F145" s="215" t="s">
        <v>324</v>
      </c>
      <c r="G145" s="216" t="s">
        <v>247</v>
      </c>
      <c r="H145" s="217">
        <v>16.5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0.089219999999999994</v>
      </c>
      <c r="R145" s="222">
        <f>Q145*H145</f>
        <v>1.4721299999999999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922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326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923</v>
      </c>
      <c r="G147" s="236"/>
      <c r="H147" s="240">
        <v>6.2000000000000002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75</v>
      </c>
      <c r="AY147" s="246" t="s">
        <v>205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924</v>
      </c>
      <c r="G148" s="236"/>
      <c r="H148" s="240">
        <v>4.5999999999999996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75</v>
      </c>
      <c r="AY148" s="246" t="s">
        <v>205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925</v>
      </c>
      <c r="G149" s="236"/>
      <c r="H149" s="240">
        <v>5.7000000000000002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75</v>
      </c>
      <c r="AY149" s="246" t="s">
        <v>205</v>
      </c>
    </row>
    <row r="150" s="14" customFormat="1">
      <c r="A150" s="14"/>
      <c r="B150" s="247"/>
      <c r="C150" s="248"/>
      <c r="D150" s="237" t="s">
        <v>250</v>
      </c>
      <c r="E150" s="249" t="s">
        <v>19</v>
      </c>
      <c r="F150" s="250" t="s">
        <v>253</v>
      </c>
      <c r="G150" s="248"/>
      <c r="H150" s="251">
        <v>16.5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250</v>
      </c>
      <c r="AU150" s="257" t="s">
        <v>83</v>
      </c>
      <c r="AV150" s="14" t="s">
        <v>149</v>
      </c>
      <c r="AW150" s="14" t="s">
        <v>36</v>
      </c>
      <c r="AX150" s="14" t="s">
        <v>79</v>
      </c>
      <c r="AY150" s="257" t="s">
        <v>205</v>
      </c>
    </row>
    <row r="151" s="2" customFormat="1" ht="16.5" customHeight="1">
      <c r="A151" s="39"/>
      <c r="B151" s="40"/>
      <c r="C151" s="258" t="s">
        <v>344</v>
      </c>
      <c r="D151" s="258" t="s">
        <v>298</v>
      </c>
      <c r="E151" s="259" t="s">
        <v>330</v>
      </c>
      <c r="F151" s="260" t="s">
        <v>331</v>
      </c>
      <c r="G151" s="261" t="s">
        <v>247</v>
      </c>
      <c r="H151" s="262">
        <v>6.3860000000000001</v>
      </c>
      <c r="I151" s="263"/>
      <c r="J151" s="264">
        <f>ROUND(I151*H151,2)</f>
        <v>0</v>
      </c>
      <c r="K151" s="260" t="s">
        <v>212</v>
      </c>
      <c r="L151" s="265"/>
      <c r="M151" s="266" t="s">
        <v>19</v>
      </c>
      <c r="N151" s="267" t="s">
        <v>46</v>
      </c>
      <c r="O151" s="85"/>
      <c r="P151" s="222">
        <f>O151*H151</f>
        <v>0</v>
      </c>
      <c r="Q151" s="222">
        <v>0.13100000000000001</v>
      </c>
      <c r="R151" s="222">
        <f>Q151*H151</f>
        <v>0.83656600000000003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286</v>
      </c>
      <c r="AT151" s="224" t="s">
        <v>298</v>
      </c>
      <c r="AU151" s="224" t="s">
        <v>83</v>
      </c>
      <c r="AY151" s="18" t="s">
        <v>205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149</v>
      </c>
      <c r="BM151" s="224" t="s">
        <v>926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923</v>
      </c>
      <c r="G152" s="236"/>
      <c r="H152" s="240">
        <v>6.2000000000000002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13" customFormat="1">
      <c r="A153" s="13"/>
      <c r="B153" s="235"/>
      <c r="C153" s="236"/>
      <c r="D153" s="237" t="s">
        <v>250</v>
      </c>
      <c r="E153" s="236"/>
      <c r="F153" s="239" t="s">
        <v>927</v>
      </c>
      <c r="G153" s="236"/>
      <c r="H153" s="240">
        <v>6.3860000000000001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4</v>
      </c>
      <c r="AX153" s="13" t="s">
        <v>79</v>
      </c>
      <c r="AY153" s="246" t="s">
        <v>205</v>
      </c>
    </row>
    <row r="154" s="2" customFormat="1" ht="16.5" customHeight="1">
      <c r="A154" s="39"/>
      <c r="B154" s="40"/>
      <c r="C154" s="258" t="s">
        <v>350</v>
      </c>
      <c r="D154" s="258" t="s">
        <v>298</v>
      </c>
      <c r="E154" s="259" t="s">
        <v>335</v>
      </c>
      <c r="F154" s="260" t="s">
        <v>336</v>
      </c>
      <c r="G154" s="261" t="s">
        <v>247</v>
      </c>
      <c r="H154" s="262">
        <v>5.8710000000000004</v>
      </c>
      <c r="I154" s="263"/>
      <c r="J154" s="264">
        <f>ROUND(I154*H154,2)</f>
        <v>0</v>
      </c>
      <c r="K154" s="260" t="s">
        <v>212</v>
      </c>
      <c r="L154" s="265"/>
      <c r="M154" s="266" t="s">
        <v>19</v>
      </c>
      <c r="N154" s="267" t="s">
        <v>46</v>
      </c>
      <c r="O154" s="85"/>
      <c r="P154" s="222">
        <f>O154*H154</f>
        <v>0</v>
      </c>
      <c r="Q154" s="222">
        <v>0.13100000000000001</v>
      </c>
      <c r="R154" s="222">
        <f>Q154*H154</f>
        <v>0.76910100000000003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286</v>
      </c>
      <c r="AT154" s="224" t="s">
        <v>298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928</v>
      </c>
    </row>
    <row r="155" s="13" customFormat="1">
      <c r="A155" s="13"/>
      <c r="B155" s="235"/>
      <c r="C155" s="236"/>
      <c r="D155" s="237" t="s">
        <v>250</v>
      </c>
      <c r="E155" s="238" t="s">
        <v>19</v>
      </c>
      <c r="F155" s="239" t="s">
        <v>925</v>
      </c>
      <c r="G155" s="236"/>
      <c r="H155" s="240">
        <v>5.7000000000000002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36</v>
      </c>
      <c r="AX155" s="13" t="s">
        <v>79</v>
      </c>
      <c r="AY155" s="246" t="s">
        <v>205</v>
      </c>
    </row>
    <row r="156" s="13" customFormat="1">
      <c r="A156" s="13"/>
      <c r="B156" s="235"/>
      <c r="C156" s="236"/>
      <c r="D156" s="237" t="s">
        <v>250</v>
      </c>
      <c r="E156" s="236"/>
      <c r="F156" s="239" t="s">
        <v>929</v>
      </c>
      <c r="G156" s="236"/>
      <c r="H156" s="240">
        <v>5.8710000000000004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4</v>
      </c>
      <c r="AX156" s="13" t="s">
        <v>79</v>
      </c>
      <c r="AY156" s="246" t="s">
        <v>205</v>
      </c>
    </row>
    <row r="157" s="2" customFormat="1" ht="24.15" customHeight="1">
      <c r="A157" s="39"/>
      <c r="B157" s="40"/>
      <c r="C157" s="258" t="s">
        <v>357</v>
      </c>
      <c r="D157" s="258" t="s">
        <v>298</v>
      </c>
      <c r="E157" s="259" t="s">
        <v>340</v>
      </c>
      <c r="F157" s="260" t="s">
        <v>341</v>
      </c>
      <c r="G157" s="261" t="s">
        <v>247</v>
      </c>
      <c r="H157" s="262">
        <v>4.7380000000000004</v>
      </c>
      <c r="I157" s="263"/>
      <c r="J157" s="264">
        <f>ROUND(I157*H157,2)</f>
        <v>0</v>
      </c>
      <c r="K157" s="260" t="s">
        <v>19</v>
      </c>
      <c r="L157" s="265"/>
      <c r="M157" s="266" t="s">
        <v>19</v>
      </c>
      <c r="N157" s="267" t="s">
        <v>46</v>
      </c>
      <c r="O157" s="85"/>
      <c r="P157" s="222">
        <f>O157*H157</f>
        <v>0</v>
      </c>
      <c r="Q157" s="222">
        <v>0.13100000000000001</v>
      </c>
      <c r="R157" s="222">
        <f>Q157*H157</f>
        <v>0.62067800000000006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286</v>
      </c>
      <c r="AT157" s="224" t="s">
        <v>298</v>
      </c>
      <c r="AU157" s="224" t="s">
        <v>83</v>
      </c>
      <c r="AY157" s="18" t="s">
        <v>205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149</v>
      </c>
      <c r="BM157" s="224" t="s">
        <v>930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924</v>
      </c>
      <c r="G158" s="236"/>
      <c r="H158" s="240">
        <v>4.5999999999999996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79</v>
      </c>
      <c r="AY158" s="246" t="s">
        <v>205</v>
      </c>
    </row>
    <row r="159" s="13" customFormat="1">
      <c r="A159" s="13"/>
      <c r="B159" s="235"/>
      <c r="C159" s="236"/>
      <c r="D159" s="237" t="s">
        <v>250</v>
      </c>
      <c r="E159" s="236"/>
      <c r="F159" s="239" t="s">
        <v>931</v>
      </c>
      <c r="G159" s="236"/>
      <c r="H159" s="240">
        <v>4.7380000000000004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4</v>
      </c>
      <c r="AX159" s="13" t="s">
        <v>79</v>
      </c>
      <c r="AY159" s="246" t="s">
        <v>205</v>
      </c>
    </row>
    <row r="160" s="2" customFormat="1" ht="44.25" customHeight="1">
      <c r="A160" s="39"/>
      <c r="B160" s="40"/>
      <c r="C160" s="213" t="s">
        <v>7</v>
      </c>
      <c r="D160" s="213" t="s">
        <v>208</v>
      </c>
      <c r="E160" s="214" t="s">
        <v>345</v>
      </c>
      <c r="F160" s="215" t="s">
        <v>346</v>
      </c>
      <c r="G160" s="216" t="s">
        <v>247</v>
      </c>
      <c r="H160" s="217">
        <v>10.300000000000001</v>
      </c>
      <c r="I160" s="218"/>
      <c r="J160" s="219">
        <f>ROUND(I160*H160,2)</f>
        <v>0</v>
      </c>
      <c r="K160" s="215" t="s">
        <v>212</v>
      </c>
      <c r="L160" s="45"/>
      <c r="M160" s="220" t="s">
        <v>19</v>
      </c>
      <c r="N160" s="221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149</v>
      </c>
      <c r="AT160" s="224" t="s">
        <v>208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932</v>
      </c>
    </row>
    <row r="161" s="2" customFormat="1">
      <c r="A161" s="39"/>
      <c r="B161" s="40"/>
      <c r="C161" s="41"/>
      <c r="D161" s="226" t="s">
        <v>215</v>
      </c>
      <c r="E161" s="41"/>
      <c r="F161" s="227" t="s">
        <v>348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215</v>
      </c>
      <c r="AU161" s="18" t="s">
        <v>83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933</v>
      </c>
      <c r="G162" s="236"/>
      <c r="H162" s="240">
        <v>10.300000000000001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79</v>
      </c>
      <c r="AY162" s="246" t="s">
        <v>205</v>
      </c>
    </row>
    <row r="163" s="2" customFormat="1" ht="16.5" customHeight="1">
      <c r="A163" s="39"/>
      <c r="B163" s="40"/>
      <c r="C163" s="213" t="s">
        <v>370</v>
      </c>
      <c r="D163" s="213" t="s">
        <v>208</v>
      </c>
      <c r="E163" s="214" t="s">
        <v>351</v>
      </c>
      <c r="F163" s="215" t="s">
        <v>352</v>
      </c>
      <c r="G163" s="216" t="s">
        <v>260</v>
      </c>
      <c r="H163" s="217">
        <v>3.5</v>
      </c>
      <c r="I163" s="218"/>
      <c r="J163" s="219">
        <f>ROUND(I163*H163,2)</f>
        <v>0</v>
      </c>
      <c r="K163" s="215" t="s">
        <v>212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0.0035999999999999999</v>
      </c>
      <c r="R163" s="222">
        <f>Q163*H163</f>
        <v>0.0126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149</v>
      </c>
      <c r="AT163" s="224" t="s">
        <v>208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934</v>
      </c>
    </row>
    <row r="164" s="2" customFormat="1">
      <c r="A164" s="39"/>
      <c r="B164" s="40"/>
      <c r="C164" s="41"/>
      <c r="D164" s="226" t="s">
        <v>215</v>
      </c>
      <c r="E164" s="41"/>
      <c r="F164" s="227" t="s">
        <v>354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215</v>
      </c>
      <c r="AU164" s="18" t="s">
        <v>83</v>
      </c>
    </row>
    <row r="165" s="13" customFormat="1">
      <c r="A165" s="13"/>
      <c r="B165" s="235"/>
      <c r="C165" s="236"/>
      <c r="D165" s="237" t="s">
        <v>250</v>
      </c>
      <c r="E165" s="238" t="s">
        <v>19</v>
      </c>
      <c r="F165" s="239" t="s">
        <v>502</v>
      </c>
      <c r="G165" s="236"/>
      <c r="H165" s="240">
        <v>3.5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250</v>
      </c>
      <c r="AU165" s="246" t="s">
        <v>83</v>
      </c>
      <c r="AV165" s="13" t="s">
        <v>83</v>
      </c>
      <c r="AW165" s="13" t="s">
        <v>36</v>
      </c>
      <c r="AX165" s="13" t="s">
        <v>79</v>
      </c>
      <c r="AY165" s="246" t="s">
        <v>205</v>
      </c>
    </row>
    <row r="166" s="12" customFormat="1" ht="22.8" customHeight="1">
      <c r="A166" s="12"/>
      <c r="B166" s="197"/>
      <c r="C166" s="198"/>
      <c r="D166" s="199" t="s">
        <v>74</v>
      </c>
      <c r="E166" s="211" t="s">
        <v>291</v>
      </c>
      <c r="F166" s="211" t="s">
        <v>369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SUM(P167:P187)</f>
        <v>0</v>
      </c>
      <c r="Q166" s="205"/>
      <c r="R166" s="206">
        <f>SUM(R167:R187)</f>
        <v>5.5217752000000004</v>
      </c>
      <c r="S166" s="205"/>
      <c r="T166" s="207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74</v>
      </c>
      <c r="AU166" s="209" t="s">
        <v>79</v>
      </c>
      <c r="AY166" s="208" t="s">
        <v>205</v>
      </c>
      <c r="BK166" s="210">
        <f>SUM(BK167:BK187)</f>
        <v>0</v>
      </c>
    </row>
    <row r="167" s="2" customFormat="1" ht="16.5" customHeight="1">
      <c r="A167" s="39"/>
      <c r="B167" s="40"/>
      <c r="C167" s="213" t="s">
        <v>376</v>
      </c>
      <c r="D167" s="213" t="s">
        <v>208</v>
      </c>
      <c r="E167" s="214" t="s">
        <v>371</v>
      </c>
      <c r="F167" s="215" t="s">
        <v>372</v>
      </c>
      <c r="G167" s="216" t="s">
        <v>260</v>
      </c>
      <c r="H167" s="217">
        <v>11</v>
      </c>
      <c r="I167" s="218"/>
      <c r="J167" s="219">
        <f>ROUND(I167*H167,2)</f>
        <v>0</v>
      </c>
      <c r="K167" s="215" t="s">
        <v>212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0.00013999999999999999</v>
      </c>
      <c r="R167" s="222">
        <f>Q167*H167</f>
        <v>0.0015399999999999999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149</v>
      </c>
      <c r="AT167" s="224" t="s">
        <v>208</v>
      </c>
      <c r="AU167" s="224" t="s">
        <v>83</v>
      </c>
      <c r="AY167" s="18" t="s">
        <v>205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149</v>
      </c>
      <c r="BM167" s="224" t="s">
        <v>935</v>
      </c>
    </row>
    <row r="168" s="2" customFormat="1">
      <c r="A168" s="39"/>
      <c r="B168" s="40"/>
      <c r="C168" s="41"/>
      <c r="D168" s="226" t="s">
        <v>215</v>
      </c>
      <c r="E168" s="41"/>
      <c r="F168" s="227" t="s">
        <v>374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215</v>
      </c>
      <c r="AU168" s="18" t="s">
        <v>83</v>
      </c>
    </row>
    <row r="169" s="13" customFormat="1">
      <c r="A169" s="13"/>
      <c r="B169" s="235"/>
      <c r="C169" s="236"/>
      <c r="D169" s="237" t="s">
        <v>250</v>
      </c>
      <c r="E169" s="238" t="s">
        <v>19</v>
      </c>
      <c r="F169" s="239" t="s">
        <v>936</v>
      </c>
      <c r="G169" s="236"/>
      <c r="H169" s="240">
        <v>11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250</v>
      </c>
      <c r="AU169" s="246" t="s">
        <v>83</v>
      </c>
      <c r="AV169" s="13" t="s">
        <v>83</v>
      </c>
      <c r="AW169" s="13" t="s">
        <v>36</v>
      </c>
      <c r="AX169" s="13" t="s">
        <v>79</v>
      </c>
      <c r="AY169" s="246" t="s">
        <v>205</v>
      </c>
    </row>
    <row r="170" s="2" customFormat="1" ht="24.15" customHeight="1">
      <c r="A170" s="39"/>
      <c r="B170" s="40"/>
      <c r="C170" s="213" t="s">
        <v>381</v>
      </c>
      <c r="D170" s="213" t="s">
        <v>208</v>
      </c>
      <c r="E170" s="214" t="s">
        <v>377</v>
      </c>
      <c r="F170" s="215" t="s">
        <v>378</v>
      </c>
      <c r="G170" s="216" t="s">
        <v>260</v>
      </c>
      <c r="H170" s="217">
        <v>11</v>
      </c>
      <c r="I170" s="218"/>
      <c r="J170" s="219">
        <f>ROUND(I170*H170,2)</f>
        <v>0</v>
      </c>
      <c r="K170" s="215" t="s">
        <v>212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149</v>
      </c>
      <c r="AT170" s="224" t="s">
        <v>208</v>
      </c>
      <c r="AU170" s="224" t="s">
        <v>83</v>
      </c>
      <c r="AY170" s="18" t="s">
        <v>205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149</v>
      </c>
      <c r="BM170" s="224" t="s">
        <v>937</v>
      </c>
    </row>
    <row r="171" s="2" customFormat="1">
      <c r="A171" s="39"/>
      <c r="B171" s="40"/>
      <c r="C171" s="41"/>
      <c r="D171" s="226" t="s">
        <v>215</v>
      </c>
      <c r="E171" s="41"/>
      <c r="F171" s="227" t="s">
        <v>380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215</v>
      </c>
      <c r="AU171" s="18" t="s">
        <v>83</v>
      </c>
    </row>
    <row r="172" s="2" customFormat="1" ht="24.15" customHeight="1">
      <c r="A172" s="39"/>
      <c r="B172" s="40"/>
      <c r="C172" s="213" t="s">
        <v>387</v>
      </c>
      <c r="D172" s="213" t="s">
        <v>208</v>
      </c>
      <c r="E172" s="214" t="s">
        <v>382</v>
      </c>
      <c r="F172" s="215" t="s">
        <v>383</v>
      </c>
      <c r="G172" s="216" t="s">
        <v>260</v>
      </c>
      <c r="H172" s="217">
        <v>16.100000000000001</v>
      </c>
      <c r="I172" s="218"/>
      <c r="J172" s="219">
        <f>ROUND(I172*H172,2)</f>
        <v>0</v>
      </c>
      <c r="K172" s="215" t="s">
        <v>212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0.15540000000000001</v>
      </c>
      <c r="R172" s="222">
        <f>Q172*H172</f>
        <v>2.5019400000000003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149</v>
      </c>
      <c r="AT172" s="224" t="s">
        <v>208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938</v>
      </c>
    </row>
    <row r="173" s="2" customFormat="1">
      <c r="A173" s="39"/>
      <c r="B173" s="40"/>
      <c r="C173" s="41"/>
      <c r="D173" s="226" t="s">
        <v>215</v>
      </c>
      <c r="E173" s="41"/>
      <c r="F173" s="227" t="s">
        <v>385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215</v>
      </c>
      <c r="AU173" s="18" t="s">
        <v>83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939</v>
      </c>
      <c r="G174" s="236"/>
      <c r="H174" s="240">
        <v>16.100000000000001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79</v>
      </c>
      <c r="AY174" s="246" t="s">
        <v>205</v>
      </c>
    </row>
    <row r="175" s="2" customFormat="1" ht="16.5" customHeight="1">
      <c r="A175" s="39"/>
      <c r="B175" s="40"/>
      <c r="C175" s="258" t="s">
        <v>393</v>
      </c>
      <c r="D175" s="258" t="s">
        <v>298</v>
      </c>
      <c r="E175" s="259" t="s">
        <v>388</v>
      </c>
      <c r="F175" s="260" t="s">
        <v>389</v>
      </c>
      <c r="G175" s="261" t="s">
        <v>260</v>
      </c>
      <c r="H175" s="262">
        <v>13.362</v>
      </c>
      <c r="I175" s="263"/>
      <c r="J175" s="264">
        <f>ROUND(I175*H175,2)</f>
        <v>0</v>
      </c>
      <c r="K175" s="260" t="s">
        <v>212</v>
      </c>
      <c r="L175" s="265"/>
      <c r="M175" s="266" t="s">
        <v>19</v>
      </c>
      <c r="N175" s="267" t="s">
        <v>46</v>
      </c>
      <c r="O175" s="85"/>
      <c r="P175" s="222">
        <f>O175*H175</f>
        <v>0</v>
      </c>
      <c r="Q175" s="222">
        <v>0.080000000000000002</v>
      </c>
      <c r="R175" s="222">
        <f>Q175*H175</f>
        <v>1.0689600000000001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286</v>
      </c>
      <c r="AT175" s="224" t="s">
        <v>298</v>
      </c>
      <c r="AU175" s="224" t="s">
        <v>83</v>
      </c>
      <c r="AY175" s="18" t="s">
        <v>205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149</v>
      </c>
      <c r="BM175" s="224" t="s">
        <v>940</v>
      </c>
    </row>
    <row r="176" s="13" customFormat="1">
      <c r="A176" s="13"/>
      <c r="B176" s="235"/>
      <c r="C176" s="236"/>
      <c r="D176" s="237" t="s">
        <v>250</v>
      </c>
      <c r="E176" s="238" t="s">
        <v>19</v>
      </c>
      <c r="F176" s="239" t="s">
        <v>803</v>
      </c>
      <c r="G176" s="236"/>
      <c r="H176" s="240">
        <v>13.1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250</v>
      </c>
      <c r="AU176" s="246" t="s">
        <v>83</v>
      </c>
      <c r="AV176" s="13" t="s">
        <v>83</v>
      </c>
      <c r="AW176" s="13" t="s">
        <v>36</v>
      </c>
      <c r="AX176" s="13" t="s">
        <v>79</v>
      </c>
      <c r="AY176" s="246" t="s">
        <v>205</v>
      </c>
    </row>
    <row r="177" s="13" customFormat="1">
      <c r="A177" s="13"/>
      <c r="B177" s="235"/>
      <c r="C177" s="236"/>
      <c r="D177" s="237" t="s">
        <v>250</v>
      </c>
      <c r="E177" s="236"/>
      <c r="F177" s="239" t="s">
        <v>804</v>
      </c>
      <c r="G177" s="236"/>
      <c r="H177" s="240">
        <v>13.362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250</v>
      </c>
      <c r="AU177" s="246" t="s">
        <v>83</v>
      </c>
      <c r="AV177" s="13" t="s">
        <v>83</v>
      </c>
      <c r="AW177" s="13" t="s">
        <v>4</v>
      </c>
      <c r="AX177" s="13" t="s">
        <v>79</v>
      </c>
      <c r="AY177" s="246" t="s">
        <v>205</v>
      </c>
    </row>
    <row r="178" s="2" customFormat="1" ht="16.5" customHeight="1">
      <c r="A178" s="39"/>
      <c r="B178" s="40"/>
      <c r="C178" s="258" t="s">
        <v>399</v>
      </c>
      <c r="D178" s="258" t="s">
        <v>298</v>
      </c>
      <c r="E178" s="259" t="s">
        <v>394</v>
      </c>
      <c r="F178" s="260" t="s">
        <v>395</v>
      </c>
      <c r="G178" s="261" t="s">
        <v>260</v>
      </c>
      <c r="H178" s="262">
        <v>3.0600000000000001</v>
      </c>
      <c r="I178" s="263"/>
      <c r="J178" s="264">
        <f>ROUND(I178*H178,2)</f>
        <v>0</v>
      </c>
      <c r="K178" s="260" t="s">
        <v>212</v>
      </c>
      <c r="L178" s="265"/>
      <c r="M178" s="266" t="s">
        <v>19</v>
      </c>
      <c r="N178" s="267" t="s">
        <v>46</v>
      </c>
      <c r="O178" s="85"/>
      <c r="P178" s="222">
        <f>O178*H178</f>
        <v>0</v>
      </c>
      <c r="Q178" s="222">
        <v>0.065670000000000006</v>
      </c>
      <c r="R178" s="222">
        <f>Q178*H178</f>
        <v>0.20095020000000002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286</v>
      </c>
      <c r="AT178" s="224" t="s">
        <v>298</v>
      </c>
      <c r="AU178" s="224" t="s">
        <v>83</v>
      </c>
      <c r="AY178" s="18" t="s">
        <v>205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149</v>
      </c>
      <c r="BM178" s="224" t="s">
        <v>941</v>
      </c>
    </row>
    <row r="179" s="13" customFormat="1">
      <c r="A179" s="13"/>
      <c r="B179" s="235"/>
      <c r="C179" s="236"/>
      <c r="D179" s="237" t="s">
        <v>250</v>
      </c>
      <c r="E179" s="238" t="s">
        <v>19</v>
      </c>
      <c r="F179" s="239" t="s">
        <v>520</v>
      </c>
      <c r="G179" s="236"/>
      <c r="H179" s="240">
        <v>3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250</v>
      </c>
      <c r="AU179" s="246" t="s">
        <v>83</v>
      </c>
      <c r="AV179" s="13" t="s">
        <v>83</v>
      </c>
      <c r="AW179" s="13" t="s">
        <v>36</v>
      </c>
      <c r="AX179" s="13" t="s">
        <v>79</v>
      </c>
      <c r="AY179" s="246" t="s">
        <v>205</v>
      </c>
    </row>
    <row r="180" s="13" customFormat="1">
      <c r="A180" s="13"/>
      <c r="B180" s="235"/>
      <c r="C180" s="236"/>
      <c r="D180" s="237" t="s">
        <v>250</v>
      </c>
      <c r="E180" s="236"/>
      <c r="F180" s="239" t="s">
        <v>521</v>
      </c>
      <c r="G180" s="236"/>
      <c r="H180" s="240">
        <v>3.0600000000000001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250</v>
      </c>
      <c r="AU180" s="246" t="s">
        <v>83</v>
      </c>
      <c r="AV180" s="13" t="s">
        <v>83</v>
      </c>
      <c r="AW180" s="13" t="s">
        <v>4</v>
      </c>
      <c r="AX180" s="13" t="s">
        <v>79</v>
      </c>
      <c r="AY180" s="246" t="s">
        <v>205</v>
      </c>
    </row>
    <row r="181" s="2" customFormat="1" ht="24.15" customHeight="1">
      <c r="A181" s="39"/>
      <c r="B181" s="40"/>
      <c r="C181" s="213" t="s">
        <v>406</v>
      </c>
      <c r="D181" s="213" t="s">
        <v>208</v>
      </c>
      <c r="E181" s="214" t="s">
        <v>400</v>
      </c>
      <c r="F181" s="215" t="s">
        <v>401</v>
      </c>
      <c r="G181" s="216" t="s">
        <v>260</v>
      </c>
      <c r="H181" s="217">
        <v>13.5</v>
      </c>
      <c r="I181" s="218"/>
      <c r="J181" s="219">
        <f>ROUND(I181*H181,2)</f>
        <v>0</v>
      </c>
      <c r="K181" s="215" t="s">
        <v>212</v>
      </c>
      <c r="L181" s="45"/>
      <c r="M181" s="220" t="s">
        <v>19</v>
      </c>
      <c r="N181" s="221" t="s">
        <v>46</v>
      </c>
      <c r="O181" s="85"/>
      <c r="P181" s="222">
        <f>O181*H181</f>
        <v>0</v>
      </c>
      <c r="Q181" s="222">
        <v>0.10095</v>
      </c>
      <c r="R181" s="222">
        <f>Q181*H181</f>
        <v>1.362825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149</v>
      </c>
      <c r="AT181" s="224" t="s">
        <v>208</v>
      </c>
      <c r="AU181" s="224" t="s">
        <v>83</v>
      </c>
      <c r="AY181" s="18" t="s">
        <v>205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149</v>
      </c>
      <c r="BM181" s="224" t="s">
        <v>942</v>
      </c>
    </row>
    <row r="182" s="2" customFormat="1">
      <c r="A182" s="39"/>
      <c r="B182" s="40"/>
      <c r="C182" s="41"/>
      <c r="D182" s="226" t="s">
        <v>215</v>
      </c>
      <c r="E182" s="41"/>
      <c r="F182" s="227" t="s">
        <v>403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215</v>
      </c>
      <c r="AU182" s="18" t="s">
        <v>83</v>
      </c>
    </row>
    <row r="183" s="13" customFormat="1">
      <c r="A183" s="13"/>
      <c r="B183" s="235"/>
      <c r="C183" s="236"/>
      <c r="D183" s="237" t="s">
        <v>250</v>
      </c>
      <c r="E183" s="238" t="s">
        <v>19</v>
      </c>
      <c r="F183" s="239" t="s">
        <v>943</v>
      </c>
      <c r="G183" s="236"/>
      <c r="H183" s="240">
        <v>13.5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250</v>
      </c>
      <c r="AU183" s="246" t="s">
        <v>83</v>
      </c>
      <c r="AV183" s="13" t="s">
        <v>83</v>
      </c>
      <c r="AW183" s="13" t="s">
        <v>36</v>
      </c>
      <c r="AX183" s="13" t="s">
        <v>79</v>
      </c>
      <c r="AY183" s="246" t="s">
        <v>205</v>
      </c>
    </row>
    <row r="184" s="2" customFormat="1" ht="16.5" customHeight="1">
      <c r="A184" s="39"/>
      <c r="B184" s="40"/>
      <c r="C184" s="258" t="s">
        <v>411</v>
      </c>
      <c r="D184" s="258" t="s">
        <v>298</v>
      </c>
      <c r="E184" s="259" t="s">
        <v>407</v>
      </c>
      <c r="F184" s="260" t="s">
        <v>408</v>
      </c>
      <c r="G184" s="261" t="s">
        <v>260</v>
      </c>
      <c r="H184" s="262">
        <v>13.77</v>
      </c>
      <c r="I184" s="263"/>
      <c r="J184" s="264">
        <f>ROUND(I184*H184,2)</f>
        <v>0</v>
      </c>
      <c r="K184" s="260" t="s">
        <v>212</v>
      </c>
      <c r="L184" s="265"/>
      <c r="M184" s="266" t="s">
        <v>19</v>
      </c>
      <c r="N184" s="267" t="s">
        <v>46</v>
      </c>
      <c r="O184" s="85"/>
      <c r="P184" s="222">
        <f>O184*H184</f>
        <v>0</v>
      </c>
      <c r="Q184" s="222">
        <v>0.028000000000000001</v>
      </c>
      <c r="R184" s="222">
        <f>Q184*H184</f>
        <v>0.38556000000000001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286</v>
      </c>
      <c r="AT184" s="224" t="s">
        <v>298</v>
      </c>
      <c r="AU184" s="224" t="s">
        <v>83</v>
      </c>
      <c r="AY184" s="18" t="s">
        <v>205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149</v>
      </c>
      <c r="BM184" s="224" t="s">
        <v>944</v>
      </c>
    </row>
    <row r="185" s="13" customFormat="1">
      <c r="A185" s="13"/>
      <c r="B185" s="235"/>
      <c r="C185" s="236"/>
      <c r="D185" s="237" t="s">
        <v>250</v>
      </c>
      <c r="E185" s="236"/>
      <c r="F185" s="239" t="s">
        <v>945</v>
      </c>
      <c r="G185" s="236"/>
      <c r="H185" s="240">
        <v>13.77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250</v>
      </c>
      <c r="AU185" s="246" t="s">
        <v>83</v>
      </c>
      <c r="AV185" s="13" t="s">
        <v>83</v>
      </c>
      <c r="AW185" s="13" t="s">
        <v>4</v>
      </c>
      <c r="AX185" s="13" t="s">
        <v>79</v>
      </c>
      <c r="AY185" s="246" t="s">
        <v>205</v>
      </c>
    </row>
    <row r="186" s="2" customFormat="1" ht="33" customHeight="1">
      <c r="A186" s="39"/>
      <c r="B186" s="40"/>
      <c r="C186" s="213" t="s">
        <v>418</v>
      </c>
      <c r="D186" s="213" t="s">
        <v>208</v>
      </c>
      <c r="E186" s="214" t="s">
        <v>946</v>
      </c>
      <c r="F186" s="215" t="s">
        <v>947</v>
      </c>
      <c r="G186" s="216" t="s">
        <v>247</v>
      </c>
      <c r="H186" s="217">
        <v>4.5</v>
      </c>
      <c r="I186" s="218"/>
      <c r="J186" s="219">
        <f>ROUND(I186*H186,2)</f>
        <v>0</v>
      </c>
      <c r="K186" s="215" t="s">
        <v>212</v>
      </c>
      <c r="L186" s="45"/>
      <c r="M186" s="220" t="s">
        <v>19</v>
      </c>
      <c r="N186" s="221" t="s">
        <v>46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149</v>
      </c>
      <c r="AT186" s="224" t="s">
        <v>208</v>
      </c>
      <c r="AU186" s="224" t="s">
        <v>83</v>
      </c>
      <c r="AY186" s="18" t="s">
        <v>205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149</v>
      </c>
      <c r="BM186" s="224" t="s">
        <v>948</v>
      </c>
    </row>
    <row r="187" s="2" customFormat="1">
      <c r="A187" s="39"/>
      <c r="B187" s="40"/>
      <c r="C187" s="41"/>
      <c r="D187" s="226" t="s">
        <v>215</v>
      </c>
      <c r="E187" s="41"/>
      <c r="F187" s="227" t="s">
        <v>949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215</v>
      </c>
      <c r="AU187" s="18" t="s">
        <v>83</v>
      </c>
    </row>
    <row r="188" s="12" customFormat="1" ht="22.8" customHeight="1">
      <c r="A188" s="12"/>
      <c r="B188" s="197"/>
      <c r="C188" s="198"/>
      <c r="D188" s="199" t="s">
        <v>74</v>
      </c>
      <c r="E188" s="211" t="s">
        <v>416</v>
      </c>
      <c r="F188" s="211" t="s">
        <v>417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SUM(P189:P204)</f>
        <v>0</v>
      </c>
      <c r="Q188" s="205"/>
      <c r="R188" s="206">
        <f>SUM(R189:R204)</f>
        <v>0</v>
      </c>
      <c r="S188" s="205"/>
      <c r="T188" s="207">
        <f>SUM(T189:T204)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79</v>
      </c>
      <c r="AT188" s="209" t="s">
        <v>74</v>
      </c>
      <c r="AU188" s="209" t="s">
        <v>79</v>
      </c>
      <c r="AY188" s="208" t="s">
        <v>205</v>
      </c>
      <c r="BK188" s="210">
        <f>SUM(BK189:BK204)</f>
        <v>0</v>
      </c>
    </row>
    <row r="189" s="2" customFormat="1" ht="24.15" customHeight="1">
      <c r="A189" s="39"/>
      <c r="B189" s="40"/>
      <c r="C189" s="213" t="s">
        <v>425</v>
      </c>
      <c r="D189" s="213" t="s">
        <v>208</v>
      </c>
      <c r="E189" s="214" t="s">
        <v>537</v>
      </c>
      <c r="F189" s="215" t="s">
        <v>538</v>
      </c>
      <c r="G189" s="216" t="s">
        <v>301</v>
      </c>
      <c r="H189" s="217">
        <v>2.0299999999999998</v>
      </c>
      <c r="I189" s="218"/>
      <c r="J189" s="219">
        <f>ROUND(I189*H189,2)</f>
        <v>0</v>
      </c>
      <c r="K189" s="215" t="s">
        <v>212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149</v>
      </c>
      <c r="AT189" s="224" t="s">
        <v>208</v>
      </c>
      <c r="AU189" s="224" t="s">
        <v>83</v>
      </c>
      <c r="AY189" s="18" t="s">
        <v>205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149</v>
      </c>
      <c r="BM189" s="224" t="s">
        <v>950</v>
      </c>
    </row>
    <row r="190" s="2" customFormat="1">
      <c r="A190" s="39"/>
      <c r="B190" s="40"/>
      <c r="C190" s="41"/>
      <c r="D190" s="226" t="s">
        <v>215</v>
      </c>
      <c r="E190" s="41"/>
      <c r="F190" s="227" t="s">
        <v>540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215</v>
      </c>
      <c r="AU190" s="18" t="s">
        <v>83</v>
      </c>
    </row>
    <row r="191" s="13" customFormat="1">
      <c r="A191" s="13"/>
      <c r="B191" s="235"/>
      <c r="C191" s="236"/>
      <c r="D191" s="237" t="s">
        <v>250</v>
      </c>
      <c r="E191" s="238" t="s">
        <v>19</v>
      </c>
      <c r="F191" s="239" t="s">
        <v>951</v>
      </c>
      <c r="G191" s="236"/>
      <c r="H191" s="240">
        <v>2.0299999999999998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250</v>
      </c>
      <c r="AU191" s="246" t="s">
        <v>83</v>
      </c>
      <c r="AV191" s="13" t="s">
        <v>83</v>
      </c>
      <c r="AW191" s="13" t="s">
        <v>36</v>
      </c>
      <c r="AX191" s="13" t="s">
        <v>79</v>
      </c>
      <c r="AY191" s="246" t="s">
        <v>205</v>
      </c>
    </row>
    <row r="192" s="2" customFormat="1" ht="24.15" customHeight="1">
      <c r="A192" s="39"/>
      <c r="B192" s="40"/>
      <c r="C192" s="213" t="s">
        <v>431</v>
      </c>
      <c r="D192" s="213" t="s">
        <v>208</v>
      </c>
      <c r="E192" s="214" t="s">
        <v>543</v>
      </c>
      <c r="F192" s="215" t="s">
        <v>427</v>
      </c>
      <c r="G192" s="216" t="s">
        <v>301</v>
      </c>
      <c r="H192" s="217">
        <v>79.170000000000002</v>
      </c>
      <c r="I192" s="218"/>
      <c r="J192" s="219">
        <f>ROUND(I192*H192,2)</f>
        <v>0</v>
      </c>
      <c r="K192" s="215" t="s">
        <v>212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149</v>
      </c>
      <c r="AT192" s="224" t="s">
        <v>208</v>
      </c>
      <c r="AU192" s="224" t="s">
        <v>83</v>
      </c>
      <c r="AY192" s="18" t="s">
        <v>205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149</v>
      </c>
      <c r="BM192" s="224" t="s">
        <v>952</v>
      </c>
    </row>
    <row r="193" s="2" customFormat="1">
      <c r="A193" s="39"/>
      <c r="B193" s="40"/>
      <c r="C193" s="41"/>
      <c r="D193" s="226" t="s">
        <v>215</v>
      </c>
      <c r="E193" s="41"/>
      <c r="F193" s="227" t="s">
        <v>545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215</v>
      </c>
      <c r="AU193" s="18" t="s">
        <v>83</v>
      </c>
    </row>
    <row r="194" s="13" customFormat="1">
      <c r="A194" s="13"/>
      <c r="B194" s="235"/>
      <c r="C194" s="236"/>
      <c r="D194" s="237" t="s">
        <v>250</v>
      </c>
      <c r="E194" s="236"/>
      <c r="F194" s="239" t="s">
        <v>953</v>
      </c>
      <c r="G194" s="236"/>
      <c r="H194" s="240">
        <v>79.170000000000002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4</v>
      </c>
      <c r="AX194" s="13" t="s">
        <v>79</v>
      </c>
      <c r="AY194" s="246" t="s">
        <v>205</v>
      </c>
    </row>
    <row r="195" s="2" customFormat="1" ht="24.15" customHeight="1">
      <c r="A195" s="39"/>
      <c r="B195" s="40"/>
      <c r="C195" s="213" t="s">
        <v>438</v>
      </c>
      <c r="D195" s="213" t="s">
        <v>208</v>
      </c>
      <c r="E195" s="214" t="s">
        <v>419</v>
      </c>
      <c r="F195" s="215" t="s">
        <v>420</v>
      </c>
      <c r="G195" s="216" t="s">
        <v>301</v>
      </c>
      <c r="H195" s="217">
        <v>3.8929999999999998</v>
      </c>
      <c r="I195" s="218"/>
      <c r="J195" s="219">
        <f>ROUND(I195*H195,2)</f>
        <v>0</v>
      </c>
      <c r="K195" s="215" t="s">
        <v>212</v>
      </c>
      <c r="L195" s="45"/>
      <c r="M195" s="220" t="s">
        <v>19</v>
      </c>
      <c r="N195" s="221" t="s">
        <v>46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149</v>
      </c>
      <c r="AT195" s="224" t="s">
        <v>208</v>
      </c>
      <c r="AU195" s="224" t="s">
        <v>83</v>
      </c>
      <c r="AY195" s="18" t="s">
        <v>205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149</v>
      </c>
      <c r="BM195" s="224" t="s">
        <v>954</v>
      </c>
    </row>
    <row r="196" s="2" customFormat="1">
      <c r="A196" s="39"/>
      <c r="B196" s="40"/>
      <c r="C196" s="41"/>
      <c r="D196" s="226" t="s">
        <v>215</v>
      </c>
      <c r="E196" s="41"/>
      <c r="F196" s="227" t="s">
        <v>422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215</v>
      </c>
      <c r="AU196" s="18" t="s">
        <v>83</v>
      </c>
    </row>
    <row r="197" s="13" customFormat="1">
      <c r="A197" s="13"/>
      <c r="B197" s="235"/>
      <c r="C197" s="236"/>
      <c r="D197" s="237" t="s">
        <v>250</v>
      </c>
      <c r="E197" s="238" t="s">
        <v>19</v>
      </c>
      <c r="F197" s="239" t="s">
        <v>955</v>
      </c>
      <c r="G197" s="236"/>
      <c r="H197" s="240">
        <v>3.1030000000000002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250</v>
      </c>
      <c r="AU197" s="246" t="s">
        <v>83</v>
      </c>
      <c r="AV197" s="13" t="s">
        <v>83</v>
      </c>
      <c r="AW197" s="13" t="s">
        <v>36</v>
      </c>
      <c r="AX197" s="13" t="s">
        <v>75</v>
      </c>
      <c r="AY197" s="246" t="s">
        <v>205</v>
      </c>
    </row>
    <row r="198" s="13" customFormat="1">
      <c r="A198" s="13"/>
      <c r="B198" s="235"/>
      <c r="C198" s="236"/>
      <c r="D198" s="237" t="s">
        <v>250</v>
      </c>
      <c r="E198" s="238" t="s">
        <v>19</v>
      </c>
      <c r="F198" s="239" t="s">
        <v>956</v>
      </c>
      <c r="G198" s="236"/>
      <c r="H198" s="240">
        <v>0.79000000000000004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36</v>
      </c>
      <c r="AX198" s="13" t="s">
        <v>75</v>
      </c>
      <c r="AY198" s="246" t="s">
        <v>205</v>
      </c>
    </row>
    <row r="199" s="14" customFormat="1">
      <c r="A199" s="14"/>
      <c r="B199" s="247"/>
      <c r="C199" s="248"/>
      <c r="D199" s="237" t="s">
        <v>250</v>
      </c>
      <c r="E199" s="249" t="s">
        <v>19</v>
      </c>
      <c r="F199" s="250" t="s">
        <v>253</v>
      </c>
      <c r="G199" s="248"/>
      <c r="H199" s="251">
        <v>3.8930000000000002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250</v>
      </c>
      <c r="AU199" s="257" t="s">
        <v>83</v>
      </c>
      <c r="AV199" s="14" t="s">
        <v>149</v>
      </c>
      <c r="AW199" s="14" t="s">
        <v>36</v>
      </c>
      <c r="AX199" s="14" t="s">
        <v>79</v>
      </c>
      <c r="AY199" s="257" t="s">
        <v>205</v>
      </c>
    </row>
    <row r="200" s="2" customFormat="1" ht="24.15" customHeight="1">
      <c r="A200" s="39"/>
      <c r="B200" s="40"/>
      <c r="C200" s="213" t="s">
        <v>525</v>
      </c>
      <c r="D200" s="213" t="s">
        <v>208</v>
      </c>
      <c r="E200" s="214" t="s">
        <v>426</v>
      </c>
      <c r="F200" s="215" t="s">
        <v>427</v>
      </c>
      <c r="G200" s="216" t="s">
        <v>301</v>
      </c>
      <c r="H200" s="217">
        <v>151.827</v>
      </c>
      <c r="I200" s="218"/>
      <c r="J200" s="219">
        <f>ROUND(I200*H200,2)</f>
        <v>0</v>
      </c>
      <c r="K200" s="215" t="s">
        <v>212</v>
      </c>
      <c r="L200" s="45"/>
      <c r="M200" s="220" t="s">
        <v>19</v>
      </c>
      <c r="N200" s="221" t="s">
        <v>46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149</v>
      </c>
      <c r="AT200" s="224" t="s">
        <v>208</v>
      </c>
      <c r="AU200" s="224" t="s">
        <v>83</v>
      </c>
      <c r="AY200" s="18" t="s">
        <v>205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149</v>
      </c>
      <c r="BM200" s="224" t="s">
        <v>957</v>
      </c>
    </row>
    <row r="201" s="2" customFormat="1">
      <c r="A201" s="39"/>
      <c r="B201" s="40"/>
      <c r="C201" s="41"/>
      <c r="D201" s="226" t="s">
        <v>215</v>
      </c>
      <c r="E201" s="41"/>
      <c r="F201" s="227" t="s">
        <v>429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215</v>
      </c>
      <c r="AU201" s="18" t="s">
        <v>83</v>
      </c>
    </row>
    <row r="202" s="13" customFormat="1">
      <c r="A202" s="13"/>
      <c r="B202" s="235"/>
      <c r="C202" s="236"/>
      <c r="D202" s="237" t="s">
        <v>250</v>
      </c>
      <c r="E202" s="236"/>
      <c r="F202" s="239" t="s">
        <v>958</v>
      </c>
      <c r="G202" s="236"/>
      <c r="H202" s="240">
        <v>151.827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250</v>
      </c>
      <c r="AU202" s="246" t="s">
        <v>83</v>
      </c>
      <c r="AV202" s="13" t="s">
        <v>83</v>
      </c>
      <c r="AW202" s="13" t="s">
        <v>4</v>
      </c>
      <c r="AX202" s="13" t="s">
        <v>79</v>
      </c>
      <c r="AY202" s="246" t="s">
        <v>205</v>
      </c>
    </row>
    <row r="203" s="2" customFormat="1" ht="16.5" customHeight="1">
      <c r="A203" s="39"/>
      <c r="B203" s="40"/>
      <c r="C203" s="213" t="s">
        <v>528</v>
      </c>
      <c r="D203" s="213" t="s">
        <v>208</v>
      </c>
      <c r="E203" s="214" t="s">
        <v>432</v>
      </c>
      <c r="F203" s="215" t="s">
        <v>433</v>
      </c>
      <c r="G203" s="216" t="s">
        <v>301</v>
      </c>
      <c r="H203" s="217">
        <v>5.923</v>
      </c>
      <c r="I203" s="218"/>
      <c r="J203" s="219">
        <f>ROUND(I203*H203,2)</f>
        <v>0</v>
      </c>
      <c r="K203" s="215" t="s">
        <v>212</v>
      </c>
      <c r="L203" s="45"/>
      <c r="M203" s="220" t="s">
        <v>19</v>
      </c>
      <c r="N203" s="221" t="s">
        <v>46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149</v>
      </c>
      <c r="AT203" s="224" t="s">
        <v>208</v>
      </c>
      <c r="AU203" s="224" t="s">
        <v>83</v>
      </c>
      <c r="AY203" s="18" t="s">
        <v>205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149</v>
      </c>
      <c r="BM203" s="224" t="s">
        <v>959</v>
      </c>
    </row>
    <row r="204" s="2" customFormat="1">
      <c r="A204" s="39"/>
      <c r="B204" s="40"/>
      <c r="C204" s="41"/>
      <c r="D204" s="226" t="s">
        <v>215</v>
      </c>
      <c r="E204" s="41"/>
      <c r="F204" s="227" t="s">
        <v>435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215</v>
      </c>
      <c r="AU204" s="18" t="s">
        <v>83</v>
      </c>
    </row>
    <row r="205" s="12" customFormat="1" ht="22.8" customHeight="1">
      <c r="A205" s="12"/>
      <c r="B205" s="197"/>
      <c r="C205" s="198"/>
      <c r="D205" s="199" t="s">
        <v>74</v>
      </c>
      <c r="E205" s="211" t="s">
        <v>436</v>
      </c>
      <c r="F205" s="211" t="s">
        <v>437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SUM(P206:P207)</f>
        <v>0</v>
      </c>
      <c r="Q205" s="205"/>
      <c r="R205" s="206">
        <f>SUM(R206:R207)</f>
        <v>0</v>
      </c>
      <c r="S205" s="205"/>
      <c r="T205" s="207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79</v>
      </c>
      <c r="AT205" s="209" t="s">
        <v>74</v>
      </c>
      <c r="AU205" s="209" t="s">
        <v>79</v>
      </c>
      <c r="AY205" s="208" t="s">
        <v>205</v>
      </c>
      <c r="BK205" s="210">
        <f>SUM(BK206:BK207)</f>
        <v>0</v>
      </c>
    </row>
    <row r="206" s="2" customFormat="1" ht="24.15" customHeight="1">
      <c r="A206" s="39"/>
      <c r="B206" s="40"/>
      <c r="C206" s="213" t="s">
        <v>530</v>
      </c>
      <c r="D206" s="213" t="s">
        <v>208</v>
      </c>
      <c r="E206" s="214" t="s">
        <v>439</v>
      </c>
      <c r="F206" s="215" t="s">
        <v>440</v>
      </c>
      <c r="G206" s="216" t="s">
        <v>301</v>
      </c>
      <c r="H206" s="217">
        <v>11.131</v>
      </c>
      <c r="I206" s="218"/>
      <c r="J206" s="219">
        <f>ROUND(I206*H206,2)</f>
        <v>0</v>
      </c>
      <c r="K206" s="215" t="s">
        <v>212</v>
      </c>
      <c r="L206" s="45"/>
      <c r="M206" s="220" t="s">
        <v>19</v>
      </c>
      <c r="N206" s="221" t="s">
        <v>46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149</v>
      </c>
      <c r="AT206" s="224" t="s">
        <v>208</v>
      </c>
      <c r="AU206" s="224" t="s">
        <v>83</v>
      </c>
      <c r="AY206" s="18" t="s">
        <v>205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149</v>
      </c>
      <c r="BM206" s="224" t="s">
        <v>960</v>
      </c>
    </row>
    <row r="207" s="2" customFormat="1">
      <c r="A207" s="39"/>
      <c r="B207" s="40"/>
      <c r="C207" s="41"/>
      <c r="D207" s="226" t="s">
        <v>215</v>
      </c>
      <c r="E207" s="41"/>
      <c r="F207" s="227" t="s">
        <v>442</v>
      </c>
      <c r="G207" s="41"/>
      <c r="H207" s="41"/>
      <c r="I207" s="228"/>
      <c r="J207" s="41"/>
      <c r="K207" s="41"/>
      <c r="L207" s="45"/>
      <c r="M207" s="231"/>
      <c r="N207" s="232"/>
      <c r="O207" s="233"/>
      <c r="P207" s="233"/>
      <c r="Q207" s="233"/>
      <c r="R207" s="233"/>
      <c r="S207" s="233"/>
      <c r="T207" s="23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215</v>
      </c>
      <c r="AU207" s="18" t="s">
        <v>83</v>
      </c>
    </row>
    <row r="208" s="2" customFormat="1" ht="6.96" customHeight="1">
      <c r="A208" s="39"/>
      <c r="B208" s="60"/>
      <c r="C208" s="61"/>
      <c r="D208" s="61"/>
      <c r="E208" s="61"/>
      <c r="F208" s="61"/>
      <c r="G208" s="61"/>
      <c r="H208" s="61"/>
      <c r="I208" s="61"/>
      <c r="J208" s="61"/>
      <c r="K208" s="61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4aT445aJ1XZ3U5gg004Ctm5tBvD9oZewcZvr7pUzwPqyWTaxLXaxBqneN5mcadnq1rzRh4hS3Akh1aL+n2ufWw==" hashValue="CF5YMZsMEO3GlWyN2oueNLBsZGvWq7Tp2BDeuSYV3kWuMMO6aP6CtvXObM708ybRlTXeheJGEM/5kz/77bkdJw==" algorithmName="SHA-512" password="CC35"/>
  <autoFilter ref="C90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6123"/>
    <hyperlink ref="F98" r:id="rId2" display="https://podminky.urs.cz/item/CS_URS_2023_01/113107322"/>
    <hyperlink ref="F104" r:id="rId3" display="https://podminky.urs.cz/item/CS_URS_2023_01/113107330"/>
    <hyperlink ref="F109" r:id="rId4" display="https://podminky.urs.cz/item/CS_URS_2023_01/113107343"/>
    <hyperlink ref="F114" r:id="rId5" display="https://podminky.urs.cz/item/CS_URS_2023_01/113202111"/>
    <hyperlink ref="F117" r:id="rId6" display="https://podminky.urs.cz/item/CS_URS_2023_01/113204111"/>
    <hyperlink ref="F120" r:id="rId7" display="https://podminky.urs.cz/item/CS_URS_2023_01/122251301"/>
    <hyperlink ref="F123" r:id="rId8" display="https://podminky.urs.cz/item/CS_URS_2023_01/129001101"/>
    <hyperlink ref="F125" r:id="rId9" display="https://podminky.urs.cz/item/CS_URS_2023_01/162751117"/>
    <hyperlink ref="F127" r:id="rId10" display="https://podminky.urs.cz/item/CS_URS_2023_01/162751119"/>
    <hyperlink ref="F130" r:id="rId11" display="https://podminky.urs.cz/item/CS_URS_2023_01/167151101"/>
    <hyperlink ref="F132" r:id="rId12" display="https://podminky.urs.cz/item/CS_URS_2023_01/171151112"/>
    <hyperlink ref="F137" r:id="rId13" display="https://podminky.urs.cz/item/CS_URS_2023_01/171251201"/>
    <hyperlink ref="F139" r:id="rId14" display="https://podminky.urs.cz/item/CS_URS_2023_01/181152302"/>
    <hyperlink ref="F143" r:id="rId15" display="https://podminky.urs.cz/item/CS_URS_2023_01/564851011"/>
    <hyperlink ref="F146" r:id="rId16" display="https://podminky.urs.cz/item/CS_URS_2023_01/596211110"/>
    <hyperlink ref="F161" r:id="rId17" display="https://podminky.urs.cz/item/CS_URS_2023_01/596211114"/>
    <hyperlink ref="F164" r:id="rId18" display="https://podminky.urs.cz/item/CS_URS_2023_01/599141111"/>
    <hyperlink ref="F168" r:id="rId19" display="https://podminky.urs.cz/item/CS_URS_2023_01/915321115"/>
    <hyperlink ref="F171" r:id="rId20" display="https://podminky.urs.cz/item/CS_URS_2023_01/915611111"/>
    <hyperlink ref="F173" r:id="rId21" display="https://podminky.urs.cz/item/CS_URS_2023_01/916131213"/>
    <hyperlink ref="F182" r:id="rId22" display="https://podminky.urs.cz/item/CS_URS_2023_01/916331112"/>
    <hyperlink ref="F187" r:id="rId23" display="https://podminky.urs.cz/item/CS_URS_2023_01/979054451"/>
    <hyperlink ref="F190" r:id="rId24" display="https://podminky.urs.cz/item/CS_URS_2023_01/997221551"/>
    <hyperlink ref="F193" r:id="rId25" display="https://podminky.urs.cz/item/CS_URS_2023_01/997221559"/>
    <hyperlink ref="F196" r:id="rId26" display="https://podminky.urs.cz/item/CS_URS_2023_01/997221561"/>
    <hyperlink ref="F201" r:id="rId27" display="https://podminky.urs.cz/item/CS_URS_2023_01/997221569"/>
    <hyperlink ref="F204" r:id="rId28" display="https://podminky.urs.cz/item/CS_URS_2023_01/997221611"/>
    <hyperlink ref="F207" r:id="rId2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961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ROUND((SUM(BE93:BE328)),  2)</f>
        <v>0</v>
      </c>
      <c r="G35" s="39"/>
      <c r="H35" s="39"/>
      <c r="I35" s="158">
        <v>0.20999999999999999</v>
      </c>
      <c r="J35" s="157">
        <f>ROUND(((SUM(BE93:BE328))*I35),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ROUND((SUM(BF93:BF328)),  2)</f>
        <v>0</v>
      </c>
      <c r="G36" s="39"/>
      <c r="H36" s="39"/>
      <c r="I36" s="158">
        <v>0.14999999999999999</v>
      </c>
      <c r="J36" s="157">
        <f>ROUND(((SUM(BF93:BF328))*I36),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ROUND((SUM(BG93:BG328)),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ROUND((SUM(BH93:BH328)),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ROUND((SUM(BI93:BI328)),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1.8 - Autobusová zastávka a křižovatka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J195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J245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J249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J254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J307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J326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1.8 - Autobusová zastávka a křižovatka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189.67141860000001</v>
      </c>
      <c r="S93" s="97"/>
      <c r="T93" s="195">
        <f>T94</f>
        <v>107.05922500000001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P95+P195+P245+P249+P254+P307+P326</f>
        <v>0</v>
      </c>
      <c r="Q94" s="205"/>
      <c r="R94" s="206">
        <f>R95+R195+R245+R249+R254+R307+R326</f>
        <v>189.67141860000001</v>
      </c>
      <c r="S94" s="205"/>
      <c r="T94" s="207">
        <f>T95+T195+T245+T249+T254+T307+T326</f>
        <v>107.05922500000001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BK95+BK195+BK245+BK249+BK254+BK307+BK326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SUM(P96:P194)</f>
        <v>0</v>
      </c>
      <c r="Q95" s="205"/>
      <c r="R95" s="206">
        <f>SUM(R96:R194)</f>
        <v>56.411087999999999</v>
      </c>
      <c r="S95" s="205"/>
      <c r="T95" s="207">
        <f>SUM(T96:T194)</f>
        <v>105.45485000000001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SUM(BK96:BK194)</f>
        <v>0</v>
      </c>
    </row>
    <row r="96" s="2" customFormat="1" ht="44.25" customHeight="1">
      <c r="A96" s="39"/>
      <c r="B96" s="40"/>
      <c r="C96" s="213" t="s">
        <v>79</v>
      </c>
      <c r="D96" s="213" t="s">
        <v>208</v>
      </c>
      <c r="E96" s="214" t="s">
        <v>962</v>
      </c>
      <c r="F96" s="215" t="s">
        <v>963</v>
      </c>
      <c r="G96" s="216" t="s">
        <v>247</v>
      </c>
      <c r="H96" s="217">
        <v>18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0.255</v>
      </c>
      <c r="T96" s="223">
        <f>S96*H96</f>
        <v>4.5899999999999999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964</v>
      </c>
    </row>
    <row r="97" s="2" customFormat="1">
      <c r="A97" s="39"/>
      <c r="B97" s="40"/>
      <c r="C97" s="41"/>
      <c r="D97" s="226" t="s">
        <v>215</v>
      </c>
      <c r="E97" s="41"/>
      <c r="F97" s="227" t="s">
        <v>965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966</v>
      </c>
      <c r="G98" s="236"/>
      <c r="H98" s="240">
        <v>18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79</v>
      </c>
      <c r="AY98" s="246" t="s">
        <v>205</v>
      </c>
    </row>
    <row r="99" s="2" customFormat="1" ht="37.8" customHeight="1">
      <c r="A99" s="39"/>
      <c r="B99" s="40"/>
      <c r="C99" s="213" t="s">
        <v>83</v>
      </c>
      <c r="D99" s="213" t="s">
        <v>208</v>
      </c>
      <c r="E99" s="214" t="s">
        <v>967</v>
      </c>
      <c r="F99" s="215" t="s">
        <v>968</v>
      </c>
      <c r="G99" s="216" t="s">
        <v>247</v>
      </c>
      <c r="H99" s="217">
        <v>10.5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0.26000000000000001</v>
      </c>
      <c r="T99" s="223">
        <f>S99*H99</f>
        <v>2.73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149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149</v>
      </c>
      <c r="BM99" s="224" t="s">
        <v>969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970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971</v>
      </c>
      <c r="G101" s="236"/>
      <c r="H101" s="240">
        <v>10.5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79</v>
      </c>
      <c r="AY101" s="246" t="s">
        <v>205</v>
      </c>
    </row>
    <row r="102" s="2" customFormat="1" ht="37.8" customHeight="1">
      <c r="A102" s="39"/>
      <c r="B102" s="40"/>
      <c r="C102" s="213" t="s">
        <v>126</v>
      </c>
      <c r="D102" s="213" t="s">
        <v>208</v>
      </c>
      <c r="E102" s="214" t="s">
        <v>748</v>
      </c>
      <c r="F102" s="215" t="s">
        <v>749</v>
      </c>
      <c r="G102" s="216" t="s">
        <v>247</v>
      </c>
      <c r="H102" s="217">
        <v>11.25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0.17000000000000001</v>
      </c>
      <c r="T102" s="223">
        <f>S102*H102</f>
        <v>1.9125000000000001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972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751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973</v>
      </c>
      <c r="G104" s="236"/>
      <c r="H104" s="240">
        <v>11.25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79</v>
      </c>
      <c r="AY104" s="246" t="s">
        <v>205</v>
      </c>
    </row>
    <row r="105" s="2" customFormat="1" ht="37.8" customHeight="1">
      <c r="A105" s="39"/>
      <c r="B105" s="40"/>
      <c r="C105" s="213" t="s">
        <v>149</v>
      </c>
      <c r="D105" s="213" t="s">
        <v>208</v>
      </c>
      <c r="E105" s="214" t="s">
        <v>444</v>
      </c>
      <c r="F105" s="215" t="s">
        <v>445</v>
      </c>
      <c r="G105" s="216" t="s">
        <v>247</v>
      </c>
      <c r="H105" s="217">
        <v>40.299999999999997</v>
      </c>
      <c r="I105" s="218"/>
      <c r="J105" s="219">
        <f>ROUND(I105*H105,2)</f>
        <v>0</v>
      </c>
      <c r="K105" s="215" t="s">
        <v>212</v>
      </c>
      <c r="L105" s="45"/>
      <c r="M105" s="220" t="s">
        <v>19</v>
      </c>
      <c r="N105" s="221" t="s">
        <v>46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0.28999999999999998</v>
      </c>
      <c r="T105" s="223">
        <f>S105*H105</f>
        <v>11.686999999999998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149</v>
      </c>
      <c r="AT105" s="224" t="s">
        <v>208</v>
      </c>
      <c r="AU105" s="224" t="s">
        <v>83</v>
      </c>
      <c r="AY105" s="18" t="s">
        <v>205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149</v>
      </c>
      <c r="BM105" s="224" t="s">
        <v>974</v>
      </c>
    </row>
    <row r="106" s="2" customFormat="1">
      <c r="A106" s="39"/>
      <c r="B106" s="40"/>
      <c r="C106" s="41"/>
      <c r="D106" s="226" t="s">
        <v>215</v>
      </c>
      <c r="E106" s="41"/>
      <c r="F106" s="227" t="s">
        <v>447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215</v>
      </c>
      <c r="AU106" s="18" t="s">
        <v>83</v>
      </c>
    </row>
    <row r="107" s="13" customFormat="1">
      <c r="A107" s="13"/>
      <c r="B107" s="235"/>
      <c r="C107" s="236"/>
      <c r="D107" s="237" t="s">
        <v>250</v>
      </c>
      <c r="E107" s="238" t="s">
        <v>19</v>
      </c>
      <c r="F107" s="239" t="s">
        <v>975</v>
      </c>
      <c r="G107" s="236"/>
      <c r="H107" s="240">
        <v>11.800000000000001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250</v>
      </c>
      <c r="AU107" s="246" t="s">
        <v>83</v>
      </c>
      <c r="AV107" s="13" t="s">
        <v>83</v>
      </c>
      <c r="AW107" s="13" t="s">
        <v>36</v>
      </c>
      <c r="AX107" s="13" t="s">
        <v>75</v>
      </c>
      <c r="AY107" s="246" t="s">
        <v>205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976</v>
      </c>
      <c r="G108" s="236"/>
      <c r="H108" s="240">
        <v>10.5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75</v>
      </c>
      <c r="AY108" s="246" t="s">
        <v>205</v>
      </c>
    </row>
    <row r="109" s="13" customFormat="1">
      <c r="A109" s="13"/>
      <c r="B109" s="235"/>
      <c r="C109" s="236"/>
      <c r="D109" s="237" t="s">
        <v>250</v>
      </c>
      <c r="E109" s="238" t="s">
        <v>19</v>
      </c>
      <c r="F109" s="239" t="s">
        <v>966</v>
      </c>
      <c r="G109" s="236"/>
      <c r="H109" s="240">
        <v>18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250</v>
      </c>
      <c r="AU109" s="246" t="s">
        <v>83</v>
      </c>
      <c r="AV109" s="13" t="s">
        <v>83</v>
      </c>
      <c r="AW109" s="13" t="s">
        <v>36</v>
      </c>
      <c r="AX109" s="13" t="s">
        <v>75</v>
      </c>
      <c r="AY109" s="246" t="s">
        <v>205</v>
      </c>
    </row>
    <row r="110" s="14" customFormat="1">
      <c r="A110" s="14"/>
      <c r="B110" s="247"/>
      <c r="C110" s="248"/>
      <c r="D110" s="237" t="s">
        <v>250</v>
      </c>
      <c r="E110" s="249" t="s">
        <v>19</v>
      </c>
      <c r="F110" s="250" t="s">
        <v>253</v>
      </c>
      <c r="G110" s="248"/>
      <c r="H110" s="251">
        <v>40.299999999999997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250</v>
      </c>
      <c r="AU110" s="257" t="s">
        <v>83</v>
      </c>
      <c r="AV110" s="14" t="s">
        <v>149</v>
      </c>
      <c r="AW110" s="14" t="s">
        <v>36</v>
      </c>
      <c r="AX110" s="14" t="s">
        <v>79</v>
      </c>
      <c r="AY110" s="257" t="s">
        <v>205</v>
      </c>
    </row>
    <row r="111" s="2" customFormat="1" ht="33" customHeight="1">
      <c r="A111" s="39"/>
      <c r="B111" s="40"/>
      <c r="C111" s="213" t="s">
        <v>204</v>
      </c>
      <c r="D111" s="213" t="s">
        <v>208</v>
      </c>
      <c r="E111" s="214" t="s">
        <v>450</v>
      </c>
      <c r="F111" s="215" t="s">
        <v>451</v>
      </c>
      <c r="G111" s="216" t="s">
        <v>247</v>
      </c>
      <c r="H111" s="217">
        <v>11.800000000000001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0.23999999999999999</v>
      </c>
      <c r="T111" s="223">
        <f>S111*H111</f>
        <v>2.8319999999999999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977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453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8" t="s">
        <v>19</v>
      </c>
      <c r="F113" s="239" t="s">
        <v>975</v>
      </c>
      <c r="G113" s="236"/>
      <c r="H113" s="240">
        <v>11.800000000000001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36</v>
      </c>
      <c r="AX113" s="13" t="s">
        <v>79</v>
      </c>
      <c r="AY113" s="246" t="s">
        <v>205</v>
      </c>
    </row>
    <row r="114" s="2" customFormat="1" ht="33" customHeight="1">
      <c r="A114" s="39"/>
      <c r="B114" s="40"/>
      <c r="C114" s="213" t="s">
        <v>275</v>
      </c>
      <c r="D114" s="213" t="s">
        <v>208</v>
      </c>
      <c r="E114" s="214" t="s">
        <v>245</v>
      </c>
      <c r="F114" s="215" t="s">
        <v>246</v>
      </c>
      <c r="G114" s="216" t="s">
        <v>247</v>
      </c>
      <c r="H114" s="217">
        <v>74.5</v>
      </c>
      <c r="I114" s="218"/>
      <c r="J114" s="219">
        <f>ROUND(I114*H114,2)</f>
        <v>0</v>
      </c>
      <c r="K114" s="215" t="s">
        <v>212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0.32500000000000001</v>
      </c>
      <c r="T114" s="223">
        <f>S114*H114</f>
        <v>24.212500000000002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149</v>
      </c>
      <c r="AT114" s="224" t="s">
        <v>208</v>
      </c>
      <c r="AU114" s="224" t="s">
        <v>83</v>
      </c>
      <c r="AY114" s="18" t="s">
        <v>205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149</v>
      </c>
      <c r="BM114" s="224" t="s">
        <v>978</v>
      </c>
    </row>
    <row r="115" s="2" customFormat="1">
      <c r="A115" s="39"/>
      <c r="B115" s="40"/>
      <c r="C115" s="41"/>
      <c r="D115" s="226" t="s">
        <v>215</v>
      </c>
      <c r="E115" s="41"/>
      <c r="F115" s="227" t="s">
        <v>249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83</v>
      </c>
    </row>
    <row r="116" s="13" customFormat="1">
      <c r="A116" s="13"/>
      <c r="B116" s="235"/>
      <c r="C116" s="236"/>
      <c r="D116" s="237" t="s">
        <v>250</v>
      </c>
      <c r="E116" s="238" t="s">
        <v>19</v>
      </c>
      <c r="F116" s="239" t="s">
        <v>979</v>
      </c>
      <c r="G116" s="236"/>
      <c r="H116" s="240">
        <v>74.5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250</v>
      </c>
      <c r="AU116" s="246" t="s">
        <v>83</v>
      </c>
      <c r="AV116" s="13" t="s">
        <v>83</v>
      </c>
      <c r="AW116" s="13" t="s">
        <v>36</v>
      </c>
      <c r="AX116" s="13" t="s">
        <v>79</v>
      </c>
      <c r="AY116" s="246" t="s">
        <v>205</v>
      </c>
    </row>
    <row r="117" s="2" customFormat="1" ht="37.8" customHeight="1">
      <c r="A117" s="39"/>
      <c r="B117" s="40"/>
      <c r="C117" s="213" t="s">
        <v>280</v>
      </c>
      <c r="D117" s="213" t="s">
        <v>208</v>
      </c>
      <c r="E117" s="214" t="s">
        <v>980</v>
      </c>
      <c r="F117" s="215" t="s">
        <v>981</v>
      </c>
      <c r="G117" s="216" t="s">
        <v>247</v>
      </c>
      <c r="H117" s="217">
        <v>62.600000000000001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0.32500000000000001</v>
      </c>
      <c r="T117" s="223">
        <f>S117*H117</f>
        <v>20.345000000000002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982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983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984</v>
      </c>
      <c r="G119" s="236"/>
      <c r="H119" s="240">
        <v>62.600000000000001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2" customFormat="1" ht="33" customHeight="1">
      <c r="A120" s="39"/>
      <c r="B120" s="40"/>
      <c r="C120" s="213" t="s">
        <v>286</v>
      </c>
      <c r="D120" s="213" t="s">
        <v>208</v>
      </c>
      <c r="E120" s="214" t="s">
        <v>985</v>
      </c>
      <c r="F120" s="215" t="s">
        <v>986</v>
      </c>
      <c r="G120" s="216" t="s">
        <v>247</v>
      </c>
      <c r="H120" s="217">
        <v>11.25</v>
      </c>
      <c r="I120" s="218"/>
      <c r="J120" s="219">
        <f>ROUND(I120*H120,2)</f>
        <v>0</v>
      </c>
      <c r="K120" s="215" t="s">
        <v>212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0.625</v>
      </c>
      <c r="T120" s="223">
        <f>S120*H120</f>
        <v>7.03125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149</v>
      </c>
      <c r="AT120" s="224" t="s">
        <v>208</v>
      </c>
      <c r="AU120" s="224" t="s">
        <v>83</v>
      </c>
      <c r="AY120" s="18" t="s">
        <v>205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149</v>
      </c>
      <c r="BM120" s="224" t="s">
        <v>987</v>
      </c>
    </row>
    <row r="121" s="2" customFormat="1">
      <c r="A121" s="39"/>
      <c r="B121" s="40"/>
      <c r="C121" s="41"/>
      <c r="D121" s="226" t="s">
        <v>215</v>
      </c>
      <c r="E121" s="41"/>
      <c r="F121" s="227" t="s">
        <v>988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83</v>
      </c>
    </row>
    <row r="122" s="13" customFormat="1">
      <c r="A122" s="13"/>
      <c r="B122" s="235"/>
      <c r="C122" s="236"/>
      <c r="D122" s="237" t="s">
        <v>250</v>
      </c>
      <c r="E122" s="238" t="s">
        <v>19</v>
      </c>
      <c r="F122" s="239" t="s">
        <v>973</v>
      </c>
      <c r="G122" s="236"/>
      <c r="H122" s="240">
        <v>11.25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250</v>
      </c>
      <c r="AU122" s="246" t="s">
        <v>83</v>
      </c>
      <c r="AV122" s="13" t="s">
        <v>83</v>
      </c>
      <c r="AW122" s="13" t="s">
        <v>36</v>
      </c>
      <c r="AX122" s="13" t="s">
        <v>79</v>
      </c>
      <c r="AY122" s="246" t="s">
        <v>205</v>
      </c>
    </row>
    <row r="123" s="2" customFormat="1" ht="33" customHeight="1">
      <c r="A123" s="39"/>
      <c r="B123" s="40"/>
      <c r="C123" s="213" t="s">
        <v>291</v>
      </c>
      <c r="D123" s="213" t="s">
        <v>208</v>
      </c>
      <c r="E123" s="214" t="s">
        <v>254</v>
      </c>
      <c r="F123" s="215" t="s">
        <v>255</v>
      </c>
      <c r="G123" s="216" t="s">
        <v>247</v>
      </c>
      <c r="H123" s="217">
        <v>74.5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0.098000000000000004</v>
      </c>
      <c r="T123" s="223">
        <f>S123*H123</f>
        <v>7.3010000000000002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989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257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13" customFormat="1">
      <c r="A125" s="13"/>
      <c r="B125" s="235"/>
      <c r="C125" s="236"/>
      <c r="D125" s="237" t="s">
        <v>250</v>
      </c>
      <c r="E125" s="238" t="s">
        <v>19</v>
      </c>
      <c r="F125" s="239" t="s">
        <v>979</v>
      </c>
      <c r="G125" s="236"/>
      <c r="H125" s="240">
        <v>74.5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250</v>
      </c>
      <c r="AU125" s="246" t="s">
        <v>83</v>
      </c>
      <c r="AV125" s="13" t="s">
        <v>83</v>
      </c>
      <c r="AW125" s="13" t="s">
        <v>36</v>
      </c>
      <c r="AX125" s="13" t="s">
        <v>79</v>
      </c>
      <c r="AY125" s="246" t="s">
        <v>205</v>
      </c>
    </row>
    <row r="126" s="2" customFormat="1" ht="33" customHeight="1">
      <c r="A126" s="39"/>
      <c r="B126" s="40"/>
      <c r="C126" s="213" t="s">
        <v>297</v>
      </c>
      <c r="D126" s="213" t="s">
        <v>208</v>
      </c>
      <c r="E126" s="214" t="s">
        <v>990</v>
      </c>
      <c r="F126" s="215" t="s">
        <v>991</v>
      </c>
      <c r="G126" s="216" t="s">
        <v>247</v>
      </c>
      <c r="H126" s="217">
        <v>62.600000000000001</v>
      </c>
      <c r="I126" s="218"/>
      <c r="J126" s="219">
        <f>ROUND(I126*H126,2)</f>
        <v>0</v>
      </c>
      <c r="K126" s="215" t="s">
        <v>212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0.098000000000000004</v>
      </c>
      <c r="T126" s="223">
        <f>S126*H126</f>
        <v>6.1348000000000003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149</v>
      </c>
      <c r="AT126" s="224" t="s">
        <v>208</v>
      </c>
      <c r="AU126" s="224" t="s">
        <v>83</v>
      </c>
      <c r="AY126" s="18" t="s">
        <v>205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149</v>
      </c>
      <c r="BM126" s="224" t="s">
        <v>992</v>
      </c>
    </row>
    <row r="127" s="2" customFormat="1">
      <c r="A127" s="39"/>
      <c r="B127" s="40"/>
      <c r="C127" s="41"/>
      <c r="D127" s="226" t="s">
        <v>215</v>
      </c>
      <c r="E127" s="41"/>
      <c r="F127" s="227" t="s">
        <v>993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215</v>
      </c>
      <c r="AU127" s="18" t="s">
        <v>83</v>
      </c>
    </row>
    <row r="128" s="13" customFormat="1">
      <c r="A128" s="13"/>
      <c r="B128" s="235"/>
      <c r="C128" s="236"/>
      <c r="D128" s="237" t="s">
        <v>250</v>
      </c>
      <c r="E128" s="238" t="s">
        <v>19</v>
      </c>
      <c r="F128" s="239" t="s">
        <v>984</v>
      </c>
      <c r="G128" s="236"/>
      <c r="H128" s="240">
        <v>62.600000000000001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250</v>
      </c>
      <c r="AU128" s="246" t="s">
        <v>83</v>
      </c>
      <c r="AV128" s="13" t="s">
        <v>83</v>
      </c>
      <c r="AW128" s="13" t="s">
        <v>36</v>
      </c>
      <c r="AX128" s="13" t="s">
        <v>79</v>
      </c>
      <c r="AY128" s="246" t="s">
        <v>205</v>
      </c>
    </row>
    <row r="129" s="2" customFormat="1" ht="33" customHeight="1">
      <c r="A129" s="39"/>
      <c r="B129" s="40"/>
      <c r="C129" s="213" t="s">
        <v>304</v>
      </c>
      <c r="D129" s="213" t="s">
        <v>208</v>
      </c>
      <c r="E129" s="214" t="s">
        <v>457</v>
      </c>
      <c r="F129" s="215" t="s">
        <v>458</v>
      </c>
      <c r="G129" s="216" t="s">
        <v>247</v>
      </c>
      <c r="H129" s="217">
        <v>11.800000000000001</v>
      </c>
      <c r="I129" s="218"/>
      <c r="J129" s="219">
        <f>ROUND(I129*H129,2)</f>
        <v>0</v>
      </c>
      <c r="K129" s="215" t="s">
        <v>212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0.316</v>
      </c>
      <c r="T129" s="223">
        <f>S129*H129</f>
        <v>3.7288000000000001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149</v>
      </c>
      <c r="AT129" s="224" t="s">
        <v>208</v>
      </c>
      <c r="AU129" s="224" t="s">
        <v>83</v>
      </c>
      <c r="AY129" s="18" t="s">
        <v>205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149</v>
      </c>
      <c r="BM129" s="224" t="s">
        <v>994</v>
      </c>
    </row>
    <row r="130" s="2" customFormat="1">
      <c r="A130" s="39"/>
      <c r="B130" s="40"/>
      <c r="C130" s="41"/>
      <c r="D130" s="226" t="s">
        <v>215</v>
      </c>
      <c r="E130" s="41"/>
      <c r="F130" s="227" t="s">
        <v>460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83</v>
      </c>
    </row>
    <row r="131" s="13" customFormat="1">
      <c r="A131" s="13"/>
      <c r="B131" s="235"/>
      <c r="C131" s="236"/>
      <c r="D131" s="237" t="s">
        <v>250</v>
      </c>
      <c r="E131" s="238" t="s">
        <v>19</v>
      </c>
      <c r="F131" s="239" t="s">
        <v>975</v>
      </c>
      <c r="G131" s="236"/>
      <c r="H131" s="240">
        <v>11.800000000000001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250</v>
      </c>
      <c r="AU131" s="246" t="s">
        <v>83</v>
      </c>
      <c r="AV131" s="13" t="s">
        <v>83</v>
      </c>
      <c r="AW131" s="13" t="s">
        <v>36</v>
      </c>
      <c r="AX131" s="13" t="s">
        <v>79</v>
      </c>
      <c r="AY131" s="246" t="s">
        <v>205</v>
      </c>
    </row>
    <row r="132" s="2" customFormat="1" ht="24.15" customHeight="1">
      <c r="A132" s="39"/>
      <c r="B132" s="40"/>
      <c r="C132" s="213" t="s">
        <v>309</v>
      </c>
      <c r="D132" s="213" t="s">
        <v>208</v>
      </c>
      <c r="E132" s="214" t="s">
        <v>995</v>
      </c>
      <c r="F132" s="215" t="s">
        <v>996</v>
      </c>
      <c r="G132" s="216" t="s">
        <v>260</v>
      </c>
      <c r="H132" s="217">
        <v>11</v>
      </c>
      <c r="I132" s="218"/>
      <c r="J132" s="219">
        <f>ROUND(I132*H132,2)</f>
        <v>0</v>
      </c>
      <c r="K132" s="215" t="s">
        <v>212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0.23000000000000001</v>
      </c>
      <c r="T132" s="223">
        <f>S132*H132</f>
        <v>2.5300000000000002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149</v>
      </c>
      <c r="AT132" s="224" t="s">
        <v>208</v>
      </c>
      <c r="AU132" s="224" t="s">
        <v>83</v>
      </c>
      <c r="AY132" s="18" t="s">
        <v>205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149</v>
      </c>
      <c r="BM132" s="224" t="s">
        <v>997</v>
      </c>
    </row>
    <row r="133" s="2" customFormat="1">
      <c r="A133" s="39"/>
      <c r="B133" s="40"/>
      <c r="C133" s="41"/>
      <c r="D133" s="226" t="s">
        <v>215</v>
      </c>
      <c r="E133" s="41"/>
      <c r="F133" s="227" t="s">
        <v>998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83</v>
      </c>
    </row>
    <row r="134" s="13" customFormat="1">
      <c r="A134" s="13"/>
      <c r="B134" s="235"/>
      <c r="C134" s="236"/>
      <c r="D134" s="237" t="s">
        <v>250</v>
      </c>
      <c r="E134" s="238" t="s">
        <v>19</v>
      </c>
      <c r="F134" s="239" t="s">
        <v>999</v>
      </c>
      <c r="G134" s="236"/>
      <c r="H134" s="240">
        <v>11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250</v>
      </c>
      <c r="AU134" s="246" t="s">
        <v>83</v>
      </c>
      <c r="AV134" s="13" t="s">
        <v>83</v>
      </c>
      <c r="AW134" s="13" t="s">
        <v>36</v>
      </c>
      <c r="AX134" s="13" t="s">
        <v>79</v>
      </c>
      <c r="AY134" s="246" t="s">
        <v>205</v>
      </c>
    </row>
    <row r="135" s="2" customFormat="1" ht="24.15" customHeight="1">
      <c r="A135" s="39"/>
      <c r="B135" s="40"/>
      <c r="C135" s="213" t="s">
        <v>316</v>
      </c>
      <c r="D135" s="213" t="s">
        <v>208</v>
      </c>
      <c r="E135" s="214" t="s">
        <v>258</v>
      </c>
      <c r="F135" s="215" t="s">
        <v>259</v>
      </c>
      <c r="G135" s="216" t="s">
        <v>260</v>
      </c>
      <c r="H135" s="217">
        <v>44</v>
      </c>
      <c r="I135" s="218"/>
      <c r="J135" s="219">
        <f>ROUND(I135*H135,2)</f>
        <v>0</v>
      </c>
      <c r="K135" s="215" t="s">
        <v>212</v>
      </c>
      <c r="L135" s="45"/>
      <c r="M135" s="220" t="s">
        <v>19</v>
      </c>
      <c r="N135" s="221" t="s">
        <v>46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0.20499999999999999</v>
      </c>
      <c r="T135" s="223">
        <f>S135*H135</f>
        <v>9.0199999999999996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149</v>
      </c>
      <c r="AT135" s="224" t="s">
        <v>208</v>
      </c>
      <c r="AU135" s="224" t="s">
        <v>83</v>
      </c>
      <c r="AY135" s="18" t="s">
        <v>205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149</v>
      </c>
      <c r="BM135" s="224" t="s">
        <v>1000</v>
      </c>
    </row>
    <row r="136" s="2" customFormat="1">
      <c r="A136" s="39"/>
      <c r="B136" s="40"/>
      <c r="C136" s="41"/>
      <c r="D136" s="226" t="s">
        <v>215</v>
      </c>
      <c r="E136" s="41"/>
      <c r="F136" s="227" t="s">
        <v>262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215</v>
      </c>
      <c r="AU136" s="18" t="s">
        <v>83</v>
      </c>
    </row>
    <row r="137" s="13" customFormat="1">
      <c r="A137" s="13"/>
      <c r="B137" s="235"/>
      <c r="C137" s="236"/>
      <c r="D137" s="237" t="s">
        <v>250</v>
      </c>
      <c r="E137" s="238" t="s">
        <v>19</v>
      </c>
      <c r="F137" s="239" t="s">
        <v>1001</v>
      </c>
      <c r="G137" s="236"/>
      <c r="H137" s="240">
        <v>44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250</v>
      </c>
      <c r="AU137" s="246" t="s">
        <v>83</v>
      </c>
      <c r="AV137" s="13" t="s">
        <v>83</v>
      </c>
      <c r="AW137" s="13" t="s">
        <v>36</v>
      </c>
      <c r="AX137" s="13" t="s">
        <v>79</v>
      </c>
      <c r="AY137" s="246" t="s">
        <v>205</v>
      </c>
    </row>
    <row r="138" s="2" customFormat="1" ht="24.15" customHeight="1">
      <c r="A138" s="39"/>
      <c r="B138" s="40"/>
      <c r="C138" s="213" t="s">
        <v>322</v>
      </c>
      <c r="D138" s="213" t="s">
        <v>208</v>
      </c>
      <c r="E138" s="214" t="s">
        <v>463</v>
      </c>
      <c r="F138" s="215" t="s">
        <v>464</v>
      </c>
      <c r="G138" s="216" t="s">
        <v>260</v>
      </c>
      <c r="H138" s="217">
        <v>35</v>
      </c>
      <c r="I138" s="218"/>
      <c r="J138" s="219">
        <f>ROUND(I138*H138,2)</f>
        <v>0</v>
      </c>
      <c r="K138" s="215" t="s">
        <v>212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0.040000000000000001</v>
      </c>
      <c r="T138" s="223">
        <f>S138*H138</f>
        <v>1.4000000000000001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149</v>
      </c>
      <c r="AT138" s="224" t="s">
        <v>208</v>
      </c>
      <c r="AU138" s="224" t="s">
        <v>83</v>
      </c>
      <c r="AY138" s="18" t="s">
        <v>205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149</v>
      </c>
      <c r="BM138" s="224" t="s">
        <v>1002</v>
      </c>
    </row>
    <row r="139" s="2" customFormat="1">
      <c r="A139" s="39"/>
      <c r="B139" s="40"/>
      <c r="C139" s="41"/>
      <c r="D139" s="226" t="s">
        <v>215</v>
      </c>
      <c r="E139" s="41"/>
      <c r="F139" s="227" t="s">
        <v>466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215</v>
      </c>
      <c r="AU139" s="18" t="s">
        <v>83</v>
      </c>
    </row>
    <row r="140" s="13" customFormat="1">
      <c r="A140" s="13"/>
      <c r="B140" s="235"/>
      <c r="C140" s="236"/>
      <c r="D140" s="237" t="s">
        <v>250</v>
      </c>
      <c r="E140" s="238" t="s">
        <v>19</v>
      </c>
      <c r="F140" s="239" t="s">
        <v>1003</v>
      </c>
      <c r="G140" s="236"/>
      <c r="H140" s="240">
        <v>25.5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36</v>
      </c>
      <c r="AX140" s="13" t="s">
        <v>75</v>
      </c>
      <c r="AY140" s="246" t="s">
        <v>205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1004</v>
      </c>
      <c r="G141" s="236"/>
      <c r="H141" s="240">
        <v>9.5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75</v>
      </c>
      <c r="AY141" s="246" t="s">
        <v>205</v>
      </c>
    </row>
    <row r="142" s="14" customFormat="1">
      <c r="A142" s="14"/>
      <c r="B142" s="247"/>
      <c r="C142" s="248"/>
      <c r="D142" s="237" t="s">
        <v>250</v>
      </c>
      <c r="E142" s="249" t="s">
        <v>19</v>
      </c>
      <c r="F142" s="250" t="s">
        <v>253</v>
      </c>
      <c r="G142" s="248"/>
      <c r="H142" s="251">
        <v>35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250</v>
      </c>
      <c r="AU142" s="257" t="s">
        <v>83</v>
      </c>
      <c r="AV142" s="14" t="s">
        <v>149</v>
      </c>
      <c r="AW142" s="14" t="s">
        <v>36</v>
      </c>
      <c r="AX142" s="14" t="s">
        <v>79</v>
      </c>
      <c r="AY142" s="257" t="s">
        <v>205</v>
      </c>
    </row>
    <row r="143" s="2" customFormat="1" ht="16.5" customHeight="1">
      <c r="A143" s="39"/>
      <c r="B143" s="40"/>
      <c r="C143" s="213" t="s">
        <v>8</v>
      </c>
      <c r="D143" s="213" t="s">
        <v>208</v>
      </c>
      <c r="E143" s="214" t="s">
        <v>1005</v>
      </c>
      <c r="F143" s="215" t="s">
        <v>1006</v>
      </c>
      <c r="G143" s="216" t="s">
        <v>247</v>
      </c>
      <c r="H143" s="217">
        <v>154.40000000000001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1007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1008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1009</v>
      </c>
      <c r="G145" s="236"/>
      <c r="H145" s="240">
        <v>154.40000000000001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24.15" customHeight="1">
      <c r="A146" s="39"/>
      <c r="B146" s="40"/>
      <c r="C146" s="213" t="s">
        <v>334</v>
      </c>
      <c r="D146" s="213" t="s">
        <v>208</v>
      </c>
      <c r="E146" s="214" t="s">
        <v>1010</v>
      </c>
      <c r="F146" s="215" t="s">
        <v>1011</v>
      </c>
      <c r="G146" s="216" t="s">
        <v>267</v>
      </c>
      <c r="H146" s="217">
        <v>26.100000000000001</v>
      </c>
      <c r="I146" s="218"/>
      <c r="J146" s="219">
        <f>ROUND(I146*H146,2)</f>
        <v>0</v>
      </c>
      <c r="K146" s="215" t="s">
        <v>212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149</v>
      </c>
      <c r="AT146" s="224" t="s">
        <v>208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1012</v>
      </c>
    </row>
    <row r="147" s="2" customFormat="1">
      <c r="A147" s="39"/>
      <c r="B147" s="40"/>
      <c r="C147" s="41"/>
      <c r="D147" s="226" t="s">
        <v>215</v>
      </c>
      <c r="E147" s="41"/>
      <c r="F147" s="227" t="s">
        <v>1013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83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1014</v>
      </c>
      <c r="G148" s="236"/>
      <c r="H148" s="240">
        <v>18.149999999999999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75</v>
      </c>
      <c r="AY148" s="246" t="s">
        <v>205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1015</v>
      </c>
      <c r="G149" s="236"/>
      <c r="H149" s="240">
        <v>7.0499999999999998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75</v>
      </c>
      <c r="AY149" s="246" t="s">
        <v>205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1016</v>
      </c>
      <c r="G150" s="236"/>
      <c r="H150" s="240">
        <v>0.90000000000000002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75</v>
      </c>
      <c r="AY150" s="246" t="s">
        <v>205</v>
      </c>
    </row>
    <row r="151" s="14" customFormat="1">
      <c r="A151" s="14"/>
      <c r="B151" s="247"/>
      <c r="C151" s="248"/>
      <c r="D151" s="237" t="s">
        <v>250</v>
      </c>
      <c r="E151" s="249" t="s">
        <v>19</v>
      </c>
      <c r="F151" s="250" t="s">
        <v>253</v>
      </c>
      <c r="G151" s="248"/>
      <c r="H151" s="251">
        <v>26.100000000000001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250</v>
      </c>
      <c r="AU151" s="257" t="s">
        <v>83</v>
      </c>
      <c r="AV151" s="14" t="s">
        <v>149</v>
      </c>
      <c r="AW151" s="14" t="s">
        <v>36</v>
      </c>
      <c r="AX151" s="14" t="s">
        <v>79</v>
      </c>
      <c r="AY151" s="257" t="s">
        <v>205</v>
      </c>
    </row>
    <row r="152" s="2" customFormat="1" ht="37.8" customHeight="1">
      <c r="A152" s="39"/>
      <c r="B152" s="40"/>
      <c r="C152" s="213" t="s">
        <v>339</v>
      </c>
      <c r="D152" s="213" t="s">
        <v>208</v>
      </c>
      <c r="E152" s="214" t="s">
        <v>1017</v>
      </c>
      <c r="F152" s="215" t="s">
        <v>1018</v>
      </c>
      <c r="G152" s="216" t="s">
        <v>267</v>
      </c>
      <c r="H152" s="217">
        <v>46.32</v>
      </c>
      <c r="I152" s="218"/>
      <c r="J152" s="219">
        <f>ROUND(I152*H152,2)</f>
        <v>0</v>
      </c>
      <c r="K152" s="215" t="s">
        <v>212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149</v>
      </c>
      <c r="AT152" s="224" t="s">
        <v>208</v>
      </c>
      <c r="AU152" s="224" t="s">
        <v>83</v>
      </c>
      <c r="AY152" s="18" t="s">
        <v>205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149</v>
      </c>
      <c r="BM152" s="224" t="s">
        <v>1019</v>
      </c>
    </row>
    <row r="153" s="2" customFormat="1">
      <c r="A153" s="39"/>
      <c r="B153" s="40"/>
      <c r="C153" s="41"/>
      <c r="D153" s="226" t="s">
        <v>215</v>
      </c>
      <c r="E153" s="41"/>
      <c r="F153" s="227" t="s">
        <v>1020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215</v>
      </c>
      <c r="AU153" s="18" t="s">
        <v>83</v>
      </c>
    </row>
    <row r="154" s="13" customFormat="1">
      <c r="A154" s="13"/>
      <c r="B154" s="235"/>
      <c r="C154" s="236"/>
      <c r="D154" s="237" t="s">
        <v>250</v>
      </c>
      <c r="E154" s="238" t="s">
        <v>19</v>
      </c>
      <c r="F154" s="239" t="s">
        <v>1021</v>
      </c>
      <c r="G154" s="236"/>
      <c r="H154" s="240">
        <v>46.32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250</v>
      </c>
      <c r="AU154" s="246" t="s">
        <v>83</v>
      </c>
      <c r="AV154" s="13" t="s">
        <v>83</v>
      </c>
      <c r="AW154" s="13" t="s">
        <v>36</v>
      </c>
      <c r="AX154" s="13" t="s">
        <v>79</v>
      </c>
      <c r="AY154" s="246" t="s">
        <v>205</v>
      </c>
    </row>
    <row r="155" s="2" customFormat="1" ht="37.8" customHeight="1">
      <c r="A155" s="39"/>
      <c r="B155" s="40"/>
      <c r="C155" s="213" t="s">
        <v>344</v>
      </c>
      <c r="D155" s="213" t="s">
        <v>208</v>
      </c>
      <c r="E155" s="214" t="s">
        <v>276</v>
      </c>
      <c r="F155" s="215" t="s">
        <v>277</v>
      </c>
      <c r="G155" s="216" t="s">
        <v>267</v>
      </c>
      <c r="H155" s="217">
        <v>26.100000000000001</v>
      </c>
      <c r="I155" s="218"/>
      <c r="J155" s="219">
        <f>ROUND(I155*H155,2)</f>
        <v>0</v>
      </c>
      <c r="K155" s="215" t="s">
        <v>212</v>
      </c>
      <c r="L155" s="45"/>
      <c r="M155" s="220" t="s">
        <v>19</v>
      </c>
      <c r="N155" s="221" t="s">
        <v>46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149</v>
      </c>
      <c r="AT155" s="224" t="s">
        <v>208</v>
      </c>
      <c r="AU155" s="224" t="s">
        <v>83</v>
      </c>
      <c r="AY155" s="18" t="s">
        <v>205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149</v>
      </c>
      <c r="BM155" s="224" t="s">
        <v>1022</v>
      </c>
    </row>
    <row r="156" s="2" customFormat="1">
      <c r="A156" s="39"/>
      <c r="B156" s="40"/>
      <c r="C156" s="41"/>
      <c r="D156" s="226" t="s">
        <v>215</v>
      </c>
      <c r="E156" s="41"/>
      <c r="F156" s="227" t="s">
        <v>279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83</v>
      </c>
    </row>
    <row r="157" s="13" customFormat="1">
      <c r="A157" s="13"/>
      <c r="B157" s="235"/>
      <c r="C157" s="236"/>
      <c r="D157" s="237" t="s">
        <v>250</v>
      </c>
      <c r="E157" s="238" t="s">
        <v>19</v>
      </c>
      <c r="F157" s="239" t="s">
        <v>1023</v>
      </c>
      <c r="G157" s="236"/>
      <c r="H157" s="240">
        <v>26.100000000000001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36</v>
      </c>
      <c r="AX157" s="13" t="s">
        <v>79</v>
      </c>
      <c r="AY157" s="246" t="s">
        <v>205</v>
      </c>
    </row>
    <row r="158" s="2" customFormat="1" ht="37.8" customHeight="1">
      <c r="A158" s="39"/>
      <c r="B158" s="40"/>
      <c r="C158" s="213" t="s">
        <v>350</v>
      </c>
      <c r="D158" s="213" t="s">
        <v>208</v>
      </c>
      <c r="E158" s="214" t="s">
        <v>281</v>
      </c>
      <c r="F158" s="215" t="s">
        <v>282</v>
      </c>
      <c r="G158" s="216" t="s">
        <v>267</v>
      </c>
      <c r="H158" s="217">
        <v>783</v>
      </c>
      <c r="I158" s="218"/>
      <c r="J158" s="219">
        <f>ROUND(I158*H158,2)</f>
        <v>0</v>
      </c>
      <c r="K158" s="215" t="s">
        <v>212</v>
      </c>
      <c r="L158" s="45"/>
      <c r="M158" s="220" t="s">
        <v>19</v>
      </c>
      <c r="N158" s="221" t="s">
        <v>46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149</v>
      </c>
      <c r="AT158" s="224" t="s">
        <v>208</v>
      </c>
      <c r="AU158" s="224" t="s">
        <v>83</v>
      </c>
      <c r="AY158" s="18" t="s">
        <v>205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149</v>
      </c>
      <c r="BM158" s="224" t="s">
        <v>1024</v>
      </c>
    </row>
    <row r="159" s="2" customFormat="1">
      <c r="A159" s="39"/>
      <c r="B159" s="40"/>
      <c r="C159" s="41"/>
      <c r="D159" s="226" t="s">
        <v>215</v>
      </c>
      <c r="E159" s="41"/>
      <c r="F159" s="227" t="s">
        <v>284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215</v>
      </c>
      <c r="AU159" s="18" t="s">
        <v>83</v>
      </c>
    </row>
    <row r="160" s="13" customFormat="1">
      <c r="A160" s="13"/>
      <c r="B160" s="235"/>
      <c r="C160" s="236"/>
      <c r="D160" s="237" t="s">
        <v>250</v>
      </c>
      <c r="E160" s="236"/>
      <c r="F160" s="239" t="s">
        <v>1025</v>
      </c>
      <c r="G160" s="236"/>
      <c r="H160" s="240">
        <v>783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250</v>
      </c>
      <c r="AU160" s="246" t="s">
        <v>83</v>
      </c>
      <c r="AV160" s="13" t="s">
        <v>83</v>
      </c>
      <c r="AW160" s="13" t="s">
        <v>4</v>
      </c>
      <c r="AX160" s="13" t="s">
        <v>79</v>
      </c>
      <c r="AY160" s="246" t="s">
        <v>205</v>
      </c>
    </row>
    <row r="161" s="2" customFormat="1" ht="24.15" customHeight="1">
      <c r="A161" s="39"/>
      <c r="B161" s="40"/>
      <c r="C161" s="213" t="s">
        <v>357</v>
      </c>
      <c r="D161" s="213" t="s">
        <v>208</v>
      </c>
      <c r="E161" s="214" t="s">
        <v>1026</v>
      </c>
      <c r="F161" s="215" t="s">
        <v>1027</v>
      </c>
      <c r="G161" s="216" t="s">
        <v>267</v>
      </c>
      <c r="H161" s="217">
        <v>49.259999999999998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1028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1029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1030</v>
      </c>
      <c r="G163" s="236"/>
      <c r="H163" s="240">
        <v>23.16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75</v>
      </c>
      <c r="AY163" s="246" t="s">
        <v>205</v>
      </c>
    </row>
    <row r="164" s="13" customFormat="1">
      <c r="A164" s="13"/>
      <c r="B164" s="235"/>
      <c r="C164" s="236"/>
      <c r="D164" s="237" t="s">
        <v>250</v>
      </c>
      <c r="E164" s="238" t="s">
        <v>19</v>
      </c>
      <c r="F164" s="239" t="s">
        <v>1031</v>
      </c>
      <c r="G164" s="236"/>
      <c r="H164" s="240">
        <v>26.100000000000001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250</v>
      </c>
      <c r="AU164" s="246" t="s">
        <v>83</v>
      </c>
      <c r="AV164" s="13" t="s">
        <v>83</v>
      </c>
      <c r="AW164" s="13" t="s">
        <v>36</v>
      </c>
      <c r="AX164" s="13" t="s">
        <v>75</v>
      </c>
      <c r="AY164" s="246" t="s">
        <v>205</v>
      </c>
    </row>
    <row r="165" s="14" customFormat="1">
      <c r="A165" s="14"/>
      <c r="B165" s="247"/>
      <c r="C165" s="248"/>
      <c r="D165" s="237" t="s">
        <v>250</v>
      </c>
      <c r="E165" s="249" t="s">
        <v>19</v>
      </c>
      <c r="F165" s="250" t="s">
        <v>253</v>
      </c>
      <c r="G165" s="248"/>
      <c r="H165" s="251">
        <v>49.259999999999998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250</v>
      </c>
      <c r="AU165" s="257" t="s">
        <v>83</v>
      </c>
      <c r="AV165" s="14" t="s">
        <v>149</v>
      </c>
      <c r="AW165" s="14" t="s">
        <v>36</v>
      </c>
      <c r="AX165" s="14" t="s">
        <v>79</v>
      </c>
      <c r="AY165" s="257" t="s">
        <v>205</v>
      </c>
    </row>
    <row r="166" s="2" customFormat="1" ht="24.15" customHeight="1">
      <c r="A166" s="39"/>
      <c r="B166" s="40"/>
      <c r="C166" s="213" t="s">
        <v>7</v>
      </c>
      <c r="D166" s="213" t="s">
        <v>208</v>
      </c>
      <c r="E166" s="214" t="s">
        <v>292</v>
      </c>
      <c r="F166" s="215" t="s">
        <v>293</v>
      </c>
      <c r="G166" s="216" t="s">
        <v>267</v>
      </c>
      <c r="H166" s="217">
        <v>24.524999999999999</v>
      </c>
      <c r="I166" s="218"/>
      <c r="J166" s="219">
        <f>ROUND(I166*H166,2)</f>
        <v>0</v>
      </c>
      <c r="K166" s="215" t="s">
        <v>212</v>
      </c>
      <c r="L166" s="45"/>
      <c r="M166" s="220" t="s">
        <v>19</v>
      </c>
      <c r="N166" s="221" t="s">
        <v>46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149</v>
      </c>
      <c r="AT166" s="224" t="s">
        <v>208</v>
      </c>
      <c r="AU166" s="224" t="s">
        <v>83</v>
      </c>
      <c r="AY166" s="18" t="s">
        <v>205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149</v>
      </c>
      <c r="BM166" s="224" t="s">
        <v>1032</v>
      </c>
    </row>
    <row r="167" s="2" customFormat="1">
      <c r="A167" s="39"/>
      <c r="B167" s="40"/>
      <c r="C167" s="41"/>
      <c r="D167" s="226" t="s">
        <v>215</v>
      </c>
      <c r="E167" s="41"/>
      <c r="F167" s="227" t="s">
        <v>295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215</v>
      </c>
      <c r="AU167" s="18" t="s">
        <v>83</v>
      </c>
    </row>
    <row r="168" s="13" customFormat="1">
      <c r="A168" s="13"/>
      <c r="B168" s="235"/>
      <c r="C168" s="236"/>
      <c r="D168" s="237" t="s">
        <v>250</v>
      </c>
      <c r="E168" s="238" t="s">
        <v>19</v>
      </c>
      <c r="F168" s="239" t="s">
        <v>1033</v>
      </c>
      <c r="G168" s="236"/>
      <c r="H168" s="240">
        <v>16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36</v>
      </c>
      <c r="AX168" s="13" t="s">
        <v>75</v>
      </c>
      <c r="AY168" s="246" t="s">
        <v>205</v>
      </c>
    </row>
    <row r="169" s="13" customFormat="1">
      <c r="A169" s="13"/>
      <c r="B169" s="235"/>
      <c r="C169" s="236"/>
      <c r="D169" s="237" t="s">
        <v>250</v>
      </c>
      <c r="E169" s="238" t="s">
        <v>19</v>
      </c>
      <c r="F169" s="239" t="s">
        <v>1034</v>
      </c>
      <c r="G169" s="236"/>
      <c r="H169" s="240">
        <v>6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250</v>
      </c>
      <c r="AU169" s="246" t="s">
        <v>83</v>
      </c>
      <c r="AV169" s="13" t="s">
        <v>83</v>
      </c>
      <c r="AW169" s="13" t="s">
        <v>36</v>
      </c>
      <c r="AX169" s="13" t="s">
        <v>75</v>
      </c>
      <c r="AY169" s="246" t="s">
        <v>205</v>
      </c>
    </row>
    <row r="170" s="13" customFormat="1">
      <c r="A170" s="13"/>
      <c r="B170" s="235"/>
      <c r="C170" s="236"/>
      <c r="D170" s="237" t="s">
        <v>250</v>
      </c>
      <c r="E170" s="238" t="s">
        <v>19</v>
      </c>
      <c r="F170" s="239" t="s">
        <v>1035</v>
      </c>
      <c r="G170" s="236"/>
      <c r="H170" s="240">
        <v>2.5249999999999999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250</v>
      </c>
      <c r="AU170" s="246" t="s">
        <v>83</v>
      </c>
      <c r="AV170" s="13" t="s">
        <v>83</v>
      </c>
      <c r="AW170" s="13" t="s">
        <v>36</v>
      </c>
      <c r="AX170" s="13" t="s">
        <v>75</v>
      </c>
      <c r="AY170" s="246" t="s">
        <v>205</v>
      </c>
    </row>
    <row r="171" s="14" customFormat="1">
      <c r="A171" s="14"/>
      <c r="B171" s="247"/>
      <c r="C171" s="248"/>
      <c r="D171" s="237" t="s">
        <v>250</v>
      </c>
      <c r="E171" s="249" t="s">
        <v>19</v>
      </c>
      <c r="F171" s="250" t="s">
        <v>253</v>
      </c>
      <c r="G171" s="248"/>
      <c r="H171" s="251">
        <v>24.524999999999999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250</v>
      </c>
      <c r="AU171" s="257" t="s">
        <v>83</v>
      </c>
      <c r="AV171" s="14" t="s">
        <v>149</v>
      </c>
      <c r="AW171" s="14" t="s">
        <v>36</v>
      </c>
      <c r="AX171" s="14" t="s">
        <v>79</v>
      </c>
      <c r="AY171" s="257" t="s">
        <v>205</v>
      </c>
    </row>
    <row r="172" s="2" customFormat="1" ht="16.5" customHeight="1">
      <c r="A172" s="39"/>
      <c r="B172" s="40"/>
      <c r="C172" s="258" t="s">
        <v>370</v>
      </c>
      <c r="D172" s="258" t="s">
        <v>298</v>
      </c>
      <c r="E172" s="259" t="s">
        <v>299</v>
      </c>
      <c r="F172" s="260" t="s">
        <v>300</v>
      </c>
      <c r="G172" s="261" t="s">
        <v>301</v>
      </c>
      <c r="H172" s="262">
        <v>56.408000000000001</v>
      </c>
      <c r="I172" s="263"/>
      <c r="J172" s="264">
        <f>ROUND(I172*H172,2)</f>
        <v>0</v>
      </c>
      <c r="K172" s="260" t="s">
        <v>212</v>
      </c>
      <c r="L172" s="265"/>
      <c r="M172" s="266" t="s">
        <v>19</v>
      </c>
      <c r="N172" s="267" t="s">
        <v>46</v>
      </c>
      <c r="O172" s="85"/>
      <c r="P172" s="222">
        <f>O172*H172</f>
        <v>0</v>
      </c>
      <c r="Q172" s="222">
        <v>1</v>
      </c>
      <c r="R172" s="222">
        <f>Q172*H172</f>
        <v>56.408000000000001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286</v>
      </c>
      <c r="AT172" s="224" t="s">
        <v>298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1036</v>
      </c>
    </row>
    <row r="173" s="13" customFormat="1">
      <c r="A173" s="13"/>
      <c r="B173" s="235"/>
      <c r="C173" s="236"/>
      <c r="D173" s="237" t="s">
        <v>250</v>
      </c>
      <c r="E173" s="236"/>
      <c r="F173" s="239" t="s">
        <v>1037</v>
      </c>
      <c r="G173" s="236"/>
      <c r="H173" s="240">
        <v>56.408000000000001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250</v>
      </c>
      <c r="AU173" s="246" t="s">
        <v>83</v>
      </c>
      <c r="AV173" s="13" t="s">
        <v>83</v>
      </c>
      <c r="AW173" s="13" t="s">
        <v>4</v>
      </c>
      <c r="AX173" s="13" t="s">
        <v>79</v>
      </c>
      <c r="AY173" s="246" t="s">
        <v>205</v>
      </c>
    </row>
    <row r="174" s="2" customFormat="1" ht="24.15" customHeight="1">
      <c r="A174" s="39"/>
      <c r="B174" s="40"/>
      <c r="C174" s="213" t="s">
        <v>376</v>
      </c>
      <c r="D174" s="213" t="s">
        <v>208</v>
      </c>
      <c r="E174" s="214" t="s">
        <v>305</v>
      </c>
      <c r="F174" s="215" t="s">
        <v>306</v>
      </c>
      <c r="G174" s="216" t="s">
        <v>267</v>
      </c>
      <c r="H174" s="217">
        <v>49.259999999999998</v>
      </c>
      <c r="I174" s="218"/>
      <c r="J174" s="219">
        <f>ROUND(I174*H174,2)</f>
        <v>0</v>
      </c>
      <c r="K174" s="215" t="s">
        <v>212</v>
      </c>
      <c r="L174" s="45"/>
      <c r="M174" s="220" t="s">
        <v>19</v>
      </c>
      <c r="N174" s="221" t="s">
        <v>46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149</v>
      </c>
      <c r="AT174" s="224" t="s">
        <v>208</v>
      </c>
      <c r="AU174" s="224" t="s">
        <v>83</v>
      </c>
      <c r="AY174" s="18" t="s">
        <v>205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149</v>
      </c>
      <c r="BM174" s="224" t="s">
        <v>1038</v>
      </c>
    </row>
    <row r="175" s="2" customFormat="1">
      <c r="A175" s="39"/>
      <c r="B175" s="40"/>
      <c r="C175" s="41"/>
      <c r="D175" s="226" t="s">
        <v>215</v>
      </c>
      <c r="E175" s="41"/>
      <c r="F175" s="227" t="s">
        <v>308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215</v>
      </c>
      <c r="AU175" s="18" t="s">
        <v>83</v>
      </c>
    </row>
    <row r="176" s="13" customFormat="1">
      <c r="A176" s="13"/>
      <c r="B176" s="235"/>
      <c r="C176" s="236"/>
      <c r="D176" s="237" t="s">
        <v>250</v>
      </c>
      <c r="E176" s="238" t="s">
        <v>19</v>
      </c>
      <c r="F176" s="239" t="s">
        <v>1030</v>
      </c>
      <c r="G176" s="236"/>
      <c r="H176" s="240">
        <v>23.16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250</v>
      </c>
      <c r="AU176" s="246" t="s">
        <v>83</v>
      </c>
      <c r="AV176" s="13" t="s">
        <v>83</v>
      </c>
      <c r="AW176" s="13" t="s">
        <v>36</v>
      </c>
      <c r="AX176" s="13" t="s">
        <v>75</v>
      </c>
      <c r="AY176" s="246" t="s">
        <v>205</v>
      </c>
    </row>
    <row r="177" s="13" customFormat="1">
      <c r="A177" s="13"/>
      <c r="B177" s="235"/>
      <c r="C177" s="236"/>
      <c r="D177" s="237" t="s">
        <v>250</v>
      </c>
      <c r="E177" s="238" t="s">
        <v>19</v>
      </c>
      <c r="F177" s="239" t="s">
        <v>1031</v>
      </c>
      <c r="G177" s="236"/>
      <c r="H177" s="240">
        <v>26.100000000000001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250</v>
      </c>
      <c r="AU177" s="246" t="s">
        <v>83</v>
      </c>
      <c r="AV177" s="13" t="s">
        <v>83</v>
      </c>
      <c r="AW177" s="13" t="s">
        <v>36</v>
      </c>
      <c r="AX177" s="13" t="s">
        <v>75</v>
      </c>
      <c r="AY177" s="246" t="s">
        <v>205</v>
      </c>
    </row>
    <row r="178" s="14" customFormat="1">
      <c r="A178" s="14"/>
      <c r="B178" s="247"/>
      <c r="C178" s="248"/>
      <c r="D178" s="237" t="s">
        <v>250</v>
      </c>
      <c r="E178" s="249" t="s">
        <v>19</v>
      </c>
      <c r="F178" s="250" t="s">
        <v>253</v>
      </c>
      <c r="G178" s="248"/>
      <c r="H178" s="251">
        <v>49.259999999999998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250</v>
      </c>
      <c r="AU178" s="257" t="s">
        <v>83</v>
      </c>
      <c r="AV178" s="14" t="s">
        <v>149</v>
      </c>
      <c r="AW178" s="14" t="s">
        <v>36</v>
      </c>
      <c r="AX178" s="14" t="s">
        <v>79</v>
      </c>
      <c r="AY178" s="257" t="s">
        <v>205</v>
      </c>
    </row>
    <row r="179" s="2" customFormat="1" ht="16.5" customHeight="1">
      <c r="A179" s="39"/>
      <c r="B179" s="40"/>
      <c r="C179" s="213" t="s">
        <v>381</v>
      </c>
      <c r="D179" s="213" t="s">
        <v>208</v>
      </c>
      <c r="E179" s="214" t="s">
        <v>310</v>
      </c>
      <c r="F179" s="215" t="s">
        <v>311</v>
      </c>
      <c r="G179" s="216" t="s">
        <v>247</v>
      </c>
      <c r="H179" s="217">
        <v>203.94999999999999</v>
      </c>
      <c r="I179" s="218"/>
      <c r="J179" s="219">
        <f>ROUND(I179*H179,2)</f>
        <v>0</v>
      </c>
      <c r="K179" s="215" t="s">
        <v>212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149</v>
      </c>
      <c r="AT179" s="224" t="s">
        <v>208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1039</v>
      </c>
    </row>
    <row r="180" s="2" customFormat="1">
      <c r="A180" s="39"/>
      <c r="B180" s="40"/>
      <c r="C180" s="41"/>
      <c r="D180" s="226" t="s">
        <v>215</v>
      </c>
      <c r="E180" s="41"/>
      <c r="F180" s="227" t="s">
        <v>313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83</v>
      </c>
    </row>
    <row r="181" s="13" customFormat="1">
      <c r="A181" s="13"/>
      <c r="B181" s="235"/>
      <c r="C181" s="236"/>
      <c r="D181" s="237" t="s">
        <v>250</v>
      </c>
      <c r="E181" s="238" t="s">
        <v>19</v>
      </c>
      <c r="F181" s="239" t="s">
        <v>1040</v>
      </c>
      <c r="G181" s="236"/>
      <c r="H181" s="240">
        <v>203.94999999999999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250</v>
      </c>
      <c r="AU181" s="246" t="s">
        <v>83</v>
      </c>
      <c r="AV181" s="13" t="s">
        <v>83</v>
      </c>
      <c r="AW181" s="13" t="s">
        <v>36</v>
      </c>
      <c r="AX181" s="13" t="s">
        <v>79</v>
      </c>
      <c r="AY181" s="246" t="s">
        <v>205</v>
      </c>
    </row>
    <row r="182" s="2" customFormat="1" ht="24.15" customHeight="1">
      <c r="A182" s="39"/>
      <c r="B182" s="40"/>
      <c r="C182" s="213" t="s">
        <v>387</v>
      </c>
      <c r="D182" s="213" t="s">
        <v>208</v>
      </c>
      <c r="E182" s="214" t="s">
        <v>1041</v>
      </c>
      <c r="F182" s="215" t="s">
        <v>1042</v>
      </c>
      <c r="G182" s="216" t="s">
        <v>247</v>
      </c>
      <c r="H182" s="217">
        <v>154.40000000000001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1043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1044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2" customFormat="1" ht="24.15" customHeight="1">
      <c r="A184" s="39"/>
      <c r="B184" s="40"/>
      <c r="C184" s="213" t="s">
        <v>393</v>
      </c>
      <c r="D184" s="213" t="s">
        <v>208</v>
      </c>
      <c r="E184" s="214" t="s">
        <v>1045</v>
      </c>
      <c r="F184" s="215" t="s">
        <v>1046</v>
      </c>
      <c r="G184" s="216" t="s">
        <v>247</v>
      </c>
      <c r="H184" s="217">
        <v>154.40000000000001</v>
      </c>
      <c r="I184" s="218"/>
      <c r="J184" s="219">
        <f>ROUND(I184*H184,2)</f>
        <v>0</v>
      </c>
      <c r="K184" s="215" t="s">
        <v>212</v>
      </c>
      <c r="L184" s="45"/>
      <c r="M184" s="220" t="s">
        <v>19</v>
      </c>
      <c r="N184" s="221" t="s">
        <v>46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149</v>
      </c>
      <c r="AT184" s="224" t="s">
        <v>208</v>
      </c>
      <c r="AU184" s="224" t="s">
        <v>83</v>
      </c>
      <c r="AY184" s="18" t="s">
        <v>205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149</v>
      </c>
      <c r="BM184" s="224" t="s">
        <v>1047</v>
      </c>
    </row>
    <row r="185" s="2" customFormat="1">
      <c r="A185" s="39"/>
      <c r="B185" s="40"/>
      <c r="C185" s="41"/>
      <c r="D185" s="226" t="s">
        <v>215</v>
      </c>
      <c r="E185" s="41"/>
      <c r="F185" s="227" t="s">
        <v>1048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215</v>
      </c>
      <c r="AU185" s="18" t="s">
        <v>83</v>
      </c>
    </row>
    <row r="186" s="13" customFormat="1">
      <c r="A186" s="13"/>
      <c r="B186" s="235"/>
      <c r="C186" s="236"/>
      <c r="D186" s="237" t="s">
        <v>250</v>
      </c>
      <c r="E186" s="238" t="s">
        <v>19</v>
      </c>
      <c r="F186" s="239" t="s">
        <v>1049</v>
      </c>
      <c r="G186" s="236"/>
      <c r="H186" s="240">
        <v>154.40000000000001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36</v>
      </c>
      <c r="AX186" s="13" t="s">
        <v>79</v>
      </c>
      <c r="AY186" s="246" t="s">
        <v>205</v>
      </c>
    </row>
    <row r="187" s="2" customFormat="1" ht="16.5" customHeight="1">
      <c r="A187" s="39"/>
      <c r="B187" s="40"/>
      <c r="C187" s="258" t="s">
        <v>399</v>
      </c>
      <c r="D187" s="258" t="s">
        <v>298</v>
      </c>
      <c r="E187" s="259" t="s">
        <v>1050</v>
      </c>
      <c r="F187" s="260" t="s">
        <v>1051</v>
      </c>
      <c r="G187" s="261" t="s">
        <v>1052</v>
      </c>
      <c r="H187" s="262">
        <v>3.0880000000000001</v>
      </c>
      <c r="I187" s="263"/>
      <c r="J187" s="264">
        <f>ROUND(I187*H187,2)</f>
        <v>0</v>
      </c>
      <c r="K187" s="260" t="s">
        <v>212</v>
      </c>
      <c r="L187" s="265"/>
      <c r="M187" s="266" t="s">
        <v>19</v>
      </c>
      <c r="N187" s="267" t="s">
        <v>46</v>
      </c>
      <c r="O187" s="85"/>
      <c r="P187" s="222">
        <f>O187*H187</f>
        <v>0</v>
      </c>
      <c r="Q187" s="222">
        <v>0.001</v>
      </c>
      <c r="R187" s="222">
        <f>Q187*H187</f>
        <v>0.003088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286</v>
      </c>
      <c r="AT187" s="224" t="s">
        <v>298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1053</v>
      </c>
    </row>
    <row r="188" s="13" customFormat="1">
      <c r="A188" s="13"/>
      <c r="B188" s="235"/>
      <c r="C188" s="236"/>
      <c r="D188" s="237" t="s">
        <v>250</v>
      </c>
      <c r="E188" s="236"/>
      <c r="F188" s="239" t="s">
        <v>1054</v>
      </c>
      <c r="G188" s="236"/>
      <c r="H188" s="240">
        <v>3.0880000000000001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250</v>
      </c>
      <c r="AU188" s="246" t="s">
        <v>83</v>
      </c>
      <c r="AV188" s="13" t="s">
        <v>83</v>
      </c>
      <c r="AW188" s="13" t="s">
        <v>4</v>
      </c>
      <c r="AX188" s="13" t="s">
        <v>79</v>
      </c>
      <c r="AY188" s="246" t="s">
        <v>205</v>
      </c>
    </row>
    <row r="189" s="2" customFormat="1" ht="24.15" customHeight="1">
      <c r="A189" s="39"/>
      <c r="B189" s="40"/>
      <c r="C189" s="213" t="s">
        <v>406</v>
      </c>
      <c r="D189" s="213" t="s">
        <v>208</v>
      </c>
      <c r="E189" s="214" t="s">
        <v>483</v>
      </c>
      <c r="F189" s="215" t="s">
        <v>484</v>
      </c>
      <c r="G189" s="216" t="s">
        <v>247</v>
      </c>
      <c r="H189" s="217">
        <v>105</v>
      </c>
      <c r="I189" s="218"/>
      <c r="J189" s="219">
        <f>ROUND(I189*H189,2)</f>
        <v>0</v>
      </c>
      <c r="K189" s="215" t="s">
        <v>212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149</v>
      </c>
      <c r="AT189" s="224" t="s">
        <v>208</v>
      </c>
      <c r="AU189" s="224" t="s">
        <v>83</v>
      </c>
      <c r="AY189" s="18" t="s">
        <v>205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149</v>
      </c>
      <c r="BM189" s="224" t="s">
        <v>1055</v>
      </c>
    </row>
    <row r="190" s="2" customFormat="1">
      <c r="A190" s="39"/>
      <c r="B190" s="40"/>
      <c r="C190" s="41"/>
      <c r="D190" s="226" t="s">
        <v>215</v>
      </c>
      <c r="E190" s="41"/>
      <c r="F190" s="227" t="s">
        <v>486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215</v>
      </c>
      <c r="AU190" s="18" t="s">
        <v>83</v>
      </c>
    </row>
    <row r="191" s="13" customFormat="1">
      <c r="A191" s="13"/>
      <c r="B191" s="235"/>
      <c r="C191" s="236"/>
      <c r="D191" s="237" t="s">
        <v>250</v>
      </c>
      <c r="E191" s="238" t="s">
        <v>19</v>
      </c>
      <c r="F191" s="239" t="s">
        <v>1056</v>
      </c>
      <c r="G191" s="236"/>
      <c r="H191" s="240">
        <v>105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250</v>
      </c>
      <c r="AU191" s="246" t="s">
        <v>83</v>
      </c>
      <c r="AV191" s="13" t="s">
        <v>83</v>
      </c>
      <c r="AW191" s="13" t="s">
        <v>36</v>
      </c>
      <c r="AX191" s="13" t="s">
        <v>79</v>
      </c>
      <c r="AY191" s="246" t="s">
        <v>205</v>
      </c>
    </row>
    <row r="192" s="2" customFormat="1" ht="24.15" customHeight="1">
      <c r="A192" s="39"/>
      <c r="B192" s="40"/>
      <c r="C192" s="213" t="s">
        <v>411</v>
      </c>
      <c r="D192" s="213" t="s">
        <v>208</v>
      </c>
      <c r="E192" s="214" t="s">
        <v>1057</v>
      </c>
      <c r="F192" s="215" t="s">
        <v>1058</v>
      </c>
      <c r="G192" s="216" t="s">
        <v>247</v>
      </c>
      <c r="H192" s="217">
        <v>32</v>
      </c>
      <c r="I192" s="218"/>
      <c r="J192" s="219">
        <f>ROUND(I192*H192,2)</f>
        <v>0</v>
      </c>
      <c r="K192" s="215" t="s">
        <v>212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149</v>
      </c>
      <c r="AT192" s="224" t="s">
        <v>208</v>
      </c>
      <c r="AU192" s="224" t="s">
        <v>83</v>
      </c>
      <c r="AY192" s="18" t="s">
        <v>205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149</v>
      </c>
      <c r="BM192" s="224" t="s">
        <v>1059</v>
      </c>
    </row>
    <row r="193" s="2" customFormat="1">
      <c r="A193" s="39"/>
      <c r="B193" s="40"/>
      <c r="C193" s="41"/>
      <c r="D193" s="226" t="s">
        <v>215</v>
      </c>
      <c r="E193" s="41"/>
      <c r="F193" s="227" t="s">
        <v>1060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215</v>
      </c>
      <c r="AU193" s="18" t="s">
        <v>83</v>
      </c>
    </row>
    <row r="194" s="13" customFormat="1">
      <c r="A194" s="13"/>
      <c r="B194" s="235"/>
      <c r="C194" s="236"/>
      <c r="D194" s="237" t="s">
        <v>250</v>
      </c>
      <c r="E194" s="238" t="s">
        <v>19</v>
      </c>
      <c r="F194" s="239" t="s">
        <v>1061</v>
      </c>
      <c r="G194" s="236"/>
      <c r="H194" s="240">
        <v>32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36</v>
      </c>
      <c r="AX194" s="13" t="s">
        <v>79</v>
      </c>
      <c r="AY194" s="246" t="s">
        <v>205</v>
      </c>
    </row>
    <row r="195" s="12" customFormat="1" ht="22.8" customHeight="1">
      <c r="A195" s="12"/>
      <c r="B195" s="197"/>
      <c r="C195" s="198"/>
      <c r="D195" s="199" t="s">
        <v>74</v>
      </c>
      <c r="E195" s="211" t="s">
        <v>204</v>
      </c>
      <c r="F195" s="211" t="s">
        <v>315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SUM(P196:P244)</f>
        <v>0</v>
      </c>
      <c r="Q195" s="205"/>
      <c r="R195" s="206">
        <f>SUM(R196:R244)</f>
        <v>47.622720000000001</v>
      </c>
      <c r="S195" s="205"/>
      <c r="T195" s="207">
        <f>SUM(T196:T244)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79</v>
      </c>
      <c r="AT195" s="209" t="s">
        <v>74</v>
      </c>
      <c r="AU195" s="209" t="s">
        <v>79</v>
      </c>
      <c r="AY195" s="208" t="s">
        <v>205</v>
      </c>
      <c r="BK195" s="210">
        <f>SUM(BK196:BK244)</f>
        <v>0</v>
      </c>
    </row>
    <row r="196" s="2" customFormat="1" ht="21.75" customHeight="1">
      <c r="A196" s="39"/>
      <c r="B196" s="40"/>
      <c r="C196" s="213" t="s">
        <v>418</v>
      </c>
      <c r="D196" s="213" t="s">
        <v>208</v>
      </c>
      <c r="E196" s="214" t="s">
        <v>1062</v>
      </c>
      <c r="F196" s="215" t="s">
        <v>1063</v>
      </c>
      <c r="G196" s="216" t="s">
        <v>247</v>
      </c>
      <c r="H196" s="217">
        <v>174.15000000000001</v>
      </c>
      <c r="I196" s="218"/>
      <c r="J196" s="219">
        <f>ROUND(I196*H196,2)</f>
        <v>0</v>
      </c>
      <c r="K196" s="215" t="s">
        <v>212</v>
      </c>
      <c r="L196" s="45"/>
      <c r="M196" s="220" t="s">
        <v>19</v>
      </c>
      <c r="N196" s="221" t="s">
        <v>46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149</v>
      </c>
      <c r="AT196" s="224" t="s">
        <v>208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1064</v>
      </c>
    </row>
    <row r="197" s="2" customFormat="1">
      <c r="A197" s="39"/>
      <c r="B197" s="40"/>
      <c r="C197" s="41"/>
      <c r="D197" s="226" t="s">
        <v>215</v>
      </c>
      <c r="E197" s="41"/>
      <c r="F197" s="227" t="s">
        <v>1065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215</v>
      </c>
      <c r="AU197" s="18" t="s">
        <v>83</v>
      </c>
    </row>
    <row r="198" s="13" customFormat="1">
      <c r="A198" s="13"/>
      <c r="B198" s="235"/>
      <c r="C198" s="236"/>
      <c r="D198" s="237" t="s">
        <v>250</v>
      </c>
      <c r="E198" s="238" t="s">
        <v>19</v>
      </c>
      <c r="F198" s="239" t="s">
        <v>1066</v>
      </c>
      <c r="G198" s="236"/>
      <c r="H198" s="240">
        <v>174.15000000000001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36</v>
      </c>
      <c r="AX198" s="13" t="s">
        <v>79</v>
      </c>
      <c r="AY198" s="246" t="s">
        <v>205</v>
      </c>
    </row>
    <row r="199" s="2" customFormat="1" ht="21.75" customHeight="1">
      <c r="A199" s="39"/>
      <c r="B199" s="40"/>
      <c r="C199" s="213" t="s">
        <v>425</v>
      </c>
      <c r="D199" s="213" t="s">
        <v>208</v>
      </c>
      <c r="E199" s="214" t="s">
        <v>1067</v>
      </c>
      <c r="F199" s="215" t="s">
        <v>1068</v>
      </c>
      <c r="G199" s="216" t="s">
        <v>247</v>
      </c>
      <c r="H199" s="217">
        <v>29.800000000000001</v>
      </c>
      <c r="I199" s="218"/>
      <c r="J199" s="219">
        <f>ROUND(I199*H199,2)</f>
        <v>0</v>
      </c>
      <c r="K199" s="215" t="s">
        <v>212</v>
      </c>
      <c r="L199" s="45"/>
      <c r="M199" s="220" t="s">
        <v>19</v>
      </c>
      <c r="N199" s="221" t="s">
        <v>46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149</v>
      </c>
      <c r="AT199" s="224" t="s">
        <v>208</v>
      </c>
      <c r="AU199" s="224" t="s">
        <v>83</v>
      </c>
      <c r="AY199" s="18" t="s">
        <v>205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149</v>
      </c>
      <c r="BM199" s="224" t="s">
        <v>1069</v>
      </c>
    </row>
    <row r="200" s="2" customFormat="1">
      <c r="A200" s="39"/>
      <c r="B200" s="40"/>
      <c r="C200" s="41"/>
      <c r="D200" s="226" t="s">
        <v>215</v>
      </c>
      <c r="E200" s="41"/>
      <c r="F200" s="227" t="s">
        <v>1070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215</v>
      </c>
      <c r="AU200" s="18" t="s">
        <v>83</v>
      </c>
    </row>
    <row r="201" s="13" customFormat="1">
      <c r="A201" s="13"/>
      <c r="B201" s="235"/>
      <c r="C201" s="236"/>
      <c r="D201" s="237" t="s">
        <v>250</v>
      </c>
      <c r="E201" s="238" t="s">
        <v>19</v>
      </c>
      <c r="F201" s="239" t="s">
        <v>1071</v>
      </c>
      <c r="G201" s="236"/>
      <c r="H201" s="240">
        <v>29.800000000000001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250</v>
      </c>
      <c r="AU201" s="246" t="s">
        <v>83</v>
      </c>
      <c r="AV201" s="13" t="s">
        <v>83</v>
      </c>
      <c r="AW201" s="13" t="s">
        <v>36</v>
      </c>
      <c r="AX201" s="13" t="s">
        <v>79</v>
      </c>
      <c r="AY201" s="246" t="s">
        <v>205</v>
      </c>
    </row>
    <row r="202" s="2" customFormat="1" ht="44.25" customHeight="1">
      <c r="A202" s="39"/>
      <c r="B202" s="40"/>
      <c r="C202" s="213" t="s">
        <v>431</v>
      </c>
      <c r="D202" s="213" t="s">
        <v>208</v>
      </c>
      <c r="E202" s="214" t="s">
        <v>1072</v>
      </c>
      <c r="F202" s="215" t="s">
        <v>1073</v>
      </c>
      <c r="G202" s="216" t="s">
        <v>247</v>
      </c>
      <c r="H202" s="217">
        <v>174.15000000000001</v>
      </c>
      <c r="I202" s="218"/>
      <c r="J202" s="219">
        <f>ROUND(I202*H202,2)</f>
        <v>0</v>
      </c>
      <c r="K202" s="215" t="s">
        <v>212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0.089219999999999994</v>
      </c>
      <c r="R202" s="222">
        <f>Q202*H202</f>
        <v>15.537663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149</v>
      </c>
      <c r="AT202" s="224" t="s">
        <v>208</v>
      </c>
      <c r="AU202" s="224" t="s">
        <v>83</v>
      </c>
      <c r="AY202" s="18" t="s">
        <v>205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149</v>
      </c>
      <c r="BM202" s="224" t="s">
        <v>1074</v>
      </c>
    </row>
    <row r="203" s="2" customFormat="1">
      <c r="A203" s="39"/>
      <c r="B203" s="40"/>
      <c r="C203" s="41"/>
      <c r="D203" s="226" t="s">
        <v>215</v>
      </c>
      <c r="E203" s="41"/>
      <c r="F203" s="227" t="s">
        <v>1075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215</v>
      </c>
      <c r="AU203" s="18" t="s">
        <v>83</v>
      </c>
    </row>
    <row r="204" s="13" customFormat="1">
      <c r="A204" s="13"/>
      <c r="B204" s="235"/>
      <c r="C204" s="236"/>
      <c r="D204" s="237" t="s">
        <v>250</v>
      </c>
      <c r="E204" s="238" t="s">
        <v>19</v>
      </c>
      <c r="F204" s="239" t="s">
        <v>1076</v>
      </c>
      <c r="G204" s="236"/>
      <c r="H204" s="240">
        <v>147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250</v>
      </c>
      <c r="AU204" s="246" t="s">
        <v>83</v>
      </c>
      <c r="AV204" s="13" t="s">
        <v>83</v>
      </c>
      <c r="AW204" s="13" t="s">
        <v>36</v>
      </c>
      <c r="AX204" s="13" t="s">
        <v>75</v>
      </c>
      <c r="AY204" s="246" t="s">
        <v>205</v>
      </c>
    </row>
    <row r="205" s="13" customFormat="1">
      <c r="A205" s="13"/>
      <c r="B205" s="235"/>
      <c r="C205" s="236"/>
      <c r="D205" s="237" t="s">
        <v>250</v>
      </c>
      <c r="E205" s="238" t="s">
        <v>19</v>
      </c>
      <c r="F205" s="239" t="s">
        <v>1077</v>
      </c>
      <c r="G205" s="236"/>
      <c r="H205" s="240">
        <v>7.4000000000000004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250</v>
      </c>
      <c r="AU205" s="246" t="s">
        <v>83</v>
      </c>
      <c r="AV205" s="13" t="s">
        <v>83</v>
      </c>
      <c r="AW205" s="13" t="s">
        <v>36</v>
      </c>
      <c r="AX205" s="13" t="s">
        <v>75</v>
      </c>
      <c r="AY205" s="246" t="s">
        <v>205</v>
      </c>
    </row>
    <row r="206" s="13" customFormat="1">
      <c r="A206" s="13"/>
      <c r="B206" s="235"/>
      <c r="C206" s="236"/>
      <c r="D206" s="237" t="s">
        <v>250</v>
      </c>
      <c r="E206" s="238" t="s">
        <v>19</v>
      </c>
      <c r="F206" s="239" t="s">
        <v>1078</v>
      </c>
      <c r="G206" s="236"/>
      <c r="H206" s="240">
        <v>9.3499999999999996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250</v>
      </c>
      <c r="AU206" s="246" t="s">
        <v>83</v>
      </c>
      <c r="AV206" s="13" t="s">
        <v>83</v>
      </c>
      <c r="AW206" s="13" t="s">
        <v>36</v>
      </c>
      <c r="AX206" s="13" t="s">
        <v>75</v>
      </c>
      <c r="AY206" s="246" t="s">
        <v>205</v>
      </c>
    </row>
    <row r="207" s="13" customFormat="1">
      <c r="A207" s="13"/>
      <c r="B207" s="235"/>
      <c r="C207" s="236"/>
      <c r="D207" s="237" t="s">
        <v>250</v>
      </c>
      <c r="E207" s="238" t="s">
        <v>19</v>
      </c>
      <c r="F207" s="239" t="s">
        <v>1079</v>
      </c>
      <c r="G207" s="236"/>
      <c r="H207" s="240">
        <v>10.4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250</v>
      </c>
      <c r="AU207" s="246" t="s">
        <v>83</v>
      </c>
      <c r="AV207" s="13" t="s">
        <v>83</v>
      </c>
      <c r="AW207" s="13" t="s">
        <v>36</v>
      </c>
      <c r="AX207" s="13" t="s">
        <v>75</v>
      </c>
      <c r="AY207" s="246" t="s">
        <v>205</v>
      </c>
    </row>
    <row r="208" s="14" customFormat="1">
      <c r="A208" s="14"/>
      <c r="B208" s="247"/>
      <c r="C208" s="248"/>
      <c r="D208" s="237" t="s">
        <v>250</v>
      </c>
      <c r="E208" s="249" t="s">
        <v>19</v>
      </c>
      <c r="F208" s="250" t="s">
        <v>253</v>
      </c>
      <c r="G208" s="248"/>
      <c r="H208" s="251">
        <v>174.15000000000001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250</v>
      </c>
      <c r="AU208" s="257" t="s">
        <v>83</v>
      </c>
      <c r="AV208" s="14" t="s">
        <v>149</v>
      </c>
      <c r="AW208" s="14" t="s">
        <v>36</v>
      </c>
      <c r="AX208" s="14" t="s">
        <v>79</v>
      </c>
      <c r="AY208" s="257" t="s">
        <v>205</v>
      </c>
    </row>
    <row r="209" s="2" customFormat="1" ht="16.5" customHeight="1">
      <c r="A209" s="39"/>
      <c r="B209" s="40"/>
      <c r="C209" s="258" t="s">
        <v>438</v>
      </c>
      <c r="D209" s="258" t="s">
        <v>298</v>
      </c>
      <c r="E209" s="259" t="s">
        <v>330</v>
      </c>
      <c r="F209" s="260" t="s">
        <v>331</v>
      </c>
      <c r="G209" s="261" t="s">
        <v>247</v>
      </c>
      <c r="H209" s="262">
        <v>151.41</v>
      </c>
      <c r="I209" s="263"/>
      <c r="J209" s="264">
        <f>ROUND(I209*H209,2)</f>
        <v>0</v>
      </c>
      <c r="K209" s="260" t="s">
        <v>212</v>
      </c>
      <c r="L209" s="265"/>
      <c r="M209" s="266" t="s">
        <v>19</v>
      </c>
      <c r="N209" s="267" t="s">
        <v>46</v>
      </c>
      <c r="O209" s="85"/>
      <c r="P209" s="222">
        <f>O209*H209</f>
        <v>0</v>
      </c>
      <c r="Q209" s="222">
        <v>0.13100000000000001</v>
      </c>
      <c r="R209" s="222">
        <f>Q209*H209</f>
        <v>19.834710000000001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286</v>
      </c>
      <c r="AT209" s="224" t="s">
        <v>298</v>
      </c>
      <c r="AU209" s="224" t="s">
        <v>83</v>
      </c>
      <c r="AY209" s="18" t="s">
        <v>205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149</v>
      </c>
      <c r="BM209" s="224" t="s">
        <v>1080</v>
      </c>
    </row>
    <row r="210" s="13" customFormat="1">
      <c r="A210" s="13"/>
      <c r="B210" s="235"/>
      <c r="C210" s="236"/>
      <c r="D210" s="237" t="s">
        <v>250</v>
      </c>
      <c r="E210" s="238" t="s">
        <v>19</v>
      </c>
      <c r="F210" s="239" t="s">
        <v>1076</v>
      </c>
      <c r="G210" s="236"/>
      <c r="H210" s="240">
        <v>147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250</v>
      </c>
      <c r="AU210" s="246" t="s">
        <v>83</v>
      </c>
      <c r="AV210" s="13" t="s">
        <v>83</v>
      </c>
      <c r="AW210" s="13" t="s">
        <v>36</v>
      </c>
      <c r="AX210" s="13" t="s">
        <v>79</v>
      </c>
      <c r="AY210" s="246" t="s">
        <v>205</v>
      </c>
    </row>
    <row r="211" s="13" customFormat="1">
      <c r="A211" s="13"/>
      <c r="B211" s="235"/>
      <c r="C211" s="236"/>
      <c r="D211" s="237" t="s">
        <v>250</v>
      </c>
      <c r="E211" s="236"/>
      <c r="F211" s="239" t="s">
        <v>1081</v>
      </c>
      <c r="G211" s="236"/>
      <c r="H211" s="240">
        <v>151.41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250</v>
      </c>
      <c r="AU211" s="246" t="s">
        <v>83</v>
      </c>
      <c r="AV211" s="13" t="s">
        <v>83</v>
      </c>
      <c r="AW211" s="13" t="s">
        <v>4</v>
      </c>
      <c r="AX211" s="13" t="s">
        <v>79</v>
      </c>
      <c r="AY211" s="246" t="s">
        <v>205</v>
      </c>
    </row>
    <row r="212" s="2" customFormat="1" ht="16.5" customHeight="1">
      <c r="A212" s="39"/>
      <c r="B212" s="40"/>
      <c r="C212" s="258" t="s">
        <v>525</v>
      </c>
      <c r="D212" s="258" t="s">
        <v>298</v>
      </c>
      <c r="E212" s="259" t="s">
        <v>1082</v>
      </c>
      <c r="F212" s="260" t="s">
        <v>1083</v>
      </c>
      <c r="G212" s="261" t="s">
        <v>247</v>
      </c>
      <c r="H212" s="262">
        <v>10.712</v>
      </c>
      <c r="I212" s="263"/>
      <c r="J212" s="264">
        <f>ROUND(I212*H212,2)</f>
        <v>0</v>
      </c>
      <c r="K212" s="260" t="s">
        <v>212</v>
      </c>
      <c r="L212" s="265"/>
      <c r="M212" s="266" t="s">
        <v>19</v>
      </c>
      <c r="N212" s="267" t="s">
        <v>46</v>
      </c>
      <c r="O212" s="85"/>
      <c r="P212" s="222">
        <f>O212*H212</f>
        <v>0</v>
      </c>
      <c r="Q212" s="222">
        <v>0.13100000000000001</v>
      </c>
      <c r="R212" s="222">
        <f>Q212*H212</f>
        <v>1.4032720000000001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286</v>
      </c>
      <c r="AT212" s="224" t="s">
        <v>298</v>
      </c>
      <c r="AU212" s="224" t="s">
        <v>83</v>
      </c>
      <c r="AY212" s="18" t="s">
        <v>205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149</v>
      </c>
      <c r="BM212" s="224" t="s">
        <v>1084</v>
      </c>
    </row>
    <row r="213" s="13" customFormat="1">
      <c r="A213" s="13"/>
      <c r="B213" s="235"/>
      <c r="C213" s="236"/>
      <c r="D213" s="237" t="s">
        <v>250</v>
      </c>
      <c r="E213" s="238" t="s">
        <v>19</v>
      </c>
      <c r="F213" s="239" t="s">
        <v>1079</v>
      </c>
      <c r="G213" s="236"/>
      <c r="H213" s="240">
        <v>10.4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250</v>
      </c>
      <c r="AU213" s="246" t="s">
        <v>83</v>
      </c>
      <c r="AV213" s="13" t="s">
        <v>83</v>
      </c>
      <c r="AW213" s="13" t="s">
        <v>36</v>
      </c>
      <c r="AX213" s="13" t="s">
        <v>79</v>
      </c>
      <c r="AY213" s="246" t="s">
        <v>205</v>
      </c>
    </row>
    <row r="214" s="13" customFormat="1">
      <c r="A214" s="13"/>
      <c r="B214" s="235"/>
      <c r="C214" s="236"/>
      <c r="D214" s="237" t="s">
        <v>250</v>
      </c>
      <c r="E214" s="236"/>
      <c r="F214" s="239" t="s">
        <v>1085</v>
      </c>
      <c r="G214" s="236"/>
      <c r="H214" s="240">
        <v>10.712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250</v>
      </c>
      <c r="AU214" s="246" t="s">
        <v>83</v>
      </c>
      <c r="AV214" s="13" t="s">
        <v>83</v>
      </c>
      <c r="AW214" s="13" t="s">
        <v>4</v>
      </c>
      <c r="AX214" s="13" t="s">
        <v>79</v>
      </c>
      <c r="AY214" s="246" t="s">
        <v>205</v>
      </c>
    </row>
    <row r="215" s="2" customFormat="1" ht="16.5" customHeight="1">
      <c r="A215" s="39"/>
      <c r="B215" s="40"/>
      <c r="C215" s="258" t="s">
        <v>528</v>
      </c>
      <c r="D215" s="258" t="s">
        <v>298</v>
      </c>
      <c r="E215" s="259" t="s">
        <v>335</v>
      </c>
      <c r="F215" s="260" t="s">
        <v>336</v>
      </c>
      <c r="G215" s="261" t="s">
        <v>247</v>
      </c>
      <c r="H215" s="262">
        <v>9.6310000000000002</v>
      </c>
      <c r="I215" s="263"/>
      <c r="J215" s="264">
        <f>ROUND(I215*H215,2)</f>
        <v>0</v>
      </c>
      <c r="K215" s="260" t="s">
        <v>212</v>
      </c>
      <c r="L215" s="265"/>
      <c r="M215" s="266" t="s">
        <v>19</v>
      </c>
      <c r="N215" s="267" t="s">
        <v>46</v>
      </c>
      <c r="O215" s="85"/>
      <c r="P215" s="222">
        <f>O215*H215</f>
        <v>0</v>
      </c>
      <c r="Q215" s="222">
        <v>0.13100000000000001</v>
      </c>
      <c r="R215" s="222">
        <f>Q215*H215</f>
        <v>1.2616610000000001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286</v>
      </c>
      <c r="AT215" s="224" t="s">
        <v>298</v>
      </c>
      <c r="AU215" s="224" t="s">
        <v>83</v>
      </c>
      <c r="AY215" s="18" t="s">
        <v>205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149</v>
      </c>
      <c r="BM215" s="224" t="s">
        <v>1086</v>
      </c>
    </row>
    <row r="216" s="13" customFormat="1">
      <c r="A216" s="13"/>
      <c r="B216" s="235"/>
      <c r="C216" s="236"/>
      <c r="D216" s="237" t="s">
        <v>250</v>
      </c>
      <c r="E216" s="238" t="s">
        <v>19</v>
      </c>
      <c r="F216" s="239" t="s">
        <v>1078</v>
      </c>
      <c r="G216" s="236"/>
      <c r="H216" s="240">
        <v>9.3499999999999996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250</v>
      </c>
      <c r="AU216" s="246" t="s">
        <v>83</v>
      </c>
      <c r="AV216" s="13" t="s">
        <v>83</v>
      </c>
      <c r="AW216" s="13" t="s">
        <v>36</v>
      </c>
      <c r="AX216" s="13" t="s">
        <v>79</v>
      </c>
      <c r="AY216" s="246" t="s">
        <v>205</v>
      </c>
    </row>
    <row r="217" s="13" customFormat="1">
      <c r="A217" s="13"/>
      <c r="B217" s="235"/>
      <c r="C217" s="236"/>
      <c r="D217" s="237" t="s">
        <v>250</v>
      </c>
      <c r="E217" s="236"/>
      <c r="F217" s="239" t="s">
        <v>1087</v>
      </c>
      <c r="G217" s="236"/>
      <c r="H217" s="240">
        <v>9.6310000000000002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250</v>
      </c>
      <c r="AU217" s="246" t="s">
        <v>83</v>
      </c>
      <c r="AV217" s="13" t="s">
        <v>83</v>
      </c>
      <c r="AW217" s="13" t="s">
        <v>4</v>
      </c>
      <c r="AX217" s="13" t="s">
        <v>79</v>
      </c>
      <c r="AY217" s="246" t="s">
        <v>205</v>
      </c>
    </row>
    <row r="218" s="2" customFormat="1" ht="24.15" customHeight="1">
      <c r="A218" s="39"/>
      <c r="B218" s="40"/>
      <c r="C218" s="258" t="s">
        <v>530</v>
      </c>
      <c r="D218" s="258" t="s">
        <v>298</v>
      </c>
      <c r="E218" s="259" t="s">
        <v>340</v>
      </c>
      <c r="F218" s="260" t="s">
        <v>341</v>
      </c>
      <c r="G218" s="261" t="s">
        <v>247</v>
      </c>
      <c r="H218" s="262">
        <v>7.6219999999999999</v>
      </c>
      <c r="I218" s="263"/>
      <c r="J218" s="264">
        <f>ROUND(I218*H218,2)</f>
        <v>0</v>
      </c>
      <c r="K218" s="260" t="s">
        <v>19</v>
      </c>
      <c r="L218" s="265"/>
      <c r="M218" s="266" t="s">
        <v>19</v>
      </c>
      <c r="N218" s="267" t="s">
        <v>46</v>
      </c>
      <c r="O218" s="85"/>
      <c r="P218" s="222">
        <f>O218*H218</f>
        <v>0</v>
      </c>
      <c r="Q218" s="222">
        <v>0.13100000000000001</v>
      </c>
      <c r="R218" s="222">
        <f>Q218*H218</f>
        <v>0.99848199999999998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286</v>
      </c>
      <c r="AT218" s="224" t="s">
        <v>298</v>
      </c>
      <c r="AU218" s="224" t="s">
        <v>83</v>
      </c>
      <c r="AY218" s="18" t="s">
        <v>205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149</v>
      </c>
      <c r="BM218" s="224" t="s">
        <v>1088</v>
      </c>
    </row>
    <row r="219" s="13" customFormat="1">
      <c r="A219" s="13"/>
      <c r="B219" s="235"/>
      <c r="C219" s="236"/>
      <c r="D219" s="237" t="s">
        <v>250</v>
      </c>
      <c r="E219" s="238" t="s">
        <v>19</v>
      </c>
      <c r="F219" s="239" t="s">
        <v>1077</v>
      </c>
      <c r="G219" s="236"/>
      <c r="H219" s="240">
        <v>7.4000000000000004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250</v>
      </c>
      <c r="AU219" s="246" t="s">
        <v>83</v>
      </c>
      <c r="AV219" s="13" t="s">
        <v>83</v>
      </c>
      <c r="AW219" s="13" t="s">
        <v>36</v>
      </c>
      <c r="AX219" s="13" t="s">
        <v>79</v>
      </c>
      <c r="AY219" s="246" t="s">
        <v>205</v>
      </c>
    </row>
    <row r="220" s="13" customFormat="1">
      <c r="A220" s="13"/>
      <c r="B220" s="235"/>
      <c r="C220" s="236"/>
      <c r="D220" s="237" t="s">
        <v>250</v>
      </c>
      <c r="E220" s="236"/>
      <c r="F220" s="239" t="s">
        <v>1089</v>
      </c>
      <c r="G220" s="236"/>
      <c r="H220" s="240">
        <v>7.6219999999999999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250</v>
      </c>
      <c r="AU220" s="246" t="s">
        <v>83</v>
      </c>
      <c r="AV220" s="13" t="s">
        <v>83</v>
      </c>
      <c r="AW220" s="13" t="s">
        <v>4</v>
      </c>
      <c r="AX220" s="13" t="s">
        <v>79</v>
      </c>
      <c r="AY220" s="246" t="s">
        <v>205</v>
      </c>
    </row>
    <row r="221" s="2" customFormat="1" ht="44.25" customHeight="1">
      <c r="A221" s="39"/>
      <c r="B221" s="40"/>
      <c r="C221" s="213" t="s">
        <v>536</v>
      </c>
      <c r="D221" s="213" t="s">
        <v>208</v>
      </c>
      <c r="E221" s="214" t="s">
        <v>345</v>
      </c>
      <c r="F221" s="215" t="s">
        <v>346</v>
      </c>
      <c r="G221" s="216" t="s">
        <v>247</v>
      </c>
      <c r="H221" s="217">
        <v>27.149999999999999</v>
      </c>
      <c r="I221" s="218"/>
      <c r="J221" s="219">
        <f>ROUND(I221*H221,2)</f>
        <v>0</v>
      </c>
      <c r="K221" s="215" t="s">
        <v>212</v>
      </c>
      <c r="L221" s="45"/>
      <c r="M221" s="220" t="s">
        <v>19</v>
      </c>
      <c r="N221" s="221" t="s">
        <v>46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149</v>
      </c>
      <c r="AT221" s="224" t="s">
        <v>208</v>
      </c>
      <c r="AU221" s="224" t="s">
        <v>83</v>
      </c>
      <c r="AY221" s="18" t="s">
        <v>205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149</v>
      </c>
      <c r="BM221" s="224" t="s">
        <v>1090</v>
      </c>
    </row>
    <row r="222" s="2" customFormat="1">
      <c r="A222" s="39"/>
      <c r="B222" s="40"/>
      <c r="C222" s="41"/>
      <c r="D222" s="226" t="s">
        <v>215</v>
      </c>
      <c r="E222" s="41"/>
      <c r="F222" s="227" t="s">
        <v>348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215</v>
      </c>
      <c r="AU222" s="18" t="s">
        <v>83</v>
      </c>
    </row>
    <row r="223" s="13" customFormat="1">
      <c r="A223" s="13"/>
      <c r="B223" s="235"/>
      <c r="C223" s="236"/>
      <c r="D223" s="237" t="s">
        <v>250</v>
      </c>
      <c r="E223" s="238" t="s">
        <v>19</v>
      </c>
      <c r="F223" s="239" t="s">
        <v>1091</v>
      </c>
      <c r="G223" s="236"/>
      <c r="H223" s="240">
        <v>27.149999999999999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250</v>
      </c>
      <c r="AU223" s="246" t="s">
        <v>83</v>
      </c>
      <c r="AV223" s="13" t="s">
        <v>83</v>
      </c>
      <c r="AW223" s="13" t="s">
        <v>36</v>
      </c>
      <c r="AX223" s="13" t="s">
        <v>79</v>
      </c>
      <c r="AY223" s="246" t="s">
        <v>205</v>
      </c>
    </row>
    <row r="224" s="2" customFormat="1" ht="44.25" customHeight="1">
      <c r="A224" s="39"/>
      <c r="B224" s="40"/>
      <c r="C224" s="213" t="s">
        <v>542</v>
      </c>
      <c r="D224" s="213" t="s">
        <v>208</v>
      </c>
      <c r="E224" s="214" t="s">
        <v>1092</v>
      </c>
      <c r="F224" s="215" t="s">
        <v>1093</v>
      </c>
      <c r="G224" s="216" t="s">
        <v>247</v>
      </c>
      <c r="H224" s="217">
        <v>29.800000000000001</v>
      </c>
      <c r="I224" s="218"/>
      <c r="J224" s="219">
        <f>ROUND(I224*H224,2)</f>
        <v>0</v>
      </c>
      <c r="K224" s="215" t="s">
        <v>212</v>
      </c>
      <c r="L224" s="45"/>
      <c r="M224" s="220" t="s">
        <v>19</v>
      </c>
      <c r="N224" s="221" t="s">
        <v>46</v>
      </c>
      <c r="O224" s="85"/>
      <c r="P224" s="222">
        <f>O224*H224</f>
        <v>0</v>
      </c>
      <c r="Q224" s="222">
        <v>0.11162</v>
      </c>
      <c r="R224" s="222">
        <f>Q224*H224</f>
        <v>3.326276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149</v>
      </c>
      <c r="AT224" s="224" t="s">
        <v>208</v>
      </c>
      <c r="AU224" s="224" t="s">
        <v>83</v>
      </c>
      <c r="AY224" s="18" t="s">
        <v>205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149</v>
      </c>
      <c r="BM224" s="224" t="s">
        <v>1094</v>
      </c>
    </row>
    <row r="225" s="2" customFormat="1">
      <c r="A225" s="39"/>
      <c r="B225" s="40"/>
      <c r="C225" s="41"/>
      <c r="D225" s="226" t="s">
        <v>215</v>
      </c>
      <c r="E225" s="41"/>
      <c r="F225" s="227" t="s">
        <v>1095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215</v>
      </c>
      <c r="AU225" s="18" t="s">
        <v>83</v>
      </c>
    </row>
    <row r="226" s="13" customFormat="1">
      <c r="A226" s="13"/>
      <c r="B226" s="235"/>
      <c r="C226" s="236"/>
      <c r="D226" s="237" t="s">
        <v>250</v>
      </c>
      <c r="E226" s="238" t="s">
        <v>19</v>
      </c>
      <c r="F226" s="239" t="s">
        <v>1096</v>
      </c>
      <c r="G226" s="236"/>
      <c r="H226" s="240">
        <v>17.699999999999999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250</v>
      </c>
      <c r="AU226" s="246" t="s">
        <v>83</v>
      </c>
      <c r="AV226" s="13" t="s">
        <v>83</v>
      </c>
      <c r="AW226" s="13" t="s">
        <v>36</v>
      </c>
      <c r="AX226" s="13" t="s">
        <v>75</v>
      </c>
      <c r="AY226" s="246" t="s">
        <v>205</v>
      </c>
    </row>
    <row r="227" s="13" customFormat="1">
      <c r="A227" s="13"/>
      <c r="B227" s="235"/>
      <c r="C227" s="236"/>
      <c r="D227" s="237" t="s">
        <v>250</v>
      </c>
      <c r="E227" s="238" t="s">
        <v>19</v>
      </c>
      <c r="F227" s="239" t="s">
        <v>1097</v>
      </c>
      <c r="G227" s="236"/>
      <c r="H227" s="240">
        <v>5.5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250</v>
      </c>
      <c r="AU227" s="246" t="s">
        <v>83</v>
      </c>
      <c r="AV227" s="13" t="s">
        <v>83</v>
      </c>
      <c r="AW227" s="13" t="s">
        <v>36</v>
      </c>
      <c r="AX227" s="13" t="s">
        <v>75</v>
      </c>
      <c r="AY227" s="246" t="s">
        <v>205</v>
      </c>
    </row>
    <row r="228" s="13" customFormat="1">
      <c r="A228" s="13"/>
      <c r="B228" s="235"/>
      <c r="C228" s="236"/>
      <c r="D228" s="237" t="s">
        <v>250</v>
      </c>
      <c r="E228" s="238" t="s">
        <v>19</v>
      </c>
      <c r="F228" s="239" t="s">
        <v>1098</v>
      </c>
      <c r="G228" s="236"/>
      <c r="H228" s="240">
        <v>6.5999999999999996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250</v>
      </c>
      <c r="AU228" s="246" t="s">
        <v>83</v>
      </c>
      <c r="AV228" s="13" t="s">
        <v>83</v>
      </c>
      <c r="AW228" s="13" t="s">
        <v>36</v>
      </c>
      <c r="AX228" s="13" t="s">
        <v>75</v>
      </c>
      <c r="AY228" s="246" t="s">
        <v>205</v>
      </c>
    </row>
    <row r="229" s="14" customFormat="1">
      <c r="A229" s="14"/>
      <c r="B229" s="247"/>
      <c r="C229" s="248"/>
      <c r="D229" s="237" t="s">
        <v>250</v>
      </c>
      <c r="E229" s="249" t="s">
        <v>19</v>
      </c>
      <c r="F229" s="250" t="s">
        <v>253</v>
      </c>
      <c r="G229" s="248"/>
      <c r="H229" s="251">
        <v>29.800000000000001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250</v>
      </c>
      <c r="AU229" s="257" t="s">
        <v>83</v>
      </c>
      <c r="AV229" s="14" t="s">
        <v>149</v>
      </c>
      <c r="AW229" s="14" t="s">
        <v>36</v>
      </c>
      <c r="AX229" s="14" t="s">
        <v>79</v>
      </c>
      <c r="AY229" s="257" t="s">
        <v>205</v>
      </c>
    </row>
    <row r="230" s="2" customFormat="1" ht="16.5" customHeight="1">
      <c r="A230" s="39"/>
      <c r="B230" s="40"/>
      <c r="C230" s="258" t="s">
        <v>547</v>
      </c>
      <c r="D230" s="258" t="s">
        <v>298</v>
      </c>
      <c r="E230" s="259" t="s">
        <v>1099</v>
      </c>
      <c r="F230" s="260" t="s">
        <v>1100</v>
      </c>
      <c r="G230" s="261" t="s">
        <v>247</v>
      </c>
      <c r="H230" s="262">
        <v>18.231000000000002</v>
      </c>
      <c r="I230" s="263"/>
      <c r="J230" s="264">
        <f>ROUND(I230*H230,2)</f>
        <v>0</v>
      </c>
      <c r="K230" s="260" t="s">
        <v>212</v>
      </c>
      <c r="L230" s="265"/>
      <c r="M230" s="266" t="s">
        <v>19</v>
      </c>
      <c r="N230" s="267" t="s">
        <v>46</v>
      </c>
      <c r="O230" s="85"/>
      <c r="P230" s="222">
        <f>O230*H230</f>
        <v>0</v>
      </c>
      <c r="Q230" s="222">
        <v>0.17599999999999999</v>
      </c>
      <c r="R230" s="222">
        <f>Q230*H230</f>
        <v>3.208656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286</v>
      </c>
      <c r="AT230" s="224" t="s">
        <v>298</v>
      </c>
      <c r="AU230" s="224" t="s">
        <v>83</v>
      </c>
      <c r="AY230" s="18" t="s">
        <v>205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149</v>
      </c>
      <c r="BM230" s="224" t="s">
        <v>1101</v>
      </c>
    </row>
    <row r="231" s="13" customFormat="1">
      <c r="A231" s="13"/>
      <c r="B231" s="235"/>
      <c r="C231" s="236"/>
      <c r="D231" s="237" t="s">
        <v>250</v>
      </c>
      <c r="E231" s="238" t="s">
        <v>19</v>
      </c>
      <c r="F231" s="239" t="s">
        <v>1096</v>
      </c>
      <c r="G231" s="236"/>
      <c r="H231" s="240">
        <v>17.699999999999999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250</v>
      </c>
      <c r="AU231" s="246" t="s">
        <v>83</v>
      </c>
      <c r="AV231" s="13" t="s">
        <v>83</v>
      </c>
      <c r="AW231" s="13" t="s">
        <v>36</v>
      </c>
      <c r="AX231" s="13" t="s">
        <v>79</v>
      </c>
      <c r="AY231" s="246" t="s">
        <v>205</v>
      </c>
    </row>
    <row r="232" s="13" customFormat="1">
      <c r="A232" s="13"/>
      <c r="B232" s="235"/>
      <c r="C232" s="236"/>
      <c r="D232" s="237" t="s">
        <v>250</v>
      </c>
      <c r="E232" s="236"/>
      <c r="F232" s="239" t="s">
        <v>1102</v>
      </c>
      <c r="G232" s="236"/>
      <c r="H232" s="240">
        <v>18.231000000000002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250</v>
      </c>
      <c r="AU232" s="246" t="s">
        <v>83</v>
      </c>
      <c r="AV232" s="13" t="s">
        <v>83</v>
      </c>
      <c r="AW232" s="13" t="s">
        <v>4</v>
      </c>
      <c r="AX232" s="13" t="s">
        <v>79</v>
      </c>
      <c r="AY232" s="246" t="s">
        <v>205</v>
      </c>
    </row>
    <row r="233" s="2" customFormat="1" ht="16.5" customHeight="1">
      <c r="A233" s="39"/>
      <c r="B233" s="40"/>
      <c r="C233" s="258" t="s">
        <v>551</v>
      </c>
      <c r="D233" s="258" t="s">
        <v>298</v>
      </c>
      <c r="E233" s="259" t="s">
        <v>1103</v>
      </c>
      <c r="F233" s="260" t="s">
        <v>1104</v>
      </c>
      <c r="G233" s="261" t="s">
        <v>247</v>
      </c>
      <c r="H233" s="262">
        <v>6.798</v>
      </c>
      <c r="I233" s="263"/>
      <c r="J233" s="264">
        <f>ROUND(I233*H233,2)</f>
        <v>0</v>
      </c>
      <c r="K233" s="260" t="s">
        <v>212</v>
      </c>
      <c r="L233" s="265"/>
      <c r="M233" s="266" t="s">
        <v>19</v>
      </c>
      <c r="N233" s="267" t="s">
        <v>46</v>
      </c>
      <c r="O233" s="85"/>
      <c r="P233" s="222">
        <f>O233*H233</f>
        <v>0</v>
      </c>
      <c r="Q233" s="222">
        <v>0.17499999999999999</v>
      </c>
      <c r="R233" s="222">
        <f>Q233*H233</f>
        <v>1.1896499999999999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286</v>
      </c>
      <c r="AT233" s="224" t="s">
        <v>298</v>
      </c>
      <c r="AU233" s="224" t="s">
        <v>83</v>
      </c>
      <c r="AY233" s="18" t="s">
        <v>205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149</v>
      </c>
      <c r="BM233" s="224" t="s">
        <v>1105</v>
      </c>
    </row>
    <row r="234" s="13" customFormat="1">
      <c r="A234" s="13"/>
      <c r="B234" s="235"/>
      <c r="C234" s="236"/>
      <c r="D234" s="237" t="s">
        <v>250</v>
      </c>
      <c r="E234" s="238" t="s">
        <v>19</v>
      </c>
      <c r="F234" s="239" t="s">
        <v>1098</v>
      </c>
      <c r="G234" s="236"/>
      <c r="H234" s="240">
        <v>6.5999999999999996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250</v>
      </c>
      <c r="AU234" s="246" t="s">
        <v>83</v>
      </c>
      <c r="AV234" s="13" t="s">
        <v>83</v>
      </c>
      <c r="AW234" s="13" t="s">
        <v>36</v>
      </c>
      <c r="AX234" s="13" t="s">
        <v>79</v>
      </c>
      <c r="AY234" s="246" t="s">
        <v>205</v>
      </c>
    </row>
    <row r="235" s="13" customFormat="1">
      <c r="A235" s="13"/>
      <c r="B235" s="235"/>
      <c r="C235" s="236"/>
      <c r="D235" s="237" t="s">
        <v>250</v>
      </c>
      <c r="E235" s="236"/>
      <c r="F235" s="239" t="s">
        <v>788</v>
      </c>
      <c r="G235" s="236"/>
      <c r="H235" s="240">
        <v>6.798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250</v>
      </c>
      <c r="AU235" s="246" t="s">
        <v>83</v>
      </c>
      <c r="AV235" s="13" t="s">
        <v>83</v>
      </c>
      <c r="AW235" s="13" t="s">
        <v>4</v>
      </c>
      <c r="AX235" s="13" t="s">
        <v>79</v>
      </c>
      <c r="AY235" s="246" t="s">
        <v>205</v>
      </c>
    </row>
    <row r="236" s="2" customFormat="1" ht="24.15" customHeight="1">
      <c r="A236" s="39"/>
      <c r="B236" s="40"/>
      <c r="C236" s="258" t="s">
        <v>554</v>
      </c>
      <c r="D236" s="258" t="s">
        <v>298</v>
      </c>
      <c r="E236" s="259" t="s">
        <v>1106</v>
      </c>
      <c r="F236" s="260" t="s">
        <v>1107</v>
      </c>
      <c r="G236" s="261" t="s">
        <v>247</v>
      </c>
      <c r="H236" s="262">
        <v>5.665</v>
      </c>
      <c r="I236" s="263"/>
      <c r="J236" s="264">
        <f>ROUND(I236*H236,2)</f>
        <v>0</v>
      </c>
      <c r="K236" s="260" t="s">
        <v>19</v>
      </c>
      <c r="L236" s="265"/>
      <c r="M236" s="266" t="s">
        <v>19</v>
      </c>
      <c r="N236" s="267" t="s">
        <v>46</v>
      </c>
      <c r="O236" s="85"/>
      <c r="P236" s="222">
        <f>O236*H236</f>
        <v>0</v>
      </c>
      <c r="Q236" s="222">
        <v>0.14999999999999999</v>
      </c>
      <c r="R236" s="222">
        <f>Q236*H236</f>
        <v>0.84975000000000001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286</v>
      </c>
      <c r="AT236" s="224" t="s">
        <v>298</v>
      </c>
      <c r="AU236" s="224" t="s">
        <v>83</v>
      </c>
      <c r="AY236" s="18" t="s">
        <v>205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149</v>
      </c>
      <c r="BM236" s="224" t="s">
        <v>1108</v>
      </c>
    </row>
    <row r="237" s="13" customFormat="1">
      <c r="A237" s="13"/>
      <c r="B237" s="235"/>
      <c r="C237" s="236"/>
      <c r="D237" s="237" t="s">
        <v>250</v>
      </c>
      <c r="E237" s="238" t="s">
        <v>19</v>
      </c>
      <c r="F237" s="239" t="s">
        <v>1097</v>
      </c>
      <c r="G237" s="236"/>
      <c r="H237" s="240">
        <v>5.5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250</v>
      </c>
      <c r="AU237" s="246" t="s">
        <v>83</v>
      </c>
      <c r="AV237" s="13" t="s">
        <v>83</v>
      </c>
      <c r="AW237" s="13" t="s">
        <v>36</v>
      </c>
      <c r="AX237" s="13" t="s">
        <v>79</v>
      </c>
      <c r="AY237" s="246" t="s">
        <v>205</v>
      </c>
    </row>
    <row r="238" s="13" customFormat="1">
      <c r="A238" s="13"/>
      <c r="B238" s="235"/>
      <c r="C238" s="236"/>
      <c r="D238" s="237" t="s">
        <v>250</v>
      </c>
      <c r="E238" s="236"/>
      <c r="F238" s="239" t="s">
        <v>860</v>
      </c>
      <c r="G238" s="236"/>
      <c r="H238" s="240">
        <v>5.665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250</v>
      </c>
      <c r="AU238" s="246" t="s">
        <v>83</v>
      </c>
      <c r="AV238" s="13" t="s">
        <v>83</v>
      </c>
      <c r="AW238" s="13" t="s">
        <v>4</v>
      </c>
      <c r="AX238" s="13" t="s">
        <v>79</v>
      </c>
      <c r="AY238" s="246" t="s">
        <v>205</v>
      </c>
    </row>
    <row r="239" s="2" customFormat="1" ht="44.25" customHeight="1">
      <c r="A239" s="39"/>
      <c r="B239" s="40"/>
      <c r="C239" s="213" t="s">
        <v>556</v>
      </c>
      <c r="D239" s="213" t="s">
        <v>208</v>
      </c>
      <c r="E239" s="214" t="s">
        <v>1109</v>
      </c>
      <c r="F239" s="215" t="s">
        <v>1110</v>
      </c>
      <c r="G239" s="216" t="s">
        <v>247</v>
      </c>
      <c r="H239" s="217">
        <v>12.1</v>
      </c>
      <c r="I239" s="218"/>
      <c r="J239" s="219">
        <f>ROUND(I239*H239,2)</f>
        <v>0</v>
      </c>
      <c r="K239" s="215" t="s">
        <v>212</v>
      </c>
      <c r="L239" s="45"/>
      <c r="M239" s="220" t="s">
        <v>19</v>
      </c>
      <c r="N239" s="221" t="s">
        <v>46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149</v>
      </c>
      <c r="AT239" s="224" t="s">
        <v>208</v>
      </c>
      <c r="AU239" s="224" t="s">
        <v>83</v>
      </c>
      <c r="AY239" s="18" t="s">
        <v>205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149</v>
      </c>
      <c r="BM239" s="224" t="s">
        <v>1111</v>
      </c>
    </row>
    <row r="240" s="2" customFormat="1">
      <c r="A240" s="39"/>
      <c r="B240" s="40"/>
      <c r="C240" s="41"/>
      <c r="D240" s="226" t="s">
        <v>215</v>
      </c>
      <c r="E240" s="41"/>
      <c r="F240" s="227" t="s">
        <v>1112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215</v>
      </c>
      <c r="AU240" s="18" t="s">
        <v>83</v>
      </c>
    </row>
    <row r="241" s="13" customFormat="1">
      <c r="A241" s="13"/>
      <c r="B241" s="235"/>
      <c r="C241" s="236"/>
      <c r="D241" s="237" t="s">
        <v>250</v>
      </c>
      <c r="E241" s="238" t="s">
        <v>19</v>
      </c>
      <c r="F241" s="239" t="s">
        <v>1113</v>
      </c>
      <c r="G241" s="236"/>
      <c r="H241" s="240">
        <v>12.1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250</v>
      </c>
      <c r="AU241" s="246" t="s">
        <v>83</v>
      </c>
      <c r="AV241" s="13" t="s">
        <v>83</v>
      </c>
      <c r="AW241" s="13" t="s">
        <v>36</v>
      </c>
      <c r="AX241" s="13" t="s">
        <v>79</v>
      </c>
      <c r="AY241" s="246" t="s">
        <v>205</v>
      </c>
    </row>
    <row r="242" s="2" customFormat="1" ht="16.5" customHeight="1">
      <c r="A242" s="39"/>
      <c r="B242" s="40"/>
      <c r="C242" s="213" t="s">
        <v>655</v>
      </c>
      <c r="D242" s="213" t="s">
        <v>208</v>
      </c>
      <c r="E242" s="214" t="s">
        <v>351</v>
      </c>
      <c r="F242" s="215" t="s">
        <v>352</v>
      </c>
      <c r="G242" s="216" t="s">
        <v>260</v>
      </c>
      <c r="H242" s="217">
        <v>3.5</v>
      </c>
      <c r="I242" s="218"/>
      <c r="J242" s="219">
        <f>ROUND(I242*H242,2)</f>
        <v>0</v>
      </c>
      <c r="K242" s="215" t="s">
        <v>212</v>
      </c>
      <c r="L242" s="45"/>
      <c r="M242" s="220" t="s">
        <v>19</v>
      </c>
      <c r="N242" s="221" t="s">
        <v>46</v>
      </c>
      <c r="O242" s="85"/>
      <c r="P242" s="222">
        <f>O242*H242</f>
        <v>0</v>
      </c>
      <c r="Q242" s="222">
        <v>0.0035999999999999999</v>
      </c>
      <c r="R242" s="222">
        <f>Q242*H242</f>
        <v>0.0126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149</v>
      </c>
      <c r="AT242" s="224" t="s">
        <v>208</v>
      </c>
      <c r="AU242" s="224" t="s">
        <v>83</v>
      </c>
      <c r="AY242" s="18" t="s">
        <v>205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149</v>
      </c>
      <c r="BM242" s="224" t="s">
        <v>1114</v>
      </c>
    </row>
    <row r="243" s="2" customFormat="1">
      <c r="A243" s="39"/>
      <c r="B243" s="40"/>
      <c r="C243" s="41"/>
      <c r="D243" s="226" t="s">
        <v>215</v>
      </c>
      <c r="E243" s="41"/>
      <c r="F243" s="227" t="s">
        <v>354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215</v>
      </c>
      <c r="AU243" s="18" t="s">
        <v>83</v>
      </c>
    </row>
    <row r="244" s="13" customFormat="1">
      <c r="A244" s="13"/>
      <c r="B244" s="235"/>
      <c r="C244" s="236"/>
      <c r="D244" s="237" t="s">
        <v>250</v>
      </c>
      <c r="E244" s="238" t="s">
        <v>19</v>
      </c>
      <c r="F244" s="239" t="s">
        <v>1115</v>
      </c>
      <c r="G244" s="236"/>
      <c r="H244" s="240">
        <v>3.5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250</v>
      </c>
      <c r="AU244" s="246" t="s">
        <v>83</v>
      </c>
      <c r="AV244" s="13" t="s">
        <v>83</v>
      </c>
      <c r="AW244" s="13" t="s">
        <v>36</v>
      </c>
      <c r="AX244" s="13" t="s">
        <v>79</v>
      </c>
      <c r="AY244" s="246" t="s">
        <v>205</v>
      </c>
    </row>
    <row r="245" s="12" customFormat="1" ht="22.8" customHeight="1">
      <c r="A245" s="12"/>
      <c r="B245" s="197"/>
      <c r="C245" s="198"/>
      <c r="D245" s="199" t="s">
        <v>74</v>
      </c>
      <c r="E245" s="211" t="s">
        <v>275</v>
      </c>
      <c r="F245" s="211" t="s">
        <v>356</v>
      </c>
      <c r="G245" s="198"/>
      <c r="H245" s="198"/>
      <c r="I245" s="201"/>
      <c r="J245" s="212">
        <f>BK245</f>
        <v>0</v>
      </c>
      <c r="K245" s="198"/>
      <c r="L245" s="203"/>
      <c r="M245" s="204"/>
      <c r="N245" s="205"/>
      <c r="O245" s="205"/>
      <c r="P245" s="206">
        <f>SUM(P246:P248)</f>
        <v>0</v>
      </c>
      <c r="Q245" s="205"/>
      <c r="R245" s="206">
        <f>SUM(R246:R248)</f>
        <v>5.1812800000000001</v>
      </c>
      <c r="S245" s="205"/>
      <c r="T245" s="207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79</v>
      </c>
      <c r="AT245" s="209" t="s">
        <v>74</v>
      </c>
      <c r="AU245" s="209" t="s">
        <v>79</v>
      </c>
      <c r="AY245" s="208" t="s">
        <v>205</v>
      </c>
      <c r="BK245" s="210">
        <f>SUM(BK246:BK248)</f>
        <v>0</v>
      </c>
    </row>
    <row r="246" s="2" customFormat="1" ht="16.5" customHeight="1">
      <c r="A246" s="39"/>
      <c r="B246" s="40"/>
      <c r="C246" s="213" t="s">
        <v>1116</v>
      </c>
      <c r="D246" s="213" t="s">
        <v>208</v>
      </c>
      <c r="E246" s="214" t="s">
        <v>358</v>
      </c>
      <c r="F246" s="215" t="s">
        <v>359</v>
      </c>
      <c r="G246" s="216" t="s">
        <v>247</v>
      </c>
      <c r="H246" s="217">
        <v>18.800000000000001</v>
      </c>
      <c r="I246" s="218"/>
      <c r="J246" s="219">
        <f>ROUND(I246*H246,2)</f>
        <v>0</v>
      </c>
      <c r="K246" s="215" t="s">
        <v>212</v>
      </c>
      <c r="L246" s="45"/>
      <c r="M246" s="220" t="s">
        <v>19</v>
      </c>
      <c r="N246" s="221" t="s">
        <v>46</v>
      </c>
      <c r="O246" s="85"/>
      <c r="P246" s="222">
        <f>O246*H246</f>
        <v>0</v>
      </c>
      <c r="Q246" s="222">
        <v>0.27560000000000001</v>
      </c>
      <c r="R246" s="222">
        <f>Q246*H246</f>
        <v>5.1812800000000001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149</v>
      </c>
      <c r="AT246" s="224" t="s">
        <v>208</v>
      </c>
      <c r="AU246" s="224" t="s">
        <v>83</v>
      </c>
      <c r="AY246" s="18" t="s">
        <v>205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149</v>
      </c>
      <c r="BM246" s="224" t="s">
        <v>1117</v>
      </c>
    </row>
    <row r="247" s="2" customFormat="1">
      <c r="A247" s="39"/>
      <c r="B247" s="40"/>
      <c r="C247" s="41"/>
      <c r="D247" s="226" t="s">
        <v>215</v>
      </c>
      <c r="E247" s="41"/>
      <c r="F247" s="227" t="s">
        <v>361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215</v>
      </c>
      <c r="AU247" s="18" t="s">
        <v>83</v>
      </c>
    </row>
    <row r="248" s="13" customFormat="1">
      <c r="A248" s="13"/>
      <c r="B248" s="235"/>
      <c r="C248" s="236"/>
      <c r="D248" s="237" t="s">
        <v>250</v>
      </c>
      <c r="E248" s="238" t="s">
        <v>19</v>
      </c>
      <c r="F248" s="239" t="s">
        <v>1118</v>
      </c>
      <c r="G248" s="236"/>
      <c r="H248" s="240">
        <v>18.800000000000001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250</v>
      </c>
      <c r="AU248" s="246" t="s">
        <v>83</v>
      </c>
      <c r="AV248" s="13" t="s">
        <v>83</v>
      </c>
      <c r="AW248" s="13" t="s">
        <v>36</v>
      </c>
      <c r="AX248" s="13" t="s">
        <v>79</v>
      </c>
      <c r="AY248" s="246" t="s">
        <v>205</v>
      </c>
    </row>
    <row r="249" s="12" customFormat="1" ht="22.8" customHeight="1">
      <c r="A249" s="12"/>
      <c r="B249" s="197"/>
      <c r="C249" s="198"/>
      <c r="D249" s="199" t="s">
        <v>74</v>
      </c>
      <c r="E249" s="211" t="s">
        <v>286</v>
      </c>
      <c r="F249" s="211" t="s">
        <v>363</v>
      </c>
      <c r="G249" s="198"/>
      <c r="H249" s="198"/>
      <c r="I249" s="201"/>
      <c r="J249" s="212">
        <f>BK249</f>
        <v>0</v>
      </c>
      <c r="K249" s="198"/>
      <c r="L249" s="203"/>
      <c r="M249" s="204"/>
      <c r="N249" s="205"/>
      <c r="O249" s="205"/>
      <c r="P249" s="206">
        <f>SUM(P250:P253)</f>
        <v>0</v>
      </c>
      <c r="Q249" s="205"/>
      <c r="R249" s="206">
        <f>SUM(R250:R253)</f>
        <v>1.3569200000000001</v>
      </c>
      <c r="S249" s="205"/>
      <c r="T249" s="207">
        <f>SUM(T250:T253)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8" t="s">
        <v>79</v>
      </c>
      <c r="AT249" s="209" t="s">
        <v>74</v>
      </c>
      <c r="AU249" s="209" t="s">
        <v>79</v>
      </c>
      <c r="AY249" s="208" t="s">
        <v>205</v>
      </c>
      <c r="BK249" s="210">
        <f>SUM(BK250:BK253)</f>
        <v>0</v>
      </c>
    </row>
    <row r="250" s="2" customFormat="1" ht="16.5" customHeight="1">
      <c r="A250" s="39"/>
      <c r="B250" s="40"/>
      <c r="C250" s="213" t="s">
        <v>1119</v>
      </c>
      <c r="D250" s="213" t="s">
        <v>208</v>
      </c>
      <c r="E250" s="214" t="s">
        <v>614</v>
      </c>
      <c r="F250" s="215" t="s">
        <v>615</v>
      </c>
      <c r="G250" s="216" t="s">
        <v>366</v>
      </c>
      <c r="H250" s="217">
        <v>1</v>
      </c>
      <c r="I250" s="218"/>
      <c r="J250" s="219">
        <f>ROUND(I250*H250,2)</f>
        <v>0</v>
      </c>
      <c r="K250" s="215" t="s">
        <v>212</v>
      </c>
      <c r="L250" s="45"/>
      <c r="M250" s="220" t="s">
        <v>19</v>
      </c>
      <c r="N250" s="221" t="s">
        <v>46</v>
      </c>
      <c r="O250" s="85"/>
      <c r="P250" s="222">
        <f>O250*H250</f>
        <v>0</v>
      </c>
      <c r="Q250" s="222">
        <v>0.42368</v>
      </c>
      <c r="R250" s="222">
        <f>Q250*H250</f>
        <v>0.42368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149</v>
      </c>
      <c r="AT250" s="224" t="s">
        <v>208</v>
      </c>
      <c r="AU250" s="224" t="s">
        <v>83</v>
      </c>
      <c r="AY250" s="18" t="s">
        <v>205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149</v>
      </c>
      <c r="BM250" s="224" t="s">
        <v>1120</v>
      </c>
    </row>
    <row r="251" s="2" customFormat="1">
      <c r="A251" s="39"/>
      <c r="B251" s="40"/>
      <c r="C251" s="41"/>
      <c r="D251" s="226" t="s">
        <v>215</v>
      </c>
      <c r="E251" s="41"/>
      <c r="F251" s="227" t="s">
        <v>617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215</v>
      </c>
      <c r="AU251" s="18" t="s">
        <v>83</v>
      </c>
    </row>
    <row r="252" s="2" customFormat="1" ht="24.15" customHeight="1">
      <c r="A252" s="39"/>
      <c r="B252" s="40"/>
      <c r="C252" s="213" t="s">
        <v>1121</v>
      </c>
      <c r="D252" s="213" t="s">
        <v>208</v>
      </c>
      <c r="E252" s="214" t="s">
        <v>1122</v>
      </c>
      <c r="F252" s="215" t="s">
        <v>1123</v>
      </c>
      <c r="G252" s="216" t="s">
        <v>366</v>
      </c>
      <c r="H252" s="217">
        <v>3</v>
      </c>
      <c r="I252" s="218"/>
      <c r="J252" s="219">
        <f>ROUND(I252*H252,2)</f>
        <v>0</v>
      </c>
      <c r="K252" s="215" t="s">
        <v>212</v>
      </c>
      <c r="L252" s="45"/>
      <c r="M252" s="220" t="s">
        <v>19</v>
      </c>
      <c r="N252" s="221" t="s">
        <v>46</v>
      </c>
      <c r="O252" s="85"/>
      <c r="P252" s="222">
        <f>O252*H252</f>
        <v>0</v>
      </c>
      <c r="Q252" s="222">
        <v>0.31108000000000002</v>
      </c>
      <c r="R252" s="222">
        <f>Q252*H252</f>
        <v>0.93324000000000007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149</v>
      </c>
      <c r="AT252" s="224" t="s">
        <v>208</v>
      </c>
      <c r="AU252" s="224" t="s">
        <v>83</v>
      </c>
      <c r="AY252" s="18" t="s">
        <v>205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149</v>
      </c>
      <c r="BM252" s="224" t="s">
        <v>1124</v>
      </c>
    </row>
    <row r="253" s="2" customFormat="1">
      <c r="A253" s="39"/>
      <c r="B253" s="40"/>
      <c r="C253" s="41"/>
      <c r="D253" s="226" t="s">
        <v>215</v>
      </c>
      <c r="E253" s="41"/>
      <c r="F253" s="227" t="s">
        <v>1125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215</v>
      </c>
      <c r="AU253" s="18" t="s">
        <v>83</v>
      </c>
    </row>
    <row r="254" s="12" customFormat="1" ht="22.8" customHeight="1">
      <c r="A254" s="12"/>
      <c r="B254" s="197"/>
      <c r="C254" s="198"/>
      <c r="D254" s="199" t="s">
        <v>74</v>
      </c>
      <c r="E254" s="211" t="s">
        <v>291</v>
      </c>
      <c r="F254" s="211" t="s">
        <v>369</v>
      </c>
      <c r="G254" s="198"/>
      <c r="H254" s="198"/>
      <c r="I254" s="201"/>
      <c r="J254" s="212">
        <f>BK254</f>
        <v>0</v>
      </c>
      <c r="K254" s="198"/>
      <c r="L254" s="203"/>
      <c r="M254" s="204"/>
      <c r="N254" s="205"/>
      <c r="O254" s="205"/>
      <c r="P254" s="206">
        <f>SUM(P255:P306)</f>
        <v>0</v>
      </c>
      <c r="Q254" s="205"/>
      <c r="R254" s="206">
        <f>SUM(R255:R306)</f>
        <v>79.099410600000013</v>
      </c>
      <c r="S254" s="205"/>
      <c r="T254" s="207">
        <f>SUM(T255:T306)</f>
        <v>1.6043750000000001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8" t="s">
        <v>79</v>
      </c>
      <c r="AT254" s="209" t="s">
        <v>74</v>
      </c>
      <c r="AU254" s="209" t="s">
        <v>79</v>
      </c>
      <c r="AY254" s="208" t="s">
        <v>205</v>
      </c>
      <c r="BK254" s="210">
        <f>SUM(BK255:BK306)</f>
        <v>0</v>
      </c>
    </row>
    <row r="255" s="2" customFormat="1" ht="16.5" customHeight="1">
      <c r="A255" s="39"/>
      <c r="B255" s="40"/>
      <c r="C255" s="213" t="s">
        <v>1126</v>
      </c>
      <c r="D255" s="213" t="s">
        <v>208</v>
      </c>
      <c r="E255" s="214" t="s">
        <v>506</v>
      </c>
      <c r="F255" s="215" t="s">
        <v>507</v>
      </c>
      <c r="G255" s="216" t="s">
        <v>366</v>
      </c>
      <c r="H255" s="217">
        <v>3</v>
      </c>
      <c r="I255" s="218"/>
      <c r="J255" s="219">
        <f>ROUND(I255*H255,2)</f>
        <v>0</v>
      </c>
      <c r="K255" s="215" t="s">
        <v>212</v>
      </c>
      <c r="L255" s="45"/>
      <c r="M255" s="220" t="s">
        <v>19</v>
      </c>
      <c r="N255" s="221" t="s">
        <v>46</v>
      </c>
      <c r="O255" s="85"/>
      <c r="P255" s="222">
        <f>O255*H255</f>
        <v>0</v>
      </c>
      <c r="Q255" s="222">
        <v>0.10940999999999999</v>
      </c>
      <c r="R255" s="222">
        <f>Q255*H255</f>
        <v>0.32822999999999997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149</v>
      </c>
      <c r="AT255" s="224" t="s">
        <v>208</v>
      </c>
      <c r="AU255" s="224" t="s">
        <v>83</v>
      </c>
      <c r="AY255" s="18" t="s">
        <v>205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149</v>
      </c>
      <c r="BM255" s="224" t="s">
        <v>1127</v>
      </c>
    </row>
    <row r="256" s="2" customFormat="1">
      <c r="A256" s="39"/>
      <c r="B256" s="40"/>
      <c r="C256" s="41"/>
      <c r="D256" s="226" t="s">
        <v>215</v>
      </c>
      <c r="E256" s="41"/>
      <c r="F256" s="227" t="s">
        <v>509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215</v>
      </c>
      <c r="AU256" s="18" t="s">
        <v>83</v>
      </c>
    </row>
    <row r="257" s="13" customFormat="1">
      <c r="A257" s="13"/>
      <c r="B257" s="235"/>
      <c r="C257" s="236"/>
      <c r="D257" s="237" t="s">
        <v>250</v>
      </c>
      <c r="E257" s="238" t="s">
        <v>19</v>
      </c>
      <c r="F257" s="239" t="s">
        <v>619</v>
      </c>
      <c r="G257" s="236"/>
      <c r="H257" s="240">
        <v>3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250</v>
      </c>
      <c r="AU257" s="246" t="s">
        <v>83</v>
      </c>
      <c r="AV257" s="13" t="s">
        <v>83</v>
      </c>
      <c r="AW257" s="13" t="s">
        <v>36</v>
      </c>
      <c r="AX257" s="13" t="s">
        <v>79</v>
      </c>
      <c r="AY257" s="246" t="s">
        <v>205</v>
      </c>
    </row>
    <row r="258" s="2" customFormat="1" ht="16.5" customHeight="1">
      <c r="A258" s="39"/>
      <c r="B258" s="40"/>
      <c r="C258" s="213" t="s">
        <v>1128</v>
      </c>
      <c r="D258" s="213" t="s">
        <v>208</v>
      </c>
      <c r="E258" s="214" t="s">
        <v>371</v>
      </c>
      <c r="F258" s="215" t="s">
        <v>372</v>
      </c>
      <c r="G258" s="216" t="s">
        <v>260</v>
      </c>
      <c r="H258" s="217">
        <v>13</v>
      </c>
      <c r="I258" s="218"/>
      <c r="J258" s="219">
        <f>ROUND(I258*H258,2)</f>
        <v>0</v>
      </c>
      <c r="K258" s="215" t="s">
        <v>212</v>
      </c>
      <c r="L258" s="45"/>
      <c r="M258" s="220" t="s">
        <v>19</v>
      </c>
      <c r="N258" s="221" t="s">
        <v>46</v>
      </c>
      <c r="O258" s="85"/>
      <c r="P258" s="222">
        <f>O258*H258</f>
        <v>0</v>
      </c>
      <c r="Q258" s="222">
        <v>0.00013999999999999999</v>
      </c>
      <c r="R258" s="222">
        <f>Q258*H258</f>
        <v>0.0018199999999999998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149</v>
      </c>
      <c r="AT258" s="224" t="s">
        <v>208</v>
      </c>
      <c r="AU258" s="224" t="s">
        <v>83</v>
      </c>
      <c r="AY258" s="18" t="s">
        <v>205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149</v>
      </c>
      <c r="BM258" s="224" t="s">
        <v>1129</v>
      </c>
    </row>
    <row r="259" s="2" customFormat="1">
      <c r="A259" s="39"/>
      <c r="B259" s="40"/>
      <c r="C259" s="41"/>
      <c r="D259" s="226" t="s">
        <v>215</v>
      </c>
      <c r="E259" s="41"/>
      <c r="F259" s="227" t="s">
        <v>374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215</v>
      </c>
      <c r="AU259" s="18" t="s">
        <v>83</v>
      </c>
    </row>
    <row r="260" s="13" customFormat="1">
      <c r="A260" s="13"/>
      <c r="B260" s="235"/>
      <c r="C260" s="236"/>
      <c r="D260" s="237" t="s">
        <v>250</v>
      </c>
      <c r="E260" s="238" t="s">
        <v>19</v>
      </c>
      <c r="F260" s="239" t="s">
        <v>621</v>
      </c>
      <c r="G260" s="236"/>
      <c r="H260" s="240">
        <v>13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250</v>
      </c>
      <c r="AU260" s="246" t="s">
        <v>83</v>
      </c>
      <c r="AV260" s="13" t="s">
        <v>83</v>
      </c>
      <c r="AW260" s="13" t="s">
        <v>36</v>
      </c>
      <c r="AX260" s="13" t="s">
        <v>79</v>
      </c>
      <c r="AY260" s="246" t="s">
        <v>205</v>
      </c>
    </row>
    <row r="261" s="2" customFormat="1" ht="24.15" customHeight="1">
      <c r="A261" s="39"/>
      <c r="B261" s="40"/>
      <c r="C261" s="213" t="s">
        <v>1130</v>
      </c>
      <c r="D261" s="213" t="s">
        <v>208</v>
      </c>
      <c r="E261" s="214" t="s">
        <v>377</v>
      </c>
      <c r="F261" s="215" t="s">
        <v>378</v>
      </c>
      <c r="G261" s="216" t="s">
        <v>260</v>
      </c>
      <c r="H261" s="217">
        <v>13</v>
      </c>
      <c r="I261" s="218"/>
      <c r="J261" s="219">
        <f>ROUND(I261*H261,2)</f>
        <v>0</v>
      </c>
      <c r="K261" s="215" t="s">
        <v>212</v>
      </c>
      <c r="L261" s="45"/>
      <c r="M261" s="220" t="s">
        <v>19</v>
      </c>
      <c r="N261" s="221" t="s">
        <v>46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149</v>
      </c>
      <c r="AT261" s="224" t="s">
        <v>208</v>
      </c>
      <c r="AU261" s="224" t="s">
        <v>83</v>
      </c>
      <c r="AY261" s="18" t="s">
        <v>205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149</v>
      </c>
      <c r="BM261" s="224" t="s">
        <v>1131</v>
      </c>
    </row>
    <row r="262" s="2" customFormat="1">
      <c r="A262" s="39"/>
      <c r="B262" s="40"/>
      <c r="C262" s="41"/>
      <c r="D262" s="226" t="s">
        <v>215</v>
      </c>
      <c r="E262" s="41"/>
      <c r="F262" s="227" t="s">
        <v>380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215</v>
      </c>
      <c r="AU262" s="18" t="s">
        <v>83</v>
      </c>
    </row>
    <row r="263" s="13" customFormat="1">
      <c r="A263" s="13"/>
      <c r="B263" s="235"/>
      <c r="C263" s="236"/>
      <c r="D263" s="237" t="s">
        <v>250</v>
      </c>
      <c r="E263" s="238" t="s">
        <v>19</v>
      </c>
      <c r="F263" s="239" t="s">
        <v>316</v>
      </c>
      <c r="G263" s="236"/>
      <c r="H263" s="240">
        <v>13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250</v>
      </c>
      <c r="AU263" s="246" t="s">
        <v>83</v>
      </c>
      <c r="AV263" s="13" t="s">
        <v>83</v>
      </c>
      <c r="AW263" s="13" t="s">
        <v>36</v>
      </c>
      <c r="AX263" s="13" t="s">
        <v>79</v>
      </c>
      <c r="AY263" s="246" t="s">
        <v>205</v>
      </c>
    </row>
    <row r="264" s="2" customFormat="1" ht="24.15" customHeight="1">
      <c r="A264" s="39"/>
      <c r="B264" s="40"/>
      <c r="C264" s="213" t="s">
        <v>1132</v>
      </c>
      <c r="D264" s="213" t="s">
        <v>208</v>
      </c>
      <c r="E264" s="214" t="s">
        <v>623</v>
      </c>
      <c r="F264" s="215" t="s">
        <v>624</v>
      </c>
      <c r="G264" s="216" t="s">
        <v>260</v>
      </c>
      <c r="H264" s="217">
        <v>11.699999999999999</v>
      </c>
      <c r="I264" s="218"/>
      <c r="J264" s="219">
        <f>ROUND(I264*H264,2)</f>
        <v>0</v>
      </c>
      <c r="K264" s="215" t="s">
        <v>212</v>
      </c>
      <c r="L264" s="45"/>
      <c r="M264" s="220" t="s">
        <v>19</v>
      </c>
      <c r="N264" s="221" t="s">
        <v>46</v>
      </c>
      <c r="O264" s="85"/>
      <c r="P264" s="222">
        <f>O264*H264</f>
        <v>0</v>
      </c>
      <c r="Q264" s="222">
        <v>0.20219000000000001</v>
      </c>
      <c r="R264" s="222">
        <f>Q264*H264</f>
        <v>2.3656229999999998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149</v>
      </c>
      <c r="AT264" s="224" t="s">
        <v>208</v>
      </c>
      <c r="AU264" s="224" t="s">
        <v>83</v>
      </c>
      <c r="AY264" s="18" t="s">
        <v>205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149</v>
      </c>
      <c r="BM264" s="224" t="s">
        <v>1133</v>
      </c>
    </row>
    <row r="265" s="2" customFormat="1">
      <c r="A265" s="39"/>
      <c r="B265" s="40"/>
      <c r="C265" s="41"/>
      <c r="D265" s="226" t="s">
        <v>215</v>
      </c>
      <c r="E265" s="41"/>
      <c r="F265" s="227" t="s">
        <v>626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215</v>
      </c>
      <c r="AU265" s="18" t="s">
        <v>83</v>
      </c>
    </row>
    <row r="266" s="13" customFormat="1">
      <c r="A266" s="13"/>
      <c r="B266" s="235"/>
      <c r="C266" s="236"/>
      <c r="D266" s="237" t="s">
        <v>250</v>
      </c>
      <c r="E266" s="238" t="s">
        <v>19</v>
      </c>
      <c r="F266" s="239" t="s">
        <v>1134</v>
      </c>
      <c r="G266" s="236"/>
      <c r="H266" s="240">
        <v>11.699999999999999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250</v>
      </c>
      <c r="AU266" s="246" t="s">
        <v>83</v>
      </c>
      <c r="AV266" s="13" t="s">
        <v>83</v>
      </c>
      <c r="AW266" s="13" t="s">
        <v>36</v>
      </c>
      <c r="AX266" s="13" t="s">
        <v>79</v>
      </c>
      <c r="AY266" s="246" t="s">
        <v>205</v>
      </c>
    </row>
    <row r="267" s="2" customFormat="1" ht="16.5" customHeight="1">
      <c r="A267" s="39"/>
      <c r="B267" s="40"/>
      <c r="C267" s="258" t="s">
        <v>1135</v>
      </c>
      <c r="D267" s="258" t="s">
        <v>298</v>
      </c>
      <c r="E267" s="259" t="s">
        <v>388</v>
      </c>
      <c r="F267" s="260" t="s">
        <v>389</v>
      </c>
      <c r="G267" s="261" t="s">
        <v>260</v>
      </c>
      <c r="H267" s="262">
        <v>11.933999999999999</v>
      </c>
      <c r="I267" s="263"/>
      <c r="J267" s="264">
        <f>ROUND(I267*H267,2)</f>
        <v>0</v>
      </c>
      <c r="K267" s="260" t="s">
        <v>212</v>
      </c>
      <c r="L267" s="265"/>
      <c r="M267" s="266" t="s">
        <v>19</v>
      </c>
      <c r="N267" s="267" t="s">
        <v>46</v>
      </c>
      <c r="O267" s="85"/>
      <c r="P267" s="222">
        <f>O267*H267</f>
        <v>0</v>
      </c>
      <c r="Q267" s="222">
        <v>0.080000000000000002</v>
      </c>
      <c r="R267" s="222">
        <f>Q267*H267</f>
        <v>0.95472000000000001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286</v>
      </c>
      <c r="AT267" s="224" t="s">
        <v>298</v>
      </c>
      <c r="AU267" s="224" t="s">
        <v>83</v>
      </c>
      <c r="AY267" s="18" t="s">
        <v>205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149</v>
      </c>
      <c r="BM267" s="224" t="s">
        <v>1136</v>
      </c>
    </row>
    <row r="268" s="13" customFormat="1">
      <c r="A268" s="13"/>
      <c r="B268" s="235"/>
      <c r="C268" s="236"/>
      <c r="D268" s="237" t="s">
        <v>250</v>
      </c>
      <c r="E268" s="236"/>
      <c r="F268" s="239" t="s">
        <v>1137</v>
      </c>
      <c r="G268" s="236"/>
      <c r="H268" s="240">
        <v>11.933999999999999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250</v>
      </c>
      <c r="AU268" s="246" t="s">
        <v>83</v>
      </c>
      <c r="AV268" s="13" t="s">
        <v>83</v>
      </c>
      <c r="AW268" s="13" t="s">
        <v>4</v>
      </c>
      <c r="AX268" s="13" t="s">
        <v>79</v>
      </c>
      <c r="AY268" s="246" t="s">
        <v>205</v>
      </c>
    </row>
    <row r="269" s="2" customFormat="1" ht="24.15" customHeight="1">
      <c r="A269" s="39"/>
      <c r="B269" s="40"/>
      <c r="C269" s="213" t="s">
        <v>1138</v>
      </c>
      <c r="D269" s="213" t="s">
        <v>208</v>
      </c>
      <c r="E269" s="214" t="s">
        <v>382</v>
      </c>
      <c r="F269" s="215" t="s">
        <v>383</v>
      </c>
      <c r="G269" s="216" t="s">
        <v>260</v>
      </c>
      <c r="H269" s="217">
        <v>70.200000000000003</v>
      </c>
      <c r="I269" s="218"/>
      <c r="J269" s="219">
        <f>ROUND(I269*H269,2)</f>
        <v>0</v>
      </c>
      <c r="K269" s="215" t="s">
        <v>212</v>
      </c>
      <c r="L269" s="45"/>
      <c r="M269" s="220" t="s">
        <v>19</v>
      </c>
      <c r="N269" s="221" t="s">
        <v>46</v>
      </c>
      <c r="O269" s="85"/>
      <c r="P269" s="222">
        <f>O269*H269</f>
        <v>0</v>
      </c>
      <c r="Q269" s="222">
        <v>0.15540000000000001</v>
      </c>
      <c r="R269" s="222">
        <f>Q269*H269</f>
        <v>10.909080000000001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149</v>
      </c>
      <c r="AT269" s="224" t="s">
        <v>208</v>
      </c>
      <c r="AU269" s="224" t="s">
        <v>83</v>
      </c>
      <c r="AY269" s="18" t="s">
        <v>205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149</v>
      </c>
      <c r="BM269" s="224" t="s">
        <v>1139</v>
      </c>
    </row>
    <row r="270" s="2" customFormat="1">
      <c r="A270" s="39"/>
      <c r="B270" s="40"/>
      <c r="C270" s="41"/>
      <c r="D270" s="226" t="s">
        <v>215</v>
      </c>
      <c r="E270" s="41"/>
      <c r="F270" s="227" t="s">
        <v>385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215</v>
      </c>
      <c r="AU270" s="18" t="s">
        <v>83</v>
      </c>
    </row>
    <row r="271" s="13" customFormat="1">
      <c r="A271" s="13"/>
      <c r="B271" s="235"/>
      <c r="C271" s="236"/>
      <c r="D271" s="237" t="s">
        <v>250</v>
      </c>
      <c r="E271" s="238" t="s">
        <v>19</v>
      </c>
      <c r="F271" s="239" t="s">
        <v>1140</v>
      </c>
      <c r="G271" s="236"/>
      <c r="H271" s="240">
        <v>170.69999999999999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250</v>
      </c>
      <c r="AU271" s="246" t="s">
        <v>83</v>
      </c>
      <c r="AV271" s="13" t="s">
        <v>83</v>
      </c>
      <c r="AW271" s="13" t="s">
        <v>36</v>
      </c>
      <c r="AX271" s="13" t="s">
        <v>75</v>
      </c>
      <c r="AY271" s="246" t="s">
        <v>205</v>
      </c>
    </row>
    <row r="272" s="13" customFormat="1">
      <c r="A272" s="13"/>
      <c r="B272" s="235"/>
      <c r="C272" s="236"/>
      <c r="D272" s="237" t="s">
        <v>250</v>
      </c>
      <c r="E272" s="238" t="s">
        <v>19</v>
      </c>
      <c r="F272" s="239" t="s">
        <v>1141</v>
      </c>
      <c r="G272" s="236"/>
      <c r="H272" s="240">
        <v>-100.5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250</v>
      </c>
      <c r="AU272" s="246" t="s">
        <v>83</v>
      </c>
      <c r="AV272" s="13" t="s">
        <v>83</v>
      </c>
      <c r="AW272" s="13" t="s">
        <v>36</v>
      </c>
      <c r="AX272" s="13" t="s">
        <v>75</v>
      </c>
      <c r="AY272" s="246" t="s">
        <v>205</v>
      </c>
    </row>
    <row r="273" s="14" customFormat="1">
      <c r="A273" s="14"/>
      <c r="B273" s="247"/>
      <c r="C273" s="248"/>
      <c r="D273" s="237" t="s">
        <v>250</v>
      </c>
      <c r="E273" s="249" t="s">
        <v>19</v>
      </c>
      <c r="F273" s="250" t="s">
        <v>253</v>
      </c>
      <c r="G273" s="248"/>
      <c r="H273" s="251">
        <v>70.200000000000003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250</v>
      </c>
      <c r="AU273" s="257" t="s">
        <v>83</v>
      </c>
      <c r="AV273" s="14" t="s">
        <v>149</v>
      </c>
      <c r="AW273" s="14" t="s">
        <v>36</v>
      </c>
      <c r="AX273" s="14" t="s">
        <v>79</v>
      </c>
      <c r="AY273" s="257" t="s">
        <v>205</v>
      </c>
    </row>
    <row r="274" s="2" customFormat="1" ht="16.5" customHeight="1">
      <c r="A274" s="39"/>
      <c r="B274" s="40"/>
      <c r="C274" s="258" t="s">
        <v>1142</v>
      </c>
      <c r="D274" s="258" t="s">
        <v>298</v>
      </c>
      <c r="E274" s="259" t="s">
        <v>388</v>
      </c>
      <c r="F274" s="260" t="s">
        <v>389</v>
      </c>
      <c r="G274" s="261" t="s">
        <v>260</v>
      </c>
      <c r="H274" s="262">
        <v>62.423999999999999</v>
      </c>
      <c r="I274" s="263"/>
      <c r="J274" s="264">
        <f>ROUND(I274*H274,2)</f>
        <v>0</v>
      </c>
      <c r="K274" s="260" t="s">
        <v>212</v>
      </c>
      <c r="L274" s="265"/>
      <c r="M274" s="266" t="s">
        <v>19</v>
      </c>
      <c r="N274" s="267" t="s">
        <v>46</v>
      </c>
      <c r="O274" s="85"/>
      <c r="P274" s="222">
        <f>O274*H274</f>
        <v>0</v>
      </c>
      <c r="Q274" s="222">
        <v>0.080000000000000002</v>
      </c>
      <c r="R274" s="222">
        <f>Q274*H274</f>
        <v>4.9939200000000001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286</v>
      </c>
      <c r="AT274" s="224" t="s">
        <v>298</v>
      </c>
      <c r="AU274" s="224" t="s">
        <v>83</v>
      </c>
      <c r="AY274" s="18" t="s">
        <v>205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149</v>
      </c>
      <c r="BM274" s="224" t="s">
        <v>1143</v>
      </c>
    </row>
    <row r="275" s="13" customFormat="1">
      <c r="A275" s="13"/>
      <c r="B275" s="235"/>
      <c r="C275" s="236"/>
      <c r="D275" s="237" t="s">
        <v>250</v>
      </c>
      <c r="E275" s="238" t="s">
        <v>19</v>
      </c>
      <c r="F275" s="239" t="s">
        <v>1144</v>
      </c>
      <c r="G275" s="236"/>
      <c r="H275" s="240">
        <v>61.200000000000003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250</v>
      </c>
      <c r="AU275" s="246" t="s">
        <v>83</v>
      </c>
      <c r="AV275" s="13" t="s">
        <v>83</v>
      </c>
      <c r="AW275" s="13" t="s">
        <v>36</v>
      </c>
      <c r="AX275" s="13" t="s">
        <v>79</v>
      </c>
      <c r="AY275" s="246" t="s">
        <v>205</v>
      </c>
    </row>
    <row r="276" s="13" customFormat="1">
      <c r="A276" s="13"/>
      <c r="B276" s="235"/>
      <c r="C276" s="236"/>
      <c r="D276" s="237" t="s">
        <v>250</v>
      </c>
      <c r="E276" s="236"/>
      <c r="F276" s="239" t="s">
        <v>1145</v>
      </c>
      <c r="G276" s="236"/>
      <c r="H276" s="240">
        <v>62.423999999999999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250</v>
      </c>
      <c r="AU276" s="246" t="s">
        <v>83</v>
      </c>
      <c r="AV276" s="13" t="s">
        <v>83</v>
      </c>
      <c r="AW276" s="13" t="s">
        <v>4</v>
      </c>
      <c r="AX276" s="13" t="s">
        <v>79</v>
      </c>
      <c r="AY276" s="246" t="s">
        <v>205</v>
      </c>
    </row>
    <row r="277" s="2" customFormat="1" ht="16.5" customHeight="1">
      <c r="A277" s="39"/>
      <c r="B277" s="40"/>
      <c r="C277" s="258" t="s">
        <v>1146</v>
      </c>
      <c r="D277" s="258" t="s">
        <v>298</v>
      </c>
      <c r="E277" s="259" t="s">
        <v>394</v>
      </c>
      <c r="F277" s="260" t="s">
        <v>395</v>
      </c>
      <c r="G277" s="261" t="s">
        <v>260</v>
      </c>
      <c r="H277" s="262">
        <v>9.1799999999999997</v>
      </c>
      <c r="I277" s="263"/>
      <c r="J277" s="264">
        <f>ROUND(I277*H277,2)</f>
        <v>0</v>
      </c>
      <c r="K277" s="260" t="s">
        <v>212</v>
      </c>
      <c r="L277" s="265"/>
      <c r="M277" s="266" t="s">
        <v>19</v>
      </c>
      <c r="N277" s="267" t="s">
        <v>46</v>
      </c>
      <c r="O277" s="85"/>
      <c r="P277" s="222">
        <f>O277*H277</f>
        <v>0</v>
      </c>
      <c r="Q277" s="222">
        <v>0.065670000000000006</v>
      </c>
      <c r="R277" s="222">
        <f>Q277*H277</f>
        <v>0.60285060000000001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286</v>
      </c>
      <c r="AT277" s="224" t="s">
        <v>298</v>
      </c>
      <c r="AU277" s="224" t="s">
        <v>83</v>
      </c>
      <c r="AY277" s="18" t="s">
        <v>205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149</v>
      </c>
      <c r="BM277" s="224" t="s">
        <v>1147</v>
      </c>
    </row>
    <row r="278" s="13" customFormat="1">
      <c r="A278" s="13"/>
      <c r="B278" s="235"/>
      <c r="C278" s="236"/>
      <c r="D278" s="237" t="s">
        <v>250</v>
      </c>
      <c r="E278" s="238" t="s">
        <v>19</v>
      </c>
      <c r="F278" s="239" t="s">
        <v>637</v>
      </c>
      <c r="G278" s="236"/>
      <c r="H278" s="240">
        <v>9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250</v>
      </c>
      <c r="AU278" s="246" t="s">
        <v>83</v>
      </c>
      <c r="AV278" s="13" t="s">
        <v>83</v>
      </c>
      <c r="AW278" s="13" t="s">
        <v>36</v>
      </c>
      <c r="AX278" s="13" t="s">
        <v>79</v>
      </c>
      <c r="AY278" s="246" t="s">
        <v>205</v>
      </c>
    </row>
    <row r="279" s="13" customFormat="1">
      <c r="A279" s="13"/>
      <c r="B279" s="235"/>
      <c r="C279" s="236"/>
      <c r="D279" s="237" t="s">
        <v>250</v>
      </c>
      <c r="E279" s="236"/>
      <c r="F279" s="239" t="s">
        <v>638</v>
      </c>
      <c r="G279" s="236"/>
      <c r="H279" s="240">
        <v>9.1799999999999997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250</v>
      </c>
      <c r="AU279" s="246" t="s">
        <v>83</v>
      </c>
      <c r="AV279" s="13" t="s">
        <v>83</v>
      </c>
      <c r="AW279" s="13" t="s">
        <v>4</v>
      </c>
      <c r="AX279" s="13" t="s">
        <v>79</v>
      </c>
      <c r="AY279" s="246" t="s">
        <v>205</v>
      </c>
    </row>
    <row r="280" s="2" customFormat="1" ht="24.15" customHeight="1">
      <c r="A280" s="39"/>
      <c r="B280" s="40"/>
      <c r="C280" s="213" t="s">
        <v>1148</v>
      </c>
      <c r="D280" s="213" t="s">
        <v>208</v>
      </c>
      <c r="E280" s="214" t="s">
        <v>400</v>
      </c>
      <c r="F280" s="215" t="s">
        <v>401</v>
      </c>
      <c r="G280" s="216" t="s">
        <v>260</v>
      </c>
      <c r="H280" s="217">
        <v>290.89999999999998</v>
      </c>
      <c r="I280" s="218"/>
      <c r="J280" s="219">
        <f>ROUND(I280*H280,2)</f>
        <v>0</v>
      </c>
      <c r="K280" s="215" t="s">
        <v>212</v>
      </c>
      <c r="L280" s="45"/>
      <c r="M280" s="220" t="s">
        <v>19</v>
      </c>
      <c r="N280" s="221" t="s">
        <v>46</v>
      </c>
      <c r="O280" s="85"/>
      <c r="P280" s="222">
        <f>O280*H280</f>
        <v>0</v>
      </c>
      <c r="Q280" s="222">
        <v>0.10095</v>
      </c>
      <c r="R280" s="222">
        <f>Q280*H280</f>
        <v>29.366354999999999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149</v>
      </c>
      <c r="AT280" s="224" t="s">
        <v>208</v>
      </c>
      <c r="AU280" s="224" t="s">
        <v>83</v>
      </c>
      <c r="AY280" s="18" t="s">
        <v>205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149</v>
      </c>
      <c r="BM280" s="224" t="s">
        <v>1149</v>
      </c>
    </row>
    <row r="281" s="2" customFormat="1">
      <c r="A281" s="39"/>
      <c r="B281" s="40"/>
      <c r="C281" s="41"/>
      <c r="D281" s="226" t="s">
        <v>215</v>
      </c>
      <c r="E281" s="41"/>
      <c r="F281" s="227" t="s">
        <v>403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215</v>
      </c>
      <c r="AU281" s="18" t="s">
        <v>83</v>
      </c>
    </row>
    <row r="282" s="13" customFormat="1">
      <c r="A282" s="13"/>
      <c r="B282" s="235"/>
      <c r="C282" s="236"/>
      <c r="D282" s="237" t="s">
        <v>250</v>
      </c>
      <c r="E282" s="238" t="s">
        <v>19</v>
      </c>
      <c r="F282" s="239" t="s">
        <v>1150</v>
      </c>
      <c r="G282" s="236"/>
      <c r="H282" s="240">
        <v>259.60000000000002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250</v>
      </c>
      <c r="AU282" s="246" t="s">
        <v>83</v>
      </c>
      <c r="AV282" s="13" t="s">
        <v>83</v>
      </c>
      <c r="AW282" s="13" t="s">
        <v>36</v>
      </c>
      <c r="AX282" s="13" t="s">
        <v>75</v>
      </c>
      <c r="AY282" s="246" t="s">
        <v>205</v>
      </c>
    </row>
    <row r="283" s="13" customFormat="1">
      <c r="A283" s="13"/>
      <c r="B283" s="235"/>
      <c r="C283" s="236"/>
      <c r="D283" s="237" t="s">
        <v>250</v>
      </c>
      <c r="E283" s="238" t="s">
        <v>19</v>
      </c>
      <c r="F283" s="239" t="s">
        <v>1151</v>
      </c>
      <c r="G283" s="236"/>
      <c r="H283" s="240">
        <v>31.300000000000001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250</v>
      </c>
      <c r="AU283" s="246" t="s">
        <v>83</v>
      </c>
      <c r="AV283" s="13" t="s">
        <v>83</v>
      </c>
      <c r="AW283" s="13" t="s">
        <v>36</v>
      </c>
      <c r="AX283" s="13" t="s">
        <v>75</v>
      </c>
      <c r="AY283" s="246" t="s">
        <v>205</v>
      </c>
    </row>
    <row r="284" s="14" customFormat="1">
      <c r="A284" s="14"/>
      <c r="B284" s="247"/>
      <c r="C284" s="248"/>
      <c r="D284" s="237" t="s">
        <v>250</v>
      </c>
      <c r="E284" s="249" t="s">
        <v>19</v>
      </c>
      <c r="F284" s="250" t="s">
        <v>253</v>
      </c>
      <c r="G284" s="248"/>
      <c r="H284" s="251">
        <v>290.89999999999998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250</v>
      </c>
      <c r="AU284" s="257" t="s">
        <v>83</v>
      </c>
      <c r="AV284" s="14" t="s">
        <v>149</v>
      </c>
      <c r="AW284" s="14" t="s">
        <v>36</v>
      </c>
      <c r="AX284" s="14" t="s">
        <v>79</v>
      </c>
      <c r="AY284" s="257" t="s">
        <v>205</v>
      </c>
    </row>
    <row r="285" s="2" customFormat="1" ht="16.5" customHeight="1">
      <c r="A285" s="39"/>
      <c r="B285" s="40"/>
      <c r="C285" s="258" t="s">
        <v>1152</v>
      </c>
      <c r="D285" s="258" t="s">
        <v>298</v>
      </c>
      <c r="E285" s="259" t="s">
        <v>407</v>
      </c>
      <c r="F285" s="260" t="s">
        <v>408</v>
      </c>
      <c r="G285" s="261" t="s">
        <v>260</v>
      </c>
      <c r="H285" s="262">
        <v>296.71800000000002</v>
      </c>
      <c r="I285" s="263"/>
      <c r="J285" s="264">
        <f>ROUND(I285*H285,2)</f>
        <v>0</v>
      </c>
      <c r="K285" s="260" t="s">
        <v>212</v>
      </c>
      <c r="L285" s="265"/>
      <c r="M285" s="266" t="s">
        <v>19</v>
      </c>
      <c r="N285" s="267" t="s">
        <v>46</v>
      </c>
      <c r="O285" s="85"/>
      <c r="P285" s="222">
        <f>O285*H285</f>
        <v>0</v>
      </c>
      <c r="Q285" s="222">
        <v>0.028000000000000001</v>
      </c>
      <c r="R285" s="222">
        <f>Q285*H285</f>
        <v>8.3081040000000002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286</v>
      </c>
      <c r="AT285" s="224" t="s">
        <v>298</v>
      </c>
      <c r="AU285" s="224" t="s">
        <v>83</v>
      </c>
      <c r="AY285" s="18" t="s">
        <v>205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149</v>
      </c>
      <c r="BM285" s="224" t="s">
        <v>1153</v>
      </c>
    </row>
    <row r="286" s="13" customFormat="1">
      <c r="A286" s="13"/>
      <c r="B286" s="235"/>
      <c r="C286" s="236"/>
      <c r="D286" s="237" t="s">
        <v>250</v>
      </c>
      <c r="E286" s="236"/>
      <c r="F286" s="239" t="s">
        <v>1154</v>
      </c>
      <c r="G286" s="236"/>
      <c r="H286" s="240">
        <v>296.71800000000002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250</v>
      </c>
      <c r="AU286" s="246" t="s">
        <v>83</v>
      </c>
      <c r="AV286" s="13" t="s">
        <v>83</v>
      </c>
      <c r="AW286" s="13" t="s">
        <v>4</v>
      </c>
      <c r="AX286" s="13" t="s">
        <v>79</v>
      </c>
      <c r="AY286" s="246" t="s">
        <v>205</v>
      </c>
    </row>
    <row r="287" s="2" customFormat="1" ht="24.15" customHeight="1">
      <c r="A287" s="39"/>
      <c r="B287" s="40"/>
      <c r="C287" s="213" t="s">
        <v>1155</v>
      </c>
      <c r="D287" s="213" t="s">
        <v>208</v>
      </c>
      <c r="E287" s="214" t="s">
        <v>1156</v>
      </c>
      <c r="F287" s="215" t="s">
        <v>1157</v>
      </c>
      <c r="G287" s="216" t="s">
        <v>260</v>
      </c>
      <c r="H287" s="217">
        <v>38</v>
      </c>
      <c r="I287" s="218"/>
      <c r="J287" s="219">
        <f>ROUND(I287*H287,2)</f>
        <v>0</v>
      </c>
      <c r="K287" s="215" t="s">
        <v>212</v>
      </c>
      <c r="L287" s="45"/>
      <c r="M287" s="220" t="s">
        <v>19</v>
      </c>
      <c r="N287" s="221" t="s">
        <v>46</v>
      </c>
      <c r="O287" s="85"/>
      <c r="P287" s="222">
        <f>O287*H287</f>
        <v>0</v>
      </c>
      <c r="Q287" s="222">
        <v>0.34612999999999999</v>
      </c>
      <c r="R287" s="222">
        <f>Q287*H287</f>
        <v>13.152939999999999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149</v>
      </c>
      <c r="AT287" s="224" t="s">
        <v>208</v>
      </c>
      <c r="AU287" s="224" t="s">
        <v>83</v>
      </c>
      <c r="AY287" s="18" t="s">
        <v>205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149</v>
      </c>
      <c r="BM287" s="224" t="s">
        <v>1158</v>
      </c>
    </row>
    <row r="288" s="2" customFormat="1">
      <c r="A288" s="39"/>
      <c r="B288" s="40"/>
      <c r="C288" s="41"/>
      <c r="D288" s="226" t="s">
        <v>215</v>
      </c>
      <c r="E288" s="41"/>
      <c r="F288" s="227" t="s">
        <v>1159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215</v>
      </c>
      <c r="AU288" s="18" t="s">
        <v>83</v>
      </c>
    </row>
    <row r="289" s="13" customFormat="1">
      <c r="A289" s="13"/>
      <c r="B289" s="235"/>
      <c r="C289" s="236"/>
      <c r="D289" s="237" t="s">
        <v>250</v>
      </c>
      <c r="E289" s="238" t="s">
        <v>19</v>
      </c>
      <c r="F289" s="239" t="s">
        <v>1160</v>
      </c>
      <c r="G289" s="236"/>
      <c r="H289" s="240">
        <v>38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250</v>
      </c>
      <c r="AU289" s="246" t="s">
        <v>83</v>
      </c>
      <c r="AV289" s="13" t="s">
        <v>83</v>
      </c>
      <c r="AW289" s="13" t="s">
        <v>36</v>
      </c>
      <c r="AX289" s="13" t="s">
        <v>79</v>
      </c>
      <c r="AY289" s="246" t="s">
        <v>205</v>
      </c>
    </row>
    <row r="290" s="2" customFormat="1" ht="16.5" customHeight="1">
      <c r="A290" s="39"/>
      <c r="B290" s="40"/>
      <c r="C290" s="258" t="s">
        <v>1161</v>
      </c>
      <c r="D290" s="258" t="s">
        <v>298</v>
      </c>
      <c r="E290" s="259" t="s">
        <v>1162</v>
      </c>
      <c r="F290" s="260" t="s">
        <v>1163</v>
      </c>
      <c r="G290" s="261" t="s">
        <v>260</v>
      </c>
      <c r="H290" s="262">
        <v>30.600000000000001</v>
      </c>
      <c r="I290" s="263"/>
      <c r="J290" s="264">
        <f>ROUND(I290*H290,2)</f>
        <v>0</v>
      </c>
      <c r="K290" s="260" t="s">
        <v>212</v>
      </c>
      <c r="L290" s="265"/>
      <c r="M290" s="266" t="s">
        <v>19</v>
      </c>
      <c r="N290" s="267" t="s">
        <v>46</v>
      </c>
      <c r="O290" s="85"/>
      <c r="P290" s="222">
        <f>O290*H290</f>
        <v>0</v>
      </c>
      <c r="Q290" s="222">
        <v>0.22500000000000001</v>
      </c>
      <c r="R290" s="222">
        <f>Q290*H290</f>
        <v>6.8850000000000007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286</v>
      </c>
      <c r="AT290" s="224" t="s">
        <v>298</v>
      </c>
      <c r="AU290" s="224" t="s">
        <v>83</v>
      </c>
      <c r="AY290" s="18" t="s">
        <v>205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149</v>
      </c>
      <c r="BM290" s="224" t="s">
        <v>1164</v>
      </c>
    </row>
    <row r="291" s="13" customFormat="1">
      <c r="A291" s="13"/>
      <c r="B291" s="235"/>
      <c r="C291" s="236"/>
      <c r="D291" s="237" t="s">
        <v>250</v>
      </c>
      <c r="E291" s="238" t="s">
        <v>19</v>
      </c>
      <c r="F291" s="239" t="s">
        <v>1165</v>
      </c>
      <c r="G291" s="236"/>
      <c r="H291" s="240">
        <v>30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250</v>
      </c>
      <c r="AU291" s="246" t="s">
        <v>83</v>
      </c>
      <c r="AV291" s="13" t="s">
        <v>83</v>
      </c>
      <c r="AW291" s="13" t="s">
        <v>36</v>
      </c>
      <c r="AX291" s="13" t="s">
        <v>79</v>
      </c>
      <c r="AY291" s="246" t="s">
        <v>205</v>
      </c>
    </row>
    <row r="292" s="13" customFormat="1">
      <c r="A292" s="13"/>
      <c r="B292" s="235"/>
      <c r="C292" s="236"/>
      <c r="D292" s="237" t="s">
        <v>250</v>
      </c>
      <c r="E292" s="236"/>
      <c r="F292" s="239" t="s">
        <v>1166</v>
      </c>
      <c r="G292" s="236"/>
      <c r="H292" s="240">
        <v>30.600000000000001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250</v>
      </c>
      <c r="AU292" s="246" t="s">
        <v>83</v>
      </c>
      <c r="AV292" s="13" t="s">
        <v>83</v>
      </c>
      <c r="AW292" s="13" t="s">
        <v>4</v>
      </c>
      <c r="AX292" s="13" t="s">
        <v>79</v>
      </c>
      <c r="AY292" s="246" t="s">
        <v>205</v>
      </c>
    </row>
    <row r="293" s="2" customFormat="1" ht="16.5" customHeight="1">
      <c r="A293" s="39"/>
      <c r="B293" s="40"/>
      <c r="C293" s="258" t="s">
        <v>1167</v>
      </c>
      <c r="D293" s="258" t="s">
        <v>298</v>
      </c>
      <c r="E293" s="259" t="s">
        <v>1168</v>
      </c>
      <c r="F293" s="260" t="s">
        <v>1169</v>
      </c>
      <c r="G293" s="261" t="s">
        <v>260</v>
      </c>
      <c r="H293" s="262">
        <v>8.1600000000000001</v>
      </c>
      <c r="I293" s="263"/>
      <c r="J293" s="264">
        <f>ROUND(I293*H293,2)</f>
        <v>0</v>
      </c>
      <c r="K293" s="260" t="s">
        <v>212</v>
      </c>
      <c r="L293" s="265"/>
      <c r="M293" s="266" t="s">
        <v>19</v>
      </c>
      <c r="N293" s="267" t="s">
        <v>46</v>
      </c>
      <c r="O293" s="85"/>
      <c r="P293" s="222">
        <f>O293*H293</f>
        <v>0</v>
      </c>
      <c r="Q293" s="222">
        <v>0.14999999999999999</v>
      </c>
      <c r="R293" s="222">
        <f>Q293*H293</f>
        <v>1.224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286</v>
      </c>
      <c r="AT293" s="224" t="s">
        <v>298</v>
      </c>
      <c r="AU293" s="224" t="s">
        <v>83</v>
      </c>
      <c r="AY293" s="18" t="s">
        <v>205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149</v>
      </c>
      <c r="BM293" s="224" t="s">
        <v>1170</v>
      </c>
    </row>
    <row r="294" s="13" customFormat="1">
      <c r="A294" s="13"/>
      <c r="B294" s="235"/>
      <c r="C294" s="236"/>
      <c r="D294" s="237" t="s">
        <v>250</v>
      </c>
      <c r="E294" s="238" t="s">
        <v>19</v>
      </c>
      <c r="F294" s="239" t="s">
        <v>1171</v>
      </c>
      <c r="G294" s="236"/>
      <c r="H294" s="240">
        <v>8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250</v>
      </c>
      <c r="AU294" s="246" t="s">
        <v>83</v>
      </c>
      <c r="AV294" s="13" t="s">
        <v>83</v>
      </c>
      <c r="AW294" s="13" t="s">
        <v>36</v>
      </c>
      <c r="AX294" s="13" t="s">
        <v>79</v>
      </c>
      <c r="AY294" s="246" t="s">
        <v>205</v>
      </c>
    </row>
    <row r="295" s="13" customFormat="1">
      <c r="A295" s="13"/>
      <c r="B295" s="235"/>
      <c r="C295" s="236"/>
      <c r="D295" s="237" t="s">
        <v>250</v>
      </c>
      <c r="E295" s="236"/>
      <c r="F295" s="239" t="s">
        <v>1172</v>
      </c>
      <c r="G295" s="236"/>
      <c r="H295" s="240">
        <v>8.1600000000000001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250</v>
      </c>
      <c r="AU295" s="246" t="s">
        <v>83</v>
      </c>
      <c r="AV295" s="13" t="s">
        <v>83</v>
      </c>
      <c r="AW295" s="13" t="s">
        <v>4</v>
      </c>
      <c r="AX295" s="13" t="s">
        <v>79</v>
      </c>
      <c r="AY295" s="246" t="s">
        <v>205</v>
      </c>
    </row>
    <row r="296" s="2" customFormat="1" ht="16.5" customHeight="1">
      <c r="A296" s="39"/>
      <c r="B296" s="40"/>
      <c r="C296" s="213" t="s">
        <v>1173</v>
      </c>
      <c r="D296" s="213" t="s">
        <v>208</v>
      </c>
      <c r="E296" s="214" t="s">
        <v>412</v>
      </c>
      <c r="F296" s="215" t="s">
        <v>413</v>
      </c>
      <c r="G296" s="216" t="s">
        <v>247</v>
      </c>
      <c r="H296" s="217">
        <v>18.800000000000001</v>
      </c>
      <c r="I296" s="218"/>
      <c r="J296" s="219">
        <f>ROUND(I296*H296,2)</f>
        <v>0</v>
      </c>
      <c r="K296" s="215" t="s">
        <v>212</v>
      </c>
      <c r="L296" s="45"/>
      <c r="M296" s="220" t="s">
        <v>19</v>
      </c>
      <c r="N296" s="221" t="s">
        <v>46</v>
      </c>
      <c r="O296" s="85"/>
      <c r="P296" s="222">
        <f>O296*H296</f>
        <v>0</v>
      </c>
      <c r="Q296" s="222">
        <v>0.00036000000000000002</v>
      </c>
      <c r="R296" s="222">
        <f>Q296*H296</f>
        <v>0.0067680000000000006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149</v>
      </c>
      <c r="AT296" s="224" t="s">
        <v>208</v>
      </c>
      <c r="AU296" s="224" t="s">
        <v>83</v>
      </c>
      <c r="AY296" s="18" t="s">
        <v>205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149</v>
      </c>
      <c r="BM296" s="224" t="s">
        <v>1174</v>
      </c>
    </row>
    <row r="297" s="2" customFormat="1">
      <c r="A297" s="39"/>
      <c r="B297" s="40"/>
      <c r="C297" s="41"/>
      <c r="D297" s="226" t="s">
        <v>215</v>
      </c>
      <c r="E297" s="41"/>
      <c r="F297" s="227" t="s">
        <v>415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215</v>
      </c>
      <c r="AU297" s="18" t="s">
        <v>83</v>
      </c>
    </row>
    <row r="298" s="13" customFormat="1">
      <c r="A298" s="13"/>
      <c r="B298" s="235"/>
      <c r="C298" s="236"/>
      <c r="D298" s="237" t="s">
        <v>250</v>
      </c>
      <c r="E298" s="238" t="s">
        <v>19</v>
      </c>
      <c r="F298" s="239" t="s">
        <v>1118</v>
      </c>
      <c r="G298" s="236"/>
      <c r="H298" s="240">
        <v>18.800000000000001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250</v>
      </c>
      <c r="AU298" s="246" t="s">
        <v>83</v>
      </c>
      <c r="AV298" s="13" t="s">
        <v>83</v>
      </c>
      <c r="AW298" s="13" t="s">
        <v>36</v>
      </c>
      <c r="AX298" s="13" t="s">
        <v>79</v>
      </c>
      <c r="AY298" s="246" t="s">
        <v>205</v>
      </c>
    </row>
    <row r="299" s="2" customFormat="1" ht="33" customHeight="1">
      <c r="A299" s="39"/>
      <c r="B299" s="40"/>
      <c r="C299" s="213" t="s">
        <v>1175</v>
      </c>
      <c r="D299" s="213" t="s">
        <v>208</v>
      </c>
      <c r="E299" s="214" t="s">
        <v>531</v>
      </c>
      <c r="F299" s="215" t="s">
        <v>532</v>
      </c>
      <c r="G299" s="216" t="s">
        <v>366</v>
      </c>
      <c r="H299" s="217">
        <v>5</v>
      </c>
      <c r="I299" s="218"/>
      <c r="J299" s="219">
        <f>ROUND(I299*H299,2)</f>
        <v>0</v>
      </c>
      <c r="K299" s="215" t="s">
        <v>212</v>
      </c>
      <c r="L299" s="45"/>
      <c r="M299" s="220" t="s">
        <v>19</v>
      </c>
      <c r="N299" s="221" t="s">
        <v>46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0.082000000000000003</v>
      </c>
      <c r="T299" s="223">
        <f>S299*H299</f>
        <v>0.41000000000000003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149</v>
      </c>
      <c r="AT299" s="224" t="s">
        <v>208</v>
      </c>
      <c r="AU299" s="224" t="s">
        <v>83</v>
      </c>
      <c r="AY299" s="18" t="s">
        <v>205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79</v>
      </c>
      <c r="BK299" s="225">
        <f>ROUND(I299*H299,2)</f>
        <v>0</v>
      </c>
      <c r="BL299" s="18" t="s">
        <v>149</v>
      </c>
      <c r="BM299" s="224" t="s">
        <v>1176</v>
      </c>
    </row>
    <row r="300" s="2" customFormat="1">
      <c r="A300" s="39"/>
      <c r="B300" s="40"/>
      <c r="C300" s="41"/>
      <c r="D300" s="226" t="s">
        <v>215</v>
      </c>
      <c r="E300" s="41"/>
      <c r="F300" s="227" t="s">
        <v>534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215</v>
      </c>
      <c r="AU300" s="18" t="s">
        <v>83</v>
      </c>
    </row>
    <row r="301" s="13" customFormat="1">
      <c r="A301" s="13"/>
      <c r="B301" s="235"/>
      <c r="C301" s="236"/>
      <c r="D301" s="237" t="s">
        <v>250</v>
      </c>
      <c r="E301" s="238" t="s">
        <v>19</v>
      </c>
      <c r="F301" s="239" t="s">
        <v>1177</v>
      </c>
      <c r="G301" s="236"/>
      <c r="H301" s="240">
        <v>3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250</v>
      </c>
      <c r="AU301" s="246" t="s">
        <v>83</v>
      </c>
      <c r="AV301" s="13" t="s">
        <v>83</v>
      </c>
      <c r="AW301" s="13" t="s">
        <v>36</v>
      </c>
      <c r="AX301" s="13" t="s">
        <v>75</v>
      </c>
      <c r="AY301" s="246" t="s">
        <v>205</v>
      </c>
    </row>
    <row r="302" s="13" customFormat="1">
      <c r="A302" s="13"/>
      <c r="B302" s="235"/>
      <c r="C302" s="236"/>
      <c r="D302" s="237" t="s">
        <v>250</v>
      </c>
      <c r="E302" s="238" t="s">
        <v>19</v>
      </c>
      <c r="F302" s="239" t="s">
        <v>1178</v>
      </c>
      <c r="G302" s="236"/>
      <c r="H302" s="240">
        <v>2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250</v>
      </c>
      <c r="AU302" s="246" t="s">
        <v>83</v>
      </c>
      <c r="AV302" s="13" t="s">
        <v>83</v>
      </c>
      <c r="AW302" s="13" t="s">
        <v>36</v>
      </c>
      <c r="AX302" s="13" t="s">
        <v>75</v>
      </c>
      <c r="AY302" s="246" t="s">
        <v>205</v>
      </c>
    </row>
    <row r="303" s="14" customFormat="1">
      <c r="A303" s="14"/>
      <c r="B303" s="247"/>
      <c r="C303" s="248"/>
      <c r="D303" s="237" t="s">
        <v>250</v>
      </c>
      <c r="E303" s="249" t="s">
        <v>19</v>
      </c>
      <c r="F303" s="250" t="s">
        <v>253</v>
      </c>
      <c r="G303" s="248"/>
      <c r="H303" s="251">
        <v>5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250</v>
      </c>
      <c r="AU303" s="257" t="s">
        <v>83</v>
      </c>
      <c r="AV303" s="14" t="s">
        <v>149</v>
      </c>
      <c r="AW303" s="14" t="s">
        <v>36</v>
      </c>
      <c r="AX303" s="14" t="s">
        <v>79</v>
      </c>
      <c r="AY303" s="257" t="s">
        <v>205</v>
      </c>
    </row>
    <row r="304" s="2" customFormat="1" ht="16.5" customHeight="1">
      <c r="A304" s="39"/>
      <c r="B304" s="40"/>
      <c r="C304" s="213" t="s">
        <v>1179</v>
      </c>
      <c r="D304" s="213" t="s">
        <v>208</v>
      </c>
      <c r="E304" s="214" t="s">
        <v>1180</v>
      </c>
      <c r="F304" s="215" t="s">
        <v>1181</v>
      </c>
      <c r="G304" s="216" t="s">
        <v>267</v>
      </c>
      <c r="H304" s="217">
        <v>30.625</v>
      </c>
      <c r="I304" s="218"/>
      <c r="J304" s="219">
        <f>ROUND(I304*H304,2)</f>
        <v>0</v>
      </c>
      <c r="K304" s="215" t="s">
        <v>212</v>
      </c>
      <c r="L304" s="45"/>
      <c r="M304" s="220" t="s">
        <v>19</v>
      </c>
      <c r="N304" s="221" t="s">
        <v>46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0.039</v>
      </c>
      <c r="T304" s="223">
        <f>S304*H304</f>
        <v>1.194375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149</v>
      </c>
      <c r="AT304" s="224" t="s">
        <v>208</v>
      </c>
      <c r="AU304" s="224" t="s">
        <v>83</v>
      </c>
      <c r="AY304" s="18" t="s">
        <v>205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149</v>
      </c>
      <c r="BM304" s="224" t="s">
        <v>1182</v>
      </c>
    </row>
    <row r="305" s="2" customFormat="1">
      <c r="A305" s="39"/>
      <c r="B305" s="40"/>
      <c r="C305" s="41"/>
      <c r="D305" s="226" t="s">
        <v>215</v>
      </c>
      <c r="E305" s="41"/>
      <c r="F305" s="227" t="s">
        <v>1183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215</v>
      </c>
      <c r="AU305" s="18" t="s">
        <v>83</v>
      </c>
    </row>
    <row r="306" s="13" customFormat="1">
      <c r="A306" s="13"/>
      <c r="B306" s="235"/>
      <c r="C306" s="236"/>
      <c r="D306" s="237" t="s">
        <v>250</v>
      </c>
      <c r="E306" s="238" t="s">
        <v>19</v>
      </c>
      <c r="F306" s="239" t="s">
        <v>1184</v>
      </c>
      <c r="G306" s="236"/>
      <c r="H306" s="240">
        <v>30.625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250</v>
      </c>
      <c r="AU306" s="246" t="s">
        <v>83</v>
      </c>
      <c r="AV306" s="13" t="s">
        <v>83</v>
      </c>
      <c r="AW306" s="13" t="s">
        <v>36</v>
      </c>
      <c r="AX306" s="13" t="s">
        <v>79</v>
      </c>
      <c r="AY306" s="246" t="s">
        <v>205</v>
      </c>
    </row>
    <row r="307" s="12" customFormat="1" ht="22.8" customHeight="1">
      <c r="A307" s="12"/>
      <c r="B307" s="197"/>
      <c r="C307" s="198"/>
      <c r="D307" s="199" t="s">
        <v>74</v>
      </c>
      <c r="E307" s="211" t="s">
        <v>416</v>
      </c>
      <c r="F307" s="211" t="s">
        <v>417</v>
      </c>
      <c r="G307" s="198"/>
      <c r="H307" s="198"/>
      <c r="I307" s="201"/>
      <c r="J307" s="212">
        <f>BK307</f>
        <v>0</v>
      </c>
      <c r="K307" s="198"/>
      <c r="L307" s="203"/>
      <c r="M307" s="204"/>
      <c r="N307" s="205"/>
      <c r="O307" s="205"/>
      <c r="P307" s="206">
        <f>SUM(P308:P325)</f>
        <v>0</v>
      </c>
      <c r="Q307" s="205"/>
      <c r="R307" s="206">
        <f>SUM(R308:R325)</f>
        <v>0</v>
      </c>
      <c r="S307" s="205"/>
      <c r="T307" s="207">
        <f>SUM(T308:T325)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8" t="s">
        <v>79</v>
      </c>
      <c r="AT307" s="209" t="s">
        <v>74</v>
      </c>
      <c r="AU307" s="209" t="s">
        <v>79</v>
      </c>
      <c r="AY307" s="208" t="s">
        <v>205</v>
      </c>
      <c r="BK307" s="210">
        <f>SUM(BK308:BK325)</f>
        <v>0</v>
      </c>
    </row>
    <row r="308" s="2" customFormat="1" ht="24.15" customHeight="1">
      <c r="A308" s="39"/>
      <c r="B308" s="40"/>
      <c r="C308" s="213" t="s">
        <v>1185</v>
      </c>
      <c r="D308" s="213" t="s">
        <v>208</v>
      </c>
      <c r="E308" s="214" t="s">
        <v>537</v>
      </c>
      <c r="F308" s="215" t="s">
        <v>538</v>
      </c>
      <c r="G308" s="216" t="s">
        <v>301</v>
      </c>
      <c r="H308" s="217">
        <v>13.6</v>
      </c>
      <c r="I308" s="218"/>
      <c r="J308" s="219">
        <f>ROUND(I308*H308,2)</f>
        <v>0</v>
      </c>
      <c r="K308" s="215" t="s">
        <v>212</v>
      </c>
      <c r="L308" s="45"/>
      <c r="M308" s="220" t="s">
        <v>19</v>
      </c>
      <c r="N308" s="221" t="s">
        <v>46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149</v>
      </c>
      <c r="AT308" s="224" t="s">
        <v>208</v>
      </c>
      <c r="AU308" s="224" t="s">
        <v>83</v>
      </c>
      <c r="AY308" s="18" t="s">
        <v>205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149</v>
      </c>
      <c r="BM308" s="224" t="s">
        <v>1186</v>
      </c>
    </row>
    <row r="309" s="2" customFormat="1">
      <c r="A309" s="39"/>
      <c r="B309" s="40"/>
      <c r="C309" s="41"/>
      <c r="D309" s="226" t="s">
        <v>215</v>
      </c>
      <c r="E309" s="41"/>
      <c r="F309" s="227" t="s">
        <v>540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215</v>
      </c>
      <c r="AU309" s="18" t="s">
        <v>83</v>
      </c>
    </row>
    <row r="310" s="13" customFormat="1">
      <c r="A310" s="13"/>
      <c r="B310" s="235"/>
      <c r="C310" s="236"/>
      <c r="D310" s="237" t="s">
        <v>250</v>
      </c>
      <c r="E310" s="238" t="s">
        <v>19</v>
      </c>
      <c r="F310" s="239" t="s">
        <v>1187</v>
      </c>
      <c r="G310" s="236"/>
      <c r="H310" s="240">
        <v>13.6</v>
      </c>
      <c r="I310" s="241"/>
      <c r="J310" s="236"/>
      <c r="K310" s="236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250</v>
      </c>
      <c r="AU310" s="246" t="s">
        <v>83</v>
      </c>
      <c r="AV310" s="13" t="s">
        <v>83</v>
      </c>
      <c r="AW310" s="13" t="s">
        <v>36</v>
      </c>
      <c r="AX310" s="13" t="s">
        <v>79</v>
      </c>
      <c r="AY310" s="246" t="s">
        <v>205</v>
      </c>
    </row>
    <row r="311" s="2" customFormat="1" ht="24.15" customHeight="1">
      <c r="A311" s="39"/>
      <c r="B311" s="40"/>
      <c r="C311" s="213" t="s">
        <v>1188</v>
      </c>
      <c r="D311" s="213" t="s">
        <v>208</v>
      </c>
      <c r="E311" s="214" t="s">
        <v>543</v>
      </c>
      <c r="F311" s="215" t="s">
        <v>427</v>
      </c>
      <c r="G311" s="216" t="s">
        <v>301</v>
      </c>
      <c r="H311" s="217">
        <v>530.39999999999998</v>
      </c>
      <c r="I311" s="218"/>
      <c r="J311" s="219">
        <f>ROUND(I311*H311,2)</f>
        <v>0</v>
      </c>
      <c r="K311" s="215" t="s">
        <v>212</v>
      </c>
      <c r="L311" s="45"/>
      <c r="M311" s="220" t="s">
        <v>19</v>
      </c>
      <c r="N311" s="221" t="s">
        <v>46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149</v>
      </c>
      <c r="AT311" s="224" t="s">
        <v>208</v>
      </c>
      <c r="AU311" s="224" t="s">
        <v>83</v>
      </c>
      <c r="AY311" s="18" t="s">
        <v>205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149</v>
      </c>
      <c r="BM311" s="224" t="s">
        <v>1189</v>
      </c>
    </row>
    <row r="312" s="2" customFormat="1">
      <c r="A312" s="39"/>
      <c r="B312" s="40"/>
      <c r="C312" s="41"/>
      <c r="D312" s="226" t="s">
        <v>215</v>
      </c>
      <c r="E312" s="41"/>
      <c r="F312" s="227" t="s">
        <v>545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215</v>
      </c>
      <c r="AU312" s="18" t="s">
        <v>83</v>
      </c>
    </row>
    <row r="313" s="13" customFormat="1">
      <c r="A313" s="13"/>
      <c r="B313" s="235"/>
      <c r="C313" s="236"/>
      <c r="D313" s="237" t="s">
        <v>250</v>
      </c>
      <c r="E313" s="236"/>
      <c r="F313" s="239" t="s">
        <v>1190</v>
      </c>
      <c r="G313" s="236"/>
      <c r="H313" s="240">
        <v>530.39999999999998</v>
      </c>
      <c r="I313" s="241"/>
      <c r="J313" s="236"/>
      <c r="K313" s="236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250</v>
      </c>
      <c r="AU313" s="246" t="s">
        <v>83</v>
      </c>
      <c r="AV313" s="13" t="s">
        <v>83</v>
      </c>
      <c r="AW313" s="13" t="s">
        <v>4</v>
      </c>
      <c r="AX313" s="13" t="s">
        <v>79</v>
      </c>
      <c r="AY313" s="246" t="s">
        <v>205</v>
      </c>
    </row>
    <row r="314" s="2" customFormat="1" ht="24.15" customHeight="1">
      <c r="A314" s="39"/>
      <c r="B314" s="40"/>
      <c r="C314" s="213" t="s">
        <v>1191</v>
      </c>
      <c r="D314" s="213" t="s">
        <v>208</v>
      </c>
      <c r="E314" s="214" t="s">
        <v>419</v>
      </c>
      <c r="F314" s="215" t="s">
        <v>420</v>
      </c>
      <c r="G314" s="216" t="s">
        <v>301</v>
      </c>
      <c r="H314" s="217">
        <v>93.459999999999994</v>
      </c>
      <c r="I314" s="218"/>
      <c r="J314" s="219">
        <f>ROUND(I314*H314,2)</f>
        <v>0</v>
      </c>
      <c r="K314" s="215" t="s">
        <v>212</v>
      </c>
      <c r="L314" s="45"/>
      <c r="M314" s="220" t="s">
        <v>19</v>
      </c>
      <c r="N314" s="221" t="s">
        <v>46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149</v>
      </c>
      <c r="AT314" s="224" t="s">
        <v>208</v>
      </c>
      <c r="AU314" s="224" t="s">
        <v>83</v>
      </c>
      <c r="AY314" s="18" t="s">
        <v>205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149</v>
      </c>
      <c r="BM314" s="224" t="s">
        <v>1192</v>
      </c>
    </row>
    <row r="315" s="2" customFormat="1">
      <c r="A315" s="39"/>
      <c r="B315" s="40"/>
      <c r="C315" s="41"/>
      <c r="D315" s="226" t="s">
        <v>215</v>
      </c>
      <c r="E315" s="41"/>
      <c r="F315" s="227" t="s">
        <v>422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215</v>
      </c>
      <c r="AU315" s="18" t="s">
        <v>83</v>
      </c>
    </row>
    <row r="316" s="13" customFormat="1">
      <c r="A316" s="13"/>
      <c r="B316" s="235"/>
      <c r="C316" s="236"/>
      <c r="D316" s="237" t="s">
        <v>250</v>
      </c>
      <c r="E316" s="238" t="s">
        <v>19</v>
      </c>
      <c r="F316" s="239" t="s">
        <v>1193</v>
      </c>
      <c r="G316" s="236"/>
      <c r="H316" s="240">
        <v>75.100999999999999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250</v>
      </c>
      <c r="AU316" s="246" t="s">
        <v>83</v>
      </c>
      <c r="AV316" s="13" t="s">
        <v>83</v>
      </c>
      <c r="AW316" s="13" t="s">
        <v>36</v>
      </c>
      <c r="AX316" s="13" t="s">
        <v>75</v>
      </c>
      <c r="AY316" s="246" t="s">
        <v>205</v>
      </c>
    </row>
    <row r="317" s="13" customFormat="1">
      <c r="A317" s="13"/>
      <c r="B317" s="235"/>
      <c r="C317" s="236"/>
      <c r="D317" s="237" t="s">
        <v>250</v>
      </c>
      <c r="E317" s="238" t="s">
        <v>19</v>
      </c>
      <c r="F317" s="239" t="s">
        <v>1194</v>
      </c>
      <c r="G317" s="236"/>
      <c r="H317" s="240">
        <v>17.164999999999999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250</v>
      </c>
      <c r="AU317" s="246" t="s">
        <v>83</v>
      </c>
      <c r="AV317" s="13" t="s">
        <v>83</v>
      </c>
      <c r="AW317" s="13" t="s">
        <v>36</v>
      </c>
      <c r="AX317" s="13" t="s">
        <v>75</v>
      </c>
      <c r="AY317" s="246" t="s">
        <v>205</v>
      </c>
    </row>
    <row r="318" s="13" customFormat="1">
      <c r="A318" s="13"/>
      <c r="B318" s="235"/>
      <c r="C318" s="236"/>
      <c r="D318" s="237" t="s">
        <v>250</v>
      </c>
      <c r="E318" s="238" t="s">
        <v>19</v>
      </c>
      <c r="F318" s="239" t="s">
        <v>1195</v>
      </c>
      <c r="G318" s="236"/>
      <c r="H318" s="240">
        <v>1.0940000000000001</v>
      </c>
      <c r="I318" s="241"/>
      <c r="J318" s="236"/>
      <c r="K318" s="236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250</v>
      </c>
      <c r="AU318" s="246" t="s">
        <v>83</v>
      </c>
      <c r="AV318" s="13" t="s">
        <v>83</v>
      </c>
      <c r="AW318" s="13" t="s">
        <v>36</v>
      </c>
      <c r="AX318" s="13" t="s">
        <v>75</v>
      </c>
      <c r="AY318" s="246" t="s">
        <v>205</v>
      </c>
    </row>
    <row r="319" s="13" customFormat="1">
      <c r="A319" s="13"/>
      <c r="B319" s="235"/>
      <c r="C319" s="236"/>
      <c r="D319" s="237" t="s">
        <v>250</v>
      </c>
      <c r="E319" s="238" t="s">
        <v>19</v>
      </c>
      <c r="F319" s="239" t="s">
        <v>1196</v>
      </c>
      <c r="G319" s="236"/>
      <c r="H319" s="240">
        <v>0.10000000000000001</v>
      </c>
      <c r="I319" s="241"/>
      <c r="J319" s="236"/>
      <c r="K319" s="236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250</v>
      </c>
      <c r="AU319" s="246" t="s">
        <v>83</v>
      </c>
      <c r="AV319" s="13" t="s">
        <v>83</v>
      </c>
      <c r="AW319" s="13" t="s">
        <v>36</v>
      </c>
      <c r="AX319" s="13" t="s">
        <v>75</v>
      </c>
      <c r="AY319" s="246" t="s">
        <v>205</v>
      </c>
    </row>
    <row r="320" s="14" customFormat="1">
      <c r="A320" s="14"/>
      <c r="B320" s="247"/>
      <c r="C320" s="248"/>
      <c r="D320" s="237" t="s">
        <v>250</v>
      </c>
      <c r="E320" s="249" t="s">
        <v>19</v>
      </c>
      <c r="F320" s="250" t="s">
        <v>253</v>
      </c>
      <c r="G320" s="248"/>
      <c r="H320" s="251">
        <v>93.45999999999998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250</v>
      </c>
      <c r="AU320" s="257" t="s">
        <v>83</v>
      </c>
      <c r="AV320" s="14" t="s">
        <v>149</v>
      </c>
      <c r="AW320" s="14" t="s">
        <v>36</v>
      </c>
      <c r="AX320" s="14" t="s">
        <v>79</v>
      </c>
      <c r="AY320" s="257" t="s">
        <v>205</v>
      </c>
    </row>
    <row r="321" s="2" customFormat="1" ht="24.15" customHeight="1">
      <c r="A321" s="39"/>
      <c r="B321" s="40"/>
      <c r="C321" s="213" t="s">
        <v>1197</v>
      </c>
      <c r="D321" s="213" t="s">
        <v>208</v>
      </c>
      <c r="E321" s="214" t="s">
        <v>426</v>
      </c>
      <c r="F321" s="215" t="s">
        <v>427</v>
      </c>
      <c r="G321" s="216" t="s">
        <v>301</v>
      </c>
      <c r="H321" s="217">
        <v>3360.0839999999998</v>
      </c>
      <c r="I321" s="218"/>
      <c r="J321" s="219">
        <f>ROUND(I321*H321,2)</f>
        <v>0</v>
      </c>
      <c r="K321" s="215" t="s">
        <v>212</v>
      </c>
      <c r="L321" s="45"/>
      <c r="M321" s="220" t="s">
        <v>19</v>
      </c>
      <c r="N321" s="221" t="s">
        <v>46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149</v>
      </c>
      <c r="AT321" s="224" t="s">
        <v>208</v>
      </c>
      <c r="AU321" s="224" t="s">
        <v>83</v>
      </c>
      <c r="AY321" s="18" t="s">
        <v>205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149</v>
      </c>
      <c r="BM321" s="224" t="s">
        <v>1198</v>
      </c>
    </row>
    <row r="322" s="2" customFormat="1">
      <c r="A322" s="39"/>
      <c r="B322" s="40"/>
      <c r="C322" s="41"/>
      <c r="D322" s="226" t="s">
        <v>215</v>
      </c>
      <c r="E322" s="41"/>
      <c r="F322" s="227" t="s">
        <v>429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215</v>
      </c>
      <c r="AU322" s="18" t="s">
        <v>83</v>
      </c>
    </row>
    <row r="323" s="13" customFormat="1">
      <c r="A323" s="13"/>
      <c r="B323" s="235"/>
      <c r="C323" s="236"/>
      <c r="D323" s="237" t="s">
        <v>250</v>
      </c>
      <c r="E323" s="236"/>
      <c r="F323" s="239" t="s">
        <v>1199</v>
      </c>
      <c r="G323" s="236"/>
      <c r="H323" s="240">
        <v>3360.0839999999998</v>
      </c>
      <c r="I323" s="241"/>
      <c r="J323" s="236"/>
      <c r="K323" s="236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250</v>
      </c>
      <c r="AU323" s="246" t="s">
        <v>83</v>
      </c>
      <c r="AV323" s="13" t="s">
        <v>83</v>
      </c>
      <c r="AW323" s="13" t="s">
        <v>4</v>
      </c>
      <c r="AX323" s="13" t="s">
        <v>79</v>
      </c>
      <c r="AY323" s="246" t="s">
        <v>205</v>
      </c>
    </row>
    <row r="324" s="2" customFormat="1" ht="16.5" customHeight="1">
      <c r="A324" s="39"/>
      <c r="B324" s="40"/>
      <c r="C324" s="213" t="s">
        <v>1200</v>
      </c>
      <c r="D324" s="213" t="s">
        <v>208</v>
      </c>
      <c r="E324" s="214" t="s">
        <v>432</v>
      </c>
      <c r="F324" s="215" t="s">
        <v>433</v>
      </c>
      <c r="G324" s="216" t="s">
        <v>301</v>
      </c>
      <c r="H324" s="217">
        <v>107.059</v>
      </c>
      <c r="I324" s="218"/>
      <c r="J324" s="219">
        <f>ROUND(I324*H324,2)</f>
        <v>0</v>
      </c>
      <c r="K324" s="215" t="s">
        <v>212</v>
      </c>
      <c r="L324" s="45"/>
      <c r="M324" s="220" t="s">
        <v>19</v>
      </c>
      <c r="N324" s="221" t="s">
        <v>46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149</v>
      </c>
      <c r="AT324" s="224" t="s">
        <v>208</v>
      </c>
      <c r="AU324" s="224" t="s">
        <v>83</v>
      </c>
      <c r="AY324" s="18" t="s">
        <v>205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149</v>
      </c>
      <c r="BM324" s="224" t="s">
        <v>1201</v>
      </c>
    </row>
    <row r="325" s="2" customFormat="1">
      <c r="A325" s="39"/>
      <c r="B325" s="40"/>
      <c r="C325" s="41"/>
      <c r="D325" s="226" t="s">
        <v>215</v>
      </c>
      <c r="E325" s="41"/>
      <c r="F325" s="227" t="s">
        <v>435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215</v>
      </c>
      <c r="AU325" s="18" t="s">
        <v>83</v>
      </c>
    </row>
    <row r="326" s="12" customFormat="1" ht="22.8" customHeight="1">
      <c r="A326" s="12"/>
      <c r="B326" s="197"/>
      <c r="C326" s="198"/>
      <c r="D326" s="199" t="s">
        <v>74</v>
      </c>
      <c r="E326" s="211" t="s">
        <v>436</v>
      </c>
      <c r="F326" s="211" t="s">
        <v>437</v>
      </c>
      <c r="G326" s="198"/>
      <c r="H326" s="198"/>
      <c r="I326" s="201"/>
      <c r="J326" s="212">
        <f>BK326</f>
        <v>0</v>
      </c>
      <c r="K326" s="198"/>
      <c r="L326" s="203"/>
      <c r="M326" s="204"/>
      <c r="N326" s="205"/>
      <c r="O326" s="205"/>
      <c r="P326" s="206">
        <f>SUM(P327:P328)</f>
        <v>0</v>
      </c>
      <c r="Q326" s="205"/>
      <c r="R326" s="206">
        <f>SUM(R327:R328)</f>
        <v>0</v>
      </c>
      <c r="S326" s="205"/>
      <c r="T326" s="207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8" t="s">
        <v>79</v>
      </c>
      <c r="AT326" s="209" t="s">
        <v>74</v>
      </c>
      <c r="AU326" s="209" t="s">
        <v>79</v>
      </c>
      <c r="AY326" s="208" t="s">
        <v>205</v>
      </c>
      <c r="BK326" s="210">
        <f>SUM(BK327:BK328)</f>
        <v>0</v>
      </c>
    </row>
    <row r="327" s="2" customFormat="1" ht="24.15" customHeight="1">
      <c r="A327" s="39"/>
      <c r="B327" s="40"/>
      <c r="C327" s="213" t="s">
        <v>1202</v>
      </c>
      <c r="D327" s="213" t="s">
        <v>208</v>
      </c>
      <c r="E327" s="214" t="s">
        <v>439</v>
      </c>
      <c r="F327" s="215" t="s">
        <v>440</v>
      </c>
      <c r="G327" s="216" t="s">
        <v>301</v>
      </c>
      <c r="H327" s="217">
        <v>189.67099999999999</v>
      </c>
      <c r="I327" s="218"/>
      <c r="J327" s="219">
        <f>ROUND(I327*H327,2)</f>
        <v>0</v>
      </c>
      <c r="K327" s="215" t="s">
        <v>212</v>
      </c>
      <c r="L327" s="45"/>
      <c r="M327" s="220" t="s">
        <v>19</v>
      </c>
      <c r="N327" s="221" t="s">
        <v>46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149</v>
      </c>
      <c r="AT327" s="224" t="s">
        <v>208</v>
      </c>
      <c r="AU327" s="224" t="s">
        <v>83</v>
      </c>
      <c r="AY327" s="18" t="s">
        <v>205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149</v>
      </c>
      <c r="BM327" s="224" t="s">
        <v>1203</v>
      </c>
    </row>
    <row r="328" s="2" customFormat="1">
      <c r="A328" s="39"/>
      <c r="B328" s="40"/>
      <c r="C328" s="41"/>
      <c r="D328" s="226" t="s">
        <v>215</v>
      </c>
      <c r="E328" s="41"/>
      <c r="F328" s="227" t="s">
        <v>442</v>
      </c>
      <c r="G328" s="41"/>
      <c r="H328" s="41"/>
      <c r="I328" s="228"/>
      <c r="J328" s="41"/>
      <c r="K328" s="41"/>
      <c r="L328" s="45"/>
      <c r="M328" s="231"/>
      <c r="N328" s="232"/>
      <c r="O328" s="233"/>
      <c r="P328" s="233"/>
      <c r="Q328" s="233"/>
      <c r="R328" s="233"/>
      <c r="S328" s="233"/>
      <c r="T328" s="234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215</v>
      </c>
      <c r="AU328" s="18" t="s">
        <v>83</v>
      </c>
    </row>
    <row r="329" s="2" customFormat="1" ht="6.96" customHeight="1">
      <c r="A329" s="39"/>
      <c r="B329" s="60"/>
      <c r="C329" s="61"/>
      <c r="D329" s="61"/>
      <c r="E329" s="61"/>
      <c r="F329" s="61"/>
      <c r="G329" s="61"/>
      <c r="H329" s="61"/>
      <c r="I329" s="61"/>
      <c r="J329" s="61"/>
      <c r="K329" s="61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9usukEo5y75Gdbb5oXhWWahf+Alcq0jBePT3OrOpiKFd2QZkVt7stXLwzl4axQ0UzJpeekn06LE2N3pGZnCEQA==" hashValue="52znUCO3aLoPdLsdRyxY6AFaLEQ269T+sRSsNL8Sceah/OKv+C3NsDHCoAArSIarMSZXKNpEJ7BECCuJ8ZnQ5Q==" algorithmName="SHA-512" password="CC35"/>
  <autoFilter ref="C92:K3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6132"/>
    <hyperlink ref="F100" r:id="rId2" display="https://podminky.urs.cz/item/CS_URS_2023_01/113106134"/>
    <hyperlink ref="F103" r:id="rId3" display="https://podminky.urs.cz/item/CS_URS_2023_01/113107321"/>
    <hyperlink ref="F106" r:id="rId4" display="https://podminky.urs.cz/item/CS_URS_2023_01/113107322"/>
    <hyperlink ref="F112" r:id="rId5" display="https://podminky.urs.cz/item/CS_URS_2023_01/113107330"/>
    <hyperlink ref="F115" r:id="rId6" display="https://podminky.urs.cz/item/CS_URS_2023_01/113107331"/>
    <hyperlink ref="F118" r:id="rId7" display="https://podminky.urs.cz/item/CS_URS_2023_01/113107171"/>
    <hyperlink ref="F121" r:id="rId8" display="https://podminky.urs.cz/item/CS_URS_2023_01/113107332"/>
    <hyperlink ref="F124" r:id="rId9" display="https://podminky.urs.cz/item/CS_URS_2023_01/113107341"/>
    <hyperlink ref="F127" r:id="rId10" display="https://podminky.urs.cz/item/CS_URS_2023_01/113107181"/>
    <hyperlink ref="F130" r:id="rId11" display="https://podminky.urs.cz/item/CS_URS_2023_01/113107343"/>
    <hyperlink ref="F133" r:id="rId12" display="https://podminky.urs.cz/item/CS_URS_2023_01/113201111"/>
    <hyperlink ref="F136" r:id="rId13" display="https://podminky.urs.cz/item/CS_URS_2023_01/113202111"/>
    <hyperlink ref="F139" r:id="rId14" display="https://podminky.urs.cz/item/CS_URS_2023_01/113204111"/>
    <hyperlink ref="F144" r:id="rId15" display="https://podminky.urs.cz/item/CS_URS_2023_01/121151113"/>
    <hyperlink ref="F147" r:id="rId16" display="https://podminky.urs.cz/item/CS_URS_2023_01/122251303"/>
    <hyperlink ref="F153" r:id="rId17" display="https://podminky.urs.cz/item/CS_URS_2023_01/162351103"/>
    <hyperlink ref="F156" r:id="rId18" display="https://podminky.urs.cz/item/CS_URS_2023_01/162751117"/>
    <hyperlink ref="F159" r:id="rId19" display="https://podminky.urs.cz/item/CS_URS_2023_01/162751119"/>
    <hyperlink ref="F162" r:id="rId20" display="https://podminky.urs.cz/item/CS_URS_2023_01/167151111"/>
    <hyperlink ref="F167" r:id="rId21" display="https://podminky.urs.cz/item/CS_URS_2023_01/171151112"/>
    <hyperlink ref="F175" r:id="rId22" display="https://podminky.urs.cz/item/CS_URS_2023_01/171251201"/>
    <hyperlink ref="F180" r:id="rId23" display="https://podminky.urs.cz/item/CS_URS_2023_01/181152302"/>
    <hyperlink ref="F183" r:id="rId24" display="https://podminky.urs.cz/item/CS_URS_2023_01/181351007"/>
    <hyperlink ref="F185" r:id="rId25" display="https://podminky.urs.cz/item/CS_URS_2023_01/181411131"/>
    <hyperlink ref="F190" r:id="rId26" display="https://podminky.urs.cz/item/CS_URS_2023_01/182112121"/>
    <hyperlink ref="F193" r:id="rId27" display="https://podminky.urs.cz/item/CS_URS_2023_01/182211121"/>
    <hyperlink ref="F197" r:id="rId28" display="https://podminky.urs.cz/item/CS_URS_2023_01/564851111"/>
    <hyperlink ref="F200" r:id="rId29" display="https://podminky.urs.cz/item/CS_URS_2023_01/564861111"/>
    <hyperlink ref="F203" r:id="rId30" display="https://podminky.urs.cz/item/CS_URS_2023_01/596211112"/>
    <hyperlink ref="F222" r:id="rId31" display="https://podminky.urs.cz/item/CS_URS_2023_01/596211114"/>
    <hyperlink ref="F225" r:id="rId32" display="https://podminky.urs.cz/item/CS_URS_2023_01/596212212"/>
    <hyperlink ref="F240" r:id="rId33" display="https://podminky.urs.cz/item/CS_URS_2023_01/596212214"/>
    <hyperlink ref="F243" r:id="rId34" display="https://podminky.urs.cz/item/CS_URS_2023_01/599141111"/>
    <hyperlink ref="F247" r:id="rId35" display="https://podminky.urs.cz/item/CS_URS_2023_01/637121112"/>
    <hyperlink ref="F251" r:id="rId36" display="https://podminky.urs.cz/item/CS_URS_2023_01/899231111"/>
    <hyperlink ref="F253" r:id="rId37" display="https://podminky.urs.cz/item/CS_URS_2023_01/899431111"/>
    <hyperlink ref="F256" r:id="rId38" display="https://podminky.urs.cz/item/CS_URS_2023_01/914511111"/>
    <hyperlink ref="F259" r:id="rId39" display="https://podminky.urs.cz/item/CS_URS_2023_01/915321115"/>
    <hyperlink ref="F262" r:id="rId40" display="https://podminky.urs.cz/item/CS_URS_2023_01/915611111"/>
    <hyperlink ref="F265" r:id="rId41" display="https://podminky.urs.cz/item/CS_URS_2023_01/916131113"/>
    <hyperlink ref="F270" r:id="rId42" display="https://podminky.urs.cz/item/CS_URS_2023_01/916131213"/>
    <hyperlink ref="F281" r:id="rId43" display="https://podminky.urs.cz/item/CS_URS_2023_01/916331112"/>
    <hyperlink ref="F288" r:id="rId44" display="https://podminky.urs.cz/item/CS_URS_2023_01/916431112"/>
    <hyperlink ref="F297" r:id="rId45" display="https://podminky.urs.cz/item/CS_URS_2023_01/919726121"/>
    <hyperlink ref="F300" r:id="rId46" display="https://podminky.urs.cz/item/CS_URS_2023_01/966006132"/>
    <hyperlink ref="F305" r:id="rId47" display="https://podminky.urs.cz/item/CS_URS_2023_01/981011111"/>
    <hyperlink ref="F309" r:id="rId48" display="https://podminky.urs.cz/item/CS_URS_2023_01/997221551"/>
    <hyperlink ref="F312" r:id="rId49" display="https://podminky.urs.cz/item/CS_URS_2023_01/997221559"/>
    <hyperlink ref="F315" r:id="rId50" display="https://podminky.urs.cz/item/CS_URS_2023_01/997221561"/>
    <hyperlink ref="F322" r:id="rId51" display="https://podminky.urs.cz/item/CS_URS_2023_01/997221569"/>
    <hyperlink ref="F325" r:id="rId52" display="https://podminky.urs.cz/item/CS_URS_2023_01/997221611"/>
    <hyperlink ref="F328" r:id="rId53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ROUND((SUM(BE91:BE193)),  2)</f>
        <v>0</v>
      </c>
      <c r="G35" s="39"/>
      <c r="H35" s="39"/>
      <c r="I35" s="158">
        <v>0.20999999999999999</v>
      </c>
      <c r="J35" s="157">
        <f>ROUND(((SUM(BE91:BE193))*I35),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ROUND((SUM(BF91:BF193)),  2)</f>
        <v>0</v>
      </c>
      <c r="G36" s="39"/>
      <c r="H36" s="39"/>
      <c r="I36" s="158">
        <v>0.14999999999999999</v>
      </c>
      <c r="J36" s="157">
        <f>ROUND(((SUM(BF91:BF193))*I36),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ROUND((SUM(BG91:BG193)),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ROUND((SUM(BH91:BH193)),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ROUND((SUM(BI91:BI193)),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1.9 - Parkování před ZŠ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J155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J167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J176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J191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178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1.9 - Parkování před ZŠ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37.637067999999999</v>
      </c>
      <c r="S91" s="97"/>
      <c r="T91" s="195">
        <f>T92</f>
        <v>31.727500000000003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P93+P155+P167+P176+P191</f>
        <v>0</v>
      </c>
      <c r="Q92" s="205"/>
      <c r="R92" s="206">
        <f>R93+R155+R167+R176+R191</f>
        <v>37.637067999999999</v>
      </c>
      <c r="S92" s="205"/>
      <c r="T92" s="207">
        <f>T93+T155+T167+T176+T191</f>
        <v>31.727500000000003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BK93+BK155+BK167+BK176+BK191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SUM(P94:P154)</f>
        <v>0</v>
      </c>
      <c r="Q93" s="205"/>
      <c r="R93" s="206">
        <f>SUM(R94:R154)</f>
        <v>11.960900000000001</v>
      </c>
      <c r="S93" s="205"/>
      <c r="T93" s="207">
        <f>SUM(T94:T154)</f>
        <v>31.727500000000003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SUM(BK94:BK154)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893</v>
      </c>
      <c r="F94" s="215" t="s">
        <v>894</v>
      </c>
      <c r="G94" s="216" t="s">
        <v>247</v>
      </c>
      <c r="H94" s="217">
        <v>10.800000000000001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0.26000000000000001</v>
      </c>
      <c r="T94" s="223">
        <f>S94*H94</f>
        <v>2.8080000000000003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1205</v>
      </c>
    </row>
    <row r="95" s="2" customFormat="1">
      <c r="A95" s="39"/>
      <c r="B95" s="40"/>
      <c r="C95" s="41"/>
      <c r="D95" s="226" t="s">
        <v>215</v>
      </c>
      <c r="E95" s="41"/>
      <c r="F95" s="227" t="s">
        <v>896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1206</v>
      </c>
      <c r="G96" s="236"/>
      <c r="H96" s="240">
        <v>24.600000000000001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75</v>
      </c>
      <c r="AY96" s="246" t="s">
        <v>205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1207</v>
      </c>
      <c r="G97" s="236"/>
      <c r="H97" s="240">
        <v>-13.800000000000001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75</v>
      </c>
      <c r="AY97" s="246" t="s">
        <v>205</v>
      </c>
    </row>
    <row r="98" s="14" customFormat="1">
      <c r="A98" s="14"/>
      <c r="B98" s="247"/>
      <c r="C98" s="248"/>
      <c r="D98" s="237" t="s">
        <v>250</v>
      </c>
      <c r="E98" s="249" t="s">
        <v>19</v>
      </c>
      <c r="F98" s="250" t="s">
        <v>253</v>
      </c>
      <c r="G98" s="248"/>
      <c r="H98" s="251">
        <v>10.800000000000001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250</v>
      </c>
      <c r="AU98" s="257" t="s">
        <v>83</v>
      </c>
      <c r="AV98" s="14" t="s">
        <v>149</v>
      </c>
      <c r="AW98" s="14" t="s">
        <v>36</v>
      </c>
      <c r="AX98" s="14" t="s">
        <v>79</v>
      </c>
      <c r="AY98" s="257" t="s">
        <v>205</v>
      </c>
    </row>
    <row r="99" s="2" customFormat="1" ht="44.25" customHeight="1">
      <c r="A99" s="39"/>
      <c r="B99" s="40"/>
      <c r="C99" s="213" t="s">
        <v>83</v>
      </c>
      <c r="D99" s="213" t="s">
        <v>208</v>
      </c>
      <c r="E99" s="214" t="s">
        <v>962</v>
      </c>
      <c r="F99" s="215" t="s">
        <v>963</v>
      </c>
      <c r="G99" s="216" t="s">
        <v>247</v>
      </c>
      <c r="H99" s="217">
        <v>35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0.255</v>
      </c>
      <c r="T99" s="223">
        <f>S99*H99</f>
        <v>8.9250000000000007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149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149</v>
      </c>
      <c r="BM99" s="224" t="s">
        <v>1208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965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1209</v>
      </c>
      <c r="G101" s="236"/>
      <c r="H101" s="240">
        <v>35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79</v>
      </c>
      <c r="AY101" s="246" t="s">
        <v>205</v>
      </c>
    </row>
    <row r="102" s="2" customFormat="1" ht="37.8" customHeight="1">
      <c r="A102" s="39"/>
      <c r="B102" s="40"/>
      <c r="C102" s="213" t="s">
        <v>126</v>
      </c>
      <c r="D102" s="213" t="s">
        <v>208</v>
      </c>
      <c r="E102" s="214" t="s">
        <v>444</v>
      </c>
      <c r="F102" s="215" t="s">
        <v>445</v>
      </c>
      <c r="G102" s="216" t="s">
        <v>247</v>
      </c>
      <c r="H102" s="217">
        <v>28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0.28999999999999998</v>
      </c>
      <c r="T102" s="223">
        <f>S102*H102</f>
        <v>8.1199999999999992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1210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447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1206</v>
      </c>
      <c r="G104" s="236"/>
      <c r="H104" s="240">
        <v>24.600000000000001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75</v>
      </c>
      <c r="AY104" s="246" t="s">
        <v>205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1211</v>
      </c>
      <c r="G105" s="236"/>
      <c r="H105" s="240">
        <v>54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75</v>
      </c>
      <c r="AY105" s="246" t="s">
        <v>205</v>
      </c>
    </row>
    <row r="106" s="13" customFormat="1">
      <c r="A106" s="13"/>
      <c r="B106" s="235"/>
      <c r="C106" s="236"/>
      <c r="D106" s="237" t="s">
        <v>250</v>
      </c>
      <c r="E106" s="238" t="s">
        <v>19</v>
      </c>
      <c r="F106" s="239" t="s">
        <v>1212</v>
      </c>
      <c r="G106" s="236"/>
      <c r="H106" s="240">
        <v>-50.600000000000001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250</v>
      </c>
      <c r="AU106" s="246" t="s">
        <v>83</v>
      </c>
      <c r="AV106" s="13" t="s">
        <v>83</v>
      </c>
      <c r="AW106" s="13" t="s">
        <v>36</v>
      </c>
      <c r="AX106" s="13" t="s">
        <v>75</v>
      </c>
      <c r="AY106" s="246" t="s">
        <v>205</v>
      </c>
    </row>
    <row r="107" s="14" customFormat="1">
      <c r="A107" s="14"/>
      <c r="B107" s="247"/>
      <c r="C107" s="248"/>
      <c r="D107" s="237" t="s">
        <v>250</v>
      </c>
      <c r="E107" s="249" t="s">
        <v>19</v>
      </c>
      <c r="F107" s="250" t="s">
        <v>253</v>
      </c>
      <c r="G107" s="248"/>
      <c r="H107" s="251">
        <v>27.999999999999993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250</v>
      </c>
      <c r="AU107" s="257" t="s">
        <v>83</v>
      </c>
      <c r="AV107" s="14" t="s">
        <v>149</v>
      </c>
      <c r="AW107" s="14" t="s">
        <v>36</v>
      </c>
      <c r="AX107" s="14" t="s">
        <v>79</v>
      </c>
      <c r="AY107" s="257" t="s">
        <v>205</v>
      </c>
    </row>
    <row r="108" s="2" customFormat="1" ht="37.8" customHeight="1">
      <c r="A108" s="39"/>
      <c r="B108" s="40"/>
      <c r="C108" s="213" t="s">
        <v>149</v>
      </c>
      <c r="D108" s="213" t="s">
        <v>208</v>
      </c>
      <c r="E108" s="214" t="s">
        <v>1213</v>
      </c>
      <c r="F108" s="215" t="s">
        <v>1214</v>
      </c>
      <c r="G108" s="216" t="s">
        <v>247</v>
      </c>
      <c r="H108" s="217">
        <v>23.800000000000001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0.44</v>
      </c>
      <c r="T108" s="223">
        <f>S108*H108</f>
        <v>10.472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1215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1216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13" customFormat="1">
      <c r="A110" s="13"/>
      <c r="B110" s="235"/>
      <c r="C110" s="236"/>
      <c r="D110" s="237" t="s">
        <v>250</v>
      </c>
      <c r="E110" s="238" t="s">
        <v>19</v>
      </c>
      <c r="F110" s="239" t="s">
        <v>1217</v>
      </c>
      <c r="G110" s="236"/>
      <c r="H110" s="240">
        <v>70.5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250</v>
      </c>
      <c r="AU110" s="246" t="s">
        <v>83</v>
      </c>
      <c r="AV110" s="13" t="s">
        <v>83</v>
      </c>
      <c r="AW110" s="13" t="s">
        <v>36</v>
      </c>
      <c r="AX110" s="13" t="s">
        <v>75</v>
      </c>
      <c r="AY110" s="246" t="s">
        <v>205</v>
      </c>
    </row>
    <row r="111" s="13" customFormat="1">
      <c r="A111" s="13"/>
      <c r="B111" s="235"/>
      <c r="C111" s="236"/>
      <c r="D111" s="237" t="s">
        <v>250</v>
      </c>
      <c r="E111" s="238" t="s">
        <v>19</v>
      </c>
      <c r="F111" s="239" t="s">
        <v>1218</v>
      </c>
      <c r="G111" s="236"/>
      <c r="H111" s="240">
        <v>-46.700000000000003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250</v>
      </c>
      <c r="AU111" s="246" t="s">
        <v>83</v>
      </c>
      <c r="AV111" s="13" t="s">
        <v>83</v>
      </c>
      <c r="AW111" s="13" t="s">
        <v>36</v>
      </c>
      <c r="AX111" s="13" t="s">
        <v>75</v>
      </c>
      <c r="AY111" s="246" t="s">
        <v>205</v>
      </c>
    </row>
    <row r="112" s="14" customFormat="1">
      <c r="A112" s="14"/>
      <c r="B112" s="247"/>
      <c r="C112" s="248"/>
      <c r="D112" s="237" t="s">
        <v>250</v>
      </c>
      <c r="E112" s="249" t="s">
        <v>19</v>
      </c>
      <c r="F112" s="250" t="s">
        <v>253</v>
      </c>
      <c r="G112" s="248"/>
      <c r="H112" s="251">
        <v>23.799999999999997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250</v>
      </c>
      <c r="AU112" s="257" t="s">
        <v>83</v>
      </c>
      <c r="AV112" s="14" t="s">
        <v>149</v>
      </c>
      <c r="AW112" s="14" t="s">
        <v>36</v>
      </c>
      <c r="AX112" s="14" t="s">
        <v>79</v>
      </c>
      <c r="AY112" s="257" t="s">
        <v>205</v>
      </c>
    </row>
    <row r="113" s="2" customFormat="1" ht="24.15" customHeight="1">
      <c r="A113" s="39"/>
      <c r="B113" s="40"/>
      <c r="C113" s="213" t="s">
        <v>204</v>
      </c>
      <c r="D113" s="213" t="s">
        <v>208</v>
      </c>
      <c r="E113" s="214" t="s">
        <v>258</v>
      </c>
      <c r="F113" s="215" t="s">
        <v>259</v>
      </c>
      <c r="G113" s="216" t="s">
        <v>260</v>
      </c>
      <c r="H113" s="217">
        <v>4.5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0.20499999999999999</v>
      </c>
      <c r="T113" s="223">
        <f>S113*H113</f>
        <v>0.92249999999999999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1219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262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1220</v>
      </c>
      <c r="G115" s="236"/>
      <c r="H115" s="240">
        <v>26.5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75</v>
      </c>
      <c r="AY115" s="246" t="s">
        <v>205</v>
      </c>
    </row>
    <row r="116" s="13" customFormat="1">
      <c r="A116" s="13"/>
      <c r="B116" s="235"/>
      <c r="C116" s="236"/>
      <c r="D116" s="237" t="s">
        <v>250</v>
      </c>
      <c r="E116" s="238" t="s">
        <v>19</v>
      </c>
      <c r="F116" s="239" t="s">
        <v>1221</v>
      </c>
      <c r="G116" s="236"/>
      <c r="H116" s="240">
        <v>-22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250</v>
      </c>
      <c r="AU116" s="246" t="s">
        <v>83</v>
      </c>
      <c r="AV116" s="13" t="s">
        <v>83</v>
      </c>
      <c r="AW116" s="13" t="s">
        <v>36</v>
      </c>
      <c r="AX116" s="13" t="s">
        <v>75</v>
      </c>
      <c r="AY116" s="246" t="s">
        <v>205</v>
      </c>
    </row>
    <row r="117" s="14" customFormat="1">
      <c r="A117" s="14"/>
      <c r="B117" s="247"/>
      <c r="C117" s="248"/>
      <c r="D117" s="237" t="s">
        <v>250</v>
      </c>
      <c r="E117" s="249" t="s">
        <v>19</v>
      </c>
      <c r="F117" s="250" t="s">
        <v>253</v>
      </c>
      <c r="G117" s="248"/>
      <c r="H117" s="251">
        <v>4.5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250</v>
      </c>
      <c r="AU117" s="257" t="s">
        <v>83</v>
      </c>
      <c r="AV117" s="14" t="s">
        <v>149</v>
      </c>
      <c r="AW117" s="14" t="s">
        <v>36</v>
      </c>
      <c r="AX117" s="14" t="s">
        <v>79</v>
      </c>
      <c r="AY117" s="257" t="s">
        <v>205</v>
      </c>
    </row>
    <row r="118" s="2" customFormat="1" ht="24.15" customHeight="1">
      <c r="A118" s="39"/>
      <c r="B118" s="40"/>
      <c r="C118" s="213" t="s">
        <v>275</v>
      </c>
      <c r="D118" s="213" t="s">
        <v>208</v>
      </c>
      <c r="E118" s="214" t="s">
        <v>463</v>
      </c>
      <c r="F118" s="215" t="s">
        <v>464</v>
      </c>
      <c r="G118" s="216" t="s">
        <v>260</v>
      </c>
      <c r="H118" s="217">
        <v>12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0.040000000000000001</v>
      </c>
      <c r="T118" s="223">
        <f>S118*H118</f>
        <v>0.47999999999999998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1222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466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8" t="s">
        <v>19</v>
      </c>
      <c r="F120" s="239" t="s">
        <v>1223</v>
      </c>
      <c r="G120" s="236"/>
      <c r="H120" s="240">
        <v>12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36</v>
      </c>
      <c r="AX120" s="13" t="s">
        <v>79</v>
      </c>
      <c r="AY120" s="246" t="s">
        <v>205</v>
      </c>
    </row>
    <row r="121" s="2" customFormat="1" ht="16.5" customHeight="1">
      <c r="A121" s="39"/>
      <c r="B121" s="40"/>
      <c r="C121" s="213" t="s">
        <v>280</v>
      </c>
      <c r="D121" s="213" t="s">
        <v>208</v>
      </c>
      <c r="E121" s="214" t="s">
        <v>670</v>
      </c>
      <c r="F121" s="215" t="s">
        <v>671</v>
      </c>
      <c r="G121" s="216" t="s">
        <v>247</v>
      </c>
      <c r="H121" s="217">
        <v>12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1224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673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2" customFormat="1" ht="24.15" customHeight="1">
      <c r="A123" s="39"/>
      <c r="B123" s="40"/>
      <c r="C123" s="213" t="s">
        <v>286</v>
      </c>
      <c r="D123" s="213" t="s">
        <v>208</v>
      </c>
      <c r="E123" s="214" t="s">
        <v>265</v>
      </c>
      <c r="F123" s="215" t="s">
        <v>266</v>
      </c>
      <c r="G123" s="216" t="s">
        <v>267</v>
      </c>
      <c r="H123" s="217">
        <v>4.7999999999999998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1225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269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13" customFormat="1">
      <c r="A125" s="13"/>
      <c r="B125" s="235"/>
      <c r="C125" s="236"/>
      <c r="D125" s="237" t="s">
        <v>250</v>
      </c>
      <c r="E125" s="238" t="s">
        <v>19</v>
      </c>
      <c r="F125" s="239" t="s">
        <v>1226</v>
      </c>
      <c r="G125" s="236"/>
      <c r="H125" s="240">
        <v>2.2000000000000002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250</v>
      </c>
      <c r="AU125" s="246" t="s">
        <v>83</v>
      </c>
      <c r="AV125" s="13" t="s">
        <v>83</v>
      </c>
      <c r="AW125" s="13" t="s">
        <v>36</v>
      </c>
      <c r="AX125" s="13" t="s">
        <v>75</v>
      </c>
      <c r="AY125" s="246" t="s">
        <v>205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1227</v>
      </c>
      <c r="G126" s="236"/>
      <c r="H126" s="240">
        <v>2.6000000000000001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75</v>
      </c>
      <c r="AY126" s="246" t="s">
        <v>205</v>
      </c>
    </row>
    <row r="127" s="14" customFormat="1">
      <c r="A127" s="14"/>
      <c r="B127" s="247"/>
      <c r="C127" s="248"/>
      <c r="D127" s="237" t="s">
        <v>250</v>
      </c>
      <c r="E127" s="249" t="s">
        <v>19</v>
      </c>
      <c r="F127" s="250" t="s">
        <v>253</v>
      </c>
      <c r="G127" s="248"/>
      <c r="H127" s="251">
        <v>4.8000000000000007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250</v>
      </c>
      <c r="AU127" s="257" t="s">
        <v>83</v>
      </c>
      <c r="AV127" s="14" t="s">
        <v>149</v>
      </c>
      <c r="AW127" s="14" t="s">
        <v>36</v>
      </c>
      <c r="AX127" s="14" t="s">
        <v>79</v>
      </c>
      <c r="AY127" s="257" t="s">
        <v>205</v>
      </c>
    </row>
    <row r="128" s="2" customFormat="1" ht="24.15" customHeight="1">
      <c r="A128" s="39"/>
      <c r="B128" s="40"/>
      <c r="C128" s="213" t="s">
        <v>291</v>
      </c>
      <c r="D128" s="213" t="s">
        <v>208</v>
      </c>
      <c r="E128" s="214" t="s">
        <v>271</v>
      </c>
      <c r="F128" s="215" t="s">
        <v>272</v>
      </c>
      <c r="G128" s="216" t="s">
        <v>267</v>
      </c>
      <c r="H128" s="217">
        <v>4.7999999999999998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1228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274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2" customFormat="1" ht="37.8" customHeight="1">
      <c r="A130" s="39"/>
      <c r="B130" s="40"/>
      <c r="C130" s="213" t="s">
        <v>297</v>
      </c>
      <c r="D130" s="213" t="s">
        <v>208</v>
      </c>
      <c r="E130" s="214" t="s">
        <v>276</v>
      </c>
      <c r="F130" s="215" t="s">
        <v>277</v>
      </c>
      <c r="G130" s="216" t="s">
        <v>267</v>
      </c>
      <c r="H130" s="217">
        <v>4.7999999999999998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1229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279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1230</v>
      </c>
      <c r="G132" s="236"/>
      <c r="H132" s="240">
        <v>4.7999999999999998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37.8" customHeight="1">
      <c r="A133" s="39"/>
      <c r="B133" s="40"/>
      <c r="C133" s="213" t="s">
        <v>304</v>
      </c>
      <c r="D133" s="213" t="s">
        <v>208</v>
      </c>
      <c r="E133" s="214" t="s">
        <v>281</v>
      </c>
      <c r="F133" s="215" t="s">
        <v>282</v>
      </c>
      <c r="G133" s="216" t="s">
        <v>267</v>
      </c>
      <c r="H133" s="217">
        <v>144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1231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284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6"/>
      <c r="F135" s="239" t="s">
        <v>1232</v>
      </c>
      <c r="G135" s="236"/>
      <c r="H135" s="240">
        <v>144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4</v>
      </c>
      <c r="AX135" s="13" t="s">
        <v>79</v>
      </c>
      <c r="AY135" s="246" t="s">
        <v>205</v>
      </c>
    </row>
    <row r="136" s="2" customFormat="1" ht="24.15" customHeight="1">
      <c r="A136" s="39"/>
      <c r="B136" s="40"/>
      <c r="C136" s="213" t="s">
        <v>309</v>
      </c>
      <c r="D136" s="213" t="s">
        <v>208</v>
      </c>
      <c r="E136" s="214" t="s">
        <v>287</v>
      </c>
      <c r="F136" s="215" t="s">
        <v>288</v>
      </c>
      <c r="G136" s="216" t="s">
        <v>267</v>
      </c>
      <c r="H136" s="217">
        <v>4.7999999999999998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1233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290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2" customFormat="1" ht="24.15" customHeight="1">
      <c r="A138" s="39"/>
      <c r="B138" s="40"/>
      <c r="C138" s="213" t="s">
        <v>316</v>
      </c>
      <c r="D138" s="213" t="s">
        <v>208</v>
      </c>
      <c r="E138" s="214" t="s">
        <v>292</v>
      </c>
      <c r="F138" s="215" t="s">
        <v>293</v>
      </c>
      <c r="G138" s="216" t="s">
        <v>267</v>
      </c>
      <c r="H138" s="217">
        <v>5.2000000000000002</v>
      </c>
      <c r="I138" s="218"/>
      <c r="J138" s="219">
        <f>ROUND(I138*H138,2)</f>
        <v>0</v>
      </c>
      <c r="K138" s="215" t="s">
        <v>212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149</v>
      </c>
      <c r="AT138" s="224" t="s">
        <v>208</v>
      </c>
      <c r="AU138" s="224" t="s">
        <v>83</v>
      </c>
      <c r="AY138" s="18" t="s">
        <v>205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149</v>
      </c>
      <c r="BM138" s="224" t="s">
        <v>1234</v>
      </c>
    </row>
    <row r="139" s="2" customFormat="1">
      <c r="A139" s="39"/>
      <c r="B139" s="40"/>
      <c r="C139" s="41"/>
      <c r="D139" s="226" t="s">
        <v>215</v>
      </c>
      <c r="E139" s="41"/>
      <c r="F139" s="227" t="s">
        <v>295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215</v>
      </c>
      <c r="AU139" s="18" t="s">
        <v>83</v>
      </c>
    </row>
    <row r="140" s="13" customFormat="1">
      <c r="A140" s="13"/>
      <c r="B140" s="235"/>
      <c r="C140" s="236"/>
      <c r="D140" s="237" t="s">
        <v>250</v>
      </c>
      <c r="E140" s="238" t="s">
        <v>19</v>
      </c>
      <c r="F140" s="239" t="s">
        <v>1235</v>
      </c>
      <c r="G140" s="236"/>
      <c r="H140" s="240">
        <v>5.2000000000000002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36</v>
      </c>
      <c r="AX140" s="13" t="s">
        <v>79</v>
      </c>
      <c r="AY140" s="246" t="s">
        <v>205</v>
      </c>
    </row>
    <row r="141" s="2" customFormat="1" ht="16.5" customHeight="1">
      <c r="A141" s="39"/>
      <c r="B141" s="40"/>
      <c r="C141" s="258" t="s">
        <v>322</v>
      </c>
      <c r="D141" s="258" t="s">
        <v>298</v>
      </c>
      <c r="E141" s="259" t="s">
        <v>299</v>
      </c>
      <c r="F141" s="260" t="s">
        <v>300</v>
      </c>
      <c r="G141" s="261" t="s">
        <v>301</v>
      </c>
      <c r="H141" s="262">
        <v>11.960000000000001</v>
      </c>
      <c r="I141" s="263"/>
      <c r="J141" s="264">
        <f>ROUND(I141*H141,2)</f>
        <v>0</v>
      </c>
      <c r="K141" s="260" t="s">
        <v>212</v>
      </c>
      <c r="L141" s="265"/>
      <c r="M141" s="266" t="s">
        <v>19</v>
      </c>
      <c r="N141" s="267" t="s">
        <v>46</v>
      </c>
      <c r="O141" s="85"/>
      <c r="P141" s="222">
        <f>O141*H141</f>
        <v>0</v>
      </c>
      <c r="Q141" s="222">
        <v>1</v>
      </c>
      <c r="R141" s="222">
        <f>Q141*H141</f>
        <v>11.960000000000001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286</v>
      </c>
      <c r="AT141" s="224" t="s">
        <v>298</v>
      </c>
      <c r="AU141" s="224" t="s">
        <v>83</v>
      </c>
      <c r="AY141" s="18" t="s">
        <v>205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149</v>
      </c>
      <c r="BM141" s="224" t="s">
        <v>1236</v>
      </c>
    </row>
    <row r="142" s="13" customFormat="1">
      <c r="A142" s="13"/>
      <c r="B142" s="235"/>
      <c r="C142" s="236"/>
      <c r="D142" s="237" t="s">
        <v>250</v>
      </c>
      <c r="E142" s="236"/>
      <c r="F142" s="239" t="s">
        <v>1237</v>
      </c>
      <c r="G142" s="236"/>
      <c r="H142" s="240">
        <v>11.960000000000001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250</v>
      </c>
      <c r="AU142" s="246" t="s">
        <v>83</v>
      </c>
      <c r="AV142" s="13" t="s">
        <v>83</v>
      </c>
      <c r="AW142" s="13" t="s">
        <v>4</v>
      </c>
      <c r="AX142" s="13" t="s">
        <v>79</v>
      </c>
      <c r="AY142" s="246" t="s">
        <v>205</v>
      </c>
    </row>
    <row r="143" s="2" customFormat="1" ht="24.15" customHeight="1">
      <c r="A143" s="39"/>
      <c r="B143" s="40"/>
      <c r="C143" s="213" t="s">
        <v>8</v>
      </c>
      <c r="D143" s="213" t="s">
        <v>208</v>
      </c>
      <c r="E143" s="214" t="s">
        <v>305</v>
      </c>
      <c r="F143" s="215" t="s">
        <v>306</v>
      </c>
      <c r="G143" s="216" t="s">
        <v>267</v>
      </c>
      <c r="H143" s="217">
        <v>4.7999999999999998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1238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308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2" customFormat="1" ht="16.5" customHeight="1">
      <c r="A145" s="39"/>
      <c r="B145" s="40"/>
      <c r="C145" s="213" t="s">
        <v>334</v>
      </c>
      <c r="D145" s="213" t="s">
        <v>208</v>
      </c>
      <c r="E145" s="214" t="s">
        <v>310</v>
      </c>
      <c r="F145" s="215" t="s">
        <v>311</v>
      </c>
      <c r="G145" s="216" t="s">
        <v>247</v>
      </c>
      <c r="H145" s="217">
        <v>51.75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1239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313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1240</v>
      </c>
      <c r="G147" s="236"/>
      <c r="H147" s="240">
        <v>51.75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79</v>
      </c>
      <c r="AY147" s="246" t="s">
        <v>205</v>
      </c>
    </row>
    <row r="148" s="2" customFormat="1" ht="24.15" customHeight="1">
      <c r="A148" s="39"/>
      <c r="B148" s="40"/>
      <c r="C148" s="213" t="s">
        <v>339</v>
      </c>
      <c r="D148" s="213" t="s">
        <v>208</v>
      </c>
      <c r="E148" s="214" t="s">
        <v>1241</v>
      </c>
      <c r="F148" s="215" t="s">
        <v>1242</v>
      </c>
      <c r="G148" s="216" t="s">
        <v>247</v>
      </c>
      <c r="H148" s="217">
        <v>12</v>
      </c>
      <c r="I148" s="218"/>
      <c r="J148" s="219">
        <f>ROUND(I148*H148,2)</f>
        <v>0</v>
      </c>
      <c r="K148" s="215" t="s">
        <v>212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149</v>
      </c>
      <c r="AT148" s="224" t="s">
        <v>208</v>
      </c>
      <c r="AU148" s="224" t="s">
        <v>83</v>
      </c>
      <c r="AY148" s="18" t="s">
        <v>205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149</v>
      </c>
      <c r="BM148" s="224" t="s">
        <v>1243</v>
      </c>
    </row>
    <row r="149" s="2" customFormat="1">
      <c r="A149" s="39"/>
      <c r="B149" s="40"/>
      <c r="C149" s="41"/>
      <c r="D149" s="226" t="s">
        <v>215</v>
      </c>
      <c r="E149" s="41"/>
      <c r="F149" s="227" t="s">
        <v>1244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83</v>
      </c>
    </row>
    <row r="150" s="2" customFormat="1" ht="24.15" customHeight="1">
      <c r="A150" s="39"/>
      <c r="B150" s="40"/>
      <c r="C150" s="213" t="s">
        <v>344</v>
      </c>
      <c r="D150" s="213" t="s">
        <v>208</v>
      </c>
      <c r="E150" s="214" t="s">
        <v>1045</v>
      </c>
      <c r="F150" s="215" t="s">
        <v>1046</v>
      </c>
      <c r="G150" s="216" t="s">
        <v>247</v>
      </c>
      <c r="H150" s="217">
        <v>45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1245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1048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1246</v>
      </c>
      <c r="G152" s="236"/>
      <c r="H152" s="240">
        <v>45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2" customFormat="1" ht="16.5" customHeight="1">
      <c r="A153" s="39"/>
      <c r="B153" s="40"/>
      <c r="C153" s="258" t="s">
        <v>350</v>
      </c>
      <c r="D153" s="258" t="s">
        <v>298</v>
      </c>
      <c r="E153" s="259" t="s">
        <v>1050</v>
      </c>
      <c r="F153" s="260" t="s">
        <v>1051</v>
      </c>
      <c r="G153" s="261" t="s">
        <v>1052</v>
      </c>
      <c r="H153" s="262">
        <v>0.90000000000000002</v>
      </c>
      <c r="I153" s="263"/>
      <c r="J153" s="264">
        <f>ROUND(I153*H153,2)</f>
        <v>0</v>
      </c>
      <c r="K153" s="260" t="s">
        <v>212</v>
      </c>
      <c r="L153" s="265"/>
      <c r="M153" s="266" t="s">
        <v>19</v>
      </c>
      <c r="N153" s="267" t="s">
        <v>46</v>
      </c>
      <c r="O153" s="85"/>
      <c r="P153" s="222">
        <f>O153*H153</f>
        <v>0</v>
      </c>
      <c r="Q153" s="222">
        <v>0.001</v>
      </c>
      <c r="R153" s="222">
        <f>Q153*H153</f>
        <v>0.00090000000000000008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286</v>
      </c>
      <c r="AT153" s="224" t="s">
        <v>298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1247</v>
      </c>
    </row>
    <row r="154" s="13" customFormat="1">
      <c r="A154" s="13"/>
      <c r="B154" s="235"/>
      <c r="C154" s="236"/>
      <c r="D154" s="237" t="s">
        <v>250</v>
      </c>
      <c r="E154" s="236"/>
      <c r="F154" s="239" t="s">
        <v>1248</v>
      </c>
      <c r="G154" s="236"/>
      <c r="H154" s="240">
        <v>0.90000000000000002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250</v>
      </c>
      <c r="AU154" s="246" t="s">
        <v>83</v>
      </c>
      <c r="AV154" s="13" t="s">
        <v>83</v>
      </c>
      <c r="AW154" s="13" t="s">
        <v>4</v>
      </c>
      <c r="AX154" s="13" t="s">
        <v>79</v>
      </c>
      <c r="AY154" s="246" t="s">
        <v>205</v>
      </c>
    </row>
    <row r="155" s="12" customFormat="1" ht="22.8" customHeight="1">
      <c r="A155" s="12"/>
      <c r="B155" s="197"/>
      <c r="C155" s="198"/>
      <c r="D155" s="199" t="s">
        <v>74</v>
      </c>
      <c r="E155" s="211" t="s">
        <v>204</v>
      </c>
      <c r="F155" s="211" t="s">
        <v>315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SUM(P156:P166)</f>
        <v>0</v>
      </c>
      <c r="Q155" s="205"/>
      <c r="R155" s="206">
        <f>SUM(R156:R166)</f>
        <v>11.616027999999998</v>
      </c>
      <c r="S155" s="205"/>
      <c r="T155" s="207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79</v>
      </c>
      <c r="AT155" s="209" t="s">
        <v>74</v>
      </c>
      <c r="AU155" s="209" t="s">
        <v>79</v>
      </c>
      <c r="AY155" s="208" t="s">
        <v>205</v>
      </c>
      <c r="BK155" s="210">
        <f>SUM(BK156:BK166)</f>
        <v>0</v>
      </c>
    </row>
    <row r="156" s="2" customFormat="1" ht="21.75" customHeight="1">
      <c r="A156" s="39"/>
      <c r="B156" s="40"/>
      <c r="C156" s="213" t="s">
        <v>357</v>
      </c>
      <c r="D156" s="213" t="s">
        <v>208</v>
      </c>
      <c r="E156" s="214" t="s">
        <v>317</v>
      </c>
      <c r="F156" s="215" t="s">
        <v>318</v>
      </c>
      <c r="G156" s="216" t="s">
        <v>247</v>
      </c>
      <c r="H156" s="217">
        <v>51.75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1249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320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1250</v>
      </c>
      <c r="G158" s="236"/>
      <c r="H158" s="240">
        <v>51.75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79</v>
      </c>
      <c r="AY158" s="246" t="s">
        <v>205</v>
      </c>
    </row>
    <row r="159" s="2" customFormat="1" ht="37.8" customHeight="1">
      <c r="A159" s="39"/>
      <c r="B159" s="40"/>
      <c r="C159" s="213" t="s">
        <v>7</v>
      </c>
      <c r="D159" s="213" t="s">
        <v>208</v>
      </c>
      <c r="E159" s="214" t="s">
        <v>323</v>
      </c>
      <c r="F159" s="215" t="s">
        <v>324</v>
      </c>
      <c r="G159" s="216" t="s">
        <v>247</v>
      </c>
      <c r="H159" s="217">
        <v>51.75</v>
      </c>
      <c r="I159" s="218"/>
      <c r="J159" s="219">
        <f>ROUND(I159*H159,2)</f>
        <v>0</v>
      </c>
      <c r="K159" s="215" t="s">
        <v>212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0.089219999999999994</v>
      </c>
      <c r="R159" s="222">
        <f>Q159*H159</f>
        <v>4.6171349999999993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149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1251</v>
      </c>
    </row>
    <row r="160" s="2" customFormat="1">
      <c r="A160" s="39"/>
      <c r="B160" s="40"/>
      <c r="C160" s="41"/>
      <c r="D160" s="226" t="s">
        <v>215</v>
      </c>
      <c r="E160" s="41"/>
      <c r="F160" s="227" t="s">
        <v>326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83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1250</v>
      </c>
      <c r="G161" s="236"/>
      <c r="H161" s="240">
        <v>51.75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79</v>
      </c>
      <c r="AY161" s="246" t="s">
        <v>205</v>
      </c>
    </row>
    <row r="162" s="2" customFormat="1" ht="16.5" customHeight="1">
      <c r="A162" s="39"/>
      <c r="B162" s="40"/>
      <c r="C162" s="258" t="s">
        <v>370</v>
      </c>
      <c r="D162" s="258" t="s">
        <v>298</v>
      </c>
      <c r="E162" s="259" t="s">
        <v>330</v>
      </c>
      <c r="F162" s="260" t="s">
        <v>331</v>
      </c>
      <c r="G162" s="261" t="s">
        <v>247</v>
      </c>
      <c r="H162" s="262">
        <v>53.302999999999997</v>
      </c>
      <c r="I162" s="263"/>
      <c r="J162" s="264">
        <f>ROUND(I162*H162,2)</f>
        <v>0</v>
      </c>
      <c r="K162" s="260" t="s">
        <v>212</v>
      </c>
      <c r="L162" s="265"/>
      <c r="M162" s="266" t="s">
        <v>19</v>
      </c>
      <c r="N162" s="267" t="s">
        <v>46</v>
      </c>
      <c r="O162" s="85"/>
      <c r="P162" s="222">
        <f>O162*H162</f>
        <v>0</v>
      </c>
      <c r="Q162" s="222">
        <v>0.13100000000000001</v>
      </c>
      <c r="R162" s="222">
        <f>Q162*H162</f>
        <v>6.9826930000000003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286</v>
      </c>
      <c r="AT162" s="224" t="s">
        <v>298</v>
      </c>
      <c r="AU162" s="224" t="s">
        <v>83</v>
      </c>
      <c r="AY162" s="18" t="s">
        <v>205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149</v>
      </c>
      <c r="BM162" s="224" t="s">
        <v>1252</v>
      </c>
    </row>
    <row r="163" s="13" customFormat="1">
      <c r="A163" s="13"/>
      <c r="B163" s="235"/>
      <c r="C163" s="236"/>
      <c r="D163" s="237" t="s">
        <v>250</v>
      </c>
      <c r="E163" s="236"/>
      <c r="F163" s="239" t="s">
        <v>1253</v>
      </c>
      <c r="G163" s="236"/>
      <c r="H163" s="240">
        <v>53.302999999999997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4</v>
      </c>
      <c r="AX163" s="13" t="s">
        <v>79</v>
      </c>
      <c r="AY163" s="246" t="s">
        <v>205</v>
      </c>
    </row>
    <row r="164" s="2" customFormat="1" ht="16.5" customHeight="1">
      <c r="A164" s="39"/>
      <c r="B164" s="40"/>
      <c r="C164" s="213" t="s">
        <v>376</v>
      </c>
      <c r="D164" s="213" t="s">
        <v>208</v>
      </c>
      <c r="E164" s="214" t="s">
        <v>351</v>
      </c>
      <c r="F164" s="215" t="s">
        <v>352</v>
      </c>
      <c r="G164" s="216" t="s">
        <v>260</v>
      </c>
      <c r="H164" s="217">
        <v>4.5</v>
      </c>
      <c r="I164" s="218"/>
      <c r="J164" s="219">
        <f>ROUND(I164*H164,2)</f>
        <v>0</v>
      </c>
      <c r="K164" s="215" t="s">
        <v>212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0.0035999999999999999</v>
      </c>
      <c r="R164" s="222">
        <f>Q164*H164</f>
        <v>0.016199999999999999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149</v>
      </c>
      <c r="AT164" s="224" t="s">
        <v>208</v>
      </c>
      <c r="AU164" s="224" t="s">
        <v>83</v>
      </c>
      <c r="AY164" s="18" t="s">
        <v>205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149</v>
      </c>
      <c r="BM164" s="224" t="s">
        <v>1254</v>
      </c>
    </row>
    <row r="165" s="2" customFormat="1">
      <c r="A165" s="39"/>
      <c r="B165" s="40"/>
      <c r="C165" s="41"/>
      <c r="D165" s="226" t="s">
        <v>215</v>
      </c>
      <c r="E165" s="41"/>
      <c r="F165" s="227" t="s">
        <v>354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215</v>
      </c>
      <c r="AU165" s="18" t="s">
        <v>83</v>
      </c>
    </row>
    <row r="166" s="13" customFormat="1">
      <c r="A166" s="13"/>
      <c r="B166" s="235"/>
      <c r="C166" s="236"/>
      <c r="D166" s="237" t="s">
        <v>250</v>
      </c>
      <c r="E166" s="238" t="s">
        <v>19</v>
      </c>
      <c r="F166" s="239" t="s">
        <v>1255</v>
      </c>
      <c r="G166" s="236"/>
      <c r="H166" s="240">
        <v>4.5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250</v>
      </c>
      <c r="AU166" s="246" t="s">
        <v>83</v>
      </c>
      <c r="AV166" s="13" t="s">
        <v>83</v>
      </c>
      <c r="AW166" s="13" t="s">
        <v>36</v>
      </c>
      <c r="AX166" s="13" t="s">
        <v>79</v>
      </c>
      <c r="AY166" s="246" t="s">
        <v>205</v>
      </c>
    </row>
    <row r="167" s="12" customFormat="1" ht="22.8" customHeight="1">
      <c r="A167" s="12"/>
      <c r="B167" s="197"/>
      <c r="C167" s="198"/>
      <c r="D167" s="199" t="s">
        <v>74</v>
      </c>
      <c r="E167" s="211" t="s">
        <v>291</v>
      </c>
      <c r="F167" s="211" t="s">
        <v>369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SUM(P168:P175)</f>
        <v>0</v>
      </c>
      <c r="Q167" s="205"/>
      <c r="R167" s="206">
        <f>SUM(R168:R175)</f>
        <v>14.060139999999999</v>
      </c>
      <c r="S167" s="205"/>
      <c r="T167" s="207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79</v>
      </c>
      <c r="AT167" s="209" t="s">
        <v>74</v>
      </c>
      <c r="AU167" s="209" t="s">
        <v>79</v>
      </c>
      <c r="AY167" s="208" t="s">
        <v>205</v>
      </c>
      <c r="BK167" s="210">
        <f>SUM(BK168:BK175)</f>
        <v>0</v>
      </c>
    </row>
    <row r="168" s="2" customFormat="1" ht="24.15" customHeight="1">
      <c r="A168" s="39"/>
      <c r="B168" s="40"/>
      <c r="C168" s="213" t="s">
        <v>381</v>
      </c>
      <c r="D168" s="213" t="s">
        <v>208</v>
      </c>
      <c r="E168" s="214" t="s">
        <v>382</v>
      </c>
      <c r="F168" s="215" t="s">
        <v>383</v>
      </c>
      <c r="G168" s="216" t="s">
        <v>260</v>
      </c>
      <c r="H168" s="217">
        <v>30</v>
      </c>
      <c r="I168" s="218"/>
      <c r="J168" s="219">
        <f>ROUND(I168*H168,2)</f>
        <v>0</v>
      </c>
      <c r="K168" s="215" t="s">
        <v>212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0.15540000000000001</v>
      </c>
      <c r="R168" s="222">
        <f>Q168*H168</f>
        <v>4.6619999999999999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149</v>
      </c>
      <c r="AT168" s="224" t="s">
        <v>208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1256</v>
      </c>
    </row>
    <row r="169" s="2" customFormat="1">
      <c r="A169" s="39"/>
      <c r="B169" s="40"/>
      <c r="C169" s="41"/>
      <c r="D169" s="226" t="s">
        <v>215</v>
      </c>
      <c r="E169" s="41"/>
      <c r="F169" s="227" t="s">
        <v>385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83</v>
      </c>
    </row>
    <row r="170" s="2" customFormat="1" ht="16.5" customHeight="1">
      <c r="A170" s="39"/>
      <c r="B170" s="40"/>
      <c r="C170" s="258" t="s">
        <v>387</v>
      </c>
      <c r="D170" s="258" t="s">
        <v>298</v>
      </c>
      <c r="E170" s="259" t="s">
        <v>388</v>
      </c>
      <c r="F170" s="260" t="s">
        <v>389</v>
      </c>
      <c r="G170" s="261" t="s">
        <v>260</v>
      </c>
      <c r="H170" s="262">
        <v>30.600000000000001</v>
      </c>
      <c r="I170" s="263"/>
      <c r="J170" s="264">
        <f>ROUND(I170*H170,2)</f>
        <v>0</v>
      </c>
      <c r="K170" s="260" t="s">
        <v>212</v>
      </c>
      <c r="L170" s="265"/>
      <c r="M170" s="266" t="s">
        <v>19</v>
      </c>
      <c r="N170" s="267" t="s">
        <v>46</v>
      </c>
      <c r="O170" s="85"/>
      <c r="P170" s="222">
        <f>O170*H170</f>
        <v>0</v>
      </c>
      <c r="Q170" s="222">
        <v>0.080000000000000002</v>
      </c>
      <c r="R170" s="222">
        <f>Q170*H170</f>
        <v>2.448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286</v>
      </c>
      <c r="AT170" s="224" t="s">
        <v>298</v>
      </c>
      <c r="AU170" s="224" t="s">
        <v>83</v>
      </c>
      <c r="AY170" s="18" t="s">
        <v>205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149</v>
      </c>
      <c r="BM170" s="224" t="s">
        <v>1257</v>
      </c>
    </row>
    <row r="171" s="13" customFormat="1">
      <c r="A171" s="13"/>
      <c r="B171" s="235"/>
      <c r="C171" s="236"/>
      <c r="D171" s="237" t="s">
        <v>250</v>
      </c>
      <c r="E171" s="236"/>
      <c r="F171" s="239" t="s">
        <v>1166</v>
      </c>
      <c r="G171" s="236"/>
      <c r="H171" s="240">
        <v>30.600000000000001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250</v>
      </c>
      <c r="AU171" s="246" t="s">
        <v>83</v>
      </c>
      <c r="AV171" s="13" t="s">
        <v>83</v>
      </c>
      <c r="AW171" s="13" t="s">
        <v>4</v>
      </c>
      <c r="AX171" s="13" t="s">
        <v>79</v>
      </c>
      <c r="AY171" s="246" t="s">
        <v>205</v>
      </c>
    </row>
    <row r="172" s="2" customFormat="1" ht="24.15" customHeight="1">
      <c r="A172" s="39"/>
      <c r="B172" s="40"/>
      <c r="C172" s="213" t="s">
        <v>393</v>
      </c>
      <c r="D172" s="213" t="s">
        <v>208</v>
      </c>
      <c r="E172" s="214" t="s">
        <v>1258</v>
      </c>
      <c r="F172" s="215" t="s">
        <v>1259</v>
      </c>
      <c r="G172" s="216" t="s">
        <v>260</v>
      </c>
      <c r="H172" s="217">
        <v>29</v>
      </c>
      <c r="I172" s="218"/>
      <c r="J172" s="219">
        <f>ROUND(I172*H172,2)</f>
        <v>0</v>
      </c>
      <c r="K172" s="215" t="s">
        <v>212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0.1295</v>
      </c>
      <c r="R172" s="222">
        <f>Q172*H172</f>
        <v>3.7555000000000001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149</v>
      </c>
      <c r="AT172" s="224" t="s">
        <v>208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1260</v>
      </c>
    </row>
    <row r="173" s="2" customFormat="1">
      <c r="A173" s="39"/>
      <c r="B173" s="40"/>
      <c r="C173" s="41"/>
      <c r="D173" s="226" t="s">
        <v>215</v>
      </c>
      <c r="E173" s="41"/>
      <c r="F173" s="227" t="s">
        <v>1261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215</v>
      </c>
      <c r="AU173" s="18" t="s">
        <v>83</v>
      </c>
    </row>
    <row r="174" s="2" customFormat="1" ht="16.5" customHeight="1">
      <c r="A174" s="39"/>
      <c r="B174" s="40"/>
      <c r="C174" s="258" t="s">
        <v>399</v>
      </c>
      <c r="D174" s="258" t="s">
        <v>298</v>
      </c>
      <c r="E174" s="259" t="s">
        <v>1262</v>
      </c>
      <c r="F174" s="260" t="s">
        <v>1263</v>
      </c>
      <c r="G174" s="261" t="s">
        <v>260</v>
      </c>
      <c r="H174" s="262">
        <v>29.579999999999998</v>
      </c>
      <c r="I174" s="263"/>
      <c r="J174" s="264">
        <f>ROUND(I174*H174,2)</f>
        <v>0</v>
      </c>
      <c r="K174" s="260" t="s">
        <v>212</v>
      </c>
      <c r="L174" s="265"/>
      <c r="M174" s="266" t="s">
        <v>19</v>
      </c>
      <c r="N174" s="267" t="s">
        <v>46</v>
      </c>
      <c r="O174" s="85"/>
      <c r="P174" s="222">
        <f>O174*H174</f>
        <v>0</v>
      </c>
      <c r="Q174" s="222">
        <v>0.108</v>
      </c>
      <c r="R174" s="222">
        <f>Q174*H174</f>
        <v>3.1946399999999997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286</v>
      </c>
      <c r="AT174" s="224" t="s">
        <v>298</v>
      </c>
      <c r="AU174" s="224" t="s">
        <v>83</v>
      </c>
      <c r="AY174" s="18" t="s">
        <v>205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149</v>
      </c>
      <c r="BM174" s="224" t="s">
        <v>1264</v>
      </c>
    </row>
    <row r="175" s="13" customFormat="1">
      <c r="A175" s="13"/>
      <c r="B175" s="235"/>
      <c r="C175" s="236"/>
      <c r="D175" s="237" t="s">
        <v>250</v>
      </c>
      <c r="E175" s="236"/>
      <c r="F175" s="239" t="s">
        <v>1265</v>
      </c>
      <c r="G175" s="236"/>
      <c r="H175" s="240">
        <v>29.579999999999998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250</v>
      </c>
      <c r="AU175" s="246" t="s">
        <v>83</v>
      </c>
      <c r="AV175" s="13" t="s">
        <v>83</v>
      </c>
      <c r="AW175" s="13" t="s">
        <v>4</v>
      </c>
      <c r="AX175" s="13" t="s">
        <v>79</v>
      </c>
      <c r="AY175" s="246" t="s">
        <v>205</v>
      </c>
    </row>
    <row r="176" s="12" customFormat="1" ht="22.8" customHeight="1">
      <c r="A176" s="12"/>
      <c r="B176" s="197"/>
      <c r="C176" s="198"/>
      <c r="D176" s="199" t="s">
        <v>74</v>
      </c>
      <c r="E176" s="211" t="s">
        <v>416</v>
      </c>
      <c r="F176" s="211" t="s">
        <v>417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SUM(P177:P190)</f>
        <v>0</v>
      </c>
      <c r="Q176" s="205"/>
      <c r="R176" s="206">
        <f>SUM(R177:R190)</f>
        <v>0</v>
      </c>
      <c r="S176" s="205"/>
      <c r="T176" s="207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79</v>
      </c>
      <c r="AT176" s="209" t="s">
        <v>74</v>
      </c>
      <c r="AU176" s="209" t="s">
        <v>79</v>
      </c>
      <c r="AY176" s="208" t="s">
        <v>205</v>
      </c>
      <c r="BK176" s="210">
        <f>SUM(BK177:BK190)</f>
        <v>0</v>
      </c>
    </row>
    <row r="177" s="2" customFormat="1" ht="24.15" customHeight="1">
      <c r="A177" s="39"/>
      <c r="B177" s="40"/>
      <c r="C177" s="213" t="s">
        <v>406</v>
      </c>
      <c r="D177" s="213" t="s">
        <v>208</v>
      </c>
      <c r="E177" s="214" t="s">
        <v>537</v>
      </c>
      <c r="F177" s="215" t="s">
        <v>538</v>
      </c>
      <c r="G177" s="216" t="s">
        <v>301</v>
      </c>
      <c r="H177" s="217">
        <v>18.591999999999999</v>
      </c>
      <c r="I177" s="218"/>
      <c r="J177" s="219">
        <f>ROUND(I177*H177,2)</f>
        <v>0</v>
      </c>
      <c r="K177" s="215" t="s">
        <v>212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149</v>
      </c>
      <c r="AT177" s="224" t="s">
        <v>208</v>
      </c>
      <c r="AU177" s="224" t="s">
        <v>83</v>
      </c>
      <c r="AY177" s="18" t="s">
        <v>205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149</v>
      </c>
      <c r="BM177" s="224" t="s">
        <v>1266</v>
      </c>
    </row>
    <row r="178" s="2" customFormat="1">
      <c r="A178" s="39"/>
      <c r="B178" s="40"/>
      <c r="C178" s="41"/>
      <c r="D178" s="226" t="s">
        <v>215</v>
      </c>
      <c r="E178" s="41"/>
      <c r="F178" s="227" t="s">
        <v>540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215</v>
      </c>
      <c r="AU178" s="18" t="s">
        <v>83</v>
      </c>
    </row>
    <row r="179" s="13" customFormat="1">
      <c r="A179" s="13"/>
      <c r="B179" s="235"/>
      <c r="C179" s="236"/>
      <c r="D179" s="237" t="s">
        <v>250</v>
      </c>
      <c r="E179" s="238" t="s">
        <v>19</v>
      </c>
      <c r="F179" s="239" t="s">
        <v>1267</v>
      </c>
      <c r="G179" s="236"/>
      <c r="H179" s="240">
        <v>18.591999999999999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250</v>
      </c>
      <c r="AU179" s="246" t="s">
        <v>83</v>
      </c>
      <c r="AV179" s="13" t="s">
        <v>83</v>
      </c>
      <c r="AW179" s="13" t="s">
        <v>36</v>
      </c>
      <c r="AX179" s="13" t="s">
        <v>79</v>
      </c>
      <c r="AY179" s="246" t="s">
        <v>205</v>
      </c>
    </row>
    <row r="180" s="2" customFormat="1" ht="24.15" customHeight="1">
      <c r="A180" s="39"/>
      <c r="B180" s="40"/>
      <c r="C180" s="213" t="s">
        <v>411</v>
      </c>
      <c r="D180" s="213" t="s">
        <v>208</v>
      </c>
      <c r="E180" s="214" t="s">
        <v>543</v>
      </c>
      <c r="F180" s="215" t="s">
        <v>427</v>
      </c>
      <c r="G180" s="216" t="s">
        <v>301</v>
      </c>
      <c r="H180" s="217">
        <v>725.08799999999997</v>
      </c>
      <c r="I180" s="218"/>
      <c r="J180" s="219">
        <f>ROUND(I180*H180,2)</f>
        <v>0</v>
      </c>
      <c r="K180" s="215" t="s">
        <v>212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149</v>
      </c>
      <c r="AT180" s="224" t="s">
        <v>208</v>
      </c>
      <c r="AU180" s="224" t="s">
        <v>83</v>
      </c>
      <c r="AY180" s="18" t="s">
        <v>205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149</v>
      </c>
      <c r="BM180" s="224" t="s">
        <v>1268</v>
      </c>
    </row>
    <row r="181" s="2" customFormat="1">
      <c r="A181" s="39"/>
      <c r="B181" s="40"/>
      <c r="C181" s="41"/>
      <c r="D181" s="226" t="s">
        <v>215</v>
      </c>
      <c r="E181" s="41"/>
      <c r="F181" s="227" t="s">
        <v>545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215</v>
      </c>
      <c r="AU181" s="18" t="s">
        <v>83</v>
      </c>
    </row>
    <row r="182" s="13" customFormat="1">
      <c r="A182" s="13"/>
      <c r="B182" s="235"/>
      <c r="C182" s="236"/>
      <c r="D182" s="237" t="s">
        <v>250</v>
      </c>
      <c r="E182" s="236"/>
      <c r="F182" s="239" t="s">
        <v>1269</v>
      </c>
      <c r="G182" s="236"/>
      <c r="H182" s="240">
        <v>725.08799999999997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250</v>
      </c>
      <c r="AU182" s="246" t="s">
        <v>83</v>
      </c>
      <c r="AV182" s="13" t="s">
        <v>83</v>
      </c>
      <c r="AW182" s="13" t="s">
        <v>4</v>
      </c>
      <c r="AX182" s="13" t="s">
        <v>79</v>
      </c>
      <c r="AY182" s="246" t="s">
        <v>205</v>
      </c>
    </row>
    <row r="183" s="2" customFormat="1" ht="24.15" customHeight="1">
      <c r="A183" s="39"/>
      <c r="B183" s="40"/>
      <c r="C183" s="213" t="s">
        <v>418</v>
      </c>
      <c r="D183" s="213" t="s">
        <v>208</v>
      </c>
      <c r="E183" s="214" t="s">
        <v>419</v>
      </c>
      <c r="F183" s="215" t="s">
        <v>420</v>
      </c>
      <c r="G183" s="216" t="s">
        <v>301</v>
      </c>
      <c r="H183" s="217">
        <v>13.135999999999999</v>
      </c>
      <c r="I183" s="218"/>
      <c r="J183" s="219">
        <f>ROUND(I183*H183,2)</f>
        <v>0</v>
      </c>
      <c r="K183" s="215" t="s">
        <v>212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149</v>
      </c>
      <c r="AT183" s="224" t="s">
        <v>208</v>
      </c>
      <c r="AU183" s="224" t="s">
        <v>83</v>
      </c>
      <c r="AY183" s="18" t="s">
        <v>205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149</v>
      </c>
      <c r="BM183" s="224" t="s">
        <v>1270</v>
      </c>
    </row>
    <row r="184" s="2" customFormat="1">
      <c r="A184" s="39"/>
      <c r="B184" s="40"/>
      <c r="C184" s="41"/>
      <c r="D184" s="226" t="s">
        <v>215</v>
      </c>
      <c r="E184" s="41"/>
      <c r="F184" s="227" t="s">
        <v>422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215</v>
      </c>
      <c r="AU184" s="18" t="s">
        <v>83</v>
      </c>
    </row>
    <row r="185" s="13" customFormat="1">
      <c r="A185" s="13"/>
      <c r="B185" s="235"/>
      <c r="C185" s="236"/>
      <c r="D185" s="237" t="s">
        <v>250</v>
      </c>
      <c r="E185" s="238" t="s">
        <v>19</v>
      </c>
      <c r="F185" s="239" t="s">
        <v>1271</v>
      </c>
      <c r="G185" s="236"/>
      <c r="H185" s="240">
        <v>13.135999999999999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250</v>
      </c>
      <c r="AU185" s="246" t="s">
        <v>83</v>
      </c>
      <c r="AV185" s="13" t="s">
        <v>83</v>
      </c>
      <c r="AW185" s="13" t="s">
        <v>36</v>
      </c>
      <c r="AX185" s="13" t="s">
        <v>79</v>
      </c>
      <c r="AY185" s="246" t="s">
        <v>205</v>
      </c>
    </row>
    <row r="186" s="2" customFormat="1" ht="24.15" customHeight="1">
      <c r="A186" s="39"/>
      <c r="B186" s="40"/>
      <c r="C186" s="213" t="s">
        <v>425</v>
      </c>
      <c r="D186" s="213" t="s">
        <v>208</v>
      </c>
      <c r="E186" s="214" t="s">
        <v>426</v>
      </c>
      <c r="F186" s="215" t="s">
        <v>427</v>
      </c>
      <c r="G186" s="216" t="s">
        <v>301</v>
      </c>
      <c r="H186" s="217">
        <v>512.30399999999997</v>
      </c>
      <c r="I186" s="218"/>
      <c r="J186" s="219">
        <f>ROUND(I186*H186,2)</f>
        <v>0</v>
      </c>
      <c r="K186" s="215" t="s">
        <v>212</v>
      </c>
      <c r="L186" s="45"/>
      <c r="M186" s="220" t="s">
        <v>19</v>
      </c>
      <c r="N186" s="221" t="s">
        <v>46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149</v>
      </c>
      <c r="AT186" s="224" t="s">
        <v>208</v>
      </c>
      <c r="AU186" s="224" t="s">
        <v>83</v>
      </c>
      <c r="AY186" s="18" t="s">
        <v>205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149</v>
      </c>
      <c r="BM186" s="224" t="s">
        <v>1272</v>
      </c>
    </row>
    <row r="187" s="2" customFormat="1">
      <c r="A187" s="39"/>
      <c r="B187" s="40"/>
      <c r="C187" s="41"/>
      <c r="D187" s="226" t="s">
        <v>215</v>
      </c>
      <c r="E187" s="41"/>
      <c r="F187" s="227" t="s">
        <v>429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215</v>
      </c>
      <c r="AU187" s="18" t="s">
        <v>83</v>
      </c>
    </row>
    <row r="188" s="13" customFormat="1">
      <c r="A188" s="13"/>
      <c r="B188" s="235"/>
      <c r="C188" s="236"/>
      <c r="D188" s="237" t="s">
        <v>250</v>
      </c>
      <c r="E188" s="236"/>
      <c r="F188" s="239" t="s">
        <v>1273</v>
      </c>
      <c r="G188" s="236"/>
      <c r="H188" s="240">
        <v>512.30399999999997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250</v>
      </c>
      <c r="AU188" s="246" t="s">
        <v>83</v>
      </c>
      <c r="AV188" s="13" t="s">
        <v>83</v>
      </c>
      <c r="AW188" s="13" t="s">
        <v>4</v>
      </c>
      <c r="AX188" s="13" t="s">
        <v>79</v>
      </c>
      <c r="AY188" s="246" t="s">
        <v>205</v>
      </c>
    </row>
    <row r="189" s="2" customFormat="1" ht="16.5" customHeight="1">
      <c r="A189" s="39"/>
      <c r="B189" s="40"/>
      <c r="C189" s="213" t="s">
        <v>431</v>
      </c>
      <c r="D189" s="213" t="s">
        <v>208</v>
      </c>
      <c r="E189" s="214" t="s">
        <v>432</v>
      </c>
      <c r="F189" s="215" t="s">
        <v>433</v>
      </c>
      <c r="G189" s="216" t="s">
        <v>301</v>
      </c>
      <c r="H189" s="217">
        <v>31.728000000000002</v>
      </c>
      <c r="I189" s="218"/>
      <c r="J189" s="219">
        <f>ROUND(I189*H189,2)</f>
        <v>0</v>
      </c>
      <c r="K189" s="215" t="s">
        <v>212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149</v>
      </c>
      <c r="AT189" s="224" t="s">
        <v>208</v>
      </c>
      <c r="AU189" s="224" t="s">
        <v>83</v>
      </c>
      <c r="AY189" s="18" t="s">
        <v>205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149</v>
      </c>
      <c r="BM189" s="224" t="s">
        <v>1274</v>
      </c>
    </row>
    <row r="190" s="2" customFormat="1">
      <c r="A190" s="39"/>
      <c r="B190" s="40"/>
      <c r="C190" s="41"/>
      <c r="D190" s="226" t="s">
        <v>215</v>
      </c>
      <c r="E190" s="41"/>
      <c r="F190" s="227" t="s">
        <v>435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215</v>
      </c>
      <c r="AU190" s="18" t="s">
        <v>83</v>
      </c>
    </row>
    <row r="191" s="12" customFormat="1" ht="22.8" customHeight="1">
      <c r="A191" s="12"/>
      <c r="B191" s="197"/>
      <c r="C191" s="198"/>
      <c r="D191" s="199" t="s">
        <v>74</v>
      </c>
      <c r="E191" s="211" t="s">
        <v>436</v>
      </c>
      <c r="F191" s="211" t="s">
        <v>437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SUM(P192:P193)</f>
        <v>0</v>
      </c>
      <c r="Q191" s="205"/>
      <c r="R191" s="206">
        <f>SUM(R192:R193)</f>
        <v>0</v>
      </c>
      <c r="S191" s="205"/>
      <c r="T191" s="207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79</v>
      </c>
      <c r="AT191" s="209" t="s">
        <v>74</v>
      </c>
      <c r="AU191" s="209" t="s">
        <v>79</v>
      </c>
      <c r="AY191" s="208" t="s">
        <v>205</v>
      </c>
      <c r="BK191" s="210">
        <f>SUM(BK192:BK193)</f>
        <v>0</v>
      </c>
    </row>
    <row r="192" s="2" customFormat="1" ht="24.15" customHeight="1">
      <c r="A192" s="39"/>
      <c r="B192" s="40"/>
      <c r="C192" s="213" t="s">
        <v>438</v>
      </c>
      <c r="D192" s="213" t="s">
        <v>208</v>
      </c>
      <c r="E192" s="214" t="s">
        <v>439</v>
      </c>
      <c r="F192" s="215" t="s">
        <v>440</v>
      </c>
      <c r="G192" s="216" t="s">
        <v>301</v>
      </c>
      <c r="H192" s="217">
        <v>37.637</v>
      </c>
      <c r="I192" s="218"/>
      <c r="J192" s="219">
        <f>ROUND(I192*H192,2)</f>
        <v>0</v>
      </c>
      <c r="K192" s="215" t="s">
        <v>212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149</v>
      </c>
      <c r="AT192" s="224" t="s">
        <v>208</v>
      </c>
      <c r="AU192" s="224" t="s">
        <v>83</v>
      </c>
      <c r="AY192" s="18" t="s">
        <v>205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149</v>
      </c>
      <c r="BM192" s="224" t="s">
        <v>1275</v>
      </c>
    </row>
    <row r="193" s="2" customFormat="1">
      <c r="A193" s="39"/>
      <c r="B193" s="40"/>
      <c r="C193" s="41"/>
      <c r="D193" s="226" t="s">
        <v>215</v>
      </c>
      <c r="E193" s="41"/>
      <c r="F193" s="227" t="s">
        <v>442</v>
      </c>
      <c r="G193" s="41"/>
      <c r="H193" s="41"/>
      <c r="I193" s="228"/>
      <c r="J193" s="41"/>
      <c r="K193" s="41"/>
      <c r="L193" s="45"/>
      <c r="M193" s="231"/>
      <c r="N193" s="232"/>
      <c r="O193" s="233"/>
      <c r="P193" s="233"/>
      <c r="Q193" s="233"/>
      <c r="R193" s="233"/>
      <c r="S193" s="233"/>
      <c r="T193" s="23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215</v>
      </c>
      <c r="AU193" s="18" t="s">
        <v>83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97cFvRHufnK86lDrSEZvUGHAuRHfhpQzP5/cZkd99vC4Por+RpypiapbpxJybK+/bZvjZoPHDzH0+vYuyELmNA==" hashValue="ztFgZHTrxqCOIwcY+Rzjjso3JYNVMw/2mxd/kh/m3EXyO2OEzzTRlHsjBs8Iz0X+KI2c5NNFxRollWHt5lWiNA==" algorithmName="SHA-512" password="CC35"/>
  <autoFilter ref="C90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6123"/>
    <hyperlink ref="F100" r:id="rId2" display="https://podminky.urs.cz/item/CS_URS_2023_01/113106132"/>
    <hyperlink ref="F103" r:id="rId3" display="https://podminky.urs.cz/item/CS_URS_2023_01/113107322"/>
    <hyperlink ref="F109" r:id="rId4" display="https://podminky.urs.cz/item/CS_URS_2023_01/113107323"/>
    <hyperlink ref="F114" r:id="rId5" display="https://podminky.urs.cz/item/CS_URS_2023_01/113202111"/>
    <hyperlink ref="F119" r:id="rId6" display="https://podminky.urs.cz/item/CS_URS_2023_01/113204111"/>
    <hyperlink ref="F122" r:id="rId7" display="https://podminky.urs.cz/item/CS_URS_2023_01/121151103"/>
    <hyperlink ref="F124" r:id="rId8" display="https://podminky.urs.cz/item/CS_URS_2023_01/122251301"/>
    <hyperlink ref="F129" r:id="rId9" display="https://podminky.urs.cz/item/CS_URS_2023_01/129001101"/>
    <hyperlink ref="F131" r:id="rId10" display="https://podminky.urs.cz/item/CS_URS_2023_01/162751117"/>
    <hyperlink ref="F134" r:id="rId11" display="https://podminky.urs.cz/item/CS_URS_2023_01/162751119"/>
    <hyperlink ref="F137" r:id="rId12" display="https://podminky.urs.cz/item/CS_URS_2023_01/167151101"/>
    <hyperlink ref="F139" r:id="rId13" display="https://podminky.urs.cz/item/CS_URS_2023_01/171151112"/>
    <hyperlink ref="F144" r:id="rId14" display="https://podminky.urs.cz/item/CS_URS_2023_01/171251201"/>
    <hyperlink ref="F146" r:id="rId15" display="https://podminky.urs.cz/item/CS_URS_2023_01/181152302"/>
    <hyperlink ref="F149" r:id="rId16" display="https://podminky.urs.cz/item/CS_URS_2023_01/181311103"/>
    <hyperlink ref="F151" r:id="rId17" display="https://podminky.urs.cz/item/CS_URS_2023_01/181411131"/>
    <hyperlink ref="F157" r:id="rId18" display="https://podminky.urs.cz/item/CS_URS_2023_01/564851011"/>
    <hyperlink ref="F160" r:id="rId19" display="https://podminky.urs.cz/item/CS_URS_2023_01/596211110"/>
    <hyperlink ref="F165" r:id="rId20" display="https://podminky.urs.cz/item/CS_URS_2023_01/599141111"/>
    <hyperlink ref="F169" r:id="rId21" display="https://podminky.urs.cz/item/CS_URS_2023_01/916131213"/>
    <hyperlink ref="F173" r:id="rId22" display="https://podminky.urs.cz/item/CS_URS_2023_01/916231213"/>
    <hyperlink ref="F178" r:id="rId23" display="https://podminky.urs.cz/item/CS_URS_2023_01/997221551"/>
    <hyperlink ref="F181" r:id="rId24" display="https://podminky.urs.cz/item/CS_URS_2023_01/997221559"/>
    <hyperlink ref="F184" r:id="rId25" display="https://podminky.urs.cz/item/CS_URS_2023_01/997221561"/>
    <hyperlink ref="F187" r:id="rId26" display="https://podminky.urs.cz/item/CS_URS_2023_01/997221569"/>
    <hyperlink ref="F190" r:id="rId27" display="https://podminky.urs.cz/item/CS_URS_2023_01/997221611"/>
    <hyperlink ref="F193" r:id="rId28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1276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ROUND((SUM(BE93:BE237)),  2)</f>
        <v>0</v>
      </c>
      <c r="G35" s="39"/>
      <c r="H35" s="39"/>
      <c r="I35" s="158">
        <v>0.20999999999999999</v>
      </c>
      <c r="J35" s="157">
        <f>ROUND(((SUM(BE93:BE237))*I35),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ROUND((SUM(BF93:BF237)),  2)</f>
        <v>0</v>
      </c>
      <c r="G36" s="39"/>
      <c r="H36" s="39"/>
      <c r="I36" s="158">
        <v>0.14999999999999999</v>
      </c>
      <c r="J36" s="157">
        <f>ROUND(((SUM(BF93:BF237))*I36),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ROUND((SUM(BG93:BG237)),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ROUND((SUM(BH93:BH237)),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ROUND((SUM(BI93:BI237)),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1.10 - Výstavba chodníku u ŽP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J142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J188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J192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J195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J218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J235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1.10 - Výstavba chodníku u ŽP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27.524650399999999</v>
      </c>
      <c r="S93" s="97"/>
      <c r="T93" s="195">
        <f>T94</f>
        <v>22.466584999999998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P95+P142+P188+P192+P195+P218+P235</f>
        <v>0</v>
      </c>
      <c r="Q94" s="205"/>
      <c r="R94" s="206">
        <f>R95+R142+R188+R192+R195+R218+R235</f>
        <v>27.524650399999999</v>
      </c>
      <c r="S94" s="205"/>
      <c r="T94" s="207">
        <f>T95+T142+T188+T192+T195+T218+T235</f>
        <v>22.466584999999998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BK95+BK142+BK188+BK192+BK195+BK218+BK235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SUM(P96:P141)</f>
        <v>0</v>
      </c>
      <c r="Q95" s="205"/>
      <c r="R95" s="206">
        <f>SUM(R96:R141)</f>
        <v>5.9340000000000002</v>
      </c>
      <c r="S95" s="205"/>
      <c r="T95" s="207">
        <f>SUM(T96:T141)</f>
        <v>22.466584999999998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SUM(BK96:BK141)</f>
        <v>0</v>
      </c>
    </row>
    <row r="96" s="2" customFormat="1" ht="37.8" customHeight="1">
      <c r="A96" s="39"/>
      <c r="B96" s="40"/>
      <c r="C96" s="213" t="s">
        <v>79</v>
      </c>
      <c r="D96" s="213" t="s">
        <v>208</v>
      </c>
      <c r="E96" s="214" t="s">
        <v>893</v>
      </c>
      <c r="F96" s="215" t="s">
        <v>894</v>
      </c>
      <c r="G96" s="216" t="s">
        <v>247</v>
      </c>
      <c r="H96" s="217">
        <v>1.5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0.26000000000000001</v>
      </c>
      <c r="T96" s="223">
        <f>S96*H96</f>
        <v>0.39000000000000001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1277</v>
      </c>
    </row>
    <row r="97" s="2" customFormat="1">
      <c r="A97" s="39"/>
      <c r="B97" s="40"/>
      <c r="C97" s="41"/>
      <c r="D97" s="226" t="s">
        <v>215</v>
      </c>
      <c r="E97" s="41"/>
      <c r="F97" s="227" t="s">
        <v>896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1278</v>
      </c>
      <c r="G98" s="236"/>
      <c r="H98" s="240">
        <v>1.5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79</v>
      </c>
      <c r="AY98" s="246" t="s">
        <v>205</v>
      </c>
    </row>
    <row r="99" s="2" customFormat="1" ht="24.15" customHeight="1">
      <c r="A99" s="39"/>
      <c r="B99" s="40"/>
      <c r="C99" s="213" t="s">
        <v>83</v>
      </c>
      <c r="D99" s="213" t="s">
        <v>208</v>
      </c>
      <c r="E99" s="214" t="s">
        <v>1279</v>
      </c>
      <c r="F99" s="215" t="s">
        <v>1280</v>
      </c>
      <c r="G99" s="216" t="s">
        <v>247</v>
      </c>
      <c r="H99" s="217">
        <v>27.738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0.17000000000000001</v>
      </c>
      <c r="T99" s="223">
        <f>S99*H99</f>
        <v>4.7154600000000002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149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149</v>
      </c>
      <c r="BM99" s="224" t="s">
        <v>1281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1282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1283</v>
      </c>
      <c r="G101" s="236"/>
      <c r="H101" s="240">
        <v>13.238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75</v>
      </c>
      <c r="AY101" s="246" t="s">
        <v>205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1284</v>
      </c>
      <c r="G102" s="236"/>
      <c r="H102" s="240">
        <v>13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75</v>
      </c>
      <c r="AY102" s="246" t="s">
        <v>205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1278</v>
      </c>
      <c r="G103" s="236"/>
      <c r="H103" s="240">
        <v>1.5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75</v>
      </c>
      <c r="AY103" s="246" t="s">
        <v>205</v>
      </c>
    </row>
    <row r="104" s="14" customFormat="1">
      <c r="A104" s="14"/>
      <c r="B104" s="247"/>
      <c r="C104" s="248"/>
      <c r="D104" s="237" t="s">
        <v>250</v>
      </c>
      <c r="E104" s="249" t="s">
        <v>19</v>
      </c>
      <c r="F104" s="250" t="s">
        <v>253</v>
      </c>
      <c r="G104" s="248"/>
      <c r="H104" s="251">
        <v>27.738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250</v>
      </c>
      <c r="AU104" s="257" t="s">
        <v>83</v>
      </c>
      <c r="AV104" s="14" t="s">
        <v>149</v>
      </c>
      <c r="AW104" s="14" t="s">
        <v>36</v>
      </c>
      <c r="AX104" s="14" t="s">
        <v>79</v>
      </c>
      <c r="AY104" s="257" t="s">
        <v>205</v>
      </c>
    </row>
    <row r="105" s="2" customFormat="1" ht="24.15" customHeight="1">
      <c r="A105" s="39"/>
      <c r="B105" s="40"/>
      <c r="C105" s="213" t="s">
        <v>126</v>
      </c>
      <c r="D105" s="213" t="s">
        <v>208</v>
      </c>
      <c r="E105" s="214" t="s">
        <v>1285</v>
      </c>
      <c r="F105" s="215" t="s">
        <v>1286</v>
      </c>
      <c r="G105" s="216" t="s">
        <v>247</v>
      </c>
      <c r="H105" s="217">
        <v>26.125</v>
      </c>
      <c r="I105" s="218"/>
      <c r="J105" s="219">
        <f>ROUND(I105*H105,2)</f>
        <v>0</v>
      </c>
      <c r="K105" s="215" t="s">
        <v>212</v>
      </c>
      <c r="L105" s="45"/>
      <c r="M105" s="220" t="s">
        <v>19</v>
      </c>
      <c r="N105" s="221" t="s">
        <v>46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0.32500000000000001</v>
      </c>
      <c r="T105" s="223">
        <f>S105*H105</f>
        <v>8.4906249999999996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149</v>
      </c>
      <c r="AT105" s="224" t="s">
        <v>208</v>
      </c>
      <c r="AU105" s="224" t="s">
        <v>83</v>
      </c>
      <c r="AY105" s="18" t="s">
        <v>205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149</v>
      </c>
      <c r="BM105" s="224" t="s">
        <v>1287</v>
      </c>
    </row>
    <row r="106" s="2" customFormat="1">
      <c r="A106" s="39"/>
      <c r="B106" s="40"/>
      <c r="C106" s="41"/>
      <c r="D106" s="226" t="s">
        <v>215</v>
      </c>
      <c r="E106" s="41"/>
      <c r="F106" s="227" t="s">
        <v>1288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215</v>
      </c>
      <c r="AU106" s="18" t="s">
        <v>83</v>
      </c>
    </row>
    <row r="107" s="13" customFormat="1">
      <c r="A107" s="13"/>
      <c r="B107" s="235"/>
      <c r="C107" s="236"/>
      <c r="D107" s="237" t="s">
        <v>250</v>
      </c>
      <c r="E107" s="238" t="s">
        <v>19</v>
      </c>
      <c r="F107" s="239" t="s">
        <v>1289</v>
      </c>
      <c r="G107" s="236"/>
      <c r="H107" s="240">
        <v>13.125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250</v>
      </c>
      <c r="AU107" s="246" t="s">
        <v>83</v>
      </c>
      <c r="AV107" s="13" t="s">
        <v>83</v>
      </c>
      <c r="AW107" s="13" t="s">
        <v>36</v>
      </c>
      <c r="AX107" s="13" t="s">
        <v>75</v>
      </c>
      <c r="AY107" s="246" t="s">
        <v>205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1284</v>
      </c>
      <c r="G108" s="236"/>
      <c r="H108" s="240">
        <v>13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75</v>
      </c>
      <c r="AY108" s="246" t="s">
        <v>205</v>
      </c>
    </row>
    <row r="109" s="14" customFormat="1">
      <c r="A109" s="14"/>
      <c r="B109" s="247"/>
      <c r="C109" s="248"/>
      <c r="D109" s="237" t="s">
        <v>250</v>
      </c>
      <c r="E109" s="249" t="s">
        <v>19</v>
      </c>
      <c r="F109" s="250" t="s">
        <v>253</v>
      </c>
      <c r="G109" s="248"/>
      <c r="H109" s="251">
        <v>26.125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250</v>
      </c>
      <c r="AU109" s="257" t="s">
        <v>83</v>
      </c>
      <c r="AV109" s="14" t="s">
        <v>149</v>
      </c>
      <c r="AW109" s="14" t="s">
        <v>36</v>
      </c>
      <c r="AX109" s="14" t="s">
        <v>79</v>
      </c>
      <c r="AY109" s="257" t="s">
        <v>205</v>
      </c>
    </row>
    <row r="110" s="2" customFormat="1" ht="24.15" customHeight="1">
      <c r="A110" s="39"/>
      <c r="B110" s="40"/>
      <c r="C110" s="213" t="s">
        <v>149</v>
      </c>
      <c r="D110" s="213" t="s">
        <v>208</v>
      </c>
      <c r="E110" s="214" t="s">
        <v>1290</v>
      </c>
      <c r="F110" s="215" t="s">
        <v>1291</v>
      </c>
      <c r="G110" s="216" t="s">
        <v>247</v>
      </c>
      <c r="H110" s="217">
        <v>26.125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0.316</v>
      </c>
      <c r="T110" s="223">
        <f>S110*H110</f>
        <v>8.2554999999999996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1292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1293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3" customFormat="1">
      <c r="A112" s="13"/>
      <c r="B112" s="235"/>
      <c r="C112" s="236"/>
      <c r="D112" s="237" t="s">
        <v>250</v>
      </c>
      <c r="E112" s="238" t="s">
        <v>19</v>
      </c>
      <c r="F112" s="239" t="s">
        <v>1289</v>
      </c>
      <c r="G112" s="236"/>
      <c r="H112" s="240">
        <v>13.125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250</v>
      </c>
      <c r="AU112" s="246" t="s">
        <v>83</v>
      </c>
      <c r="AV112" s="13" t="s">
        <v>83</v>
      </c>
      <c r="AW112" s="13" t="s">
        <v>36</v>
      </c>
      <c r="AX112" s="13" t="s">
        <v>75</v>
      </c>
      <c r="AY112" s="246" t="s">
        <v>205</v>
      </c>
    </row>
    <row r="113" s="13" customFormat="1">
      <c r="A113" s="13"/>
      <c r="B113" s="235"/>
      <c r="C113" s="236"/>
      <c r="D113" s="237" t="s">
        <v>250</v>
      </c>
      <c r="E113" s="238" t="s">
        <v>19</v>
      </c>
      <c r="F113" s="239" t="s">
        <v>1284</v>
      </c>
      <c r="G113" s="236"/>
      <c r="H113" s="240">
        <v>13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36</v>
      </c>
      <c r="AX113" s="13" t="s">
        <v>75</v>
      </c>
      <c r="AY113" s="246" t="s">
        <v>205</v>
      </c>
    </row>
    <row r="114" s="14" customFormat="1">
      <c r="A114" s="14"/>
      <c r="B114" s="247"/>
      <c r="C114" s="248"/>
      <c r="D114" s="237" t="s">
        <v>250</v>
      </c>
      <c r="E114" s="249" t="s">
        <v>19</v>
      </c>
      <c r="F114" s="250" t="s">
        <v>253</v>
      </c>
      <c r="G114" s="248"/>
      <c r="H114" s="251">
        <v>26.125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250</v>
      </c>
      <c r="AU114" s="257" t="s">
        <v>83</v>
      </c>
      <c r="AV114" s="14" t="s">
        <v>149</v>
      </c>
      <c r="AW114" s="14" t="s">
        <v>36</v>
      </c>
      <c r="AX114" s="14" t="s">
        <v>79</v>
      </c>
      <c r="AY114" s="257" t="s">
        <v>205</v>
      </c>
    </row>
    <row r="115" s="2" customFormat="1" ht="24.15" customHeight="1">
      <c r="A115" s="39"/>
      <c r="B115" s="40"/>
      <c r="C115" s="213" t="s">
        <v>204</v>
      </c>
      <c r="D115" s="213" t="s">
        <v>208</v>
      </c>
      <c r="E115" s="214" t="s">
        <v>258</v>
      </c>
      <c r="F115" s="215" t="s">
        <v>259</v>
      </c>
      <c r="G115" s="216" t="s">
        <v>260</v>
      </c>
      <c r="H115" s="217">
        <v>3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0.20499999999999999</v>
      </c>
      <c r="T115" s="223">
        <f>S115*H115</f>
        <v>0.61499999999999999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1294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262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13" customFormat="1">
      <c r="A117" s="13"/>
      <c r="B117" s="235"/>
      <c r="C117" s="236"/>
      <c r="D117" s="237" t="s">
        <v>250</v>
      </c>
      <c r="E117" s="238" t="s">
        <v>19</v>
      </c>
      <c r="F117" s="239" t="s">
        <v>1295</v>
      </c>
      <c r="G117" s="236"/>
      <c r="H117" s="240">
        <v>3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250</v>
      </c>
      <c r="AU117" s="246" t="s">
        <v>83</v>
      </c>
      <c r="AV117" s="13" t="s">
        <v>83</v>
      </c>
      <c r="AW117" s="13" t="s">
        <v>36</v>
      </c>
      <c r="AX117" s="13" t="s">
        <v>79</v>
      </c>
      <c r="AY117" s="246" t="s">
        <v>205</v>
      </c>
    </row>
    <row r="118" s="2" customFormat="1" ht="24.15" customHeight="1">
      <c r="A118" s="39"/>
      <c r="B118" s="40"/>
      <c r="C118" s="213" t="s">
        <v>275</v>
      </c>
      <c r="D118" s="213" t="s">
        <v>208</v>
      </c>
      <c r="E118" s="214" t="s">
        <v>265</v>
      </c>
      <c r="F118" s="215" t="s">
        <v>266</v>
      </c>
      <c r="G118" s="216" t="s">
        <v>267</v>
      </c>
      <c r="H118" s="217">
        <v>1.593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1296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269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8" t="s">
        <v>19</v>
      </c>
      <c r="F120" s="239" t="s">
        <v>1297</v>
      </c>
      <c r="G120" s="236"/>
      <c r="H120" s="240">
        <v>1.0129999999999999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36</v>
      </c>
      <c r="AX120" s="13" t="s">
        <v>75</v>
      </c>
      <c r="AY120" s="246" t="s">
        <v>205</v>
      </c>
    </row>
    <row r="121" s="13" customFormat="1">
      <c r="A121" s="13"/>
      <c r="B121" s="235"/>
      <c r="C121" s="236"/>
      <c r="D121" s="237" t="s">
        <v>250</v>
      </c>
      <c r="E121" s="238" t="s">
        <v>19</v>
      </c>
      <c r="F121" s="239" t="s">
        <v>1298</v>
      </c>
      <c r="G121" s="236"/>
      <c r="H121" s="240">
        <v>0.57999999999999996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250</v>
      </c>
      <c r="AU121" s="246" t="s">
        <v>83</v>
      </c>
      <c r="AV121" s="13" t="s">
        <v>83</v>
      </c>
      <c r="AW121" s="13" t="s">
        <v>36</v>
      </c>
      <c r="AX121" s="13" t="s">
        <v>75</v>
      </c>
      <c r="AY121" s="246" t="s">
        <v>205</v>
      </c>
    </row>
    <row r="122" s="14" customFormat="1">
      <c r="A122" s="14"/>
      <c r="B122" s="247"/>
      <c r="C122" s="248"/>
      <c r="D122" s="237" t="s">
        <v>250</v>
      </c>
      <c r="E122" s="249" t="s">
        <v>19</v>
      </c>
      <c r="F122" s="250" t="s">
        <v>253</v>
      </c>
      <c r="G122" s="248"/>
      <c r="H122" s="251">
        <v>1.593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250</v>
      </c>
      <c r="AU122" s="257" t="s">
        <v>83</v>
      </c>
      <c r="AV122" s="14" t="s">
        <v>149</v>
      </c>
      <c r="AW122" s="14" t="s">
        <v>36</v>
      </c>
      <c r="AX122" s="14" t="s">
        <v>79</v>
      </c>
      <c r="AY122" s="257" t="s">
        <v>205</v>
      </c>
    </row>
    <row r="123" s="2" customFormat="1" ht="24.15" customHeight="1">
      <c r="A123" s="39"/>
      <c r="B123" s="40"/>
      <c r="C123" s="213" t="s">
        <v>280</v>
      </c>
      <c r="D123" s="213" t="s">
        <v>208</v>
      </c>
      <c r="E123" s="214" t="s">
        <v>271</v>
      </c>
      <c r="F123" s="215" t="s">
        <v>272</v>
      </c>
      <c r="G123" s="216" t="s">
        <v>267</v>
      </c>
      <c r="H123" s="217">
        <v>1.593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1299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274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2" customFormat="1" ht="37.8" customHeight="1">
      <c r="A125" s="39"/>
      <c r="B125" s="40"/>
      <c r="C125" s="213" t="s">
        <v>286</v>
      </c>
      <c r="D125" s="213" t="s">
        <v>208</v>
      </c>
      <c r="E125" s="214" t="s">
        <v>276</v>
      </c>
      <c r="F125" s="215" t="s">
        <v>277</v>
      </c>
      <c r="G125" s="216" t="s">
        <v>267</v>
      </c>
      <c r="H125" s="217">
        <v>1.593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1300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279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2" customFormat="1" ht="37.8" customHeight="1">
      <c r="A127" s="39"/>
      <c r="B127" s="40"/>
      <c r="C127" s="213" t="s">
        <v>291</v>
      </c>
      <c r="D127" s="213" t="s">
        <v>208</v>
      </c>
      <c r="E127" s="214" t="s">
        <v>281</v>
      </c>
      <c r="F127" s="215" t="s">
        <v>282</v>
      </c>
      <c r="G127" s="216" t="s">
        <v>267</v>
      </c>
      <c r="H127" s="217">
        <v>47.789999999999999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1301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284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13" customFormat="1">
      <c r="A129" s="13"/>
      <c r="B129" s="235"/>
      <c r="C129" s="236"/>
      <c r="D129" s="237" t="s">
        <v>250</v>
      </c>
      <c r="E129" s="236"/>
      <c r="F129" s="239" t="s">
        <v>1302</v>
      </c>
      <c r="G129" s="236"/>
      <c r="H129" s="240">
        <v>47.789999999999999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4</v>
      </c>
      <c r="AX129" s="13" t="s">
        <v>79</v>
      </c>
      <c r="AY129" s="246" t="s">
        <v>205</v>
      </c>
    </row>
    <row r="130" s="2" customFormat="1" ht="24.15" customHeight="1">
      <c r="A130" s="39"/>
      <c r="B130" s="40"/>
      <c r="C130" s="213" t="s">
        <v>297</v>
      </c>
      <c r="D130" s="213" t="s">
        <v>208</v>
      </c>
      <c r="E130" s="214" t="s">
        <v>287</v>
      </c>
      <c r="F130" s="215" t="s">
        <v>288</v>
      </c>
      <c r="G130" s="216" t="s">
        <v>267</v>
      </c>
      <c r="H130" s="217">
        <v>1.593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1303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290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2" customFormat="1" ht="24.15" customHeight="1">
      <c r="A132" s="39"/>
      <c r="B132" s="40"/>
      <c r="C132" s="213" t="s">
        <v>304</v>
      </c>
      <c r="D132" s="213" t="s">
        <v>208</v>
      </c>
      <c r="E132" s="214" t="s">
        <v>292</v>
      </c>
      <c r="F132" s="215" t="s">
        <v>293</v>
      </c>
      <c r="G132" s="216" t="s">
        <v>267</v>
      </c>
      <c r="H132" s="217">
        <v>2.5800000000000001</v>
      </c>
      <c r="I132" s="218"/>
      <c r="J132" s="219">
        <f>ROUND(I132*H132,2)</f>
        <v>0</v>
      </c>
      <c r="K132" s="215" t="s">
        <v>212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149</v>
      </c>
      <c r="AT132" s="224" t="s">
        <v>208</v>
      </c>
      <c r="AU132" s="224" t="s">
        <v>83</v>
      </c>
      <c r="AY132" s="18" t="s">
        <v>205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149</v>
      </c>
      <c r="BM132" s="224" t="s">
        <v>1304</v>
      </c>
    </row>
    <row r="133" s="2" customFormat="1">
      <c r="A133" s="39"/>
      <c r="B133" s="40"/>
      <c r="C133" s="41"/>
      <c r="D133" s="226" t="s">
        <v>215</v>
      </c>
      <c r="E133" s="41"/>
      <c r="F133" s="227" t="s">
        <v>295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83</v>
      </c>
    </row>
    <row r="134" s="13" customFormat="1">
      <c r="A134" s="13"/>
      <c r="B134" s="235"/>
      <c r="C134" s="236"/>
      <c r="D134" s="237" t="s">
        <v>250</v>
      </c>
      <c r="E134" s="238" t="s">
        <v>19</v>
      </c>
      <c r="F134" s="239" t="s">
        <v>1305</v>
      </c>
      <c r="G134" s="236"/>
      <c r="H134" s="240">
        <v>23.949999999999999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250</v>
      </c>
      <c r="AU134" s="246" t="s">
        <v>83</v>
      </c>
      <c r="AV134" s="13" t="s">
        <v>83</v>
      </c>
      <c r="AW134" s="13" t="s">
        <v>36</v>
      </c>
      <c r="AX134" s="13" t="s">
        <v>75</v>
      </c>
      <c r="AY134" s="246" t="s">
        <v>205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1306</v>
      </c>
      <c r="G135" s="236"/>
      <c r="H135" s="240">
        <v>-6.75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75</v>
      </c>
      <c r="AY135" s="246" t="s">
        <v>205</v>
      </c>
    </row>
    <row r="136" s="15" customFormat="1">
      <c r="A136" s="15"/>
      <c r="B136" s="268"/>
      <c r="C136" s="269"/>
      <c r="D136" s="237" t="s">
        <v>250</v>
      </c>
      <c r="E136" s="270" t="s">
        <v>19</v>
      </c>
      <c r="F136" s="271" t="s">
        <v>1307</v>
      </c>
      <c r="G136" s="269"/>
      <c r="H136" s="272">
        <v>17.199999999999999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8" t="s">
        <v>250</v>
      </c>
      <c r="AU136" s="278" t="s">
        <v>83</v>
      </c>
      <c r="AV136" s="15" t="s">
        <v>126</v>
      </c>
      <c r="AW136" s="15" t="s">
        <v>36</v>
      </c>
      <c r="AX136" s="15" t="s">
        <v>75</v>
      </c>
      <c r="AY136" s="278" t="s">
        <v>205</v>
      </c>
    </row>
    <row r="137" s="13" customFormat="1">
      <c r="A137" s="13"/>
      <c r="B137" s="235"/>
      <c r="C137" s="236"/>
      <c r="D137" s="237" t="s">
        <v>250</v>
      </c>
      <c r="E137" s="238" t="s">
        <v>19</v>
      </c>
      <c r="F137" s="239" t="s">
        <v>1308</v>
      </c>
      <c r="G137" s="236"/>
      <c r="H137" s="240">
        <v>2.5800000000000001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250</v>
      </c>
      <c r="AU137" s="246" t="s">
        <v>83</v>
      </c>
      <c r="AV137" s="13" t="s">
        <v>83</v>
      </c>
      <c r="AW137" s="13" t="s">
        <v>36</v>
      </c>
      <c r="AX137" s="13" t="s">
        <v>79</v>
      </c>
      <c r="AY137" s="246" t="s">
        <v>205</v>
      </c>
    </row>
    <row r="138" s="2" customFormat="1" ht="16.5" customHeight="1">
      <c r="A138" s="39"/>
      <c r="B138" s="40"/>
      <c r="C138" s="258" t="s">
        <v>309</v>
      </c>
      <c r="D138" s="258" t="s">
        <v>298</v>
      </c>
      <c r="E138" s="259" t="s">
        <v>299</v>
      </c>
      <c r="F138" s="260" t="s">
        <v>300</v>
      </c>
      <c r="G138" s="261" t="s">
        <v>301</v>
      </c>
      <c r="H138" s="262">
        <v>5.9340000000000002</v>
      </c>
      <c r="I138" s="263"/>
      <c r="J138" s="264">
        <f>ROUND(I138*H138,2)</f>
        <v>0</v>
      </c>
      <c r="K138" s="260" t="s">
        <v>212</v>
      </c>
      <c r="L138" s="265"/>
      <c r="M138" s="266" t="s">
        <v>19</v>
      </c>
      <c r="N138" s="267" t="s">
        <v>46</v>
      </c>
      <c r="O138" s="85"/>
      <c r="P138" s="222">
        <f>O138*H138</f>
        <v>0</v>
      </c>
      <c r="Q138" s="222">
        <v>1</v>
      </c>
      <c r="R138" s="222">
        <f>Q138*H138</f>
        <v>5.9340000000000002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286</v>
      </c>
      <c r="AT138" s="224" t="s">
        <v>298</v>
      </c>
      <c r="AU138" s="224" t="s">
        <v>83</v>
      </c>
      <c r="AY138" s="18" t="s">
        <v>205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149</v>
      </c>
      <c r="BM138" s="224" t="s">
        <v>1309</v>
      </c>
    </row>
    <row r="139" s="13" customFormat="1">
      <c r="A139" s="13"/>
      <c r="B139" s="235"/>
      <c r="C139" s="236"/>
      <c r="D139" s="237" t="s">
        <v>250</v>
      </c>
      <c r="E139" s="236"/>
      <c r="F139" s="239" t="s">
        <v>1310</v>
      </c>
      <c r="G139" s="236"/>
      <c r="H139" s="240">
        <v>5.9340000000000002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4</v>
      </c>
      <c r="AX139" s="13" t="s">
        <v>79</v>
      </c>
      <c r="AY139" s="246" t="s">
        <v>205</v>
      </c>
    </row>
    <row r="140" s="2" customFormat="1" ht="24.15" customHeight="1">
      <c r="A140" s="39"/>
      <c r="B140" s="40"/>
      <c r="C140" s="213" t="s">
        <v>316</v>
      </c>
      <c r="D140" s="213" t="s">
        <v>208</v>
      </c>
      <c r="E140" s="214" t="s">
        <v>305</v>
      </c>
      <c r="F140" s="215" t="s">
        <v>306</v>
      </c>
      <c r="G140" s="216" t="s">
        <v>267</v>
      </c>
      <c r="H140" s="217">
        <v>1.593</v>
      </c>
      <c r="I140" s="218"/>
      <c r="J140" s="219">
        <f>ROUND(I140*H140,2)</f>
        <v>0</v>
      </c>
      <c r="K140" s="215" t="s">
        <v>212</v>
      </c>
      <c r="L140" s="45"/>
      <c r="M140" s="220" t="s">
        <v>19</v>
      </c>
      <c r="N140" s="221" t="s">
        <v>46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149</v>
      </c>
      <c r="AT140" s="224" t="s">
        <v>208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1311</v>
      </c>
    </row>
    <row r="141" s="2" customFormat="1">
      <c r="A141" s="39"/>
      <c r="B141" s="40"/>
      <c r="C141" s="41"/>
      <c r="D141" s="226" t="s">
        <v>215</v>
      </c>
      <c r="E141" s="41"/>
      <c r="F141" s="227" t="s">
        <v>308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215</v>
      </c>
      <c r="AU141" s="18" t="s">
        <v>83</v>
      </c>
    </row>
    <row r="142" s="12" customFormat="1" ht="22.8" customHeight="1">
      <c r="A142" s="12"/>
      <c r="B142" s="197"/>
      <c r="C142" s="198"/>
      <c r="D142" s="199" t="s">
        <v>74</v>
      </c>
      <c r="E142" s="211" t="s">
        <v>204</v>
      </c>
      <c r="F142" s="211" t="s">
        <v>315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SUM(P143:P187)</f>
        <v>0</v>
      </c>
      <c r="Q142" s="205"/>
      <c r="R142" s="206">
        <f>SUM(R143:R187)</f>
        <v>8.8160379999999989</v>
      </c>
      <c r="S142" s="205"/>
      <c r="T142" s="207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79</v>
      </c>
      <c r="AT142" s="209" t="s">
        <v>74</v>
      </c>
      <c r="AU142" s="209" t="s">
        <v>79</v>
      </c>
      <c r="AY142" s="208" t="s">
        <v>205</v>
      </c>
      <c r="BK142" s="210">
        <f>SUM(BK143:BK187)</f>
        <v>0</v>
      </c>
    </row>
    <row r="143" s="2" customFormat="1" ht="21.75" customHeight="1">
      <c r="A143" s="39"/>
      <c r="B143" s="40"/>
      <c r="C143" s="213" t="s">
        <v>322</v>
      </c>
      <c r="D143" s="213" t="s">
        <v>208</v>
      </c>
      <c r="E143" s="214" t="s">
        <v>317</v>
      </c>
      <c r="F143" s="215" t="s">
        <v>318</v>
      </c>
      <c r="G143" s="216" t="s">
        <v>247</v>
      </c>
      <c r="H143" s="217">
        <v>23.949999999999999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1312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320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1313</v>
      </c>
      <c r="G145" s="236"/>
      <c r="H145" s="240">
        <v>23.949999999999999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21.75" customHeight="1">
      <c r="A146" s="39"/>
      <c r="B146" s="40"/>
      <c r="C146" s="213" t="s">
        <v>8</v>
      </c>
      <c r="D146" s="213" t="s">
        <v>208</v>
      </c>
      <c r="E146" s="214" t="s">
        <v>1067</v>
      </c>
      <c r="F146" s="215" t="s">
        <v>1068</v>
      </c>
      <c r="G146" s="216" t="s">
        <v>247</v>
      </c>
      <c r="H146" s="217">
        <v>11.6</v>
      </c>
      <c r="I146" s="218"/>
      <c r="J146" s="219">
        <f>ROUND(I146*H146,2)</f>
        <v>0</v>
      </c>
      <c r="K146" s="215" t="s">
        <v>212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149</v>
      </c>
      <c r="AT146" s="224" t="s">
        <v>208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1314</v>
      </c>
    </row>
    <row r="147" s="2" customFormat="1">
      <c r="A147" s="39"/>
      <c r="B147" s="40"/>
      <c r="C147" s="41"/>
      <c r="D147" s="226" t="s">
        <v>215</v>
      </c>
      <c r="E147" s="41"/>
      <c r="F147" s="227" t="s">
        <v>1070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83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1315</v>
      </c>
      <c r="G148" s="236"/>
      <c r="H148" s="240">
        <v>11.6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79</v>
      </c>
      <c r="AY148" s="246" t="s">
        <v>205</v>
      </c>
    </row>
    <row r="149" s="2" customFormat="1" ht="37.8" customHeight="1">
      <c r="A149" s="39"/>
      <c r="B149" s="40"/>
      <c r="C149" s="213" t="s">
        <v>334</v>
      </c>
      <c r="D149" s="213" t="s">
        <v>208</v>
      </c>
      <c r="E149" s="214" t="s">
        <v>323</v>
      </c>
      <c r="F149" s="215" t="s">
        <v>324</v>
      </c>
      <c r="G149" s="216" t="s">
        <v>247</v>
      </c>
      <c r="H149" s="217">
        <v>23.949999999999999</v>
      </c>
      <c r="I149" s="218"/>
      <c r="J149" s="219">
        <f>ROUND(I149*H149,2)</f>
        <v>0</v>
      </c>
      <c r="K149" s="215" t="s">
        <v>212</v>
      </c>
      <c r="L149" s="45"/>
      <c r="M149" s="220" t="s">
        <v>19</v>
      </c>
      <c r="N149" s="221" t="s">
        <v>46</v>
      </c>
      <c r="O149" s="85"/>
      <c r="P149" s="222">
        <f>O149*H149</f>
        <v>0</v>
      </c>
      <c r="Q149" s="222">
        <v>0.089219999999999994</v>
      </c>
      <c r="R149" s="222">
        <f>Q149*H149</f>
        <v>2.1368189999999996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149</v>
      </c>
      <c r="AT149" s="224" t="s">
        <v>208</v>
      </c>
      <c r="AU149" s="224" t="s">
        <v>83</v>
      </c>
      <c r="AY149" s="18" t="s">
        <v>205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149</v>
      </c>
      <c r="BM149" s="224" t="s">
        <v>1316</v>
      </c>
    </row>
    <row r="150" s="2" customFormat="1">
      <c r="A150" s="39"/>
      <c r="B150" s="40"/>
      <c r="C150" s="41"/>
      <c r="D150" s="226" t="s">
        <v>215</v>
      </c>
      <c r="E150" s="41"/>
      <c r="F150" s="227" t="s">
        <v>326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215</v>
      </c>
      <c r="AU150" s="18" t="s">
        <v>83</v>
      </c>
    </row>
    <row r="151" s="13" customFormat="1">
      <c r="A151" s="13"/>
      <c r="B151" s="235"/>
      <c r="C151" s="236"/>
      <c r="D151" s="237" t="s">
        <v>250</v>
      </c>
      <c r="E151" s="238" t="s">
        <v>19</v>
      </c>
      <c r="F151" s="239" t="s">
        <v>1317</v>
      </c>
      <c r="G151" s="236"/>
      <c r="H151" s="240">
        <v>21.100000000000001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250</v>
      </c>
      <c r="AU151" s="246" t="s">
        <v>83</v>
      </c>
      <c r="AV151" s="13" t="s">
        <v>83</v>
      </c>
      <c r="AW151" s="13" t="s">
        <v>36</v>
      </c>
      <c r="AX151" s="13" t="s">
        <v>75</v>
      </c>
      <c r="AY151" s="246" t="s">
        <v>205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1318</v>
      </c>
      <c r="G152" s="236"/>
      <c r="H152" s="240">
        <v>1.2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75</v>
      </c>
      <c r="AY152" s="246" t="s">
        <v>205</v>
      </c>
    </row>
    <row r="153" s="13" customFormat="1">
      <c r="A153" s="13"/>
      <c r="B153" s="235"/>
      <c r="C153" s="236"/>
      <c r="D153" s="237" t="s">
        <v>250</v>
      </c>
      <c r="E153" s="238" t="s">
        <v>19</v>
      </c>
      <c r="F153" s="239" t="s">
        <v>1319</v>
      </c>
      <c r="G153" s="236"/>
      <c r="H153" s="240">
        <v>1.6499999999999999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36</v>
      </c>
      <c r="AX153" s="13" t="s">
        <v>75</v>
      </c>
      <c r="AY153" s="246" t="s">
        <v>205</v>
      </c>
    </row>
    <row r="154" s="14" customFormat="1">
      <c r="A154" s="14"/>
      <c r="B154" s="247"/>
      <c r="C154" s="248"/>
      <c r="D154" s="237" t="s">
        <v>250</v>
      </c>
      <c r="E154" s="249" t="s">
        <v>19</v>
      </c>
      <c r="F154" s="250" t="s">
        <v>253</v>
      </c>
      <c r="G154" s="248"/>
      <c r="H154" s="251">
        <v>23.949999999999999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250</v>
      </c>
      <c r="AU154" s="257" t="s">
        <v>83</v>
      </c>
      <c r="AV154" s="14" t="s">
        <v>149</v>
      </c>
      <c r="AW154" s="14" t="s">
        <v>36</v>
      </c>
      <c r="AX154" s="14" t="s">
        <v>79</v>
      </c>
      <c r="AY154" s="257" t="s">
        <v>205</v>
      </c>
    </row>
    <row r="155" s="2" customFormat="1" ht="16.5" customHeight="1">
      <c r="A155" s="39"/>
      <c r="B155" s="40"/>
      <c r="C155" s="258" t="s">
        <v>339</v>
      </c>
      <c r="D155" s="258" t="s">
        <v>298</v>
      </c>
      <c r="E155" s="259" t="s">
        <v>330</v>
      </c>
      <c r="F155" s="260" t="s">
        <v>331</v>
      </c>
      <c r="G155" s="261" t="s">
        <v>247</v>
      </c>
      <c r="H155" s="262">
        <v>21.733000000000001</v>
      </c>
      <c r="I155" s="263"/>
      <c r="J155" s="264">
        <f>ROUND(I155*H155,2)</f>
        <v>0</v>
      </c>
      <c r="K155" s="260" t="s">
        <v>212</v>
      </c>
      <c r="L155" s="265"/>
      <c r="M155" s="266" t="s">
        <v>19</v>
      </c>
      <c r="N155" s="267" t="s">
        <v>46</v>
      </c>
      <c r="O155" s="85"/>
      <c r="P155" s="222">
        <f>O155*H155</f>
        <v>0</v>
      </c>
      <c r="Q155" s="222">
        <v>0.13100000000000001</v>
      </c>
      <c r="R155" s="222">
        <f>Q155*H155</f>
        <v>2.8470230000000001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286</v>
      </c>
      <c r="AT155" s="224" t="s">
        <v>298</v>
      </c>
      <c r="AU155" s="224" t="s">
        <v>83</v>
      </c>
      <c r="AY155" s="18" t="s">
        <v>205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149</v>
      </c>
      <c r="BM155" s="224" t="s">
        <v>1320</v>
      </c>
    </row>
    <row r="156" s="13" customFormat="1">
      <c r="A156" s="13"/>
      <c r="B156" s="235"/>
      <c r="C156" s="236"/>
      <c r="D156" s="237" t="s">
        <v>250</v>
      </c>
      <c r="E156" s="238" t="s">
        <v>19</v>
      </c>
      <c r="F156" s="239" t="s">
        <v>1317</v>
      </c>
      <c r="G156" s="236"/>
      <c r="H156" s="240">
        <v>21.100000000000001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36</v>
      </c>
      <c r="AX156" s="13" t="s">
        <v>79</v>
      </c>
      <c r="AY156" s="246" t="s">
        <v>205</v>
      </c>
    </row>
    <row r="157" s="13" customFormat="1">
      <c r="A157" s="13"/>
      <c r="B157" s="235"/>
      <c r="C157" s="236"/>
      <c r="D157" s="237" t="s">
        <v>250</v>
      </c>
      <c r="E157" s="236"/>
      <c r="F157" s="239" t="s">
        <v>1321</v>
      </c>
      <c r="G157" s="236"/>
      <c r="H157" s="240">
        <v>21.733000000000001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4</v>
      </c>
      <c r="AX157" s="13" t="s">
        <v>79</v>
      </c>
      <c r="AY157" s="246" t="s">
        <v>205</v>
      </c>
    </row>
    <row r="158" s="2" customFormat="1" ht="16.5" customHeight="1">
      <c r="A158" s="39"/>
      <c r="B158" s="40"/>
      <c r="C158" s="258" t="s">
        <v>344</v>
      </c>
      <c r="D158" s="258" t="s">
        <v>298</v>
      </c>
      <c r="E158" s="259" t="s">
        <v>335</v>
      </c>
      <c r="F158" s="260" t="s">
        <v>336</v>
      </c>
      <c r="G158" s="261" t="s">
        <v>247</v>
      </c>
      <c r="H158" s="262">
        <v>1.7</v>
      </c>
      <c r="I158" s="263"/>
      <c r="J158" s="264">
        <f>ROUND(I158*H158,2)</f>
        <v>0</v>
      </c>
      <c r="K158" s="260" t="s">
        <v>212</v>
      </c>
      <c r="L158" s="265"/>
      <c r="M158" s="266" t="s">
        <v>19</v>
      </c>
      <c r="N158" s="267" t="s">
        <v>46</v>
      </c>
      <c r="O158" s="85"/>
      <c r="P158" s="222">
        <f>O158*H158</f>
        <v>0</v>
      </c>
      <c r="Q158" s="222">
        <v>0.13100000000000001</v>
      </c>
      <c r="R158" s="222">
        <f>Q158*H158</f>
        <v>0.22270000000000001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286</v>
      </c>
      <c r="AT158" s="224" t="s">
        <v>298</v>
      </c>
      <c r="AU158" s="224" t="s">
        <v>83</v>
      </c>
      <c r="AY158" s="18" t="s">
        <v>205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149</v>
      </c>
      <c r="BM158" s="224" t="s">
        <v>1322</v>
      </c>
    </row>
    <row r="159" s="13" customFormat="1">
      <c r="A159" s="13"/>
      <c r="B159" s="235"/>
      <c r="C159" s="236"/>
      <c r="D159" s="237" t="s">
        <v>250</v>
      </c>
      <c r="E159" s="238" t="s">
        <v>19</v>
      </c>
      <c r="F159" s="239" t="s">
        <v>1319</v>
      </c>
      <c r="G159" s="236"/>
      <c r="H159" s="240">
        <v>1.6499999999999999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36</v>
      </c>
      <c r="AX159" s="13" t="s">
        <v>79</v>
      </c>
      <c r="AY159" s="246" t="s">
        <v>205</v>
      </c>
    </row>
    <row r="160" s="13" customFormat="1">
      <c r="A160" s="13"/>
      <c r="B160" s="235"/>
      <c r="C160" s="236"/>
      <c r="D160" s="237" t="s">
        <v>250</v>
      </c>
      <c r="E160" s="236"/>
      <c r="F160" s="239" t="s">
        <v>1323</v>
      </c>
      <c r="G160" s="236"/>
      <c r="H160" s="240">
        <v>1.7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250</v>
      </c>
      <c r="AU160" s="246" t="s">
        <v>83</v>
      </c>
      <c r="AV160" s="13" t="s">
        <v>83</v>
      </c>
      <c r="AW160" s="13" t="s">
        <v>4</v>
      </c>
      <c r="AX160" s="13" t="s">
        <v>79</v>
      </c>
      <c r="AY160" s="246" t="s">
        <v>205</v>
      </c>
    </row>
    <row r="161" s="2" customFormat="1" ht="24.15" customHeight="1">
      <c r="A161" s="39"/>
      <c r="B161" s="40"/>
      <c r="C161" s="258" t="s">
        <v>350</v>
      </c>
      <c r="D161" s="258" t="s">
        <v>298</v>
      </c>
      <c r="E161" s="259" t="s">
        <v>340</v>
      </c>
      <c r="F161" s="260" t="s">
        <v>341</v>
      </c>
      <c r="G161" s="261" t="s">
        <v>247</v>
      </c>
      <c r="H161" s="262">
        <v>1.236</v>
      </c>
      <c r="I161" s="263"/>
      <c r="J161" s="264">
        <f>ROUND(I161*H161,2)</f>
        <v>0</v>
      </c>
      <c r="K161" s="260" t="s">
        <v>19</v>
      </c>
      <c r="L161" s="265"/>
      <c r="M161" s="266" t="s">
        <v>19</v>
      </c>
      <c r="N161" s="267" t="s">
        <v>46</v>
      </c>
      <c r="O161" s="85"/>
      <c r="P161" s="222">
        <f>O161*H161</f>
        <v>0</v>
      </c>
      <c r="Q161" s="222">
        <v>0.13100000000000001</v>
      </c>
      <c r="R161" s="222">
        <f>Q161*H161</f>
        <v>0.161916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286</v>
      </c>
      <c r="AT161" s="224" t="s">
        <v>298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1324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1318</v>
      </c>
      <c r="G162" s="236"/>
      <c r="H162" s="240">
        <v>1.2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79</v>
      </c>
      <c r="AY162" s="246" t="s">
        <v>205</v>
      </c>
    </row>
    <row r="163" s="13" customFormat="1">
      <c r="A163" s="13"/>
      <c r="B163" s="235"/>
      <c r="C163" s="236"/>
      <c r="D163" s="237" t="s">
        <v>250</v>
      </c>
      <c r="E163" s="236"/>
      <c r="F163" s="239" t="s">
        <v>1325</v>
      </c>
      <c r="G163" s="236"/>
      <c r="H163" s="240">
        <v>1.236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4</v>
      </c>
      <c r="AX163" s="13" t="s">
        <v>79</v>
      </c>
      <c r="AY163" s="246" t="s">
        <v>205</v>
      </c>
    </row>
    <row r="164" s="2" customFormat="1" ht="44.25" customHeight="1">
      <c r="A164" s="39"/>
      <c r="B164" s="40"/>
      <c r="C164" s="213" t="s">
        <v>357</v>
      </c>
      <c r="D164" s="213" t="s">
        <v>208</v>
      </c>
      <c r="E164" s="214" t="s">
        <v>345</v>
      </c>
      <c r="F164" s="215" t="s">
        <v>346</v>
      </c>
      <c r="G164" s="216" t="s">
        <v>247</v>
      </c>
      <c r="H164" s="217">
        <v>2.8500000000000001</v>
      </c>
      <c r="I164" s="218"/>
      <c r="J164" s="219">
        <f>ROUND(I164*H164,2)</f>
        <v>0</v>
      </c>
      <c r="K164" s="215" t="s">
        <v>212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149</v>
      </c>
      <c r="AT164" s="224" t="s">
        <v>208</v>
      </c>
      <c r="AU164" s="224" t="s">
        <v>83</v>
      </c>
      <c r="AY164" s="18" t="s">
        <v>205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149</v>
      </c>
      <c r="BM164" s="224" t="s">
        <v>1326</v>
      </c>
    </row>
    <row r="165" s="2" customFormat="1">
      <c r="A165" s="39"/>
      <c r="B165" s="40"/>
      <c r="C165" s="41"/>
      <c r="D165" s="226" t="s">
        <v>215</v>
      </c>
      <c r="E165" s="41"/>
      <c r="F165" s="227" t="s">
        <v>348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215</v>
      </c>
      <c r="AU165" s="18" t="s">
        <v>83</v>
      </c>
    </row>
    <row r="166" s="13" customFormat="1">
      <c r="A166" s="13"/>
      <c r="B166" s="235"/>
      <c r="C166" s="236"/>
      <c r="D166" s="237" t="s">
        <v>250</v>
      </c>
      <c r="E166" s="238" t="s">
        <v>19</v>
      </c>
      <c r="F166" s="239" t="s">
        <v>1327</v>
      </c>
      <c r="G166" s="236"/>
      <c r="H166" s="240">
        <v>2.8500000000000001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250</v>
      </c>
      <c r="AU166" s="246" t="s">
        <v>83</v>
      </c>
      <c r="AV166" s="13" t="s">
        <v>83</v>
      </c>
      <c r="AW166" s="13" t="s">
        <v>36</v>
      </c>
      <c r="AX166" s="13" t="s">
        <v>79</v>
      </c>
      <c r="AY166" s="246" t="s">
        <v>205</v>
      </c>
    </row>
    <row r="167" s="2" customFormat="1" ht="37.8" customHeight="1">
      <c r="A167" s="39"/>
      <c r="B167" s="40"/>
      <c r="C167" s="213" t="s">
        <v>7</v>
      </c>
      <c r="D167" s="213" t="s">
        <v>208</v>
      </c>
      <c r="E167" s="214" t="s">
        <v>1328</v>
      </c>
      <c r="F167" s="215" t="s">
        <v>1329</v>
      </c>
      <c r="G167" s="216" t="s">
        <v>247</v>
      </c>
      <c r="H167" s="217">
        <v>11.6</v>
      </c>
      <c r="I167" s="218"/>
      <c r="J167" s="219">
        <f>ROUND(I167*H167,2)</f>
        <v>0</v>
      </c>
      <c r="K167" s="215" t="s">
        <v>212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0.11162</v>
      </c>
      <c r="R167" s="222">
        <f>Q167*H167</f>
        <v>1.2947919999999999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149</v>
      </c>
      <c r="AT167" s="224" t="s">
        <v>208</v>
      </c>
      <c r="AU167" s="224" t="s">
        <v>83</v>
      </c>
      <c r="AY167" s="18" t="s">
        <v>205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149</v>
      </c>
      <c r="BM167" s="224" t="s">
        <v>1330</v>
      </c>
    </row>
    <row r="168" s="2" customFormat="1">
      <c r="A168" s="39"/>
      <c r="B168" s="40"/>
      <c r="C168" s="41"/>
      <c r="D168" s="226" t="s">
        <v>215</v>
      </c>
      <c r="E168" s="41"/>
      <c r="F168" s="227" t="s">
        <v>1331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215</v>
      </c>
      <c r="AU168" s="18" t="s">
        <v>83</v>
      </c>
    </row>
    <row r="169" s="13" customFormat="1">
      <c r="A169" s="13"/>
      <c r="B169" s="235"/>
      <c r="C169" s="236"/>
      <c r="D169" s="237" t="s">
        <v>250</v>
      </c>
      <c r="E169" s="238" t="s">
        <v>19</v>
      </c>
      <c r="F169" s="239" t="s">
        <v>1332</v>
      </c>
      <c r="G169" s="236"/>
      <c r="H169" s="240">
        <v>6.2999999999999998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250</v>
      </c>
      <c r="AU169" s="246" t="s">
        <v>83</v>
      </c>
      <c r="AV169" s="13" t="s">
        <v>83</v>
      </c>
      <c r="AW169" s="13" t="s">
        <v>36</v>
      </c>
      <c r="AX169" s="13" t="s">
        <v>75</v>
      </c>
      <c r="AY169" s="246" t="s">
        <v>205</v>
      </c>
    </row>
    <row r="170" s="13" customFormat="1">
      <c r="A170" s="13"/>
      <c r="B170" s="235"/>
      <c r="C170" s="236"/>
      <c r="D170" s="237" t="s">
        <v>250</v>
      </c>
      <c r="E170" s="238" t="s">
        <v>19</v>
      </c>
      <c r="F170" s="239" t="s">
        <v>1333</v>
      </c>
      <c r="G170" s="236"/>
      <c r="H170" s="240">
        <v>2.2999999999999998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250</v>
      </c>
      <c r="AU170" s="246" t="s">
        <v>83</v>
      </c>
      <c r="AV170" s="13" t="s">
        <v>83</v>
      </c>
      <c r="AW170" s="13" t="s">
        <v>36</v>
      </c>
      <c r="AX170" s="13" t="s">
        <v>75</v>
      </c>
      <c r="AY170" s="246" t="s">
        <v>205</v>
      </c>
    </row>
    <row r="171" s="13" customFormat="1">
      <c r="A171" s="13"/>
      <c r="B171" s="235"/>
      <c r="C171" s="236"/>
      <c r="D171" s="237" t="s">
        <v>250</v>
      </c>
      <c r="E171" s="238" t="s">
        <v>19</v>
      </c>
      <c r="F171" s="239" t="s">
        <v>1334</v>
      </c>
      <c r="G171" s="236"/>
      <c r="H171" s="240">
        <v>3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250</v>
      </c>
      <c r="AU171" s="246" t="s">
        <v>83</v>
      </c>
      <c r="AV171" s="13" t="s">
        <v>83</v>
      </c>
      <c r="AW171" s="13" t="s">
        <v>36</v>
      </c>
      <c r="AX171" s="13" t="s">
        <v>75</v>
      </c>
      <c r="AY171" s="246" t="s">
        <v>205</v>
      </c>
    </row>
    <row r="172" s="14" customFormat="1">
      <c r="A172" s="14"/>
      <c r="B172" s="247"/>
      <c r="C172" s="248"/>
      <c r="D172" s="237" t="s">
        <v>250</v>
      </c>
      <c r="E172" s="249" t="s">
        <v>19</v>
      </c>
      <c r="F172" s="250" t="s">
        <v>253</v>
      </c>
      <c r="G172" s="248"/>
      <c r="H172" s="251">
        <v>11.6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250</v>
      </c>
      <c r="AU172" s="257" t="s">
        <v>83</v>
      </c>
      <c r="AV172" s="14" t="s">
        <v>149</v>
      </c>
      <c r="AW172" s="14" t="s">
        <v>36</v>
      </c>
      <c r="AX172" s="14" t="s">
        <v>79</v>
      </c>
      <c r="AY172" s="257" t="s">
        <v>205</v>
      </c>
    </row>
    <row r="173" s="2" customFormat="1" ht="16.5" customHeight="1">
      <c r="A173" s="39"/>
      <c r="B173" s="40"/>
      <c r="C173" s="258" t="s">
        <v>370</v>
      </c>
      <c r="D173" s="258" t="s">
        <v>298</v>
      </c>
      <c r="E173" s="259" t="s">
        <v>1099</v>
      </c>
      <c r="F173" s="260" t="s">
        <v>1100</v>
      </c>
      <c r="G173" s="261" t="s">
        <v>247</v>
      </c>
      <c r="H173" s="262">
        <v>6.3630000000000004</v>
      </c>
      <c r="I173" s="263"/>
      <c r="J173" s="264">
        <f>ROUND(I173*H173,2)</f>
        <v>0</v>
      </c>
      <c r="K173" s="260" t="s">
        <v>212</v>
      </c>
      <c r="L173" s="265"/>
      <c r="M173" s="266" t="s">
        <v>19</v>
      </c>
      <c r="N173" s="267" t="s">
        <v>46</v>
      </c>
      <c r="O173" s="85"/>
      <c r="P173" s="222">
        <f>O173*H173</f>
        <v>0</v>
      </c>
      <c r="Q173" s="222">
        <v>0.17599999999999999</v>
      </c>
      <c r="R173" s="222">
        <f>Q173*H173</f>
        <v>1.119888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286</v>
      </c>
      <c r="AT173" s="224" t="s">
        <v>298</v>
      </c>
      <c r="AU173" s="224" t="s">
        <v>83</v>
      </c>
      <c r="AY173" s="18" t="s">
        <v>205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149</v>
      </c>
      <c r="BM173" s="224" t="s">
        <v>1335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1332</v>
      </c>
      <c r="G174" s="236"/>
      <c r="H174" s="240">
        <v>6.2999999999999998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79</v>
      </c>
      <c r="AY174" s="246" t="s">
        <v>205</v>
      </c>
    </row>
    <row r="175" s="13" customFormat="1">
      <c r="A175" s="13"/>
      <c r="B175" s="235"/>
      <c r="C175" s="236"/>
      <c r="D175" s="237" t="s">
        <v>250</v>
      </c>
      <c r="E175" s="236"/>
      <c r="F175" s="239" t="s">
        <v>1336</v>
      </c>
      <c r="G175" s="236"/>
      <c r="H175" s="240">
        <v>6.3630000000000004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250</v>
      </c>
      <c r="AU175" s="246" t="s">
        <v>83</v>
      </c>
      <c r="AV175" s="13" t="s">
        <v>83</v>
      </c>
      <c r="AW175" s="13" t="s">
        <v>4</v>
      </c>
      <c r="AX175" s="13" t="s">
        <v>79</v>
      </c>
      <c r="AY175" s="246" t="s">
        <v>205</v>
      </c>
    </row>
    <row r="176" s="2" customFormat="1" ht="16.5" customHeight="1">
      <c r="A176" s="39"/>
      <c r="B176" s="40"/>
      <c r="C176" s="258" t="s">
        <v>376</v>
      </c>
      <c r="D176" s="258" t="s">
        <v>298</v>
      </c>
      <c r="E176" s="259" t="s">
        <v>1103</v>
      </c>
      <c r="F176" s="260" t="s">
        <v>1104</v>
      </c>
      <c r="G176" s="261" t="s">
        <v>247</v>
      </c>
      <c r="H176" s="262">
        <v>3.0899999999999999</v>
      </c>
      <c r="I176" s="263"/>
      <c r="J176" s="264">
        <f>ROUND(I176*H176,2)</f>
        <v>0</v>
      </c>
      <c r="K176" s="260" t="s">
        <v>212</v>
      </c>
      <c r="L176" s="265"/>
      <c r="M176" s="266" t="s">
        <v>19</v>
      </c>
      <c r="N176" s="267" t="s">
        <v>46</v>
      </c>
      <c r="O176" s="85"/>
      <c r="P176" s="222">
        <f>O176*H176</f>
        <v>0</v>
      </c>
      <c r="Q176" s="222">
        <v>0.17499999999999999</v>
      </c>
      <c r="R176" s="222">
        <f>Q176*H176</f>
        <v>0.54074999999999995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286</v>
      </c>
      <c r="AT176" s="224" t="s">
        <v>298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1337</v>
      </c>
    </row>
    <row r="177" s="13" customFormat="1">
      <c r="A177" s="13"/>
      <c r="B177" s="235"/>
      <c r="C177" s="236"/>
      <c r="D177" s="237" t="s">
        <v>250</v>
      </c>
      <c r="E177" s="238" t="s">
        <v>19</v>
      </c>
      <c r="F177" s="239" t="s">
        <v>1334</v>
      </c>
      <c r="G177" s="236"/>
      <c r="H177" s="240">
        <v>3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250</v>
      </c>
      <c r="AU177" s="246" t="s">
        <v>83</v>
      </c>
      <c r="AV177" s="13" t="s">
        <v>83</v>
      </c>
      <c r="AW177" s="13" t="s">
        <v>36</v>
      </c>
      <c r="AX177" s="13" t="s">
        <v>79</v>
      </c>
      <c r="AY177" s="246" t="s">
        <v>205</v>
      </c>
    </row>
    <row r="178" s="13" customFormat="1">
      <c r="A178" s="13"/>
      <c r="B178" s="235"/>
      <c r="C178" s="236"/>
      <c r="D178" s="237" t="s">
        <v>250</v>
      </c>
      <c r="E178" s="236"/>
      <c r="F178" s="239" t="s">
        <v>1338</v>
      </c>
      <c r="G178" s="236"/>
      <c r="H178" s="240">
        <v>3.0899999999999999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250</v>
      </c>
      <c r="AU178" s="246" t="s">
        <v>83</v>
      </c>
      <c r="AV178" s="13" t="s">
        <v>83</v>
      </c>
      <c r="AW178" s="13" t="s">
        <v>4</v>
      </c>
      <c r="AX178" s="13" t="s">
        <v>79</v>
      </c>
      <c r="AY178" s="246" t="s">
        <v>205</v>
      </c>
    </row>
    <row r="179" s="2" customFormat="1" ht="24.15" customHeight="1">
      <c r="A179" s="39"/>
      <c r="B179" s="40"/>
      <c r="C179" s="258" t="s">
        <v>381</v>
      </c>
      <c r="D179" s="258" t="s">
        <v>298</v>
      </c>
      <c r="E179" s="259" t="s">
        <v>1106</v>
      </c>
      <c r="F179" s="260" t="s">
        <v>1107</v>
      </c>
      <c r="G179" s="261" t="s">
        <v>247</v>
      </c>
      <c r="H179" s="262">
        <v>2.3690000000000002</v>
      </c>
      <c r="I179" s="263"/>
      <c r="J179" s="264">
        <f>ROUND(I179*H179,2)</f>
        <v>0</v>
      </c>
      <c r="K179" s="260" t="s">
        <v>19</v>
      </c>
      <c r="L179" s="265"/>
      <c r="M179" s="266" t="s">
        <v>19</v>
      </c>
      <c r="N179" s="267" t="s">
        <v>46</v>
      </c>
      <c r="O179" s="85"/>
      <c r="P179" s="222">
        <f>O179*H179</f>
        <v>0</v>
      </c>
      <c r="Q179" s="222">
        <v>0.14999999999999999</v>
      </c>
      <c r="R179" s="222">
        <f>Q179*H179</f>
        <v>0.35535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286</v>
      </c>
      <c r="AT179" s="224" t="s">
        <v>298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1339</v>
      </c>
    </row>
    <row r="180" s="13" customFormat="1">
      <c r="A180" s="13"/>
      <c r="B180" s="235"/>
      <c r="C180" s="236"/>
      <c r="D180" s="237" t="s">
        <v>250</v>
      </c>
      <c r="E180" s="238" t="s">
        <v>19</v>
      </c>
      <c r="F180" s="239" t="s">
        <v>1333</v>
      </c>
      <c r="G180" s="236"/>
      <c r="H180" s="240">
        <v>2.2999999999999998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250</v>
      </c>
      <c r="AU180" s="246" t="s">
        <v>83</v>
      </c>
      <c r="AV180" s="13" t="s">
        <v>83</v>
      </c>
      <c r="AW180" s="13" t="s">
        <v>36</v>
      </c>
      <c r="AX180" s="13" t="s">
        <v>79</v>
      </c>
      <c r="AY180" s="246" t="s">
        <v>205</v>
      </c>
    </row>
    <row r="181" s="13" customFormat="1">
      <c r="A181" s="13"/>
      <c r="B181" s="235"/>
      <c r="C181" s="236"/>
      <c r="D181" s="237" t="s">
        <v>250</v>
      </c>
      <c r="E181" s="236"/>
      <c r="F181" s="239" t="s">
        <v>1340</v>
      </c>
      <c r="G181" s="236"/>
      <c r="H181" s="240">
        <v>2.3690000000000002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250</v>
      </c>
      <c r="AU181" s="246" t="s">
        <v>83</v>
      </c>
      <c r="AV181" s="13" t="s">
        <v>83</v>
      </c>
      <c r="AW181" s="13" t="s">
        <v>4</v>
      </c>
      <c r="AX181" s="13" t="s">
        <v>79</v>
      </c>
      <c r="AY181" s="246" t="s">
        <v>205</v>
      </c>
    </row>
    <row r="182" s="2" customFormat="1" ht="44.25" customHeight="1">
      <c r="A182" s="39"/>
      <c r="B182" s="40"/>
      <c r="C182" s="213" t="s">
        <v>387</v>
      </c>
      <c r="D182" s="213" t="s">
        <v>208</v>
      </c>
      <c r="E182" s="214" t="s">
        <v>1109</v>
      </c>
      <c r="F182" s="215" t="s">
        <v>1110</v>
      </c>
      <c r="G182" s="216" t="s">
        <v>247</v>
      </c>
      <c r="H182" s="217">
        <v>5.2999999999999998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1341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1112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13" customFormat="1">
      <c r="A184" s="13"/>
      <c r="B184" s="235"/>
      <c r="C184" s="236"/>
      <c r="D184" s="237" t="s">
        <v>250</v>
      </c>
      <c r="E184" s="238" t="s">
        <v>19</v>
      </c>
      <c r="F184" s="239" t="s">
        <v>1342</v>
      </c>
      <c r="G184" s="236"/>
      <c r="H184" s="240">
        <v>5.2999999999999998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250</v>
      </c>
      <c r="AU184" s="246" t="s">
        <v>83</v>
      </c>
      <c r="AV184" s="13" t="s">
        <v>83</v>
      </c>
      <c r="AW184" s="13" t="s">
        <v>36</v>
      </c>
      <c r="AX184" s="13" t="s">
        <v>79</v>
      </c>
      <c r="AY184" s="246" t="s">
        <v>205</v>
      </c>
    </row>
    <row r="185" s="2" customFormat="1" ht="16.5" customHeight="1">
      <c r="A185" s="39"/>
      <c r="B185" s="40"/>
      <c r="C185" s="213" t="s">
        <v>393</v>
      </c>
      <c r="D185" s="213" t="s">
        <v>208</v>
      </c>
      <c r="E185" s="214" t="s">
        <v>351</v>
      </c>
      <c r="F185" s="215" t="s">
        <v>352</v>
      </c>
      <c r="G185" s="216" t="s">
        <v>260</v>
      </c>
      <c r="H185" s="217">
        <v>38</v>
      </c>
      <c r="I185" s="218"/>
      <c r="J185" s="219">
        <f>ROUND(I185*H185,2)</f>
        <v>0</v>
      </c>
      <c r="K185" s="215" t="s">
        <v>212</v>
      </c>
      <c r="L185" s="45"/>
      <c r="M185" s="220" t="s">
        <v>19</v>
      </c>
      <c r="N185" s="221" t="s">
        <v>46</v>
      </c>
      <c r="O185" s="85"/>
      <c r="P185" s="222">
        <f>O185*H185</f>
        <v>0</v>
      </c>
      <c r="Q185" s="222">
        <v>0.0035999999999999999</v>
      </c>
      <c r="R185" s="222">
        <f>Q185*H185</f>
        <v>0.13680000000000001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149</v>
      </c>
      <c r="AT185" s="224" t="s">
        <v>208</v>
      </c>
      <c r="AU185" s="224" t="s">
        <v>83</v>
      </c>
      <c r="AY185" s="18" t="s">
        <v>205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149</v>
      </c>
      <c r="BM185" s="224" t="s">
        <v>1343</v>
      </c>
    </row>
    <row r="186" s="2" customFormat="1">
      <c r="A186" s="39"/>
      <c r="B186" s="40"/>
      <c r="C186" s="41"/>
      <c r="D186" s="226" t="s">
        <v>215</v>
      </c>
      <c r="E186" s="41"/>
      <c r="F186" s="227" t="s">
        <v>354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215</v>
      </c>
      <c r="AU186" s="18" t="s">
        <v>83</v>
      </c>
    </row>
    <row r="187" s="13" customFormat="1">
      <c r="A187" s="13"/>
      <c r="B187" s="235"/>
      <c r="C187" s="236"/>
      <c r="D187" s="237" t="s">
        <v>250</v>
      </c>
      <c r="E187" s="238" t="s">
        <v>19</v>
      </c>
      <c r="F187" s="239" t="s">
        <v>1344</v>
      </c>
      <c r="G187" s="236"/>
      <c r="H187" s="240">
        <v>38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250</v>
      </c>
      <c r="AU187" s="246" t="s">
        <v>83</v>
      </c>
      <c r="AV187" s="13" t="s">
        <v>83</v>
      </c>
      <c r="AW187" s="13" t="s">
        <v>36</v>
      </c>
      <c r="AX187" s="13" t="s">
        <v>79</v>
      </c>
      <c r="AY187" s="246" t="s">
        <v>205</v>
      </c>
    </row>
    <row r="188" s="12" customFormat="1" ht="22.8" customHeight="1">
      <c r="A188" s="12"/>
      <c r="B188" s="197"/>
      <c r="C188" s="198"/>
      <c r="D188" s="199" t="s">
        <v>74</v>
      </c>
      <c r="E188" s="211" t="s">
        <v>275</v>
      </c>
      <c r="F188" s="211" t="s">
        <v>356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SUM(P189:P191)</f>
        <v>0</v>
      </c>
      <c r="Q188" s="205"/>
      <c r="R188" s="206">
        <f>SUM(R189:R191)</f>
        <v>0.68900000000000006</v>
      </c>
      <c r="S188" s="205"/>
      <c r="T188" s="207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79</v>
      </c>
      <c r="AT188" s="209" t="s">
        <v>74</v>
      </c>
      <c r="AU188" s="209" t="s">
        <v>79</v>
      </c>
      <c r="AY188" s="208" t="s">
        <v>205</v>
      </c>
      <c r="BK188" s="210">
        <f>SUM(BK189:BK191)</f>
        <v>0</v>
      </c>
    </row>
    <row r="189" s="2" customFormat="1" ht="16.5" customHeight="1">
      <c r="A189" s="39"/>
      <c r="B189" s="40"/>
      <c r="C189" s="213" t="s">
        <v>399</v>
      </c>
      <c r="D189" s="213" t="s">
        <v>208</v>
      </c>
      <c r="E189" s="214" t="s">
        <v>358</v>
      </c>
      <c r="F189" s="215" t="s">
        <v>359</v>
      </c>
      <c r="G189" s="216" t="s">
        <v>247</v>
      </c>
      <c r="H189" s="217">
        <v>2.5</v>
      </c>
      <c r="I189" s="218"/>
      <c r="J189" s="219">
        <f>ROUND(I189*H189,2)</f>
        <v>0</v>
      </c>
      <c r="K189" s="215" t="s">
        <v>212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0.27560000000000001</v>
      </c>
      <c r="R189" s="222">
        <f>Q189*H189</f>
        <v>0.68900000000000006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149</v>
      </c>
      <c r="AT189" s="224" t="s">
        <v>208</v>
      </c>
      <c r="AU189" s="224" t="s">
        <v>83</v>
      </c>
      <c r="AY189" s="18" t="s">
        <v>205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149</v>
      </c>
      <c r="BM189" s="224" t="s">
        <v>1345</v>
      </c>
    </row>
    <row r="190" s="2" customFormat="1">
      <c r="A190" s="39"/>
      <c r="B190" s="40"/>
      <c r="C190" s="41"/>
      <c r="D190" s="226" t="s">
        <v>215</v>
      </c>
      <c r="E190" s="41"/>
      <c r="F190" s="227" t="s">
        <v>361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215</v>
      </c>
      <c r="AU190" s="18" t="s">
        <v>83</v>
      </c>
    </row>
    <row r="191" s="13" customFormat="1">
      <c r="A191" s="13"/>
      <c r="B191" s="235"/>
      <c r="C191" s="236"/>
      <c r="D191" s="237" t="s">
        <v>250</v>
      </c>
      <c r="E191" s="238" t="s">
        <v>19</v>
      </c>
      <c r="F191" s="239" t="s">
        <v>1346</v>
      </c>
      <c r="G191" s="236"/>
      <c r="H191" s="240">
        <v>2.5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250</v>
      </c>
      <c r="AU191" s="246" t="s">
        <v>83</v>
      </c>
      <c r="AV191" s="13" t="s">
        <v>83</v>
      </c>
      <c r="AW191" s="13" t="s">
        <v>36</v>
      </c>
      <c r="AX191" s="13" t="s">
        <v>79</v>
      </c>
      <c r="AY191" s="246" t="s">
        <v>205</v>
      </c>
    </row>
    <row r="192" s="12" customFormat="1" ht="22.8" customHeight="1">
      <c r="A192" s="12"/>
      <c r="B192" s="197"/>
      <c r="C192" s="198"/>
      <c r="D192" s="199" t="s">
        <v>74</v>
      </c>
      <c r="E192" s="211" t="s">
        <v>286</v>
      </c>
      <c r="F192" s="211" t="s">
        <v>363</v>
      </c>
      <c r="G192" s="198"/>
      <c r="H192" s="198"/>
      <c r="I192" s="201"/>
      <c r="J192" s="212">
        <f>BK192</f>
        <v>0</v>
      </c>
      <c r="K192" s="198"/>
      <c r="L192" s="203"/>
      <c r="M192" s="204"/>
      <c r="N192" s="205"/>
      <c r="O192" s="205"/>
      <c r="P192" s="206">
        <f>SUM(P193:P194)</f>
        <v>0</v>
      </c>
      <c r="Q192" s="205"/>
      <c r="R192" s="206">
        <f>SUM(R193:R194)</f>
        <v>0.42080000000000001</v>
      </c>
      <c r="S192" s="205"/>
      <c r="T192" s="207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79</v>
      </c>
      <c r="AT192" s="209" t="s">
        <v>74</v>
      </c>
      <c r="AU192" s="209" t="s">
        <v>79</v>
      </c>
      <c r="AY192" s="208" t="s">
        <v>205</v>
      </c>
      <c r="BK192" s="210">
        <f>SUM(BK193:BK194)</f>
        <v>0</v>
      </c>
    </row>
    <row r="193" s="2" customFormat="1" ht="16.5" customHeight="1">
      <c r="A193" s="39"/>
      <c r="B193" s="40"/>
      <c r="C193" s="213" t="s">
        <v>406</v>
      </c>
      <c r="D193" s="213" t="s">
        <v>208</v>
      </c>
      <c r="E193" s="214" t="s">
        <v>364</v>
      </c>
      <c r="F193" s="215" t="s">
        <v>365</v>
      </c>
      <c r="G193" s="216" t="s">
        <v>366</v>
      </c>
      <c r="H193" s="217">
        <v>1</v>
      </c>
      <c r="I193" s="218"/>
      <c r="J193" s="219">
        <f>ROUND(I193*H193,2)</f>
        <v>0</v>
      </c>
      <c r="K193" s="215" t="s">
        <v>212</v>
      </c>
      <c r="L193" s="45"/>
      <c r="M193" s="220" t="s">
        <v>19</v>
      </c>
      <c r="N193" s="221" t="s">
        <v>46</v>
      </c>
      <c r="O193" s="85"/>
      <c r="P193" s="222">
        <f>O193*H193</f>
        <v>0</v>
      </c>
      <c r="Q193" s="222">
        <v>0.42080000000000001</v>
      </c>
      <c r="R193" s="222">
        <f>Q193*H193</f>
        <v>0.42080000000000001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149</v>
      </c>
      <c r="AT193" s="224" t="s">
        <v>208</v>
      </c>
      <c r="AU193" s="224" t="s">
        <v>83</v>
      </c>
      <c r="AY193" s="18" t="s">
        <v>205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149</v>
      </c>
      <c r="BM193" s="224" t="s">
        <v>1347</v>
      </c>
    </row>
    <row r="194" s="2" customFormat="1">
      <c r="A194" s="39"/>
      <c r="B194" s="40"/>
      <c r="C194" s="41"/>
      <c r="D194" s="226" t="s">
        <v>215</v>
      </c>
      <c r="E194" s="41"/>
      <c r="F194" s="227" t="s">
        <v>368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215</v>
      </c>
      <c r="AU194" s="18" t="s">
        <v>83</v>
      </c>
    </row>
    <row r="195" s="12" customFormat="1" ht="22.8" customHeight="1">
      <c r="A195" s="12"/>
      <c r="B195" s="197"/>
      <c r="C195" s="198"/>
      <c r="D195" s="199" t="s">
        <v>74</v>
      </c>
      <c r="E195" s="211" t="s">
        <v>291</v>
      </c>
      <c r="F195" s="211" t="s">
        <v>369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SUM(P196:P217)</f>
        <v>0</v>
      </c>
      <c r="Q195" s="205"/>
      <c r="R195" s="206">
        <f>SUM(R196:R217)</f>
        <v>11.664812400000001</v>
      </c>
      <c r="S195" s="205"/>
      <c r="T195" s="207">
        <f>SUM(T196:T217)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79</v>
      </c>
      <c r="AT195" s="209" t="s">
        <v>74</v>
      </c>
      <c r="AU195" s="209" t="s">
        <v>79</v>
      </c>
      <c r="AY195" s="208" t="s">
        <v>205</v>
      </c>
      <c r="BK195" s="210">
        <f>SUM(BK196:BK217)</f>
        <v>0</v>
      </c>
    </row>
    <row r="196" s="2" customFormat="1" ht="24.15" customHeight="1">
      <c r="A196" s="39"/>
      <c r="B196" s="40"/>
      <c r="C196" s="213" t="s">
        <v>411</v>
      </c>
      <c r="D196" s="213" t="s">
        <v>208</v>
      </c>
      <c r="E196" s="214" t="s">
        <v>382</v>
      </c>
      <c r="F196" s="215" t="s">
        <v>383</v>
      </c>
      <c r="G196" s="216" t="s">
        <v>260</v>
      </c>
      <c r="H196" s="217">
        <v>38</v>
      </c>
      <c r="I196" s="218"/>
      <c r="J196" s="219">
        <f>ROUND(I196*H196,2)</f>
        <v>0</v>
      </c>
      <c r="K196" s="215" t="s">
        <v>212</v>
      </c>
      <c r="L196" s="45"/>
      <c r="M196" s="220" t="s">
        <v>19</v>
      </c>
      <c r="N196" s="221" t="s">
        <v>46</v>
      </c>
      <c r="O196" s="85"/>
      <c r="P196" s="222">
        <f>O196*H196</f>
        <v>0</v>
      </c>
      <c r="Q196" s="222">
        <v>0.15540000000000001</v>
      </c>
      <c r="R196" s="222">
        <f>Q196*H196</f>
        <v>5.9052000000000007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149</v>
      </c>
      <c r="AT196" s="224" t="s">
        <v>208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1348</v>
      </c>
    </row>
    <row r="197" s="2" customFormat="1">
      <c r="A197" s="39"/>
      <c r="B197" s="40"/>
      <c r="C197" s="41"/>
      <c r="D197" s="226" t="s">
        <v>215</v>
      </c>
      <c r="E197" s="41"/>
      <c r="F197" s="227" t="s">
        <v>385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215</v>
      </c>
      <c r="AU197" s="18" t="s">
        <v>83</v>
      </c>
    </row>
    <row r="198" s="13" customFormat="1">
      <c r="A198" s="13"/>
      <c r="B198" s="235"/>
      <c r="C198" s="236"/>
      <c r="D198" s="237" t="s">
        <v>250</v>
      </c>
      <c r="E198" s="238" t="s">
        <v>19</v>
      </c>
      <c r="F198" s="239" t="s">
        <v>1349</v>
      </c>
      <c r="G198" s="236"/>
      <c r="H198" s="240">
        <v>23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36</v>
      </c>
      <c r="AX198" s="13" t="s">
        <v>75</v>
      </c>
      <c r="AY198" s="246" t="s">
        <v>205</v>
      </c>
    </row>
    <row r="199" s="13" customFormat="1">
      <c r="A199" s="13"/>
      <c r="B199" s="235"/>
      <c r="C199" s="236"/>
      <c r="D199" s="237" t="s">
        <v>250</v>
      </c>
      <c r="E199" s="238" t="s">
        <v>19</v>
      </c>
      <c r="F199" s="239" t="s">
        <v>1350</v>
      </c>
      <c r="G199" s="236"/>
      <c r="H199" s="240">
        <v>15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250</v>
      </c>
      <c r="AU199" s="246" t="s">
        <v>83</v>
      </c>
      <c r="AV199" s="13" t="s">
        <v>83</v>
      </c>
      <c r="AW199" s="13" t="s">
        <v>36</v>
      </c>
      <c r="AX199" s="13" t="s">
        <v>75</v>
      </c>
      <c r="AY199" s="246" t="s">
        <v>205</v>
      </c>
    </row>
    <row r="200" s="14" customFormat="1">
      <c r="A200" s="14"/>
      <c r="B200" s="247"/>
      <c r="C200" s="248"/>
      <c r="D200" s="237" t="s">
        <v>250</v>
      </c>
      <c r="E200" s="249" t="s">
        <v>19</v>
      </c>
      <c r="F200" s="250" t="s">
        <v>253</v>
      </c>
      <c r="G200" s="248"/>
      <c r="H200" s="251">
        <v>38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250</v>
      </c>
      <c r="AU200" s="257" t="s">
        <v>83</v>
      </c>
      <c r="AV200" s="14" t="s">
        <v>149</v>
      </c>
      <c r="AW200" s="14" t="s">
        <v>36</v>
      </c>
      <c r="AX200" s="14" t="s">
        <v>79</v>
      </c>
      <c r="AY200" s="257" t="s">
        <v>205</v>
      </c>
    </row>
    <row r="201" s="2" customFormat="1" ht="16.5" customHeight="1">
      <c r="A201" s="39"/>
      <c r="B201" s="40"/>
      <c r="C201" s="258" t="s">
        <v>418</v>
      </c>
      <c r="D201" s="258" t="s">
        <v>298</v>
      </c>
      <c r="E201" s="259" t="s">
        <v>388</v>
      </c>
      <c r="F201" s="260" t="s">
        <v>389</v>
      </c>
      <c r="G201" s="261" t="s">
        <v>260</v>
      </c>
      <c r="H201" s="262">
        <v>32.640000000000001</v>
      </c>
      <c r="I201" s="263"/>
      <c r="J201" s="264">
        <f>ROUND(I201*H201,2)</f>
        <v>0</v>
      </c>
      <c r="K201" s="260" t="s">
        <v>212</v>
      </c>
      <c r="L201" s="265"/>
      <c r="M201" s="266" t="s">
        <v>19</v>
      </c>
      <c r="N201" s="267" t="s">
        <v>46</v>
      </c>
      <c r="O201" s="85"/>
      <c r="P201" s="222">
        <f>O201*H201</f>
        <v>0</v>
      </c>
      <c r="Q201" s="222">
        <v>0.080000000000000002</v>
      </c>
      <c r="R201" s="222">
        <f>Q201*H201</f>
        <v>2.6112000000000002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286</v>
      </c>
      <c r="AT201" s="224" t="s">
        <v>298</v>
      </c>
      <c r="AU201" s="224" t="s">
        <v>83</v>
      </c>
      <c r="AY201" s="18" t="s">
        <v>205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149</v>
      </c>
      <c r="BM201" s="224" t="s">
        <v>1351</v>
      </c>
    </row>
    <row r="202" s="13" customFormat="1">
      <c r="A202" s="13"/>
      <c r="B202" s="235"/>
      <c r="C202" s="236"/>
      <c r="D202" s="237" t="s">
        <v>250</v>
      </c>
      <c r="E202" s="238" t="s">
        <v>19</v>
      </c>
      <c r="F202" s="239" t="s">
        <v>1352</v>
      </c>
      <c r="G202" s="236"/>
      <c r="H202" s="240">
        <v>32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250</v>
      </c>
      <c r="AU202" s="246" t="s">
        <v>83</v>
      </c>
      <c r="AV202" s="13" t="s">
        <v>83</v>
      </c>
      <c r="AW202" s="13" t="s">
        <v>36</v>
      </c>
      <c r="AX202" s="13" t="s">
        <v>79</v>
      </c>
      <c r="AY202" s="246" t="s">
        <v>205</v>
      </c>
    </row>
    <row r="203" s="13" customFormat="1">
      <c r="A203" s="13"/>
      <c r="B203" s="235"/>
      <c r="C203" s="236"/>
      <c r="D203" s="237" t="s">
        <v>250</v>
      </c>
      <c r="E203" s="236"/>
      <c r="F203" s="239" t="s">
        <v>1353</v>
      </c>
      <c r="G203" s="236"/>
      <c r="H203" s="240">
        <v>32.640000000000001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250</v>
      </c>
      <c r="AU203" s="246" t="s">
        <v>83</v>
      </c>
      <c r="AV203" s="13" t="s">
        <v>83</v>
      </c>
      <c r="AW203" s="13" t="s">
        <v>4</v>
      </c>
      <c r="AX203" s="13" t="s">
        <v>79</v>
      </c>
      <c r="AY203" s="246" t="s">
        <v>205</v>
      </c>
    </row>
    <row r="204" s="2" customFormat="1" ht="16.5" customHeight="1">
      <c r="A204" s="39"/>
      <c r="B204" s="40"/>
      <c r="C204" s="258" t="s">
        <v>425</v>
      </c>
      <c r="D204" s="258" t="s">
        <v>298</v>
      </c>
      <c r="E204" s="259" t="s">
        <v>394</v>
      </c>
      <c r="F204" s="260" t="s">
        <v>395</v>
      </c>
      <c r="G204" s="261" t="s">
        <v>260</v>
      </c>
      <c r="H204" s="262">
        <v>6.1200000000000001</v>
      </c>
      <c r="I204" s="263"/>
      <c r="J204" s="264">
        <f>ROUND(I204*H204,2)</f>
        <v>0</v>
      </c>
      <c r="K204" s="260" t="s">
        <v>212</v>
      </c>
      <c r="L204" s="265"/>
      <c r="M204" s="266" t="s">
        <v>19</v>
      </c>
      <c r="N204" s="267" t="s">
        <v>46</v>
      </c>
      <c r="O204" s="85"/>
      <c r="P204" s="222">
        <f>O204*H204</f>
        <v>0</v>
      </c>
      <c r="Q204" s="222">
        <v>0.065670000000000006</v>
      </c>
      <c r="R204" s="222">
        <f>Q204*H204</f>
        <v>0.40190040000000005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286</v>
      </c>
      <c r="AT204" s="224" t="s">
        <v>298</v>
      </c>
      <c r="AU204" s="224" t="s">
        <v>83</v>
      </c>
      <c r="AY204" s="18" t="s">
        <v>205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149</v>
      </c>
      <c r="BM204" s="224" t="s">
        <v>1354</v>
      </c>
    </row>
    <row r="205" s="13" customFormat="1">
      <c r="A205" s="13"/>
      <c r="B205" s="235"/>
      <c r="C205" s="236"/>
      <c r="D205" s="237" t="s">
        <v>250</v>
      </c>
      <c r="E205" s="238" t="s">
        <v>19</v>
      </c>
      <c r="F205" s="239" t="s">
        <v>1355</v>
      </c>
      <c r="G205" s="236"/>
      <c r="H205" s="240">
        <v>6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250</v>
      </c>
      <c r="AU205" s="246" t="s">
        <v>83</v>
      </c>
      <c r="AV205" s="13" t="s">
        <v>83</v>
      </c>
      <c r="AW205" s="13" t="s">
        <v>36</v>
      </c>
      <c r="AX205" s="13" t="s">
        <v>79</v>
      </c>
      <c r="AY205" s="246" t="s">
        <v>205</v>
      </c>
    </row>
    <row r="206" s="13" customFormat="1">
      <c r="A206" s="13"/>
      <c r="B206" s="235"/>
      <c r="C206" s="236"/>
      <c r="D206" s="237" t="s">
        <v>250</v>
      </c>
      <c r="E206" s="236"/>
      <c r="F206" s="239" t="s">
        <v>398</v>
      </c>
      <c r="G206" s="236"/>
      <c r="H206" s="240">
        <v>6.1200000000000001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250</v>
      </c>
      <c r="AU206" s="246" t="s">
        <v>83</v>
      </c>
      <c r="AV206" s="13" t="s">
        <v>83</v>
      </c>
      <c r="AW206" s="13" t="s">
        <v>4</v>
      </c>
      <c r="AX206" s="13" t="s">
        <v>79</v>
      </c>
      <c r="AY206" s="246" t="s">
        <v>205</v>
      </c>
    </row>
    <row r="207" s="2" customFormat="1" ht="24.15" customHeight="1">
      <c r="A207" s="39"/>
      <c r="B207" s="40"/>
      <c r="C207" s="213" t="s">
        <v>431</v>
      </c>
      <c r="D207" s="213" t="s">
        <v>208</v>
      </c>
      <c r="E207" s="214" t="s">
        <v>400</v>
      </c>
      <c r="F207" s="215" t="s">
        <v>401</v>
      </c>
      <c r="G207" s="216" t="s">
        <v>260</v>
      </c>
      <c r="H207" s="217">
        <v>21.199999999999999</v>
      </c>
      <c r="I207" s="218"/>
      <c r="J207" s="219">
        <f>ROUND(I207*H207,2)</f>
        <v>0</v>
      </c>
      <c r="K207" s="215" t="s">
        <v>212</v>
      </c>
      <c r="L207" s="45"/>
      <c r="M207" s="220" t="s">
        <v>19</v>
      </c>
      <c r="N207" s="221" t="s">
        <v>46</v>
      </c>
      <c r="O207" s="85"/>
      <c r="P207" s="222">
        <f>O207*H207</f>
        <v>0</v>
      </c>
      <c r="Q207" s="222">
        <v>0.10095</v>
      </c>
      <c r="R207" s="222">
        <f>Q207*H207</f>
        <v>2.1401399999999997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149</v>
      </c>
      <c r="AT207" s="224" t="s">
        <v>208</v>
      </c>
      <c r="AU207" s="224" t="s">
        <v>83</v>
      </c>
      <c r="AY207" s="18" t="s">
        <v>205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149</v>
      </c>
      <c r="BM207" s="224" t="s">
        <v>1356</v>
      </c>
    </row>
    <row r="208" s="2" customFormat="1">
      <c r="A208" s="39"/>
      <c r="B208" s="40"/>
      <c r="C208" s="41"/>
      <c r="D208" s="226" t="s">
        <v>215</v>
      </c>
      <c r="E208" s="41"/>
      <c r="F208" s="227" t="s">
        <v>403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215</v>
      </c>
      <c r="AU208" s="18" t="s">
        <v>83</v>
      </c>
    </row>
    <row r="209" s="13" customFormat="1">
      <c r="A209" s="13"/>
      <c r="B209" s="235"/>
      <c r="C209" s="236"/>
      <c r="D209" s="237" t="s">
        <v>250</v>
      </c>
      <c r="E209" s="238" t="s">
        <v>19</v>
      </c>
      <c r="F209" s="239" t="s">
        <v>1357</v>
      </c>
      <c r="G209" s="236"/>
      <c r="H209" s="240">
        <v>21.199999999999999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250</v>
      </c>
      <c r="AU209" s="246" t="s">
        <v>83</v>
      </c>
      <c r="AV209" s="13" t="s">
        <v>83</v>
      </c>
      <c r="AW209" s="13" t="s">
        <v>36</v>
      </c>
      <c r="AX209" s="13" t="s">
        <v>79</v>
      </c>
      <c r="AY209" s="246" t="s">
        <v>205</v>
      </c>
    </row>
    <row r="210" s="2" customFormat="1" ht="16.5" customHeight="1">
      <c r="A210" s="39"/>
      <c r="B210" s="40"/>
      <c r="C210" s="258" t="s">
        <v>438</v>
      </c>
      <c r="D210" s="258" t="s">
        <v>298</v>
      </c>
      <c r="E210" s="259" t="s">
        <v>407</v>
      </c>
      <c r="F210" s="260" t="s">
        <v>408</v>
      </c>
      <c r="G210" s="261" t="s">
        <v>260</v>
      </c>
      <c r="H210" s="262">
        <v>21.623999999999999</v>
      </c>
      <c r="I210" s="263"/>
      <c r="J210" s="264">
        <f>ROUND(I210*H210,2)</f>
        <v>0</v>
      </c>
      <c r="K210" s="260" t="s">
        <v>212</v>
      </c>
      <c r="L210" s="265"/>
      <c r="M210" s="266" t="s">
        <v>19</v>
      </c>
      <c r="N210" s="267" t="s">
        <v>46</v>
      </c>
      <c r="O210" s="85"/>
      <c r="P210" s="222">
        <f>O210*H210</f>
        <v>0</v>
      </c>
      <c r="Q210" s="222">
        <v>0.028000000000000001</v>
      </c>
      <c r="R210" s="222">
        <f>Q210*H210</f>
        <v>0.60547200000000001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286</v>
      </c>
      <c r="AT210" s="224" t="s">
        <v>298</v>
      </c>
      <c r="AU210" s="224" t="s">
        <v>83</v>
      </c>
      <c r="AY210" s="18" t="s">
        <v>205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149</v>
      </c>
      <c r="BM210" s="224" t="s">
        <v>1358</v>
      </c>
    </row>
    <row r="211" s="13" customFormat="1">
      <c r="A211" s="13"/>
      <c r="B211" s="235"/>
      <c r="C211" s="236"/>
      <c r="D211" s="237" t="s">
        <v>250</v>
      </c>
      <c r="E211" s="236"/>
      <c r="F211" s="239" t="s">
        <v>1359</v>
      </c>
      <c r="G211" s="236"/>
      <c r="H211" s="240">
        <v>21.623999999999999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250</v>
      </c>
      <c r="AU211" s="246" t="s">
        <v>83</v>
      </c>
      <c r="AV211" s="13" t="s">
        <v>83</v>
      </c>
      <c r="AW211" s="13" t="s">
        <v>4</v>
      </c>
      <c r="AX211" s="13" t="s">
        <v>79</v>
      </c>
      <c r="AY211" s="246" t="s">
        <v>205</v>
      </c>
    </row>
    <row r="212" s="2" customFormat="1" ht="16.5" customHeight="1">
      <c r="A212" s="39"/>
      <c r="B212" s="40"/>
      <c r="C212" s="213" t="s">
        <v>525</v>
      </c>
      <c r="D212" s="213" t="s">
        <v>208</v>
      </c>
      <c r="E212" s="214" t="s">
        <v>412</v>
      </c>
      <c r="F212" s="215" t="s">
        <v>413</v>
      </c>
      <c r="G212" s="216" t="s">
        <v>247</v>
      </c>
      <c r="H212" s="217">
        <v>2.5</v>
      </c>
      <c r="I212" s="218"/>
      <c r="J212" s="219">
        <f>ROUND(I212*H212,2)</f>
        <v>0</v>
      </c>
      <c r="K212" s="215" t="s">
        <v>212</v>
      </c>
      <c r="L212" s="45"/>
      <c r="M212" s="220" t="s">
        <v>19</v>
      </c>
      <c r="N212" s="221" t="s">
        <v>46</v>
      </c>
      <c r="O212" s="85"/>
      <c r="P212" s="222">
        <f>O212*H212</f>
        <v>0</v>
      </c>
      <c r="Q212" s="222">
        <v>0.00036000000000000002</v>
      </c>
      <c r="R212" s="222">
        <f>Q212*H212</f>
        <v>0.00090000000000000008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149</v>
      </c>
      <c r="AT212" s="224" t="s">
        <v>208</v>
      </c>
      <c r="AU212" s="224" t="s">
        <v>83</v>
      </c>
      <c r="AY212" s="18" t="s">
        <v>205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149</v>
      </c>
      <c r="BM212" s="224" t="s">
        <v>1360</v>
      </c>
    </row>
    <row r="213" s="2" customFormat="1">
      <c r="A213" s="39"/>
      <c r="B213" s="40"/>
      <c r="C213" s="41"/>
      <c r="D213" s="226" t="s">
        <v>215</v>
      </c>
      <c r="E213" s="41"/>
      <c r="F213" s="227" t="s">
        <v>415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215</v>
      </c>
      <c r="AU213" s="18" t="s">
        <v>83</v>
      </c>
    </row>
    <row r="214" s="13" customFormat="1">
      <c r="A214" s="13"/>
      <c r="B214" s="235"/>
      <c r="C214" s="236"/>
      <c r="D214" s="237" t="s">
        <v>250</v>
      </c>
      <c r="E214" s="238" t="s">
        <v>19</v>
      </c>
      <c r="F214" s="239" t="s">
        <v>1361</v>
      </c>
      <c r="G214" s="236"/>
      <c r="H214" s="240">
        <v>2.5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250</v>
      </c>
      <c r="AU214" s="246" t="s">
        <v>83</v>
      </c>
      <c r="AV214" s="13" t="s">
        <v>83</v>
      </c>
      <c r="AW214" s="13" t="s">
        <v>36</v>
      </c>
      <c r="AX214" s="13" t="s">
        <v>79</v>
      </c>
      <c r="AY214" s="246" t="s">
        <v>205</v>
      </c>
    </row>
    <row r="215" s="2" customFormat="1" ht="16.5" customHeight="1">
      <c r="A215" s="39"/>
      <c r="B215" s="40"/>
      <c r="C215" s="213" t="s">
        <v>528</v>
      </c>
      <c r="D215" s="213" t="s">
        <v>208</v>
      </c>
      <c r="E215" s="214" t="s">
        <v>1362</v>
      </c>
      <c r="F215" s="215" t="s">
        <v>1363</v>
      </c>
      <c r="G215" s="216" t="s">
        <v>260</v>
      </c>
      <c r="H215" s="217">
        <v>38</v>
      </c>
      <c r="I215" s="218"/>
      <c r="J215" s="219">
        <f>ROUND(I215*H215,2)</f>
        <v>0</v>
      </c>
      <c r="K215" s="215" t="s">
        <v>212</v>
      </c>
      <c r="L215" s="45"/>
      <c r="M215" s="220" t="s">
        <v>19</v>
      </c>
      <c r="N215" s="221" t="s">
        <v>46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149</v>
      </c>
      <c r="AT215" s="224" t="s">
        <v>208</v>
      </c>
      <c r="AU215" s="224" t="s">
        <v>83</v>
      </c>
      <c r="AY215" s="18" t="s">
        <v>205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149</v>
      </c>
      <c r="BM215" s="224" t="s">
        <v>1364</v>
      </c>
    </row>
    <row r="216" s="2" customFormat="1">
      <c r="A216" s="39"/>
      <c r="B216" s="40"/>
      <c r="C216" s="41"/>
      <c r="D216" s="226" t="s">
        <v>215</v>
      </c>
      <c r="E216" s="41"/>
      <c r="F216" s="227" t="s">
        <v>1365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215</v>
      </c>
      <c r="AU216" s="18" t="s">
        <v>83</v>
      </c>
    </row>
    <row r="217" s="13" customFormat="1">
      <c r="A217" s="13"/>
      <c r="B217" s="235"/>
      <c r="C217" s="236"/>
      <c r="D217" s="237" t="s">
        <v>250</v>
      </c>
      <c r="E217" s="238" t="s">
        <v>19</v>
      </c>
      <c r="F217" s="239" t="s">
        <v>1366</v>
      </c>
      <c r="G217" s="236"/>
      <c r="H217" s="240">
        <v>38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250</v>
      </c>
      <c r="AU217" s="246" t="s">
        <v>83</v>
      </c>
      <c r="AV217" s="13" t="s">
        <v>83</v>
      </c>
      <c r="AW217" s="13" t="s">
        <v>36</v>
      </c>
      <c r="AX217" s="13" t="s">
        <v>79</v>
      </c>
      <c r="AY217" s="246" t="s">
        <v>205</v>
      </c>
    </row>
    <row r="218" s="12" customFormat="1" ht="22.8" customHeight="1">
      <c r="A218" s="12"/>
      <c r="B218" s="197"/>
      <c r="C218" s="198"/>
      <c r="D218" s="199" t="s">
        <v>74</v>
      </c>
      <c r="E218" s="211" t="s">
        <v>416</v>
      </c>
      <c r="F218" s="211" t="s">
        <v>417</v>
      </c>
      <c r="G218" s="198"/>
      <c r="H218" s="198"/>
      <c r="I218" s="201"/>
      <c r="J218" s="212">
        <f>BK218</f>
        <v>0</v>
      </c>
      <c r="K218" s="198"/>
      <c r="L218" s="203"/>
      <c r="M218" s="204"/>
      <c r="N218" s="205"/>
      <c r="O218" s="205"/>
      <c r="P218" s="206">
        <f>SUM(P219:P234)</f>
        <v>0</v>
      </c>
      <c r="Q218" s="205"/>
      <c r="R218" s="206">
        <f>SUM(R219:R234)</f>
        <v>0</v>
      </c>
      <c r="S218" s="205"/>
      <c r="T218" s="207">
        <f>SUM(T219:T234)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79</v>
      </c>
      <c r="AT218" s="209" t="s">
        <v>74</v>
      </c>
      <c r="AU218" s="209" t="s">
        <v>79</v>
      </c>
      <c r="AY218" s="208" t="s">
        <v>205</v>
      </c>
      <c r="BK218" s="210">
        <f>SUM(BK219:BK234)</f>
        <v>0</v>
      </c>
    </row>
    <row r="219" s="2" customFormat="1" ht="24.15" customHeight="1">
      <c r="A219" s="39"/>
      <c r="B219" s="40"/>
      <c r="C219" s="213" t="s">
        <v>530</v>
      </c>
      <c r="D219" s="213" t="s">
        <v>208</v>
      </c>
      <c r="E219" s="214" t="s">
        <v>537</v>
      </c>
      <c r="F219" s="215" t="s">
        <v>538</v>
      </c>
      <c r="G219" s="216" t="s">
        <v>301</v>
      </c>
      <c r="H219" s="217">
        <v>4.7149999999999999</v>
      </c>
      <c r="I219" s="218"/>
      <c r="J219" s="219">
        <f>ROUND(I219*H219,2)</f>
        <v>0</v>
      </c>
      <c r="K219" s="215" t="s">
        <v>212</v>
      </c>
      <c r="L219" s="45"/>
      <c r="M219" s="220" t="s">
        <v>19</v>
      </c>
      <c r="N219" s="221" t="s">
        <v>46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149</v>
      </c>
      <c r="AT219" s="224" t="s">
        <v>208</v>
      </c>
      <c r="AU219" s="224" t="s">
        <v>83</v>
      </c>
      <c r="AY219" s="18" t="s">
        <v>205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149</v>
      </c>
      <c r="BM219" s="224" t="s">
        <v>1367</v>
      </c>
    </row>
    <row r="220" s="2" customFormat="1">
      <c r="A220" s="39"/>
      <c r="B220" s="40"/>
      <c r="C220" s="41"/>
      <c r="D220" s="226" t="s">
        <v>215</v>
      </c>
      <c r="E220" s="41"/>
      <c r="F220" s="227" t="s">
        <v>540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215</v>
      </c>
      <c r="AU220" s="18" t="s">
        <v>83</v>
      </c>
    </row>
    <row r="221" s="13" customFormat="1">
      <c r="A221" s="13"/>
      <c r="B221" s="235"/>
      <c r="C221" s="236"/>
      <c r="D221" s="237" t="s">
        <v>250</v>
      </c>
      <c r="E221" s="238" t="s">
        <v>19</v>
      </c>
      <c r="F221" s="239" t="s">
        <v>1368</v>
      </c>
      <c r="G221" s="236"/>
      <c r="H221" s="240">
        <v>4.7149999999999999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250</v>
      </c>
      <c r="AU221" s="246" t="s">
        <v>83</v>
      </c>
      <c r="AV221" s="13" t="s">
        <v>83</v>
      </c>
      <c r="AW221" s="13" t="s">
        <v>36</v>
      </c>
      <c r="AX221" s="13" t="s">
        <v>79</v>
      </c>
      <c r="AY221" s="246" t="s">
        <v>205</v>
      </c>
    </row>
    <row r="222" s="2" customFormat="1" ht="24.15" customHeight="1">
      <c r="A222" s="39"/>
      <c r="B222" s="40"/>
      <c r="C222" s="213" t="s">
        <v>536</v>
      </c>
      <c r="D222" s="213" t="s">
        <v>208</v>
      </c>
      <c r="E222" s="214" t="s">
        <v>543</v>
      </c>
      <c r="F222" s="215" t="s">
        <v>427</v>
      </c>
      <c r="G222" s="216" t="s">
        <v>301</v>
      </c>
      <c r="H222" s="217">
        <v>183.88499999999999</v>
      </c>
      <c r="I222" s="218"/>
      <c r="J222" s="219">
        <f>ROUND(I222*H222,2)</f>
        <v>0</v>
      </c>
      <c r="K222" s="215" t="s">
        <v>212</v>
      </c>
      <c r="L222" s="45"/>
      <c r="M222" s="220" t="s">
        <v>19</v>
      </c>
      <c r="N222" s="221" t="s">
        <v>46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149</v>
      </c>
      <c r="AT222" s="224" t="s">
        <v>208</v>
      </c>
      <c r="AU222" s="224" t="s">
        <v>83</v>
      </c>
      <c r="AY222" s="18" t="s">
        <v>205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149</v>
      </c>
      <c r="BM222" s="224" t="s">
        <v>1369</v>
      </c>
    </row>
    <row r="223" s="2" customFormat="1">
      <c r="A223" s="39"/>
      <c r="B223" s="40"/>
      <c r="C223" s="41"/>
      <c r="D223" s="226" t="s">
        <v>215</v>
      </c>
      <c r="E223" s="41"/>
      <c r="F223" s="227" t="s">
        <v>545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215</v>
      </c>
      <c r="AU223" s="18" t="s">
        <v>83</v>
      </c>
    </row>
    <row r="224" s="13" customFormat="1">
      <c r="A224" s="13"/>
      <c r="B224" s="235"/>
      <c r="C224" s="236"/>
      <c r="D224" s="237" t="s">
        <v>250</v>
      </c>
      <c r="E224" s="236"/>
      <c r="F224" s="239" t="s">
        <v>1370</v>
      </c>
      <c r="G224" s="236"/>
      <c r="H224" s="240">
        <v>183.88499999999999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250</v>
      </c>
      <c r="AU224" s="246" t="s">
        <v>83</v>
      </c>
      <c r="AV224" s="13" t="s">
        <v>83</v>
      </c>
      <c r="AW224" s="13" t="s">
        <v>4</v>
      </c>
      <c r="AX224" s="13" t="s">
        <v>79</v>
      </c>
      <c r="AY224" s="246" t="s">
        <v>205</v>
      </c>
    </row>
    <row r="225" s="2" customFormat="1" ht="24.15" customHeight="1">
      <c r="A225" s="39"/>
      <c r="B225" s="40"/>
      <c r="C225" s="213" t="s">
        <v>542</v>
      </c>
      <c r="D225" s="213" t="s">
        <v>208</v>
      </c>
      <c r="E225" s="214" t="s">
        <v>419</v>
      </c>
      <c r="F225" s="215" t="s">
        <v>420</v>
      </c>
      <c r="G225" s="216" t="s">
        <v>301</v>
      </c>
      <c r="H225" s="217">
        <v>17.751999999999999</v>
      </c>
      <c r="I225" s="218"/>
      <c r="J225" s="219">
        <f>ROUND(I225*H225,2)</f>
        <v>0</v>
      </c>
      <c r="K225" s="215" t="s">
        <v>212</v>
      </c>
      <c r="L225" s="45"/>
      <c r="M225" s="220" t="s">
        <v>19</v>
      </c>
      <c r="N225" s="221" t="s">
        <v>46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149</v>
      </c>
      <c r="AT225" s="224" t="s">
        <v>208</v>
      </c>
      <c r="AU225" s="224" t="s">
        <v>83</v>
      </c>
      <c r="AY225" s="18" t="s">
        <v>205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149</v>
      </c>
      <c r="BM225" s="224" t="s">
        <v>1371</v>
      </c>
    </row>
    <row r="226" s="2" customFormat="1">
      <c r="A226" s="39"/>
      <c r="B226" s="40"/>
      <c r="C226" s="41"/>
      <c r="D226" s="226" t="s">
        <v>215</v>
      </c>
      <c r="E226" s="41"/>
      <c r="F226" s="227" t="s">
        <v>422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215</v>
      </c>
      <c r="AU226" s="18" t="s">
        <v>83</v>
      </c>
    </row>
    <row r="227" s="13" customFormat="1">
      <c r="A227" s="13"/>
      <c r="B227" s="235"/>
      <c r="C227" s="236"/>
      <c r="D227" s="237" t="s">
        <v>250</v>
      </c>
      <c r="E227" s="238" t="s">
        <v>19</v>
      </c>
      <c r="F227" s="239" t="s">
        <v>1372</v>
      </c>
      <c r="G227" s="236"/>
      <c r="H227" s="240">
        <v>9.4960000000000004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250</v>
      </c>
      <c r="AU227" s="246" t="s">
        <v>83</v>
      </c>
      <c r="AV227" s="13" t="s">
        <v>83</v>
      </c>
      <c r="AW227" s="13" t="s">
        <v>36</v>
      </c>
      <c r="AX227" s="13" t="s">
        <v>75</v>
      </c>
      <c r="AY227" s="246" t="s">
        <v>205</v>
      </c>
    </row>
    <row r="228" s="13" customFormat="1">
      <c r="A228" s="13"/>
      <c r="B228" s="235"/>
      <c r="C228" s="236"/>
      <c r="D228" s="237" t="s">
        <v>250</v>
      </c>
      <c r="E228" s="238" t="s">
        <v>19</v>
      </c>
      <c r="F228" s="239" t="s">
        <v>1373</v>
      </c>
      <c r="G228" s="236"/>
      <c r="H228" s="240">
        <v>8.2560000000000002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250</v>
      </c>
      <c r="AU228" s="246" t="s">
        <v>83</v>
      </c>
      <c r="AV228" s="13" t="s">
        <v>83</v>
      </c>
      <c r="AW228" s="13" t="s">
        <v>36</v>
      </c>
      <c r="AX228" s="13" t="s">
        <v>75</v>
      </c>
      <c r="AY228" s="246" t="s">
        <v>205</v>
      </c>
    </row>
    <row r="229" s="14" customFormat="1">
      <c r="A229" s="14"/>
      <c r="B229" s="247"/>
      <c r="C229" s="248"/>
      <c r="D229" s="237" t="s">
        <v>250</v>
      </c>
      <c r="E229" s="249" t="s">
        <v>19</v>
      </c>
      <c r="F229" s="250" t="s">
        <v>253</v>
      </c>
      <c r="G229" s="248"/>
      <c r="H229" s="251">
        <v>17.752000000000002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250</v>
      </c>
      <c r="AU229" s="257" t="s">
        <v>83</v>
      </c>
      <c r="AV229" s="14" t="s">
        <v>149</v>
      </c>
      <c r="AW229" s="14" t="s">
        <v>36</v>
      </c>
      <c r="AX229" s="14" t="s">
        <v>79</v>
      </c>
      <c r="AY229" s="257" t="s">
        <v>205</v>
      </c>
    </row>
    <row r="230" s="2" customFormat="1" ht="24.15" customHeight="1">
      <c r="A230" s="39"/>
      <c r="B230" s="40"/>
      <c r="C230" s="213" t="s">
        <v>547</v>
      </c>
      <c r="D230" s="213" t="s">
        <v>208</v>
      </c>
      <c r="E230" s="214" t="s">
        <v>426</v>
      </c>
      <c r="F230" s="215" t="s">
        <v>427</v>
      </c>
      <c r="G230" s="216" t="s">
        <v>301</v>
      </c>
      <c r="H230" s="217">
        <v>692.32799999999997</v>
      </c>
      <c r="I230" s="218"/>
      <c r="J230" s="219">
        <f>ROUND(I230*H230,2)</f>
        <v>0</v>
      </c>
      <c r="K230" s="215" t="s">
        <v>212</v>
      </c>
      <c r="L230" s="45"/>
      <c r="M230" s="220" t="s">
        <v>19</v>
      </c>
      <c r="N230" s="221" t="s">
        <v>46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149</v>
      </c>
      <c r="AT230" s="224" t="s">
        <v>208</v>
      </c>
      <c r="AU230" s="224" t="s">
        <v>83</v>
      </c>
      <c r="AY230" s="18" t="s">
        <v>205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149</v>
      </c>
      <c r="BM230" s="224" t="s">
        <v>1374</v>
      </c>
    </row>
    <row r="231" s="2" customFormat="1">
      <c r="A231" s="39"/>
      <c r="B231" s="40"/>
      <c r="C231" s="41"/>
      <c r="D231" s="226" t="s">
        <v>215</v>
      </c>
      <c r="E231" s="41"/>
      <c r="F231" s="227" t="s">
        <v>429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215</v>
      </c>
      <c r="AU231" s="18" t="s">
        <v>83</v>
      </c>
    </row>
    <row r="232" s="13" customFormat="1">
      <c r="A232" s="13"/>
      <c r="B232" s="235"/>
      <c r="C232" s="236"/>
      <c r="D232" s="237" t="s">
        <v>250</v>
      </c>
      <c r="E232" s="236"/>
      <c r="F232" s="239" t="s">
        <v>1375</v>
      </c>
      <c r="G232" s="236"/>
      <c r="H232" s="240">
        <v>692.32799999999997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250</v>
      </c>
      <c r="AU232" s="246" t="s">
        <v>83</v>
      </c>
      <c r="AV232" s="13" t="s">
        <v>83</v>
      </c>
      <c r="AW232" s="13" t="s">
        <v>4</v>
      </c>
      <c r="AX232" s="13" t="s">
        <v>79</v>
      </c>
      <c r="AY232" s="246" t="s">
        <v>205</v>
      </c>
    </row>
    <row r="233" s="2" customFormat="1" ht="16.5" customHeight="1">
      <c r="A233" s="39"/>
      <c r="B233" s="40"/>
      <c r="C233" s="213" t="s">
        <v>551</v>
      </c>
      <c r="D233" s="213" t="s">
        <v>208</v>
      </c>
      <c r="E233" s="214" t="s">
        <v>432</v>
      </c>
      <c r="F233" s="215" t="s">
        <v>433</v>
      </c>
      <c r="G233" s="216" t="s">
        <v>301</v>
      </c>
      <c r="H233" s="217">
        <v>22.466999999999999</v>
      </c>
      <c r="I233" s="218"/>
      <c r="J233" s="219">
        <f>ROUND(I233*H233,2)</f>
        <v>0</v>
      </c>
      <c r="K233" s="215" t="s">
        <v>212</v>
      </c>
      <c r="L233" s="45"/>
      <c r="M233" s="220" t="s">
        <v>19</v>
      </c>
      <c r="N233" s="221" t="s">
        <v>46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149</v>
      </c>
      <c r="AT233" s="224" t="s">
        <v>208</v>
      </c>
      <c r="AU233" s="224" t="s">
        <v>83</v>
      </c>
      <c r="AY233" s="18" t="s">
        <v>205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149</v>
      </c>
      <c r="BM233" s="224" t="s">
        <v>1376</v>
      </c>
    </row>
    <row r="234" s="2" customFormat="1">
      <c r="A234" s="39"/>
      <c r="B234" s="40"/>
      <c r="C234" s="41"/>
      <c r="D234" s="226" t="s">
        <v>215</v>
      </c>
      <c r="E234" s="41"/>
      <c r="F234" s="227" t="s">
        <v>435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215</v>
      </c>
      <c r="AU234" s="18" t="s">
        <v>83</v>
      </c>
    </row>
    <row r="235" s="12" customFormat="1" ht="22.8" customHeight="1">
      <c r="A235" s="12"/>
      <c r="B235" s="197"/>
      <c r="C235" s="198"/>
      <c r="D235" s="199" t="s">
        <v>74</v>
      </c>
      <c r="E235" s="211" t="s">
        <v>436</v>
      </c>
      <c r="F235" s="211" t="s">
        <v>437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SUM(P236:P237)</f>
        <v>0</v>
      </c>
      <c r="Q235" s="205"/>
      <c r="R235" s="206">
        <f>SUM(R236:R237)</f>
        <v>0</v>
      </c>
      <c r="S235" s="205"/>
      <c r="T235" s="207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79</v>
      </c>
      <c r="AT235" s="209" t="s">
        <v>74</v>
      </c>
      <c r="AU235" s="209" t="s">
        <v>79</v>
      </c>
      <c r="AY235" s="208" t="s">
        <v>205</v>
      </c>
      <c r="BK235" s="210">
        <f>SUM(BK236:BK237)</f>
        <v>0</v>
      </c>
    </row>
    <row r="236" s="2" customFormat="1" ht="24.15" customHeight="1">
      <c r="A236" s="39"/>
      <c r="B236" s="40"/>
      <c r="C236" s="213" t="s">
        <v>554</v>
      </c>
      <c r="D236" s="213" t="s">
        <v>208</v>
      </c>
      <c r="E236" s="214" t="s">
        <v>439</v>
      </c>
      <c r="F236" s="215" t="s">
        <v>440</v>
      </c>
      <c r="G236" s="216" t="s">
        <v>301</v>
      </c>
      <c r="H236" s="217">
        <v>27.524999999999999</v>
      </c>
      <c r="I236" s="218"/>
      <c r="J236" s="219">
        <f>ROUND(I236*H236,2)</f>
        <v>0</v>
      </c>
      <c r="K236" s="215" t="s">
        <v>212</v>
      </c>
      <c r="L236" s="45"/>
      <c r="M236" s="220" t="s">
        <v>19</v>
      </c>
      <c r="N236" s="221" t="s">
        <v>46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149</v>
      </c>
      <c r="AT236" s="224" t="s">
        <v>208</v>
      </c>
      <c r="AU236" s="224" t="s">
        <v>83</v>
      </c>
      <c r="AY236" s="18" t="s">
        <v>205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149</v>
      </c>
      <c r="BM236" s="224" t="s">
        <v>1377</v>
      </c>
    </row>
    <row r="237" s="2" customFormat="1">
      <c r="A237" s="39"/>
      <c r="B237" s="40"/>
      <c r="C237" s="41"/>
      <c r="D237" s="226" t="s">
        <v>215</v>
      </c>
      <c r="E237" s="41"/>
      <c r="F237" s="227" t="s">
        <v>442</v>
      </c>
      <c r="G237" s="41"/>
      <c r="H237" s="41"/>
      <c r="I237" s="228"/>
      <c r="J237" s="41"/>
      <c r="K237" s="41"/>
      <c r="L237" s="45"/>
      <c r="M237" s="231"/>
      <c r="N237" s="232"/>
      <c r="O237" s="233"/>
      <c r="P237" s="233"/>
      <c r="Q237" s="233"/>
      <c r="R237" s="233"/>
      <c r="S237" s="233"/>
      <c r="T237" s="23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215</v>
      </c>
      <c r="AU237" s="18" t="s">
        <v>83</v>
      </c>
    </row>
    <row r="238" s="2" customFormat="1" ht="6.96" customHeight="1">
      <c r="A238" s="39"/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/abKv59hKPcITL/RGI+KOPOFakOGWrrCrR4N2fr5lsQWv0fQ685d6tvvYm/LwdAMV5dB7SxjRr1pBfIRFQ5VHQ==" hashValue="8cvnEr2uUhpwH2gEgwyi6sXa66De6FNT2Qa1z2tcNhOlM7LBxWUzd4QH0Wzth9HQRXHdONhFAApwFFMSJJ/jBQ==" algorithmName="SHA-512" password="CC35"/>
  <autoFilter ref="C92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6123"/>
    <hyperlink ref="F100" r:id="rId2" display="https://podminky.urs.cz/item/CS_URS_2023_01/113107121"/>
    <hyperlink ref="F106" r:id="rId3" display="https://podminky.urs.cz/item/CS_URS_2023_01/113107131"/>
    <hyperlink ref="F111" r:id="rId4" display="https://podminky.urs.cz/item/CS_URS_2023_01/113107143"/>
    <hyperlink ref="F116" r:id="rId5" display="https://podminky.urs.cz/item/CS_URS_2023_01/113202111"/>
    <hyperlink ref="F119" r:id="rId6" display="https://podminky.urs.cz/item/CS_URS_2023_01/122251301"/>
    <hyperlink ref="F124" r:id="rId7" display="https://podminky.urs.cz/item/CS_URS_2023_01/129001101"/>
    <hyperlink ref="F126" r:id="rId8" display="https://podminky.urs.cz/item/CS_URS_2023_01/162751117"/>
    <hyperlink ref="F128" r:id="rId9" display="https://podminky.urs.cz/item/CS_URS_2023_01/162751119"/>
    <hyperlink ref="F131" r:id="rId10" display="https://podminky.urs.cz/item/CS_URS_2023_01/167151101"/>
    <hyperlink ref="F133" r:id="rId11" display="https://podminky.urs.cz/item/CS_URS_2023_01/171151112"/>
    <hyperlink ref="F141" r:id="rId12" display="https://podminky.urs.cz/item/CS_URS_2023_01/171251201"/>
    <hyperlink ref="F144" r:id="rId13" display="https://podminky.urs.cz/item/CS_URS_2023_01/564851011"/>
    <hyperlink ref="F147" r:id="rId14" display="https://podminky.urs.cz/item/CS_URS_2023_01/564861111"/>
    <hyperlink ref="F150" r:id="rId15" display="https://podminky.urs.cz/item/CS_URS_2023_01/596211110"/>
    <hyperlink ref="F165" r:id="rId16" display="https://podminky.urs.cz/item/CS_URS_2023_01/596211114"/>
    <hyperlink ref="F168" r:id="rId17" display="https://podminky.urs.cz/item/CS_URS_2023_01/596212213"/>
    <hyperlink ref="F183" r:id="rId18" display="https://podminky.urs.cz/item/CS_URS_2023_01/596212214"/>
    <hyperlink ref="F186" r:id="rId19" display="https://podminky.urs.cz/item/CS_URS_2023_01/599141111"/>
    <hyperlink ref="F190" r:id="rId20" display="https://podminky.urs.cz/item/CS_URS_2023_01/637121112"/>
    <hyperlink ref="F194" r:id="rId21" display="https://podminky.urs.cz/item/CS_URS_2023_01/899331111"/>
    <hyperlink ref="F197" r:id="rId22" display="https://podminky.urs.cz/item/CS_URS_2023_01/916131213"/>
    <hyperlink ref="F208" r:id="rId23" display="https://podminky.urs.cz/item/CS_URS_2023_01/916331112"/>
    <hyperlink ref="F213" r:id="rId24" display="https://podminky.urs.cz/item/CS_URS_2023_01/919726121"/>
    <hyperlink ref="F216" r:id="rId25" display="https://podminky.urs.cz/item/CS_URS_2023_01/919735113"/>
    <hyperlink ref="F220" r:id="rId26" display="https://podminky.urs.cz/item/CS_URS_2023_01/997221551"/>
    <hyperlink ref="F223" r:id="rId27" display="https://podminky.urs.cz/item/CS_URS_2023_01/997221559"/>
    <hyperlink ref="F226" r:id="rId28" display="https://podminky.urs.cz/item/CS_URS_2023_01/997221561"/>
    <hyperlink ref="F231" r:id="rId29" display="https://podminky.urs.cz/item/CS_URS_2023_01/997221569"/>
    <hyperlink ref="F234" r:id="rId30" display="https://podminky.urs.cz/item/CS_URS_2023_01/997221611"/>
    <hyperlink ref="F237" r:id="rId31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1378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ROUND((SUM(BE93:BE300)),  2)</f>
        <v>0</v>
      </c>
      <c r="G35" s="39"/>
      <c r="H35" s="39"/>
      <c r="I35" s="158">
        <v>0.20999999999999999</v>
      </c>
      <c r="J35" s="157">
        <f>ROUND(((SUM(BE93:BE300))*I35),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ROUND((SUM(BF93:BF300)),  2)</f>
        <v>0</v>
      </c>
      <c r="G36" s="39"/>
      <c r="H36" s="39"/>
      <c r="I36" s="158">
        <v>0.14999999999999999</v>
      </c>
      <c r="J36" s="157">
        <f>ROUND(((SUM(BF93:BF300))*I36),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ROUND((SUM(BG93:BG300)),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ROUND((SUM(BH93:BH300)),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ROUND((SUM(BI93:BI300)),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1.11 - Stavební úpravy chodníku SO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J175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237</v>
      </c>
      <c r="E67" s="183"/>
      <c r="F67" s="183"/>
      <c r="G67" s="183"/>
      <c r="H67" s="183"/>
      <c r="I67" s="183"/>
      <c r="J67" s="184">
        <f>J223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238</v>
      </c>
      <c r="E68" s="183"/>
      <c r="F68" s="183"/>
      <c r="G68" s="183"/>
      <c r="H68" s="183"/>
      <c r="I68" s="183"/>
      <c r="J68" s="184">
        <f>J227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239</v>
      </c>
      <c r="E69" s="183"/>
      <c r="F69" s="183"/>
      <c r="G69" s="183"/>
      <c r="H69" s="183"/>
      <c r="I69" s="183"/>
      <c r="J69" s="184">
        <f>J232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240</v>
      </c>
      <c r="E70" s="183"/>
      <c r="F70" s="183"/>
      <c r="G70" s="183"/>
      <c r="H70" s="183"/>
      <c r="I70" s="183"/>
      <c r="J70" s="184">
        <f>J279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241</v>
      </c>
      <c r="E71" s="183"/>
      <c r="F71" s="183"/>
      <c r="G71" s="183"/>
      <c r="H71" s="183"/>
      <c r="I71" s="183"/>
      <c r="J71" s="184">
        <f>J296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178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1.11 - Stavební úpravy chodníku SO 1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915.08628709999994</v>
      </c>
      <c r="S93" s="97"/>
      <c r="T93" s="195">
        <f>T94</f>
        <v>536.52830000000006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P95+P175+P223+P227+P232+P279+P296</f>
        <v>0</v>
      </c>
      <c r="Q94" s="205"/>
      <c r="R94" s="206">
        <f>R95+R175+R223+R227+R232+R279+R296</f>
        <v>915.08628709999994</v>
      </c>
      <c r="S94" s="205"/>
      <c r="T94" s="207">
        <f>T95+T175+T223+T227+T232+T279+T296</f>
        <v>536.52830000000006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BK95+BK175+BK223+BK227+BK232+BK279+BK296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SUM(P96:P174)</f>
        <v>0</v>
      </c>
      <c r="Q95" s="205"/>
      <c r="R95" s="206">
        <f>SUM(R96:R174)</f>
        <v>469.88999999999999</v>
      </c>
      <c r="S95" s="205"/>
      <c r="T95" s="207">
        <f>SUM(T96:T174)</f>
        <v>536.28230000000008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SUM(BK96:BK174)</f>
        <v>0</v>
      </c>
    </row>
    <row r="96" s="2" customFormat="1" ht="16.5" customHeight="1">
      <c r="A96" s="39"/>
      <c r="B96" s="40"/>
      <c r="C96" s="213" t="s">
        <v>79</v>
      </c>
      <c r="D96" s="213" t="s">
        <v>208</v>
      </c>
      <c r="E96" s="214" t="s">
        <v>1379</v>
      </c>
      <c r="F96" s="215" t="s">
        <v>1380</v>
      </c>
      <c r="G96" s="216" t="s">
        <v>366</v>
      </c>
      <c r="H96" s="217">
        <v>1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1381</v>
      </c>
    </row>
    <row r="97" s="2" customFormat="1">
      <c r="A97" s="39"/>
      <c r="B97" s="40"/>
      <c r="C97" s="41"/>
      <c r="D97" s="226" t="s">
        <v>215</v>
      </c>
      <c r="E97" s="41"/>
      <c r="F97" s="227" t="s">
        <v>1382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2" customFormat="1" ht="16.5" customHeight="1">
      <c r="A98" s="39"/>
      <c r="B98" s="40"/>
      <c r="C98" s="213" t="s">
        <v>83</v>
      </c>
      <c r="D98" s="213" t="s">
        <v>208</v>
      </c>
      <c r="E98" s="214" t="s">
        <v>1383</v>
      </c>
      <c r="F98" s="215" t="s">
        <v>1384</v>
      </c>
      <c r="G98" s="216" t="s">
        <v>366</v>
      </c>
      <c r="H98" s="217">
        <v>1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1385</v>
      </c>
    </row>
    <row r="99" s="2" customFormat="1">
      <c r="A99" s="39"/>
      <c r="B99" s="40"/>
      <c r="C99" s="41"/>
      <c r="D99" s="226" t="s">
        <v>215</v>
      </c>
      <c r="E99" s="41"/>
      <c r="F99" s="227" t="s">
        <v>1386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2" customFormat="1" ht="16.5" customHeight="1">
      <c r="A100" s="39"/>
      <c r="B100" s="40"/>
      <c r="C100" s="213" t="s">
        <v>126</v>
      </c>
      <c r="D100" s="213" t="s">
        <v>208</v>
      </c>
      <c r="E100" s="214" t="s">
        <v>1387</v>
      </c>
      <c r="F100" s="215" t="s">
        <v>1388</v>
      </c>
      <c r="G100" s="216" t="s">
        <v>366</v>
      </c>
      <c r="H100" s="217">
        <v>1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1389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1390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2" customFormat="1" ht="16.5" customHeight="1">
      <c r="A102" s="39"/>
      <c r="B102" s="40"/>
      <c r="C102" s="213" t="s">
        <v>149</v>
      </c>
      <c r="D102" s="213" t="s">
        <v>208</v>
      </c>
      <c r="E102" s="214" t="s">
        <v>1391</v>
      </c>
      <c r="F102" s="215" t="s">
        <v>1392</v>
      </c>
      <c r="G102" s="216" t="s">
        <v>366</v>
      </c>
      <c r="H102" s="217">
        <v>1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1393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1394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2" customFormat="1" ht="16.5" customHeight="1">
      <c r="A104" s="39"/>
      <c r="B104" s="40"/>
      <c r="C104" s="213" t="s">
        <v>204</v>
      </c>
      <c r="D104" s="213" t="s">
        <v>208</v>
      </c>
      <c r="E104" s="214" t="s">
        <v>1395</v>
      </c>
      <c r="F104" s="215" t="s">
        <v>1396</v>
      </c>
      <c r="G104" s="216" t="s">
        <v>366</v>
      </c>
      <c r="H104" s="217">
        <v>1</v>
      </c>
      <c r="I104" s="218"/>
      <c r="J104" s="219">
        <f>ROUND(I104*H104,2)</f>
        <v>0</v>
      </c>
      <c r="K104" s="215" t="s">
        <v>212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149</v>
      </c>
      <c r="AT104" s="224" t="s">
        <v>208</v>
      </c>
      <c r="AU104" s="224" t="s">
        <v>83</v>
      </c>
      <c r="AY104" s="18" t="s">
        <v>205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149</v>
      </c>
      <c r="BM104" s="224" t="s">
        <v>1397</v>
      </c>
    </row>
    <row r="105" s="2" customFormat="1">
      <c r="A105" s="39"/>
      <c r="B105" s="40"/>
      <c r="C105" s="41"/>
      <c r="D105" s="226" t="s">
        <v>215</v>
      </c>
      <c r="E105" s="41"/>
      <c r="F105" s="227" t="s">
        <v>1398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215</v>
      </c>
      <c r="AU105" s="18" t="s">
        <v>83</v>
      </c>
    </row>
    <row r="106" s="2" customFormat="1" ht="37.8" customHeight="1">
      <c r="A106" s="39"/>
      <c r="B106" s="40"/>
      <c r="C106" s="213" t="s">
        <v>275</v>
      </c>
      <c r="D106" s="213" t="s">
        <v>208</v>
      </c>
      <c r="E106" s="214" t="s">
        <v>967</v>
      </c>
      <c r="F106" s="215" t="s">
        <v>968</v>
      </c>
      <c r="G106" s="216" t="s">
        <v>247</v>
      </c>
      <c r="H106" s="217">
        <v>3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0.26000000000000001</v>
      </c>
      <c r="T106" s="223">
        <f>S106*H106</f>
        <v>0.78000000000000003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1399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970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1400</v>
      </c>
      <c r="G108" s="236"/>
      <c r="H108" s="240">
        <v>3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79</v>
      </c>
      <c r="AY108" s="246" t="s">
        <v>205</v>
      </c>
    </row>
    <row r="109" s="2" customFormat="1" ht="37.8" customHeight="1">
      <c r="A109" s="39"/>
      <c r="B109" s="40"/>
      <c r="C109" s="213" t="s">
        <v>280</v>
      </c>
      <c r="D109" s="213" t="s">
        <v>208</v>
      </c>
      <c r="E109" s="214" t="s">
        <v>444</v>
      </c>
      <c r="F109" s="215" t="s">
        <v>445</v>
      </c>
      <c r="G109" s="216" t="s">
        <v>247</v>
      </c>
      <c r="H109" s="217">
        <v>3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0.28999999999999998</v>
      </c>
      <c r="T109" s="223">
        <f>S109*H109</f>
        <v>0.86999999999999988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1401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447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13" customFormat="1">
      <c r="A111" s="13"/>
      <c r="B111" s="235"/>
      <c r="C111" s="236"/>
      <c r="D111" s="237" t="s">
        <v>250</v>
      </c>
      <c r="E111" s="238" t="s">
        <v>19</v>
      </c>
      <c r="F111" s="239" t="s">
        <v>1400</v>
      </c>
      <c r="G111" s="236"/>
      <c r="H111" s="240">
        <v>3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250</v>
      </c>
      <c r="AU111" s="246" t="s">
        <v>83</v>
      </c>
      <c r="AV111" s="13" t="s">
        <v>83</v>
      </c>
      <c r="AW111" s="13" t="s">
        <v>36</v>
      </c>
      <c r="AX111" s="13" t="s">
        <v>79</v>
      </c>
      <c r="AY111" s="246" t="s">
        <v>205</v>
      </c>
    </row>
    <row r="112" s="2" customFormat="1" ht="33" customHeight="1">
      <c r="A112" s="39"/>
      <c r="B112" s="40"/>
      <c r="C112" s="213" t="s">
        <v>286</v>
      </c>
      <c r="D112" s="213" t="s">
        <v>208</v>
      </c>
      <c r="E112" s="214" t="s">
        <v>450</v>
      </c>
      <c r="F112" s="215" t="s">
        <v>451</v>
      </c>
      <c r="G112" s="216" t="s">
        <v>247</v>
      </c>
      <c r="H112" s="217">
        <v>1</v>
      </c>
      <c r="I112" s="218"/>
      <c r="J112" s="219">
        <f>ROUND(I112*H112,2)</f>
        <v>0</v>
      </c>
      <c r="K112" s="215" t="s">
        <v>212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0.23999999999999999</v>
      </c>
      <c r="T112" s="223">
        <f>S112*H112</f>
        <v>0.23999999999999999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149</v>
      </c>
      <c r="AT112" s="224" t="s">
        <v>208</v>
      </c>
      <c r="AU112" s="224" t="s">
        <v>83</v>
      </c>
      <c r="AY112" s="18" t="s">
        <v>205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149</v>
      </c>
      <c r="BM112" s="224" t="s">
        <v>1402</v>
      </c>
    </row>
    <row r="113" s="2" customFormat="1">
      <c r="A113" s="39"/>
      <c r="B113" s="40"/>
      <c r="C113" s="41"/>
      <c r="D113" s="226" t="s">
        <v>215</v>
      </c>
      <c r="E113" s="41"/>
      <c r="F113" s="227" t="s">
        <v>453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215</v>
      </c>
      <c r="AU113" s="18" t="s">
        <v>83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1403</v>
      </c>
      <c r="G114" s="236"/>
      <c r="H114" s="240">
        <v>1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79</v>
      </c>
      <c r="AY114" s="246" t="s">
        <v>205</v>
      </c>
    </row>
    <row r="115" s="2" customFormat="1" ht="33" customHeight="1">
      <c r="A115" s="39"/>
      <c r="B115" s="40"/>
      <c r="C115" s="213" t="s">
        <v>291</v>
      </c>
      <c r="D115" s="213" t="s">
        <v>208</v>
      </c>
      <c r="E115" s="214" t="s">
        <v>245</v>
      </c>
      <c r="F115" s="215" t="s">
        <v>246</v>
      </c>
      <c r="G115" s="216" t="s">
        <v>247</v>
      </c>
      <c r="H115" s="217">
        <v>41.600000000000001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0.32500000000000001</v>
      </c>
      <c r="T115" s="223">
        <f>S115*H115</f>
        <v>13.520000000000001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1404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249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13" customFormat="1">
      <c r="A117" s="13"/>
      <c r="B117" s="235"/>
      <c r="C117" s="236"/>
      <c r="D117" s="237" t="s">
        <v>250</v>
      </c>
      <c r="E117" s="238" t="s">
        <v>19</v>
      </c>
      <c r="F117" s="239" t="s">
        <v>1405</v>
      </c>
      <c r="G117" s="236"/>
      <c r="H117" s="240">
        <v>41.600000000000001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250</v>
      </c>
      <c r="AU117" s="246" t="s">
        <v>83</v>
      </c>
      <c r="AV117" s="13" t="s">
        <v>83</v>
      </c>
      <c r="AW117" s="13" t="s">
        <v>36</v>
      </c>
      <c r="AX117" s="13" t="s">
        <v>79</v>
      </c>
      <c r="AY117" s="246" t="s">
        <v>205</v>
      </c>
    </row>
    <row r="118" s="2" customFormat="1" ht="37.8" customHeight="1">
      <c r="A118" s="39"/>
      <c r="B118" s="40"/>
      <c r="C118" s="213" t="s">
        <v>297</v>
      </c>
      <c r="D118" s="213" t="s">
        <v>208</v>
      </c>
      <c r="E118" s="214" t="s">
        <v>980</v>
      </c>
      <c r="F118" s="215" t="s">
        <v>981</v>
      </c>
      <c r="G118" s="216" t="s">
        <v>247</v>
      </c>
      <c r="H118" s="217">
        <v>328.30000000000001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0.32500000000000001</v>
      </c>
      <c r="T118" s="223">
        <f>S118*H118</f>
        <v>106.69750000000001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1406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983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8" t="s">
        <v>19</v>
      </c>
      <c r="F120" s="239" t="s">
        <v>1407</v>
      </c>
      <c r="G120" s="236"/>
      <c r="H120" s="240">
        <v>328.30000000000001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36</v>
      </c>
      <c r="AX120" s="13" t="s">
        <v>79</v>
      </c>
      <c r="AY120" s="246" t="s">
        <v>205</v>
      </c>
    </row>
    <row r="121" s="2" customFormat="1" ht="37.8" customHeight="1">
      <c r="A121" s="39"/>
      <c r="B121" s="40"/>
      <c r="C121" s="213" t="s">
        <v>304</v>
      </c>
      <c r="D121" s="213" t="s">
        <v>208</v>
      </c>
      <c r="E121" s="214" t="s">
        <v>1408</v>
      </c>
      <c r="F121" s="215" t="s">
        <v>1409</v>
      </c>
      <c r="G121" s="216" t="s">
        <v>247</v>
      </c>
      <c r="H121" s="217">
        <v>775.70000000000005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0.32500000000000001</v>
      </c>
      <c r="T121" s="223">
        <f>S121*H121</f>
        <v>252.10250000000002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1410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1411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13" customFormat="1">
      <c r="A123" s="13"/>
      <c r="B123" s="235"/>
      <c r="C123" s="236"/>
      <c r="D123" s="237" t="s">
        <v>250</v>
      </c>
      <c r="E123" s="238" t="s">
        <v>19</v>
      </c>
      <c r="F123" s="239" t="s">
        <v>1412</v>
      </c>
      <c r="G123" s="236"/>
      <c r="H123" s="240">
        <v>775.70000000000005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250</v>
      </c>
      <c r="AU123" s="246" t="s">
        <v>83</v>
      </c>
      <c r="AV123" s="13" t="s">
        <v>83</v>
      </c>
      <c r="AW123" s="13" t="s">
        <v>36</v>
      </c>
      <c r="AX123" s="13" t="s">
        <v>79</v>
      </c>
      <c r="AY123" s="246" t="s">
        <v>205</v>
      </c>
    </row>
    <row r="124" s="2" customFormat="1" ht="33" customHeight="1">
      <c r="A124" s="39"/>
      <c r="B124" s="40"/>
      <c r="C124" s="213" t="s">
        <v>309</v>
      </c>
      <c r="D124" s="213" t="s">
        <v>208</v>
      </c>
      <c r="E124" s="214" t="s">
        <v>985</v>
      </c>
      <c r="F124" s="215" t="s">
        <v>986</v>
      </c>
      <c r="G124" s="216" t="s">
        <v>247</v>
      </c>
      <c r="H124" s="217">
        <v>2.25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0.625</v>
      </c>
      <c r="T124" s="223">
        <f>S124*H124</f>
        <v>1.40625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1413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988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1414</v>
      </c>
      <c r="G126" s="236"/>
      <c r="H126" s="240">
        <v>2.25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79</v>
      </c>
      <c r="AY126" s="246" t="s">
        <v>205</v>
      </c>
    </row>
    <row r="127" s="2" customFormat="1" ht="33" customHeight="1">
      <c r="A127" s="39"/>
      <c r="B127" s="40"/>
      <c r="C127" s="213" t="s">
        <v>316</v>
      </c>
      <c r="D127" s="213" t="s">
        <v>208</v>
      </c>
      <c r="E127" s="214" t="s">
        <v>254</v>
      </c>
      <c r="F127" s="215" t="s">
        <v>255</v>
      </c>
      <c r="G127" s="216" t="s">
        <v>247</v>
      </c>
      <c r="H127" s="217">
        <v>41.600000000000001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0.098000000000000004</v>
      </c>
      <c r="T127" s="223">
        <f>S127*H127</f>
        <v>4.0768000000000004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1415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257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13" customFormat="1">
      <c r="A129" s="13"/>
      <c r="B129" s="235"/>
      <c r="C129" s="236"/>
      <c r="D129" s="237" t="s">
        <v>250</v>
      </c>
      <c r="E129" s="238" t="s">
        <v>19</v>
      </c>
      <c r="F129" s="239" t="s">
        <v>1405</v>
      </c>
      <c r="G129" s="236"/>
      <c r="H129" s="240">
        <v>41.600000000000001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36</v>
      </c>
      <c r="AX129" s="13" t="s">
        <v>79</v>
      </c>
      <c r="AY129" s="246" t="s">
        <v>205</v>
      </c>
    </row>
    <row r="130" s="2" customFormat="1" ht="33" customHeight="1">
      <c r="A130" s="39"/>
      <c r="B130" s="40"/>
      <c r="C130" s="213" t="s">
        <v>322</v>
      </c>
      <c r="D130" s="213" t="s">
        <v>208</v>
      </c>
      <c r="E130" s="214" t="s">
        <v>990</v>
      </c>
      <c r="F130" s="215" t="s">
        <v>991</v>
      </c>
      <c r="G130" s="216" t="s">
        <v>247</v>
      </c>
      <c r="H130" s="217">
        <v>328.30000000000001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0.098000000000000004</v>
      </c>
      <c r="T130" s="223">
        <f>S130*H130</f>
        <v>32.173400000000001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1416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993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1407</v>
      </c>
      <c r="G132" s="236"/>
      <c r="H132" s="240">
        <v>328.30000000000001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33" customHeight="1">
      <c r="A133" s="39"/>
      <c r="B133" s="40"/>
      <c r="C133" s="213" t="s">
        <v>8</v>
      </c>
      <c r="D133" s="213" t="s">
        <v>208</v>
      </c>
      <c r="E133" s="214" t="s">
        <v>1417</v>
      </c>
      <c r="F133" s="215" t="s">
        <v>1418</v>
      </c>
      <c r="G133" s="216" t="s">
        <v>247</v>
      </c>
      <c r="H133" s="217">
        <v>775.70000000000005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0.098000000000000004</v>
      </c>
      <c r="T133" s="223">
        <f>S133*H133</f>
        <v>76.018600000000006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1419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1420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1412</v>
      </c>
      <c r="G135" s="236"/>
      <c r="H135" s="240">
        <v>775.70000000000005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79</v>
      </c>
      <c r="AY135" s="246" t="s">
        <v>205</v>
      </c>
    </row>
    <row r="136" s="2" customFormat="1" ht="24.15" customHeight="1">
      <c r="A136" s="39"/>
      <c r="B136" s="40"/>
      <c r="C136" s="213" t="s">
        <v>334</v>
      </c>
      <c r="D136" s="213" t="s">
        <v>208</v>
      </c>
      <c r="E136" s="214" t="s">
        <v>258</v>
      </c>
      <c r="F136" s="215" t="s">
        <v>259</v>
      </c>
      <c r="G136" s="216" t="s">
        <v>260</v>
      </c>
      <c r="H136" s="217">
        <v>191.84999999999999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0.20499999999999999</v>
      </c>
      <c r="T136" s="223">
        <f>S136*H136</f>
        <v>39.329249999999995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1421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262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1422</v>
      </c>
      <c r="G138" s="236"/>
      <c r="H138" s="240">
        <v>57.5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75</v>
      </c>
      <c r="AY138" s="246" t="s">
        <v>205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1423</v>
      </c>
      <c r="G139" s="236"/>
      <c r="H139" s="240">
        <v>103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75</v>
      </c>
      <c r="AY139" s="246" t="s">
        <v>205</v>
      </c>
    </row>
    <row r="140" s="13" customFormat="1">
      <c r="A140" s="13"/>
      <c r="B140" s="235"/>
      <c r="C140" s="236"/>
      <c r="D140" s="237" t="s">
        <v>250</v>
      </c>
      <c r="E140" s="238" t="s">
        <v>19</v>
      </c>
      <c r="F140" s="239" t="s">
        <v>1424</v>
      </c>
      <c r="G140" s="236"/>
      <c r="H140" s="240">
        <v>31.350000000000001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36</v>
      </c>
      <c r="AX140" s="13" t="s">
        <v>75</v>
      </c>
      <c r="AY140" s="246" t="s">
        <v>205</v>
      </c>
    </row>
    <row r="141" s="14" customFormat="1">
      <c r="A141" s="14"/>
      <c r="B141" s="247"/>
      <c r="C141" s="248"/>
      <c r="D141" s="237" t="s">
        <v>250</v>
      </c>
      <c r="E141" s="249" t="s">
        <v>19</v>
      </c>
      <c r="F141" s="250" t="s">
        <v>253</v>
      </c>
      <c r="G141" s="248"/>
      <c r="H141" s="251">
        <v>191.84999999999999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250</v>
      </c>
      <c r="AU141" s="257" t="s">
        <v>83</v>
      </c>
      <c r="AV141" s="14" t="s">
        <v>149</v>
      </c>
      <c r="AW141" s="14" t="s">
        <v>36</v>
      </c>
      <c r="AX141" s="14" t="s">
        <v>79</v>
      </c>
      <c r="AY141" s="257" t="s">
        <v>205</v>
      </c>
    </row>
    <row r="142" s="2" customFormat="1" ht="24.15" customHeight="1">
      <c r="A142" s="39"/>
      <c r="B142" s="40"/>
      <c r="C142" s="213" t="s">
        <v>339</v>
      </c>
      <c r="D142" s="213" t="s">
        <v>208</v>
      </c>
      <c r="E142" s="214" t="s">
        <v>463</v>
      </c>
      <c r="F142" s="215" t="s">
        <v>464</v>
      </c>
      <c r="G142" s="216" t="s">
        <v>260</v>
      </c>
      <c r="H142" s="217">
        <v>226.69999999999999</v>
      </c>
      <c r="I142" s="218"/>
      <c r="J142" s="219">
        <f>ROUND(I142*H142,2)</f>
        <v>0</v>
      </c>
      <c r="K142" s="215" t="s">
        <v>212</v>
      </c>
      <c r="L142" s="45"/>
      <c r="M142" s="220" t="s">
        <v>19</v>
      </c>
      <c r="N142" s="221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0.040000000000000001</v>
      </c>
      <c r="T142" s="223">
        <f>S142*H142</f>
        <v>9.0679999999999996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149</v>
      </c>
      <c r="AT142" s="224" t="s">
        <v>208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1425</v>
      </c>
    </row>
    <row r="143" s="2" customFormat="1">
      <c r="A143" s="39"/>
      <c r="B143" s="40"/>
      <c r="C143" s="41"/>
      <c r="D143" s="226" t="s">
        <v>215</v>
      </c>
      <c r="E143" s="41"/>
      <c r="F143" s="227" t="s">
        <v>466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215</v>
      </c>
      <c r="AU143" s="18" t="s">
        <v>83</v>
      </c>
    </row>
    <row r="144" s="13" customFormat="1">
      <c r="A144" s="13"/>
      <c r="B144" s="235"/>
      <c r="C144" s="236"/>
      <c r="D144" s="237" t="s">
        <v>250</v>
      </c>
      <c r="E144" s="238" t="s">
        <v>19</v>
      </c>
      <c r="F144" s="239" t="s">
        <v>1426</v>
      </c>
      <c r="G144" s="236"/>
      <c r="H144" s="240">
        <v>226.69999999999999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250</v>
      </c>
      <c r="AU144" s="246" t="s">
        <v>83</v>
      </c>
      <c r="AV144" s="13" t="s">
        <v>83</v>
      </c>
      <c r="AW144" s="13" t="s">
        <v>36</v>
      </c>
      <c r="AX144" s="13" t="s">
        <v>79</v>
      </c>
      <c r="AY144" s="246" t="s">
        <v>205</v>
      </c>
    </row>
    <row r="145" s="2" customFormat="1" ht="24.15" customHeight="1">
      <c r="A145" s="39"/>
      <c r="B145" s="40"/>
      <c r="C145" s="213" t="s">
        <v>344</v>
      </c>
      <c r="D145" s="213" t="s">
        <v>208</v>
      </c>
      <c r="E145" s="214" t="s">
        <v>1010</v>
      </c>
      <c r="F145" s="215" t="s">
        <v>1011</v>
      </c>
      <c r="G145" s="216" t="s">
        <v>267</v>
      </c>
      <c r="H145" s="217">
        <v>70.069999999999993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1427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1013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1428</v>
      </c>
      <c r="G147" s="236"/>
      <c r="H147" s="240">
        <v>3.1019999999999999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75</v>
      </c>
      <c r="AY147" s="246" t="s">
        <v>205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1429</v>
      </c>
      <c r="G148" s="236"/>
      <c r="H148" s="240">
        <v>51.240000000000002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75</v>
      </c>
      <c r="AY148" s="246" t="s">
        <v>205</v>
      </c>
    </row>
    <row r="149" s="15" customFormat="1">
      <c r="A149" s="15"/>
      <c r="B149" s="268"/>
      <c r="C149" s="269"/>
      <c r="D149" s="237" t="s">
        <v>250</v>
      </c>
      <c r="E149" s="270" t="s">
        <v>19</v>
      </c>
      <c r="F149" s="271" t="s">
        <v>1307</v>
      </c>
      <c r="G149" s="269"/>
      <c r="H149" s="272">
        <v>54.341999999999999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8" t="s">
        <v>250</v>
      </c>
      <c r="AU149" s="278" t="s">
        <v>83</v>
      </c>
      <c r="AV149" s="15" t="s">
        <v>126</v>
      </c>
      <c r="AW149" s="15" t="s">
        <v>36</v>
      </c>
      <c r="AX149" s="15" t="s">
        <v>75</v>
      </c>
      <c r="AY149" s="278" t="s">
        <v>205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1430</v>
      </c>
      <c r="G150" s="236"/>
      <c r="H150" s="240">
        <v>15.728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75</v>
      </c>
      <c r="AY150" s="246" t="s">
        <v>205</v>
      </c>
    </row>
    <row r="151" s="14" customFormat="1">
      <c r="A151" s="14"/>
      <c r="B151" s="247"/>
      <c r="C151" s="248"/>
      <c r="D151" s="237" t="s">
        <v>250</v>
      </c>
      <c r="E151" s="249" t="s">
        <v>19</v>
      </c>
      <c r="F151" s="250" t="s">
        <v>253</v>
      </c>
      <c r="G151" s="248"/>
      <c r="H151" s="251">
        <v>70.069999999999993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250</v>
      </c>
      <c r="AU151" s="257" t="s">
        <v>83</v>
      </c>
      <c r="AV151" s="14" t="s">
        <v>149</v>
      </c>
      <c r="AW151" s="14" t="s">
        <v>36</v>
      </c>
      <c r="AX151" s="14" t="s">
        <v>79</v>
      </c>
      <c r="AY151" s="257" t="s">
        <v>205</v>
      </c>
    </row>
    <row r="152" s="2" customFormat="1" ht="24.15" customHeight="1">
      <c r="A152" s="39"/>
      <c r="B152" s="40"/>
      <c r="C152" s="213" t="s">
        <v>350</v>
      </c>
      <c r="D152" s="213" t="s">
        <v>208</v>
      </c>
      <c r="E152" s="214" t="s">
        <v>271</v>
      </c>
      <c r="F152" s="215" t="s">
        <v>272</v>
      </c>
      <c r="G152" s="216" t="s">
        <v>267</v>
      </c>
      <c r="H152" s="217">
        <v>70.069999999999993</v>
      </c>
      <c r="I152" s="218"/>
      <c r="J152" s="219">
        <f>ROUND(I152*H152,2)</f>
        <v>0</v>
      </c>
      <c r="K152" s="215" t="s">
        <v>212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149</v>
      </c>
      <c r="AT152" s="224" t="s">
        <v>208</v>
      </c>
      <c r="AU152" s="224" t="s">
        <v>83</v>
      </c>
      <c r="AY152" s="18" t="s">
        <v>205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149</v>
      </c>
      <c r="BM152" s="224" t="s">
        <v>1431</v>
      </c>
    </row>
    <row r="153" s="2" customFormat="1">
      <c r="A153" s="39"/>
      <c r="B153" s="40"/>
      <c r="C153" s="41"/>
      <c r="D153" s="226" t="s">
        <v>215</v>
      </c>
      <c r="E153" s="41"/>
      <c r="F153" s="227" t="s">
        <v>274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215</v>
      </c>
      <c r="AU153" s="18" t="s">
        <v>83</v>
      </c>
    </row>
    <row r="154" s="2" customFormat="1" ht="37.8" customHeight="1">
      <c r="A154" s="39"/>
      <c r="B154" s="40"/>
      <c r="C154" s="213" t="s">
        <v>357</v>
      </c>
      <c r="D154" s="213" t="s">
        <v>208</v>
      </c>
      <c r="E154" s="214" t="s">
        <v>276</v>
      </c>
      <c r="F154" s="215" t="s">
        <v>277</v>
      </c>
      <c r="G154" s="216" t="s">
        <v>267</v>
      </c>
      <c r="H154" s="217">
        <v>70.069999999999993</v>
      </c>
      <c r="I154" s="218"/>
      <c r="J154" s="219">
        <f>ROUND(I154*H154,2)</f>
        <v>0</v>
      </c>
      <c r="K154" s="215" t="s">
        <v>212</v>
      </c>
      <c r="L154" s="45"/>
      <c r="M154" s="220" t="s">
        <v>19</v>
      </c>
      <c r="N154" s="221" t="s">
        <v>46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149</v>
      </c>
      <c r="AT154" s="224" t="s">
        <v>208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1432</v>
      </c>
    </row>
    <row r="155" s="2" customFormat="1">
      <c r="A155" s="39"/>
      <c r="B155" s="40"/>
      <c r="C155" s="41"/>
      <c r="D155" s="226" t="s">
        <v>215</v>
      </c>
      <c r="E155" s="41"/>
      <c r="F155" s="227" t="s">
        <v>279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83</v>
      </c>
    </row>
    <row r="156" s="2" customFormat="1" ht="37.8" customHeight="1">
      <c r="A156" s="39"/>
      <c r="B156" s="40"/>
      <c r="C156" s="213" t="s">
        <v>7</v>
      </c>
      <c r="D156" s="213" t="s">
        <v>208</v>
      </c>
      <c r="E156" s="214" t="s">
        <v>281</v>
      </c>
      <c r="F156" s="215" t="s">
        <v>282</v>
      </c>
      <c r="G156" s="216" t="s">
        <v>267</v>
      </c>
      <c r="H156" s="217">
        <v>2102.0999999999999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1433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284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6"/>
      <c r="F158" s="239" t="s">
        <v>1434</v>
      </c>
      <c r="G158" s="236"/>
      <c r="H158" s="240">
        <v>2102.0999999999999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4</v>
      </c>
      <c r="AX158" s="13" t="s">
        <v>79</v>
      </c>
      <c r="AY158" s="246" t="s">
        <v>205</v>
      </c>
    </row>
    <row r="159" s="2" customFormat="1" ht="24.15" customHeight="1">
      <c r="A159" s="39"/>
      <c r="B159" s="40"/>
      <c r="C159" s="213" t="s">
        <v>370</v>
      </c>
      <c r="D159" s="213" t="s">
        <v>208</v>
      </c>
      <c r="E159" s="214" t="s">
        <v>287</v>
      </c>
      <c r="F159" s="215" t="s">
        <v>288</v>
      </c>
      <c r="G159" s="216" t="s">
        <v>267</v>
      </c>
      <c r="H159" s="217">
        <v>70.069999999999993</v>
      </c>
      <c r="I159" s="218"/>
      <c r="J159" s="219">
        <f>ROUND(I159*H159,2)</f>
        <v>0</v>
      </c>
      <c r="K159" s="215" t="s">
        <v>212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149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1435</v>
      </c>
    </row>
    <row r="160" s="2" customFormat="1">
      <c r="A160" s="39"/>
      <c r="B160" s="40"/>
      <c r="C160" s="41"/>
      <c r="D160" s="226" t="s">
        <v>215</v>
      </c>
      <c r="E160" s="41"/>
      <c r="F160" s="227" t="s">
        <v>290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83</v>
      </c>
    </row>
    <row r="161" s="2" customFormat="1" ht="24.15" customHeight="1">
      <c r="A161" s="39"/>
      <c r="B161" s="40"/>
      <c r="C161" s="213" t="s">
        <v>376</v>
      </c>
      <c r="D161" s="213" t="s">
        <v>208</v>
      </c>
      <c r="E161" s="214" t="s">
        <v>292</v>
      </c>
      <c r="F161" s="215" t="s">
        <v>293</v>
      </c>
      <c r="G161" s="216" t="s">
        <v>267</v>
      </c>
      <c r="H161" s="217">
        <v>204.30000000000001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1436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295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1437</v>
      </c>
      <c r="G163" s="236"/>
      <c r="H163" s="240">
        <v>100.7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75</v>
      </c>
      <c r="AY163" s="246" t="s">
        <v>205</v>
      </c>
    </row>
    <row r="164" s="13" customFormat="1">
      <c r="A164" s="13"/>
      <c r="B164" s="235"/>
      <c r="C164" s="236"/>
      <c r="D164" s="237" t="s">
        <v>250</v>
      </c>
      <c r="E164" s="238" t="s">
        <v>19</v>
      </c>
      <c r="F164" s="239" t="s">
        <v>1438</v>
      </c>
      <c r="G164" s="236"/>
      <c r="H164" s="240">
        <v>24.474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250</v>
      </c>
      <c r="AU164" s="246" t="s">
        <v>83</v>
      </c>
      <c r="AV164" s="13" t="s">
        <v>83</v>
      </c>
      <c r="AW164" s="13" t="s">
        <v>36</v>
      </c>
      <c r="AX164" s="13" t="s">
        <v>75</v>
      </c>
      <c r="AY164" s="246" t="s">
        <v>205</v>
      </c>
    </row>
    <row r="165" s="15" customFormat="1">
      <c r="A165" s="15"/>
      <c r="B165" s="268"/>
      <c r="C165" s="269"/>
      <c r="D165" s="237" t="s">
        <v>250</v>
      </c>
      <c r="E165" s="270" t="s">
        <v>19</v>
      </c>
      <c r="F165" s="271" t="s">
        <v>1307</v>
      </c>
      <c r="G165" s="269"/>
      <c r="H165" s="272">
        <v>125.17400000000001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8" t="s">
        <v>250</v>
      </c>
      <c r="AU165" s="278" t="s">
        <v>83</v>
      </c>
      <c r="AV165" s="15" t="s">
        <v>126</v>
      </c>
      <c r="AW165" s="15" t="s">
        <v>36</v>
      </c>
      <c r="AX165" s="15" t="s">
        <v>75</v>
      </c>
      <c r="AY165" s="278" t="s">
        <v>205</v>
      </c>
    </row>
    <row r="166" s="13" customFormat="1">
      <c r="A166" s="13"/>
      <c r="B166" s="235"/>
      <c r="C166" s="236"/>
      <c r="D166" s="237" t="s">
        <v>250</v>
      </c>
      <c r="E166" s="238" t="s">
        <v>19</v>
      </c>
      <c r="F166" s="239" t="s">
        <v>1439</v>
      </c>
      <c r="G166" s="236"/>
      <c r="H166" s="240">
        <v>79.126000000000005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250</v>
      </c>
      <c r="AU166" s="246" t="s">
        <v>83</v>
      </c>
      <c r="AV166" s="13" t="s">
        <v>83</v>
      </c>
      <c r="AW166" s="13" t="s">
        <v>36</v>
      </c>
      <c r="AX166" s="13" t="s">
        <v>75</v>
      </c>
      <c r="AY166" s="246" t="s">
        <v>205</v>
      </c>
    </row>
    <row r="167" s="14" customFormat="1">
      <c r="A167" s="14"/>
      <c r="B167" s="247"/>
      <c r="C167" s="248"/>
      <c r="D167" s="237" t="s">
        <v>250</v>
      </c>
      <c r="E167" s="249" t="s">
        <v>19</v>
      </c>
      <c r="F167" s="250" t="s">
        <v>253</v>
      </c>
      <c r="G167" s="248"/>
      <c r="H167" s="251">
        <v>204.30000000000001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250</v>
      </c>
      <c r="AU167" s="257" t="s">
        <v>83</v>
      </c>
      <c r="AV167" s="14" t="s">
        <v>149</v>
      </c>
      <c r="AW167" s="14" t="s">
        <v>36</v>
      </c>
      <c r="AX167" s="14" t="s">
        <v>79</v>
      </c>
      <c r="AY167" s="257" t="s">
        <v>205</v>
      </c>
    </row>
    <row r="168" s="2" customFormat="1" ht="16.5" customHeight="1">
      <c r="A168" s="39"/>
      <c r="B168" s="40"/>
      <c r="C168" s="258" t="s">
        <v>381</v>
      </c>
      <c r="D168" s="258" t="s">
        <v>298</v>
      </c>
      <c r="E168" s="259" t="s">
        <v>299</v>
      </c>
      <c r="F168" s="260" t="s">
        <v>300</v>
      </c>
      <c r="G168" s="261" t="s">
        <v>301</v>
      </c>
      <c r="H168" s="262">
        <v>469.88999999999999</v>
      </c>
      <c r="I168" s="263"/>
      <c r="J168" s="264">
        <f>ROUND(I168*H168,2)</f>
        <v>0</v>
      </c>
      <c r="K168" s="260" t="s">
        <v>212</v>
      </c>
      <c r="L168" s="265"/>
      <c r="M168" s="266" t="s">
        <v>19</v>
      </c>
      <c r="N168" s="267" t="s">
        <v>46</v>
      </c>
      <c r="O168" s="85"/>
      <c r="P168" s="222">
        <f>O168*H168</f>
        <v>0</v>
      </c>
      <c r="Q168" s="222">
        <v>1</v>
      </c>
      <c r="R168" s="222">
        <f>Q168*H168</f>
        <v>469.88999999999999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286</v>
      </c>
      <c r="AT168" s="224" t="s">
        <v>298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1440</v>
      </c>
    </row>
    <row r="169" s="13" customFormat="1">
      <c r="A169" s="13"/>
      <c r="B169" s="235"/>
      <c r="C169" s="236"/>
      <c r="D169" s="237" t="s">
        <v>250</v>
      </c>
      <c r="E169" s="236"/>
      <c r="F169" s="239" t="s">
        <v>1441</v>
      </c>
      <c r="G169" s="236"/>
      <c r="H169" s="240">
        <v>469.88999999999999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250</v>
      </c>
      <c r="AU169" s="246" t="s">
        <v>83</v>
      </c>
      <c r="AV169" s="13" t="s">
        <v>83</v>
      </c>
      <c r="AW169" s="13" t="s">
        <v>4</v>
      </c>
      <c r="AX169" s="13" t="s">
        <v>79</v>
      </c>
      <c r="AY169" s="246" t="s">
        <v>205</v>
      </c>
    </row>
    <row r="170" s="2" customFormat="1" ht="24.15" customHeight="1">
      <c r="A170" s="39"/>
      <c r="B170" s="40"/>
      <c r="C170" s="213" t="s">
        <v>387</v>
      </c>
      <c r="D170" s="213" t="s">
        <v>208</v>
      </c>
      <c r="E170" s="214" t="s">
        <v>305</v>
      </c>
      <c r="F170" s="215" t="s">
        <v>306</v>
      </c>
      <c r="G170" s="216" t="s">
        <v>267</v>
      </c>
      <c r="H170" s="217">
        <v>70.069999999999993</v>
      </c>
      <c r="I170" s="218"/>
      <c r="J170" s="219">
        <f>ROUND(I170*H170,2)</f>
        <v>0</v>
      </c>
      <c r="K170" s="215" t="s">
        <v>212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149</v>
      </c>
      <c r="AT170" s="224" t="s">
        <v>208</v>
      </c>
      <c r="AU170" s="224" t="s">
        <v>83</v>
      </c>
      <c r="AY170" s="18" t="s">
        <v>205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149</v>
      </c>
      <c r="BM170" s="224" t="s">
        <v>1442</v>
      </c>
    </row>
    <row r="171" s="2" customFormat="1">
      <c r="A171" s="39"/>
      <c r="B171" s="40"/>
      <c r="C171" s="41"/>
      <c r="D171" s="226" t="s">
        <v>215</v>
      </c>
      <c r="E171" s="41"/>
      <c r="F171" s="227" t="s">
        <v>308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215</v>
      </c>
      <c r="AU171" s="18" t="s">
        <v>83</v>
      </c>
    </row>
    <row r="172" s="2" customFormat="1" ht="16.5" customHeight="1">
      <c r="A172" s="39"/>
      <c r="B172" s="40"/>
      <c r="C172" s="213" t="s">
        <v>393</v>
      </c>
      <c r="D172" s="213" t="s">
        <v>208</v>
      </c>
      <c r="E172" s="214" t="s">
        <v>310</v>
      </c>
      <c r="F172" s="215" t="s">
        <v>311</v>
      </c>
      <c r="G172" s="216" t="s">
        <v>247</v>
      </c>
      <c r="H172" s="217">
        <v>642.60000000000002</v>
      </c>
      <c r="I172" s="218"/>
      <c r="J172" s="219">
        <f>ROUND(I172*H172,2)</f>
        <v>0</v>
      </c>
      <c r="K172" s="215" t="s">
        <v>212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149</v>
      </c>
      <c r="AT172" s="224" t="s">
        <v>208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1443</v>
      </c>
    </row>
    <row r="173" s="2" customFormat="1">
      <c r="A173" s="39"/>
      <c r="B173" s="40"/>
      <c r="C173" s="41"/>
      <c r="D173" s="226" t="s">
        <v>215</v>
      </c>
      <c r="E173" s="41"/>
      <c r="F173" s="227" t="s">
        <v>313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215</v>
      </c>
      <c r="AU173" s="18" t="s">
        <v>83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1444</v>
      </c>
      <c r="G174" s="236"/>
      <c r="H174" s="240">
        <v>642.60000000000002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79</v>
      </c>
      <c r="AY174" s="246" t="s">
        <v>205</v>
      </c>
    </row>
    <row r="175" s="12" customFormat="1" ht="22.8" customHeight="1">
      <c r="A175" s="12"/>
      <c r="B175" s="197"/>
      <c r="C175" s="198"/>
      <c r="D175" s="199" t="s">
        <v>74</v>
      </c>
      <c r="E175" s="211" t="s">
        <v>204</v>
      </c>
      <c r="F175" s="211" t="s">
        <v>315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SUM(P176:P222)</f>
        <v>0</v>
      </c>
      <c r="Q175" s="205"/>
      <c r="R175" s="206">
        <f>SUM(R176:R222)</f>
        <v>152.107463</v>
      </c>
      <c r="S175" s="205"/>
      <c r="T175" s="207">
        <f>SUM(T176:T222)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74</v>
      </c>
      <c r="AU175" s="209" t="s">
        <v>79</v>
      </c>
      <c r="AY175" s="208" t="s">
        <v>205</v>
      </c>
      <c r="BK175" s="210">
        <f>SUM(BK176:BK222)</f>
        <v>0</v>
      </c>
    </row>
    <row r="176" s="2" customFormat="1" ht="21.75" customHeight="1">
      <c r="A176" s="39"/>
      <c r="B176" s="40"/>
      <c r="C176" s="213" t="s">
        <v>399</v>
      </c>
      <c r="D176" s="213" t="s">
        <v>208</v>
      </c>
      <c r="E176" s="214" t="s">
        <v>1062</v>
      </c>
      <c r="F176" s="215" t="s">
        <v>1063</v>
      </c>
      <c r="G176" s="216" t="s">
        <v>247</v>
      </c>
      <c r="H176" s="217">
        <v>506.5</v>
      </c>
      <c r="I176" s="218"/>
      <c r="J176" s="219">
        <f>ROUND(I176*H176,2)</f>
        <v>0</v>
      </c>
      <c r="K176" s="215" t="s">
        <v>212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149</v>
      </c>
      <c r="AT176" s="224" t="s">
        <v>208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1445</v>
      </c>
    </row>
    <row r="177" s="2" customFormat="1">
      <c r="A177" s="39"/>
      <c r="B177" s="40"/>
      <c r="C177" s="41"/>
      <c r="D177" s="226" t="s">
        <v>215</v>
      </c>
      <c r="E177" s="41"/>
      <c r="F177" s="227" t="s">
        <v>1065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83</v>
      </c>
    </row>
    <row r="178" s="13" customFormat="1">
      <c r="A178" s="13"/>
      <c r="B178" s="235"/>
      <c r="C178" s="236"/>
      <c r="D178" s="237" t="s">
        <v>250</v>
      </c>
      <c r="E178" s="238" t="s">
        <v>19</v>
      </c>
      <c r="F178" s="239" t="s">
        <v>1446</v>
      </c>
      <c r="G178" s="236"/>
      <c r="H178" s="240">
        <v>506.5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250</v>
      </c>
      <c r="AU178" s="246" t="s">
        <v>83</v>
      </c>
      <c r="AV178" s="13" t="s">
        <v>83</v>
      </c>
      <c r="AW178" s="13" t="s">
        <v>36</v>
      </c>
      <c r="AX178" s="13" t="s">
        <v>79</v>
      </c>
      <c r="AY178" s="246" t="s">
        <v>205</v>
      </c>
    </row>
    <row r="179" s="2" customFormat="1" ht="21.75" customHeight="1">
      <c r="A179" s="39"/>
      <c r="B179" s="40"/>
      <c r="C179" s="213" t="s">
        <v>406</v>
      </c>
      <c r="D179" s="213" t="s">
        <v>208</v>
      </c>
      <c r="E179" s="214" t="s">
        <v>1067</v>
      </c>
      <c r="F179" s="215" t="s">
        <v>1068</v>
      </c>
      <c r="G179" s="216" t="s">
        <v>247</v>
      </c>
      <c r="H179" s="217">
        <v>139.09999999999999</v>
      </c>
      <c r="I179" s="218"/>
      <c r="J179" s="219">
        <f>ROUND(I179*H179,2)</f>
        <v>0</v>
      </c>
      <c r="K179" s="215" t="s">
        <v>212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149</v>
      </c>
      <c r="AT179" s="224" t="s">
        <v>208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1447</v>
      </c>
    </row>
    <row r="180" s="2" customFormat="1">
      <c r="A180" s="39"/>
      <c r="B180" s="40"/>
      <c r="C180" s="41"/>
      <c r="D180" s="226" t="s">
        <v>215</v>
      </c>
      <c r="E180" s="41"/>
      <c r="F180" s="227" t="s">
        <v>1070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83</v>
      </c>
    </row>
    <row r="181" s="13" customFormat="1">
      <c r="A181" s="13"/>
      <c r="B181" s="235"/>
      <c r="C181" s="236"/>
      <c r="D181" s="237" t="s">
        <v>250</v>
      </c>
      <c r="E181" s="238" t="s">
        <v>19</v>
      </c>
      <c r="F181" s="239" t="s">
        <v>1448</v>
      </c>
      <c r="G181" s="236"/>
      <c r="H181" s="240">
        <v>139.09999999999999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250</v>
      </c>
      <c r="AU181" s="246" t="s">
        <v>83</v>
      </c>
      <c r="AV181" s="13" t="s">
        <v>83</v>
      </c>
      <c r="AW181" s="13" t="s">
        <v>36</v>
      </c>
      <c r="AX181" s="13" t="s">
        <v>79</v>
      </c>
      <c r="AY181" s="246" t="s">
        <v>205</v>
      </c>
    </row>
    <row r="182" s="2" customFormat="1" ht="37.8" customHeight="1">
      <c r="A182" s="39"/>
      <c r="B182" s="40"/>
      <c r="C182" s="213" t="s">
        <v>411</v>
      </c>
      <c r="D182" s="213" t="s">
        <v>208</v>
      </c>
      <c r="E182" s="214" t="s">
        <v>1449</v>
      </c>
      <c r="F182" s="215" t="s">
        <v>1450</v>
      </c>
      <c r="G182" s="216" t="s">
        <v>247</v>
      </c>
      <c r="H182" s="217">
        <v>506.5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0.089219999999999994</v>
      </c>
      <c r="R182" s="222">
        <f>Q182*H182</f>
        <v>45.189929999999997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1451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1452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13" customFormat="1">
      <c r="A184" s="13"/>
      <c r="B184" s="235"/>
      <c r="C184" s="236"/>
      <c r="D184" s="237" t="s">
        <v>250</v>
      </c>
      <c r="E184" s="238" t="s">
        <v>19</v>
      </c>
      <c r="F184" s="239" t="s">
        <v>1453</v>
      </c>
      <c r="G184" s="236"/>
      <c r="H184" s="240">
        <v>494.10000000000002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250</v>
      </c>
      <c r="AU184" s="246" t="s">
        <v>83</v>
      </c>
      <c r="AV184" s="13" t="s">
        <v>83</v>
      </c>
      <c r="AW184" s="13" t="s">
        <v>36</v>
      </c>
      <c r="AX184" s="13" t="s">
        <v>75</v>
      </c>
      <c r="AY184" s="246" t="s">
        <v>205</v>
      </c>
    </row>
    <row r="185" s="13" customFormat="1">
      <c r="A185" s="13"/>
      <c r="B185" s="235"/>
      <c r="C185" s="236"/>
      <c r="D185" s="237" t="s">
        <v>250</v>
      </c>
      <c r="E185" s="238" t="s">
        <v>19</v>
      </c>
      <c r="F185" s="239" t="s">
        <v>1454</v>
      </c>
      <c r="G185" s="236"/>
      <c r="H185" s="240">
        <v>4.2000000000000002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250</v>
      </c>
      <c r="AU185" s="246" t="s">
        <v>83</v>
      </c>
      <c r="AV185" s="13" t="s">
        <v>83</v>
      </c>
      <c r="AW185" s="13" t="s">
        <v>36</v>
      </c>
      <c r="AX185" s="13" t="s">
        <v>75</v>
      </c>
      <c r="AY185" s="246" t="s">
        <v>205</v>
      </c>
    </row>
    <row r="186" s="13" customFormat="1">
      <c r="A186" s="13"/>
      <c r="B186" s="235"/>
      <c r="C186" s="236"/>
      <c r="D186" s="237" t="s">
        <v>250</v>
      </c>
      <c r="E186" s="238" t="s">
        <v>19</v>
      </c>
      <c r="F186" s="239" t="s">
        <v>1455</v>
      </c>
      <c r="G186" s="236"/>
      <c r="H186" s="240">
        <v>5.2000000000000002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36</v>
      </c>
      <c r="AX186" s="13" t="s">
        <v>75</v>
      </c>
      <c r="AY186" s="246" t="s">
        <v>205</v>
      </c>
    </row>
    <row r="187" s="15" customFormat="1">
      <c r="A187" s="15"/>
      <c r="B187" s="268"/>
      <c r="C187" s="269"/>
      <c r="D187" s="237" t="s">
        <v>250</v>
      </c>
      <c r="E187" s="270" t="s">
        <v>19</v>
      </c>
      <c r="F187" s="271" t="s">
        <v>1307</v>
      </c>
      <c r="G187" s="269"/>
      <c r="H187" s="272">
        <v>503.5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8" t="s">
        <v>250</v>
      </c>
      <c r="AU187" s="278" t="s">
        <v>83</v>
      </c>
      <c r="AV187" s="15" t="s">
        <v>126</v>
      </c>
      <c r="AW187" s="15" t="s">
        <v>36</v>
      </c>
      <c r="AX187" s="15" t="s">
        <v>75</v>
      </c>
      <c r="AY187" s="278" t="s">
        <v>205</v>
      </c>
    </row>
    <row r="188" s="13" customFormat="1">
      <c r="A188" s="13"/>
      <c r="B188" s="235"/>
      <c r="C188" s="236"/>
      <c r="D188" s="237" t="s">
        <v>250</v>
      </c>
      <c r="E188" s="238" t="s">
        <v>19</v>
      </c>
      <c r="F188" s="239" t="s">
        <v>1456</v>
      </c>
      <c r="G188" s="236"/>
      <c r="H188" s="240">
        <v>3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250</v>
      </c>
      <c r="AU188" s="246" t="s">
        <v>83</v>
      </c>
      <c r="AV188" s="13" t="s">
        <v>83</v>
      </c>
      <c r="AW188" s="13" t="s">
        <v>36</v>
      </c>
      <c r="AX188" s="13" t="s">
        <v>75</v>
      </c>
      <c r="AY188" s="246" t="s">
        <v>205</v>
      </c>
    </row>
    <row r="189" s="14" customFormat="1">
      <c r="A189" s="14"/>
      <c r="B189" s="247"/>
      <c r="C189" s="248"/>
      <c r="D189" s="237" t="s">
        <v>250</v>
      </c>
      <c r="E189" s="249" t="s">
        <v>19</v>
      </c>
      <c r="F189" s="250" t="s">
        <v>253</v>
      </c>
      <c r="G189" s="248"/>
      <c r="H189" s="251">
        <v>506.5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250</v>
      </c>
      <c r="AU189" s="257" t="s">
        <v>83</v>
      </c>
      <c r="AV189" s="14" t="s">
        <v>149</v>
      </c>
      <c r="AW189" s="14" t="s">
        <v>36</v>
      </c>
      <c r="AX189" s="14" t="s">
        <v>79</v>
      </c>
      <c r="AY189" s="257" t="s">
        <v>205</v>
      </c>
    </row>
    <row r="190" s="2" customFormat="1" ht="16.5" customHeight="1">
      <c r="A190" s="39"/>
      <c r="B190" s="40"/>
      <c r="C190" s="258" t="s">
        <v>418</v>
      </c>
      <c r="D190" s="258" t="s">
        <v>298</v>
      </c>
      <c r="E190" s="259" t="s">
        <v>330</v>
      </c>
      <c r="F190" s="260" t="s">
        <v>331</v>
      </c>
      <c r="G190" s="261" t="s">
        <v>247</v>
      </c>
      <c r="H190" s="262">
        <v>499.041</v>
      </c>
      <c r="I190" s="263"/>
      <c r="J190" s="264">
        <f>ROUND(I190*H190,2)</f>
        <v>0</v>
      </c>
      <c r="K190" s="260" t="s">
        <v>212</v>
      </c>
      <c r="L190" s="265"/>
      <c r="M190" s="266" t="s">
        <v>19</v>
      </c>
      <c r="N190" s="267" t="s">
        <v>46</v>
      </c>
      <c r="O190" s="85"/>
      <c r="P190" s="222">
        <f>O190*H190</f>
        <v>0</v>
      </c>
      <c r="Q190" s="222">
        <v>0.13100000000000001</v>
      </c>
      <c r="R190" s="222">
        <f>Q190*H190</f>
        <v>65.374370999999996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286</v>
      </c>
      <c r="AT190" s="224" t="s">
        <v>298</v>
      </c>
      <c r="AU190" s="224" t="s">
        <v>83</v>
      </c>
      <c r="AY190" s="18" t="s">
        <v>205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149</v>
      </c>
      <c r="BM190" s="224" t="s">
        <v>1457</v>
      </c>
    </row>
    <row r="191" s="13" customFormat="1">
      <c r="A191" s="13"/>
      <c r="B191" s="235"/>
      <c r="C191" s="236"/>
      <c r="D191" s="237" t="s">
        <v>250</v>
      </c>
      <c r="E191" s="238" t="s">
        <v>19</v>
      </c>
      <c r="F191" s="239" t="s">
        <v>1453</v>
      </c>
      <c r="G191" s="236"/>
      <c r="H191" s="240">
        <v>494.10000000000002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250</v>
      </c>
      <c r="AU191" s="246" t="s">
        <v>83</v>
      </c>
      <c r="AV191" s="13" t="s">
        <v>83</v>
      </c>
      <c r="AW191" s="13" t="s">
        <v>36</v>
      </c>
      <c r="AX191" s="13" t="s">
        <v>79</v>
      </c>
      <c r="AY191" s="246" t="s">
        <v>205</v>
      </c>
    </row>
    <row r="192" s="13" customFormat="1">
      <c r="A192" s="13"/>
      <c r="B192" s="235"/>
      <c r="C192" s="236"/>
      <c r="D192" s="237" t="s">
        <v>250</v>
      </c>
      <c r="E192" s="236"/>
      <c r="F192" s="239" t="s">
        <v>1458</v>
      </c>
      <c r="G192" s="236"/>
      <c r="H192" s="240">
        <v>499.041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250</v>
      </c>
      <c r="AU192" s="246" t="s">
        <v>83</v>
      </c>
      <c r="AV192" s="13" t="s">
        <v>83</v>
      </c>
      <c r="AW192" s="13" t="s">
        <v>4</v>
      </c>
      <c r="AX192" s="13" t="s">
        <v>79</v>
      </c>
      <c r="AY192" s="246" t="s">
        <v>205</v>
      </c>
    </row>
    <row r="193" s="2" customFormat="1" ht="16.5" customHeight="1">
      <c r="A193" s="39"/>
      <c r="B193" s="40"/>
      <c r="C193" s="258" t="s">
        <v>425</v>
      </c>
      <c r="D193" s="258" t="s">
        <v>298</v>
      </c>
      <c r="E193" s="259" t="s">
        <v>335</v>
      </c>
      <c r="F193" s="260" t="s">
        <v>336</v>
      </c>
      <c r="G193" s="261" t="s">
        <v>247</v>
      </c>
      <c r="H193" s="262">
        <v>5.3559999999999999</v>
      </c>
      <c r="I193" s="263"/>
      <c r="J193" s="264">
        <f>ROUND(I193*H193,2)</f>
        <v>0</v>
      </c>
      <c r="K193" s="260" t="s">
        <v>212</v>
      </c>
      <c r="L193" s="265"/>
      <c r="M193" s="266" t="s">
        <v>19</v>
      </c>
      <c r="N193" s="267" t="s">
        <v>46</v>
      </c>
      <c r="O193" s="85"/>
      <c r="P193" s="222">
        <f>O193*H193</f>
        <v>0</v>
      </c>
      <c r="Q193" s="222">
        <v>0.13100000000000001</v>
      </c>
      <c r="R193" s="222">
        <f>Q193*H193</f>
        <v>0.70163600000000004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286</v>
      </c>
      <c r="AT193" s="224" t="s">
        <v>298</v>
      </c>
      <c r="AU193" s="224" t="s">
        <v>83</v>
      </c>
      <c r="AY193" s="18" t="s">
        <v>205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149</v>
      </c>
      <c r="BM193" s="224" t="s">
        <v>1459</v>
      </c>
    </row>
    <row r="194" s="13" customFormat="1">
      <c r="A194" s="13"/>
      <c r="B194" s="235"/>
      <c r="C194" s="236"/>
      <c r="D194" s="237" t="s">
        <v>250</v>
      </c>
      <c r="E194" s="238" t="s">
        <v>19</v>
      </c>
      <c r="F194" s="239" t="s">
        <v>1455</v>
      </c>
      <c r="G194" s="236"/>
      <c r="H194" s="240">
        <v>5.2000000000000002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36</v>
      </c>
      <c r="AX194" s="13" t="s">
        <v>79</v>
      </c>
      <c r="AY194" s="246" t="s">
        <v>205</v>
      </c>
    </row>
    <row r="195" s="13" customFormat="1">
      <c r="A195" s="13"/>
      <c r="B195" s="235"/>
      <c r="C195" s="236"/>
      <c r="D195" s="237" t="s">
        <v>250</v>
      </c>
      <c r="E195" s="236"/>
      <c r="F195" s="239" t="s">
        <v>496</v>
      </c>
      <c r="G195" s="236"/>
      <c r="H195" s="240">
        <v>5.3559999999999999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250</v>
      </c>
      <c r="AU195" s="246" t="s">
        <v>83</v>
      </c>
      <c r="AV195" s="13" t="s">
        <v>83</v>
      </c>
      <c r="AW195" s="13" t="s">
        <v>4</v>
      </c>
      <c r="AX195" s="13" t="s">
        <v>79</v>
      </c>
      <c r="AY195" s="246" t="s">
        <v>205</v>
      </c>
    </row>
    <row r="196" s="2" customFormat="1" ht="24.15" customHeight="1">
      <c r="A196" s="39"/>
      <c r="B196" s="40"/>
      <c r="C196" s="258" t="s">
        <v>431</v>
      </c>
      <c r="D196" s="258" t="s">
        <v>298</v>
      </c>
      <c r="E196" s="259" t="s">
        <v>340</v>
      </c>
      <c r="F196" s="260" t="s">
        <v>341</v>
      </c>
      <c r="G196" s="261" t="s">
        <v>247</v>
      </c>
      <c r="H196" s="262">
        <v>4.3259999999999996</v>
      </c>
      <c r="I196" s="263"/>
      <c r="J196" s="264">
        <f>ROUND(I196*H196,2)</f>
        <v>0</v>
      </c>
      <c r="K196" s="260" t="s">
        <v>19</v>
      </c>
      <c r="L196" s="265"/>
      <c r="M196" s="266" t="s">
        <v>19</v>
      </c>
      <c r="N196" s="267" t="s">
        <v>46</v>
      </c>
      <c r="O196" s="85"/>
      <c r="P196" s="222">
        <f>O196*H196</f>
        <v>0</v>
      </c>
      <c r="Q196" s="222">
        <v>0.13100000000000001</v>
      </c>
      <c r="R196" s="222">
        <f>Q196*H196</f>
        <v>0.56670599999999993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286</v>
      </c>
      <c r="AT196" s="224" t="s">
        <v>298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1460</v>
      </c>
    </row>
    <row r="197" s="13" customFormat="1">
      <c r="A197" s="13"/>
      <c r="B197" s="235"/>
      <c r="C197" s="236"/>
      <c r="D197" s="237" t="s">
        <v>250</v>
      </c>
      <c r="E197" s="238" t="s">
        <v>19</v>
      </c>
      <c r="F197" s="239" t="s">
        <v>1454</v>
      </c>
      <c r="G197" s="236"/>
      <c r="H197" s="240">
        <v>4.2000000000000002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250</v>
      </c>
      <c r="AU197" s="246" t="s">
        <v>83</v>
      </c>
      <c r="AV197" s="13" t="s">
        <v>83</v>
      </c>
      <c r="AW197" s="13" t="s">
        <v>36</v>
      </c>
      <c r="AX197" s="13" t="s">
        <v>79</v>
      </c>
      <c r="AY197" s="246" t="s">
        <v>205</v>
      </c>
    </row>
    <row r="198" s="13" customFormat="1">
      <c r="A198" s="13"/>
      <c r="B198" s="235"/>
      <c r="C198" s="236"/>
      <c r="D198" s="237" t="s">
        <v>250</v>
      </c>
      <c r="E198" s="236"/>
      <c r="F198" s="239" t="s">
        <v>1461</v>
      </c>
      <c r="G198" s="236"/>
      <c r="H198" s="240">
        <v>4.3259999999999996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250</v>
      </c>
      <c r="AU198" s="246" t="s">
        <v>83</v>
      </c>
      <c r="AV198" s="13" t="s">
        <v>83</v>
      </c>
      <c r="AW198" s="13" t="s">
        <v>4</v>
      </c>
      <c r="AX198" s="13" t="s">
        <v>79</v>
      </c>
      <c r="AY198" s="246" t="s">
        <v>205</v>
      </c>
    </row>
    <row r="199" s="2" customFormat="1" ht="44.25" customHeight="1">
      <c r="A199" s="39"/>
      <c r="B199" s="40"/>
      <c r="C199" s="213" t="s">
        <v>438</v>
      </c>
      <c r="D199" s="213" t="s">
        <v>208</v>
      </c>
      <c r="E199" s="214" t="s">
        <v>345</v>
      </c>
      <c r="F199" s="215" t="s">
        <v>346</v>
      </c>
      <c r="G199" s="216" t="s">
        <v>247</v>
      </c>
      <c r="H199" s="217">
        <v>9.4000000000000004</v>
      </c>
      <c r="I199" s="218"/>
      <c r="J199" s="219">
        <f>ROUND(I199*H199,2)</f>
        <v>0</v>
      </c>
      <c r="K199" s="215" t="s">
        <v>212</v>
      </c>
      <c r="L199" s="45"/>
      <c r="M199" s="220" t="s">
        <v>19</v>
      </c>
      <c r="N199" s="221" t="s">
        <v>46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149</v>
      </c>
      <c r="AT199" s="224" t="s">
        <v>208</v>
      </c>
      <c r="AU199" s="224" t="s">
        <v>83</v>
      </c>
      <c r="AY199" s="18" t="s">
        <v>205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149</v>
      </c>
      <c r="BM199" s="224" t="s">
        <v>1462</v>
      </c>
    </row>
    <row r="200" s="2" customFormat="1">
      <c r="A200" s="39"/>
      <c r="B200" s="40"/>
      <c r="C200" s="41"/>
      <c r="D200" s="226" t="s">
        <v>215</v>
      </c>
      <c r="E200" s="41"/>
      <c r="F200" s="227" t="s">
        <v>348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215</v>
      </c>
      <c r="AU200" s="18" t="s">
        <v>83</v>
      </c>
    </row>
    <row r="201" s="13" customFormat="1">
      <c r="A201" s="13"/>
      <c r="B201" s="235"/>
      <c r="C201" s="236"/>
      <c r="D201" s="237" t="s">
        <v>250</v>
      </c>
      <c r="E201" s="238" t="s">
        <v>19</v>
      </c>
      <c r="F201" s="239" t="s">
        <v>1463</v>
      </c>
      <c r="G201" s="236"/>
      <c r="H201" s="240">
        <v>9.4000000000000004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250</v>
      </c>
      <c r="AU201" s="246" t="s">
        <v>83</v>
      </c>
      <c r="AV201" s="13" t="s">
        <v>83</v>
      </c>
      <c r="AW201" s="13" t="s">
        <v>36</v>
      </c>
      <c r="AX201" s="13" t="s">
        <v>79</v>
      </c>
      <c r="AY201" s="246" t="s">
        <v>205</v>
      </c>
    </row>
    <row r="202" s="2" customFormat="1" ht="37.8" customHeight="1">
      <c r="A202" s="39"/>
      <c r="B202" s="40"/>
      <c r="C202" s="213" t="s">
        <v>525</v>
      </c>
      <c r="D202" s="213" t="s">
        <v>208</v>
      </c>
      <c r="E202" s="214" t="s">
        <v>1328</v>
      </c>
      <c r="F202" s="215" t="s">
        <v>1329</v>
      </c>
      <c r="G202" s="216" t="s">
        <v>247</v>
      </c>
      <c r="H202" s="217">
        <v>139.09999999999999</v>
      </c>
      <c r="I202" s="218"/>
      <c r="J202" s="219">
        <f>ROUND(I202*H202,2)</f>
        <v>0</v>
      </c>
      <c r="K202" s="215" t="s">
        <v>212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0.11162</v>
      </c>
      <c r="R202" s="222">
        <f>Q202*H202</f>
        <v>15.526342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149</v>
      </c>
      <c r="AT202" s="224" t="s">
        <v>208</v>
      </c>
      <c r="AU202" s="224" t="s">
        <v>83</v>
      </c>
      <c r="AY202" s="18" t="s">
        <v>205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149</v>
      </c>
      <c r="BM202" s="224" t="s">
        <v>1464</v>
      </c>
    </row>
    <row r="203" s="2" customFormat="1">
      <c r="A203" s="39"/>
      <c r="B203" s="40"/>
      <c r="C203" s="41"/>
      <c r="D203" s="226" t="s">
        <v>215</v>
      </c>
      <c r="E203" s="41"/>
      <c r="F203" s="227" t="s">
        <v>1331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215</v>
      </c>
      <c r="AU203" s="18" t="s">
        <v>83</v>
      </c>
    </row>
    <row r="204" s="13" customFormat="1">
      <c r="A204" s="13"/>
      <c r="B204" s="235"/>
      <c r="C204" s="236"/>
      <c r="D204" s="237" t="s">
        <v>250</v>
      </c>
      <c r="E204" s="238" t="s">
        <v>19</v>
      </c>
      <c r="F204" s="239" t="s">
        <v>1465</v>
      </c>
      <c r="G204" s="236"/>
      <c r="H204" s="240">
        <v>91.799999999999997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250</v>
      </c>
      <c r="AU204" s="246" t="s">
        <v>83</v>
      </c>
      <c r="AV204" s="13" t="s">
        <v>83</v>
      </c>
      <c r="AW204" s="13" t="s">
        <v>36</v>
      </c>
      <c r="AX204" s="13" t="s">
        <v>75</v>
      </c>
      <c r="AY204" s="246" t="s">
        <v>205</v>
      </c>
    </row>
    <row r="205" s="13" customFormat="1">
      <c r="A205" s="13"/>
      <c r="B205" s="235"/>
      <c r="C205" s="236"/>
      <c r="D205" s="237" t="s">
        <v>250</v>
      </c>
      <c r="E205" s="238" t="s">
        <v>19</v>
      </c>
      <c r="F205" s="239" t="s">
        <v>1466</v>
      </c>
      <c r="G205" s="236"/>
      <c r="H205" s="240">
        <v>22.5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250</v>
      </c>
      <c r="AU205" s="246" t="s">
        <v>83</v>
      </c>
      <c r="AV205" s="13" t="s">
        <v>83</v>
      </c>
      <c r="AW205" s="13" t="s">
        <v>36</v>
      </c>
      <c r="AX205" s="13" t="s">
        <v>75</v>
      </c>
      <c r="AY205" s="246" t="s">
        <v>205</v>
      </c>
    </row>
    <row r="206" s="13" customFormat="1">
      <c r="A206" s="13"/>
      <c r="B206" s="235"/>
      <c r="C206" s="236"/>
      <c r="D206" s="237" t="s">
        <v>250</v>
      </c>
      <c r="E206" s="238" t="s">
        <v>19</v>
      </c>
      <c r="F206" s="239" t="s">
        <v>1467</v>
      </c>
      <c r="G206" s="236"/>
      <c r="H206" s="240">
        <v>24.800000000000001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250</v>
      </c>
      <c r="AU206" s="246" t="s">
        <v>83</v>
      </c>
      <c r="AV206" s="13" t="s">
        <v>83</v>
      </c>
      <c r="AW206" s="13" t="s">
        <v>36</v>
      </c>
      <c r="AX206" s="13" t="s">
        <v>75</v>
      </c>
      <c r="AY206" s="246" t="s">
        <v>205</v>
      </c>
    </row>
    <row r="207" s="14" customFormat="1">
      <c r="A207" s="14"/>
      <c r="B207" s="247"/>
      <c r="C207" s="248"/>
      <c r="D207" s="237" t="s">
        <v>250</v>
      </c>
      <c r="E207" s="249" t="s">
        <v>19</v>
      </c>
      <c r="F207" s="250" t="s">
        <v>253</v>
      </c>
      <c r="G207" s="248"/>
      <c r="H207" s="251">
        <v>139.09999999999999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250</v>
      </c>
      <c r="AU207" s="257" t="s">
        <v>83</v>
      </c>
      <c r="AV207" s="14" t="s">
        <v>149</v>
      </c>
      <c r="AW207" s="14" t="s">
        <v>36</v>
      </c>
      <c r="AX207" s="14" t="s">
        <v>79</v>
      </c>
      <c r="AY207" s="257" t="s">
        <v>205</v>
      </c>
    </row>
    <row r="208" s="2" customFormat="1" ht="16.5" customHeight="1">
      <c r="A208" s="39"/>
      <c r="B208" s="40"/>
      <c r="C208" s="258" t="s">
        <v>528</v>
      </c>
      <c r="D208" s="258" t="s">
        <v>298</v>
      </c>
      <c r="E208" s="259" t="s">
        <v>1099</v>
      </c>
      <c r="F208" s="260" t="s">
        <v>1100</v>
      </c>
      <c r="G208" s="261" t="s">
        <v>247</v>
      </c>
      <c r="H208" s="262">
        <v>92.718000000000004</v>
      </c>
      <c r="I208" s="263"/>
      <c r="J208" s="264">
        <f>ROUND(I208*H208,2)</f>
        <v>0</v>
      </c>
      <c r="K208" s="260" t="s">
        <v>212</v>
      </c>
      <c r="L208" s="265"/>
      <c r="M208" s="266" t="s">
        <v>19</v>
      </c>
      <c r="N208" s="267" t="s">
        <v>46</v>
      </c>
      <c r="O208" s="85"/>
      <c r="P208" s="222">
        <f>O208*H208</f>
        <v>0</v>
      </c>
      <c r="Q208" s="222">
        <v>0.17599999999999999</v>
      </c>
      <c r="R208" s="222">
        <f>Q208*H208</f>
        <v>16.318368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286</v>
      </c>
      <c r="AT208" s="224" t="s">
        <v>298</v>
      </c>
      <c r="AU208" s="224" t="s">
        <v>83</v>
      </c>
      <c r="AY208" s="18" t="s">
        <v>205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149</v>
      </c>
      <c r="BM208" s="224" t="s">
        <v>1468</v>
      </c>
    </row>
    <row r="209" s="13" customFormat="1">
      <c r="A209" s="13"/>
      <c r="B209" s="235"/>
      <c r="C209" s="236"/>
      <c r="D209" s="237" t="s">
        <v>250</v>
      </c>
      <c r="E209" s="238" t="s">
        <v>19</v>
      </c>
      <c r="F209" s="239" t="s">
        <v>1465</v>
      </c>
      <c r="G209" s="236"/>
      <c r="H209" s="240">
        <v>91.799999999999997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250</v>
      </c>
      <c r="AU209" s="246" t="s">
        <v>83</v>
      </c>
      <c r="AV209" s="13" t="s">
        <v>83</v>
      </c>
      <c r="AW209" s="13" t="s">
        <v>36</v>
      </c>
      <c r="AX209" s="13" t="s">
        <v>79</v>
      </c>
      <c r="AY209" s="246" t="s">
        <v>205</v>
      </c>
    </row>
    <row r="210" s="13" customFormat="1">
      <c r="A210" s="13"/>
      <c r="B210" s="235"/>
      <c r="C210" s="236"/>
      <c r="D210" s="237" t="s">
        <v>250</v>
      </c>
      <c r="E210" s="236"/>
      <c r="F210" s="239" t="s">
        <v>1469</v>
      </c>
      <c r="G210" s="236"/>
      <c r="H210" s="240">
        <v>92.718000000000004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250</v>
      </c>
      <c r="AU210" s="246" t="s">
        <v>83</v>
      </c>
      <c r="AV210" s="13" t="s">
        <v>83</v>
      </c>
      <c r="AW210" s="13" t="s">
        <v>4</v>
      </c>
      <c r="AX210" s="13" t="s">
        <v>79</v>
      </c>
      <c r="AY210" s="246" t="s">
        <v>205</v>
      </c>
    </row>
    <row r="211" s="2" customFormat="1" ht="16.5" customHeight="1">
      <c r="A211" s="39"/>
      <c r="B211" s="40"/>
      <c r="C211" s="258" t="s">
        <v>530</v>
      </c>
      <c r="D211" s="258" t="s">
        <v>298</v>
      </c>
      <c r="E211" s="259" t="s">
        <v>1103</v>
      </c>
      <c r="F211" s="260" t="s">
        <v>1104</v>
      </c>
      <c r="G211" s="261" t="s">
        <v>247</v>
      </c>
      <c r="H211" s="262">
        <v>25.544</v>
      </c>
      <c r="I211" s="263"/>
      <c r="J211" s="264">
        <f>ROUND(I211*H211,2)</f>
        <v>0</v>
      </c>
      <c r="K211" s="260" t="s">
        <v>212</v>
      </c>
      <c r="L211" s="265"/>
      <c r="M211" s="266" t="s">
        <v>19</v>
      </c>
      <c r="N211" s="267" t="s">
        <v>46</v>
      </c>
      <c r="O211" s="85"/>
      <c r="P211" s="222">
        <f>O211*H211</f>
        <v>0</v>
      </c>
      <c r="Q211" s="222">
        <v>0.17499999999999999</v>
      </c>
      <c r="R211" s="222">
        <f>Q211*H211</f>
        <v>4.4702000000000002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286</v>
      </c>
      <c r="AT211" s="224" t="s">
        <v>298</v>
      </c>
      <c r="AU211" s="224" t="s">
        <v>83</v>
      </c>
      <c r="AY211" s="18" t="s">
        <v>205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149</v>
      </c>
      <c r="BM211" s="224" t="s">
        <v>1470</v>
      </c>
    </row>
    <row r="212" s="13" customFormat="1">
      <c r="A212" s="13"/>
      <c r="B212" s="235"/>
      <c r="C212" s="236"/>
      <c r="D212" s="237" t="s">
        <v>250</v>
      </c>
      <c r="E212" s="238" t="s">
        <v>19</v>
      </c>
      <c r="F212" s="239" t="s">
        <v>1467</v>
      </c>
      <c r="G212" s="236"/>
      <c r="H212" s="240">
        <v>24.800000000000001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250</v>
      </c>
      <c r="AU212" s="246" t="s">
        <v>83</v>
      </c>
      <c r="AV212" s="13" t="s">
        <v>83</v>
      </c>
      <c r="AW212" s="13" t="s">
        <v>36</v>
      </c>
      <c r="AX212" s="13" t="s">
        <v>79</v>
      </c>
      <c r="AY212" s="246" t="s">
        <v>205</v>
      </c>
    </row>
    <row r="213" s="13" customFormat="1">
      <c r="A213" s="13"/>
      <c r="B213" s="235"/>
      <c r="C213" s="236"/>
      <c r="D213" s="237" t="s">
        <v>250</v>
      </c>
      <c r="E213" s="236"/>
      <c r="F213" s="239" t="s">
        <v>1471</v>
      </c>
      <c r="G213" s="236"/>
      <c r="H213" s="240">
        <v>25.544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250</v>
      </c>
      <c r="AU213" s="246" t="s">
        <v>83</v>
      </c>
      <c r="AV213" s="13" t="s">
        <v>83</v>
      </c>
      <c r="AW213" s="13" t="s">
        <v>4</v>
      </c>
      <c r="AX213" s="13" t="s">
        <v>79</v>
      </c>
      <c r="AY213" s="246" t="s">
        <v>205</v>
      </c>
    </row>
    <row r="214" s="2" customFormat="1" ht="24.15" customHeight="1">
      <c r="A214" s="39"/>
      <c r="B214" s="40"/>
      <c r="C214" s="258" t="s">
        <v>536</v>
      </c>
      <c r="D214" s="258" t="s">
        <v>298</v>
      </c>
      <c r="E214" s="259" t="s">
        <v>1106</v>
      </c>
      <c r="F214" s="260" t="s">
        <v>1107</v>
      </c>
      <c r="G214" s="261" t="s">
        <v>247</v>
      </c>
      <c r="H214" s="262">
        <v>23.175000000000001</v>
      </c>
      <c r="I214" s="263"/>
      <c r="J214" s="264">
        <f>ROUND(I214*H214,2)</f>
        <v>0</v>
      </c>
      <c r="K214" s="260" t="s">
        <v>19</v>
      </c>
      <c r="L214" s="265"/>
      <c r="M214" s="266" t="s">
        <v>19</v>
      </c>
      <c r="N214" s="267" t="s">
        <v>46</v>
      </c>
      <c r="O214" s="85"/>
      <c r="P214" s="222">
        <f>O214*H214</f>
        <v>0</v>
      </c>
      <c r="Q214" s="222">
        <v>0.14999999999999999</v>
      </c>
      <c r="R214" s="222">
        <f>Q214*H214</f>
        <v>3.4762499999999998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286</v>
      </c>
      <c r="AT214" s="224" t="s">
        <v>298</v>
      </c>
      <c r="AU214" s="224" t="s">
        <v>83</v>
      </c>
      <c r="AY214" s="18" t="s">
        <v>205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149</v>
      </c>
      <c r="BM214" s="224" t="s">
        <v>1472</v>
      </c>
    </row>
    <row r="215" s="13" customFormat="1">
      <c r="A215" s="13"/>
      <c r="B215" s="235"/>
      <c r="C215" s="236"/>
      <c r="D215" s="237" t="s">
        <v>250</v>
      </c>
      <c r="E215" s="238" t="s">
        <v>19</v>
      </c>
      <c r="F215" s="239" t="s">
        <v>1466</v>
      </c>
      <c r="G215" s="236"/>
      <c r="H215" s="240">
        <v>22.5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250</v>
      </c>
      <c r="AU215" s="246" t="s">
        <v>83</v>
      </c>
      <c r="AV215" s="13" t="s">
        <v>83</v>
      </c>
      <c r="AW215" s="13" t="s">
        <v>36</v>
      </c>
      <c r="AX215" s="13" t="s">
        <v>79</v>
      </c>
      <c r="AY215" s="246" t="s">
        <v>205</v>
      </c>
    </row>
    <row r="216" s="13" customFormat="1">
      <c r="A216" s="13"/>
      <c r="B216" s="235"/>
      <c r="C216" s="236"/>
      <c r="D216" s="237" t="s">
        <v>250</v>
      </c>
      <c r="E216" s="236"/>
      <c r="F216" s="239" t="s">
        <v>1473</v>
      </c>
      <c r="G216" s="236"/>
      <c r="H216" s="240">
        <v>23.175000000000001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250</v>
      </c>
      <c r="AU216" s="246" t="s">
        <v>83</v>
      </c>
      <c r="AV216" s="13" t="s">
        <v>83</v>
      </c>
      <c r="AW216" s="13" t="s">
        <v>4</v>
      </c>
      <c r="AX216" s="13" t="s">
        <v>79</v>
      </c>
      <c r="AY216" s="246" t="s">
        <v>205</v>
      </c>
    </row>
    <row r="217" s="2" customFormat="1" ht="44.25" customHeight="1">
      <c r="A217" s="39"/>
      <c r="B217" s="40"/>
      <c r="C217" s="213" t="s">
        <v>542</v>
      </c>
      <c r="D217" s="213" t="s">
        <v>208</v>
      </c>
      <c r="E217" s="214" t="s">
        <v>1109</v>
      </c>
      <c r="F217" s="215" t="s">
        <v>1110</v>
      </c>
      <c r="G217" s="216" t="s">
        <v>247</v>
      </c>
      <c r="H217" s="217">
        <v>47.299999999999997</v>
      </c>
      <c r="I217" s="218"/>
      <c r="J217" s="219">
        <f>ROUND(I217*H217,2)</f>
        <v>0</v>
      </c>
      <c r="K217" s="215" t="s">
        <v>212</v>
      </c>
      <c r="L217" s="45"/>
      <c r="M217" s="220" t="s">
        <v>19</v>
      </c>
      <c r="N217" s="221" t="s">
        <v>46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149</v>
      </c>
      <c r="AT217" s="224" t="s">
        <v>208</v>
      </c>
      <c r="AU217" s="224" t="s">
        <v>83</v>
      </c>
      <c r="AY217" s="18" t="s">
        <v>205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149</v>
      </c>
      <c r="BM217" s="224" t="s">
        <v>1474</v>
      </c>
    </row>
    <row r="218" s="2" customFormat="1">
      <c r="A218" s="39"/>
      <c r="B218" s="40"/>
      <c r="C218" s="41"/>
      <c r="D218" s="226" t="s">
        <v>215</v>
      </c>
      <c r="E218" s="41"/>
      <c r="F218" s="227" t="s">
        <v>1112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215</v>
      </c>
      <c r="AU218" s="18" t="s">
        <v>83</v>
      </c>
    </row>
    <row r="219" s="13" customFormat="1">
      <c r="A219" s="13"/>
      <c r="B219" s="235"/>
      <c r="C219" s="236"/>
      <c r="D219" s="237" t="s">
        <v>250</v>
      </c>
      <c r="E219" s="238" t="s">
        <v>19</v>
      </c>
      <c r="F219" s="239" t="s">
        <v>1475</v>
      </c>
      <c r="G219" s="236"/>
      <c r="H219" s="240">
        <v>47.299999999999997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250</v>
      </c>
      <c r="AU219" s="246" t="s">
        <v>83</v>
      </c>
      <c r="AV219" s="13" t="s">
        <v>83</v>
      </c>
      <c r="AW219" s="13" t="s">
        <v>36</v>
      </c>
      <c r="AX219" s="13" t="s">
        <v>79</v>
      </c>
      <c r="AY219" s="246" t="s">
        <v>205</v>
      </c>
    </row>
    <row r="220" s="2" customFormat="1" ht="16.5" customHeight="1">
      <c r="A220" s="39"/>
      <c r="B220" s="40"/>
      <c r="C220" s="213" t="s">
        <v>547</v>
      </c>
      <c r="D220" s="213" t="s">
        <v>208</v>
      </c>
      <c r="E220" s="214" t="s">
        <v>351</v>
      </c>
      <c r="F220" s="215" t="s">
        <v>352</v>
      </c>
      <c r="G220" s="216" t="s">
        <v>260</v>
      </c>
      <c r="H220" s="217">
        <v>134.34999999999999</v>
      </c>
      <c r="I220" s="218"/>
      <c r="J220" s="219">
        <f>ROUND(I220*H220,2)</f>
        <v>0</v>
      </c>
      <c r="K220" s="215" t="s">
        <v>212</v>
      </c>
      <c r="L220" s="45"/>
      <c r="M220" s="220" t="s">
        <v>19</v>
      </c>
      <c r="N220" s="221" t="s">
        <v>46</v>
      </c>
      <c r="O220" s="85"/>
      <c r="P220" s="222">
        <f>O220*H220</f>
        <v>0</v>
      </c>
      <c r="Q220" s="222">
        <v>0.0035999999999999999</v>
      </c>
      <c r="R220" s="222">
        <f>Q220*H220</f>
        <v>0.48365999999999998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149</v>
      </c>
      <c r="AT220" s="224" t="s">
        <v>208</v>
      </c>
      <c r="AU220" s="224" t="s">
        <v>83</v>
      </c>
      <c r="AY220" s="18" t="s">
        <v>205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149</v>
      </c>
      <c r="BM220" s="224" t="s">
        <v>1476</v>
      </c>
    </row>
    <row r="221" s="2" customFormat="1">
      <c r="A221" s="39"/>
      <c r="B221" s="40"/>
      <c r="C221" s="41"/>
      <c r="D221" s="226" t="s">
        <v>215</v>
      </c>
      <c r="E221" s="41"/>
      <c r="F221" s="227" t="s">
        <v>354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215</v>
      </c>
      <c r="AU221" s="18" t="s">
        <v>83</v>
      </c>
    </row>
    <row r="222" s="13" customFormat="1">
      <c r="A222" s="13"/>
      <c r="B222" s="235"/>
      <c r="C222" s="236"/>
      <c r="D222" s="237" t="s">
        <v>250</v>
      </c>
      <c r="E222" s="238" t="s">
        <v>19</v>
      </c>
      <c r="F222" s="239" t="s">
        <v>1477</v>
      </c>
      <c r="G222" s="236"/>
      <c r="H222" s="240">
        <v>134.34999999999999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250</v>
      </c>
      <c r="AU222" s="246" t="s">
        <v>83</v>
      </c>
      <c r="AV222" s="13" t="s">
        <v>83</v>
      </c>
      <c r="AW222" s="13" t="s">
        <v>36</v>
      </c>
      <c r="AX222" s="13" t="s">
        <v>79</v>
      </c>
      <c r="AY222" s="246" t="s">
        <v>205</v>
      </c>
    </row>
    <row r="223" s="12" customFormat="1" ht="22.8" customHeight="1">
      <c r="A223" s="12"/>
      <c r="B223" s="197"/>
      <c r="C223" s="198"/>
      <c r="D223" s="199" t="s">
        <v>74</v>
      </c>
      <c r="E223" s="211" t="s">
        <v>275</v>
      </c>
      <c r="F223" s="211" t="s">
        <v>356</v>
      </c>
      <c r="G223" s="198"/>
      <c r="H223" s="198"/>
      <c r="I223" s="201"/>
      <c r="J223" s="212">
        <f>BK223</f>
        <v>0</v>
      </c>
      <c r="K223" s="198"/>
      <c r="L223" s="203"/>
      <c r="M223" s="204"/>
      <c r="N223" s="205"/>
      <c r="O223" s="205"/>
      <c r="P223" s="206">
        <f>SUM(P224:P226)</f>
        <v>0</v>
      </c>
      <c r="Q223" s="205"/>
      <c r="R223" s="206">
        <f>SUM(R224:R226)</f>
        <v>142.76080000000002</v>
      </c>
      <c r="S223" s="205"/>
      <c r="T223" s="207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79</v>
      </c>
      <c r="AT223" s="209" t="s">
        <v>74</v>
      </c>
      <c r="AU223" s="209" t="s">
        <v>79</v>
      </c>
      <c r="AY223" s="208" t="s">
        <v>205</v>
      </c>
      <c r="BK223" s="210">
        <f>SUM(BK224:BK226)</f>
        <v>0</v>
      </c>
    </row>
    <row r="224" s="2" customFormat="1" ht="16.5" customHeight="1">
      <c r="A224" s="39"/>
      <c r="B224" s="40"/>
      <c r="C224" s="213" t="s">
        <v>551</v>
      </c>
      <c r="D224" s="213" t="s">
        <v>208</v>
      </c>
      <c r="E224" s="214" t="s">
        <v>358</v>
      </c>
      <c r="F224" s="215" t="s">
        <v>359</v>
      </c>
      <c r="G224" s="216" t="s">
        <v>247</v>
      </c>
      <c r="H224" s="217">
        <v>518</v>
      </c>
      <c r="I224" s="218"/>
      <c r="J224" s="219">
        <f>ROUND(I224*H224,2)</f>
        <v>0</v>
      </c>
      <c r="K224" s="215" t="s">
        <v>212</v>
      </c>
      <c r="L224" s="45"/>
      <c r="M224" s="220" t="s">
        <v>19</v>
      </c>
      <c r="N224" s="221" t="s">
        <v>46</v>
      </c>
      <c r="O224" s="85"/>
      <c r="P224" s="222">
        <f>O224*H224</f>
        <v>0</v>
      </c>
      <c r="Q224" s="222">
        <v>0.27560000000000001</v>
      </c>
      <c r="R224" s="222">
        <f>Q224*H224</f>
        <v>142.76080000000002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149</v>
      </c>
      <c r="AT224" s="224" t="s">
        <v>208</v>
      </c>
      <c r="AU224" s="224" t="s">
        <v>83</v>
      </c>
      <c r="AY224" s="18" t="s">
        <v>205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149</v>
      </c>
      <c r="BM224" s="224" t="s">
        <v>1478</v>
      </c>
    </row>
    <row r="225" s="2" customFormat="1">
      <c r="A225" s="39"/>
      <c r="B225" s="40"/>
      <c r="C225" s="41"/>
      <c r="D225" s="226" t="s">
        <v>215</v>
      </c>
      <c r="E225" s="41"/>
      <c r="F225" s="227" t="s">
        <v>361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215</v>
      </c>
      <c r="AU225" s="18" t="s">
        <v>83</v>
      </c>
    </row>
    <row r="226" s="13" customFormat="1">
      <c r="A226" s="13"/>
      <c r="B226" s="235"/>
      <c r="C226" s="236"/>
      <c r="D226" s="237" t="s">
        <v>250</v>
      </c>
      <c r="E226" s="238" t="s">
        <v>19</v>
      </c>
      <c r="F226" s="239" t="s">
        <v>1479</v>
      </c>
      <c r="G226" s="236"/>
      <c r="H226" s="240">
        <v>518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250</v>
      </c>
      <c r="AU226" s="246" t="s">
        <v>83</v>
      </c>
      <c r="AV226" s="13" t="s">
        <v>83</v>
      </c>
      <c r="AW226" s="13" t="s">
        <v>36</v>
      </c>
      <c r="AX226" s="13" t="s">
        <v>79</v>
      </c>
      <c r="AY226" s="246" t="s">
        <v>205</v>
      </c>
    </row>
    <row r="227" s="12" customFormat="1" ht="22.8" customHeight="1">
      <c r="A227" s="12"/>
      <c r="B227" s="197"/>
      <c r="C227" s="198"/>
      <c r="D227" s="199" t="s">
        <v>74</v>
      </c>
      <c r="E227" s="211" t="s">
        <v>286</v>
      </c>
      <c r="F227" s="211" t="s">
        <v>363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SUM(P228:P231)</f>
        <v>0</v>
      </c>
      <c r="Q227" s="205"/>
      <c r="R227" s="206">
        <f>SUM(R228:R231)</f>
        <v>2.5363199999999999</v>
      </c>
      <c r="S227" s="205"/>
      <c r="T227" s="207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79</v>
      </c>
      <c r="AT227" s="209" t="s">
        <v>74</v>
      </c>
      <c r="AU227" s="209" t="s">
        <v>79</v>
      </c>
      <c r="AY227" s="208" t="s">
        <v>205</v>
      </c>
      <c r="BK227" s="210">
        <f>SUM(BK228:BK231)</f>
        <v>0</v>
      </c>
    </row>
    <row r="228" s="2" customFormat="1" ht="16.5" customHeight="1">
      <c r="A228" s="39"/>
      <c r="B228" s="40"/>
      <c r="C228" s="213" t="s">
        <v>554</v>
      </c>
      <c r="D228" s="213" t="s">
        <v>208</v>
      </c>
      <c r="E228" s="214" t="s">
        <v>614</v>
      </c>
      <c r="F228" s="215" t="s">
        <v>615</v>
      </c>
      <c r="G228" s="216" t="s">
        <v>366</v>
      </c>
      <c r="H228" s="217">
        <v>4</v>
      </c>
      <c r="I228" s="218"/>
      <c r="J228" s="219">
        <f>ROUND(I228*H228,2)</f>
        <v>0</v>
      </c>
      <c r="K228" s="215" t="s">
        <v>212</v>
      </c>
      <c r="L228" s="45"/>
      <c r="M228" s="220" t="s">
        <v>19</v>
      </c>
      <c r="N228" s="221" t="s">
        <v>46</v>
      </c>
      <c r="O228" s="85"/>
      <c r="P228" s="222">
        <f>O228*H228</f>
        <v>0</v>
      </c>
      <c r="Q228" s="222">
        <v>0.42368</v>
      </c>
      <c r="R228" s="222">
        <f>Q228*H228</f>
        <v>1.69472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149</v>
      </c>
      <c r="AT228" s="224" t="s">
        <v>208</v>
      </c>
      <c r="AU228" s="224" t="s">
        <v>83</v>
      </c>
      <c r="AY228" s="18" t="s">
        <v>205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149</v>
      </c>
      <c r="BM228" s="224" t="s">
        <v>1480</v>
      </c>
    </row>
    <row r="229" s="2" customFormat="1">
      <c r="A229" s="39"/>
      <c r="B229" s="40"/>
      <c r="C229" s="41"/>
      <c r="D229" s="226" t="s">
        <v>215</v>
      </c>
      <c r="E229" s="41"/>
      <c r="F229" s="227" t="s">
        <v>617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215</v>
      </c>
      <c r="AU229" s="18" t="s">
        <v>83</v>
      </c>
    </row>
    <row r="230" s="2" customFormat="1" ht="16.5" customHeight="1">
      <c r="A230" s="39"/>
      <c r="B230" s="40"/>
      <c r="C230" s="213" t="s">
        <v>556</v>
      </c>
      <c r="D230" s="213" t="s">
        <v>208</v>
      </c>
      <c r="E230" s="214" t="s">
        <v>364</v>
      </c>
      <c r="F230" s="215" t="s">
        <v>365</v>
      </c>
      <c r="G230" s="216" t="s">
        <v>366</v>
      </c>
      <c r="H230" s="217">
        <v>2</v>
      </c>
      <c r="I230" s="218"/>
      <c r="J230" s="219">
        <f>ROUND(I230*H230,2)</f>
        <v>0</v>
      </c>
      <c r="K230" s="215" t="s">
        <v>212</v>
      </c>
      <c r="L230" s="45"/>
      <c r="M230" s="220" t="s">
        <v>19</v>
      </c>
      <c r="N230" s="221" t="s">
        <v>46</v>
      </c>
      <c r="O230" s="85"/>
      <c r="P230" s="222">
        <f>O230*H230</f>
        <v>0</v>
      </c>
      <c r="Q230" s="222">
        <v>0.42080000000000001</v>
      </c>
      <c r="R230" s="222">
        <f>Q230*H230</f>
        <v>0.84160000000000001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149</v>
      </c>
      <c r="AT230" s="224" t="s">
        <v>208</v>
      </c>
      <c r="AU230" s="224" t="s">
        <v>83</v>
      </c>
      <c r="AY230" s="18" t="s">
        <v>205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149</v>
      </c>
      <c r="BM230" s="224" t="s">
        <v>1481</v>
      </c>
    </row>
    <row r="231" s="2" customFormat="1">
      <c r="A231" s="39"/>
      <c r="B231" s="40"/>
      <c r="C231" s="41"/>
      <c r="D231" s="226" t="s">
        <v>215</v>
      </c>
      <c r="E231" s="41"/>
      <c r="F231" s="227" t="s">
        <v>368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215</v>
      </c>
      <c r="AU231" s="18" t="s">
        <v>83</v>
      </c>
    </row>
    <row r="232" s="12" customFormat="1" ht="22.8" customHeight="1">
      <c r="A232" s="12"/>
      <c r="B232" s="197"/>
      <c r="C232" s="198"/>
      <c r="D232" s="199" t="s">
        <v>74</v>
      </c>
      <c r="E232" s="211" t="s">
        <v>291</v>
      </c>
      <c r="F232" s="211" t="s">
        <v>369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SUM(P233:P278)</f>
        <v>0</v>
      </c>
      <c r="Q232" s="205"/>
      <c r="R232" s="206">
        <f>SUM(R233:R278)</f>
        <v>147.7917041</v>
      </c>
      <c r="S232" s="205"/>
      <c r="T232" s="207">
        <f>SUM(T233:T278)</f>
        <v>0.246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79</v>
      </c>
      <c r="AT232" s="209" t="s">
        <v>74</v>
      </c>
      <c r="AU232" s="209" t="s">
        <v>79</v>
      </c>
      <c r="AY232" s="208" t="s">
        <v>205</v>
      </c>
      <c r="BK232" s="210">
        <f>SUM(BK233:BK278)</f>
        <v>0</v>
      </c>
    </row>
    <row r="233" s="2" customFormat="1" ht="16.5" customHeight="1">
      <c r="A233" s="39"/>
      <c r="B233" s="40"/>
      <c r="C233" s="213" t="s">
        <v>655</v>
      </c>
      <c r="D233" s="213" t="s">
        <v>208</v>
      </c>
      <c r="E233" s="214" t="s">
        <v>506</v>
      </c>
      <c r="F233" s="215" t="s">
        <v>507</v>
      </c>
      <c r="G233" s="216" t="s">
        <v>366</v>
      </c>
      <c r="H233" s="217">
        <v>3</v>
      </c>
      <c r="I233" s="218"/>
      <c r="J233" s="219">
        <f>ROUND(I233*H233,2)</f>
        <v>0</v>
      </c>
      <c r="K233" s="215" t="s">
        <v>212</v>
      </c>
      <c r="L233" s="45"/>
      <c r="M233" s="220" t="s">
        <v>19</v>
      </c>
      <c r="N233" s="221" t="s">
        <v>46</v>
      </c>
      <c r="O233" s="85"/>
      <c r="P233" s="222">
        <f>O233*H233</f>
        <v>0</v>
      </c>
      <c r="Q233" s="222">
        <v>0.10940999999999999</v>
      </c>
      <c r="R233" s="222">
        <f>Q233*H233</f>
        <v>0.32822999999999997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149</v>
      </c>
      <c r="AT233" s="224" t="s">
        <v>208</v>
      </c>
      <c r="AU233" s="224" t="s">
        <v>83</v>
      </c>
      <c r="AY233" s="18" t="s">
        <v>205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149</v>
      </c>
      <c r="BM233" s="224" t="s">
        <v>1482</v>
      </c>
    </row>
    <row r="234" s="2" customFormat="1">
      <c r="A234" s="39"/>
      <c r="B234" s="40"/>
      <c r="C234" s="41"/>
      <c r="D234" s="226" t="s">
        <v>215</v>
      </c>
      <c r="E234" s="41"/>
      <c r="F234" s="227" t="s">
        <v>509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215</v>
      </c>
      <c r="AU234" s="18" t="s">
        <v>83</v>
      </c>
    </row>
    <row r="235" s="13" customFormat="1">
      <c r="A235" s="13"/>
      <c r="B235" s="235"/>
      <c r="C235" s="236"/>
      <c r="D235" s="237" t="s">
        <v>250</v>
      </c>
      <c r="E235" s="238" t="s">
        <v>19</v>
      </c>
      <c r="F235" s="239" t="s">
        <v>619</v>
      </c>
      <c r="G235" s="236"/>
      <c r="H235" s="240">
        <v>3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250</v>
      </c>
      <c r="AU235" s="246" t="s">
        <v>83</v>
      </c>
      <c r="AV235" s="13" t="s">
        <v>83</v>
      </c>
      <c r="AW235" s="13" t="s">
        <v>36</v>
      </c>
      <c r="AX235" s="13" t="s">
        <v>79</v>
      </c>
      <c r="AY235" s="246" t="s">
        <v>205</v>
      </c>
    </row>
    <row r="236" s="2" customFormat="1" ht="16.5" customHeight="1">
      <c r="A236" s="39"/>
      <c r="B236" s="40"/>
      <c r="C236" s="213" t="s">
        <v>1116</v>
      </c>
      <c r="D236" s="213" t="s">
        <v>208</v>
      </c>
      <c r="E236" s="214" t="s">
        <v>371</v>
      </c>
      <c r="F236" s="215" t="s">
        <v>372</v>
      </c>
      <c r="G236" s="216" t="s">
        <v>260</v>
      </c>
      <c r="H236" s="217">
        <v>13.6</v>
      </c>
      <c r="I236" s="218"/>
      <c r="J236" s="219">
        <f>ROUND(I236*H236,2)</f>
        <v>0</v>
      </c>
      <c r="K236" s="215" t="s">
        <v>212</v>
      </c>
      <c r="L236" s="45"/>
      <c r="M236" s="220" t="s">
        <v>19</v>
      </c>
      <c r="N236" s="221" t="s">
        <v>46</v>
      </c>
      <c r="O236" s="85"/>
      <c r="P236" s="222">
        <f>O236*H236</f>
        <v>0</v>
      </c>
      <c r="Q236" s="222">
        <v>0.00013999999999999999</v>
      </c>
      <c r="R236" s="222">
        <f>Q236*H236</f>
        <v>0.0019039999999999999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149</v>
      </c>
      <c r="AT236" s="224" t="s">
        <v>208</v>
      </c>
      <c r="AU236" s="224" t="s">
        <v>83</v>
      </c>
      <c r="AY236" s="18" t="s">
        <v>205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149</v>
      </c>
      <c r="BM236" s="224" t="s">
        <v>1483</v>
      </c>
    </row>
    <row r="237" s="2" customFormat="1">
      <c r="A237" s="39"/>
      <c r="B237" s="40"/>
      <c r="C237" s="41"/>
      <c r="D237" s="226" t="s">
        <v>215</v>
      </c>
      <c r="E237" s="41"/>
      <c r="F237" s="227" t="s">
        <v>374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215</v>
      </c>
      <c r="AU237" s="18" t="s">
        <v>83</v>
      </c>
    </row>
    <row r="238" s="13" customFormat="1">
      <c r="A238" s="13"/>
      <c r="B238" s="235"/>
      <c r="C238" s="236"/>
      <c r="D238" s="237" t="s">
        <v>250</v>
      </c>
      <c r="E238" s="238" t="s">
        <v>19</v>
      </c>
      <c r="F238" s="239" t="s">
        <v>798</v>
      </c>
      <c r="G238" s="236"/>
      <c r="H238" s="240">
        <v>13.6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250</v>
      </c>
      <c r="AU238" s="246" t="s">
        <v>83</v>
      </c>
      <c r="AV238" s="13" t="s">
        <v>83</v>
      </c>
      <c r="AW238" s="13" t="s">
        <v>36</v>
      </c>
      <c r="AX238" s="13" t="s">
        <v>79</v>
      </c>
      <c r="AY238" s="246" t="s">
        <v>205</v>
      </c>
    </row>
    <row r="239" s="2" customFormat="1" ht="24.15" customHeight="1">
      <c r="A239" s="39"/>
      <c r="B239" s="40"/>
      <c r="C239" s="213" t="s">
        <v>1119</v>
      </c>
      <c r="D239" s="213" t="s">
        <v>208</v>
      </c>
      <c r="E239" s="214" t="s">
        <v>377</v>
      </c>
      <c r="F239" s="215" t="s">
        <v>378</v>
      </c>
      <c r="G239" s="216" t="s">
        <v>260</v>
      </c>
      <c r="H239" s="217">
        <v>13.6</v>
      </c>
      <c r="I239" s="218"/>
      <c r="J239" s="219">
        <f>ROUND(I239*H239,2)</f>
        <v>0</v>
      </c>
      <c r="K239" s="215" t="s">
        <v>212</v>
      </c>
      <c r="L239" s="45"/>
      <c r="M239" s="220" t="s">
        <v>19</v>
      </c>
      <c r="N239" s="221" t="s">
        <v>46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149</v>
      </c>
      <c r="AT239" s="224" t="s">
        <v>208</v>
      </c>
      <c r="AU239" s="224" t="s">
        <v>83</v>
      </c>
      <c r="AY239" s="18" t="s">
        <v>205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149</v>
      </c>
      <c r="BM239" s="224" t="s">
        <v>1484</v>
      </c>
    </row>
    <row r="240" s="2" customFormat="1">
      <c r="A240" s="39"/>
      <c r="B240" s="40"/>
      <c r="C240" s="41"/>
      <c r="D240" s="226" t="s">
        <v>215</v>
      </c>
      <c r="E240" s="41"/>
      <c r="F240" s="227" t="s">
        <v>380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215</v>
      </c>
      <c r="AU240" s="18" t="s">
        <v>83</v>
      </c>
    </row>
    <row r="241" s="2" customFormat="1" ht="24.15" customHeight="1">
      <c r="A241" s="39"/>
      <c r="B241" s="40"/>
      <c r="C241" s="213" t="s">
        <v>1121</v>
      </c>
      <c r="D241" s="213" t="s">
        <v>208</v>
      </c>
      <c r="E241" s="214" t="s">
        <v>623</v>
      </c>
      <c r="F241" s="215" t="s">
        <v>624</v>
      </c>
      <c r="G241" s="216" t="s">
        <v>260</v>
      </c>
      <c r="H241" s="217">
        <v>49.5</v>
      </c>
      <c r="I241" s="218"/>
      <c r="J241" s="219">
        <f>ROUND(I241*H241,2)</f>
        <v>0</v>
      </c>
      <c r="K241" s="215" t="s">
        <v>212</v>
      </c>
      <c r="L241" s="45"/>
      <c r="M241" s="220" t="s">
        <v>19</v>
      </c>
      <c r="N241" s="221" t="s">
        <v>46</v>
      </c>
      <c r="O241" s="85"/>
      <c r="P241" s="222">
        <f>O241*H241</f>
        <v>0</v>
      </c>
      <c r="Q241" s="222">
        <v>0.20219000000000001</v>
      </c>
      <c r="R241" s="222">
        <f>Q241*H241</f>
        <v>10.008405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149</v>
      </c>
      <c r="AT241" s="224" t="s">
        <v>208</v>
      </c>
      <c r="AU241" s="224" t="s">
        <v>83</v>
      </c>
      <c r="AY241" s="18" t="s">
        <v>205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149</v>
      </c>
      <c r="BM241" s="224" t="s">
        <v>1485</v>
      </c>
    </row>
    <row r="242" s="2" customFormat="1">
      <c r="A242" s="39"/>
      <c r="B242" s="40"/>
      <c r="C242" s="41"/>
      <c r="D242" s="226" t="s">
        <v>215</v>
      </c>
      <c r="E242" s="41"/>
      <c r="F242" s="227" t="s">
        <v>626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215</v>
      </c>
      <c r="AU242" s="18" t="s">
        <v>83</v>
      </c>
    </row>
    <row r="243" s="13" customFormat="1">
      <c r="A243" s="13"/>
      <c r="B243" s="235"/>
      <c r="C243" s="236"/>
      <c r="D243" s="237" t="s">
        <v>250</v>
      </c>
      <c r="E243" s="238" t="s">
        <v>19</v>
      </c>
      <c r="F243" s="239" t="s">
        <v>1486</v>
      </c>
      <c r="G243" s="236"/>
      <c r="H243" s="240">
        <v>49.5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250</v>
      </c>
      <c r="AU243" s="246" t="s">
        <v>83</v>
      </c>
      <c r="AV243" s="13" t="s">
        <v>83</v>
      </c>
      <c r="AW243" s="13" t="s">
        <v>36</v>
      </c>
      <c r="AX243" s="13" t="s">
        <v>79</v>
      </c>
      <c r="AY243" s="246" t="s">
        <v>205</v>
      </c>
    </row>
    <row r="244" s="2" customFormat="1" ht="16.5" customHeight="1">
      <c r="A244" s="39"/>
      <c r="B244" s="40"/>
      <c r="C244" s="258" t="s">
        <v>1126</v>
      </c>
      <c r="D244" s="258" t="s">
        <v>298</v>
      </c>
      <c r="E244" s="259" t="s">
        <v>388</v>
      </c>
      <c r="F244" s="260" t="s">
        <v>389</v>
      </c>
      <c r="G244" s="261" t="s">
        <v>260</v>
      </c>
      <c r="H244" s="262">
        <v>50.490000000000002</v>
      </c>
      <c r="I244" s="263"/>
      <c r="J244" s="264">
        <f>ROUND(I244*H244,2)</f>
        <v>0</v>
      </c>
      <c r="K244" s="260" t="s">
        <v>212</v>
      </c>
      <c r="L244" s="265"/>
      <c r="M244" s="266" t="s">
        <v>19</v>
      </c>
      <c r="N244" s="267" t="s">
        <v>46</v>
      </c>
      <c r="O244" s="85"/>
      <c r="P244" s="222">
        <f>O244*H244</f>
        <v>0</v>
      </c>
      <c r="Q244" s="222">
        <v>0.080000000000000002</v>
      </c>
      <c r="R244" s="222">
        <f>Q244*H244</f>
        <v>4.0392000000000001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286</v>
      </c>
      <c r="AT244" s="224" t="s">
        <v>298</v>
      </c>
      <c r="AU244" s="224" t="s">
        <v>83</v>
      </c>
      <c r="AY244" s="18" t="s">
        <v>205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149</v>
      </c>
      <c r="BM244" s="224" t="s">
        <v>1487</v>
      </c>
    </row>
    <row r="245" s="13" customFormat="1">
      <c r="A245" s="13"/>
      <c r="B245" s="235"/>
      <c r="C245" s="236"/>
      <c r="D245" s="237" t="s">
        <v>250</v>
      </c>
      <c r="E245" s="236"/>
      <c r="F245" s="239" t="s">
        <v>1488</v>
      </c>
      <c r="G245" s="236"/>
      <c r="H245" s="240">
        <v>50.490000000000002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250</v>
      </c>
      <c r="AU245" s="246" t="s">
        <v>83</v>
      </c>
      <c r="AV245" s="13" t="s">
        <v>83</v>
      </c>
      <c r="AW245" s="13" t="s">
        <v>4</v>
      </c>
      <c r="AX245" s="13" t="s">
        <v>79</v>
      </c>
      <c r="AY245" s="246" t="s">
        <v>205</v>
      </c>
    </row>
    <row r="246" s="2" customFormat="1" ht="24.15" customHeight="1">
      <c r="A246" s="39"/>
      <c r="B246" s="40"/>
      <c r="C246" s="213" t="s">
        <v>1128</v>
      </c>
      <c r="D246" s="213" t="s">
        <v>208</v>
      </c>
      <c r="E246" s="214" t="s">
        <v>382</v>
      </c>
      <c r="F246" s="215" t="s">
        <v>383</v>
      </c>
      <c r="G246" s="216" t="s">
        <v>260</v>
      </c>
      <c r="H246" s="217">
        <v>134.34999999999999</v>
      </c>
      <c r="I246" s="218"/>
      <c r="J246" s="219">
        <f>ROUND(I246*H246,2)</f>
        <v>0</v>
      </c>
      <c r="K246" s="215" t="s">
        <v>212</v>
      </c>
      <c r="L246" s="45"/>
      <c r="M246" s="220" t="s">
        <v>19</v>
      </c>
      <c r="N246" s="221" t="s">
        <v>46</v>
      </c>
      <c r="O246" s="85"/>
      <c r="P246" s="222">
        <f>O246*H246</f>
        <v>0</v>
      </c>
      <c r="Q246" s="222">
        <v>0.15540000000000001</v>
      </c>
      <c r="R246" s="222">
        <f>Q246*H246</f>
        <v>20.87799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149</v>
      </c>
      <c r="AT246" s="224" t="s">
        <v>208</v>
      </c>
      <c r="AU246" s="224" t="s">
        <v>83</v>
      </c>
      <c r="AY246" s="18" t="s">
        <v>205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149</v>
      </c>
      <c r="BM246" s="224" t="s">
        <v>1489</v>
      </c>
    </row>
    <row r="247" s="2" customFormat="1">
      <c r="A247" s="39"/>
      <c r="B247" s="40"/>
      <c r="C247" s="41"/>
      <c r="D247" s="226" t="s">
        <v>215</v>
      </c>
      <c r="E247" s="41"/>
      <c r="F247" s="227" t="s">
        <v>385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215</v>
      </c>
      <c r="AU247" s="18" t="s">
        <v>83</v>
      </c>
    </row>
    <row r="248" s="13" customFormat="1">
      <c r="A248" s="13"/>
      <c r="B248" s="235"/>
      <c r="C248" s="236"/>
      <c r="D248" s="237" t="s">
        <v>250</v>
      </c>
      <c r="E248" s="238" t="s">
        <v>19</v>
      </c>
      <c r="F248" s="239" t="s">
        <v>1490</v>
      </c>
      <c r="G248" s="236"/>
      <c r="H248" s="240">
        <v>103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250</v>
      </c>
      <c r="AU248" s="246" t="s">
        <v>83</v>
      </c>
      <c r="AV248" s="13" t="s">
        <v>83</v>
      </c>
      <c r="AW248" s="13" t="s">
        <v>36</v>
      </c>
      <c r="AX248" s="13" t="s">
        <v>75</v>
      </c>
      <c r="AY248" s="246" t="s">
        <v>205</v>
      </c>
    </row>
    <row r="249" s="13" customFormat="1">
      <c r="A249" s="13"/>
      <c r="B249" s="235"/>
      <c r="C249" s="236"/>
      <c r="D249" s="237" t="s">
        <v>250</v>
      </c>
      <c r="E249" s="238" t="s">
        <v>19</v>
      </c>
      <c r="F249" s="239" t="s">
        <v>1491</v>
      </c>
      <c r="G249" s="236"/>
      <c r="H249" s="240">
        <v>31.350000000000001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250</v>
      </c>
      <c r="AU249" s="246" t="s">
        <v>83</v>
      </c>
      <c r="AV249" s="13" t="s">
        <v>83</v>
      </c>
      <c r="AW249" s="13" t="s">
        <v>36</v>
      </c>
      <c r="AX249" s="13" t="s">
        <v>75</v>
      </c>
      <c r="AY249" s="246" t="s">
        <v>205</v>
      </c>
    </row>
    <row r="250" s="14" customFormat="1">
      <c r="A250" s="14"/>
      <c r="B250" s="247"/>
      <c r="C250" s="248"/>
      <c r="D250" s="237" t="s">
        <v>250</v>
      </c>
      <c r="E250" s="249" t="s">
        <v>19</v>
      </c>
      <c r="F250" s="250" t="s">
        <v>253</v>
      </c>
      <c r="G250" s="248"/>
      <c r="H250" s="251">
        <v>134.34999999999999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250</v>
      </c>
      <c r="AU250" s="257" t="s">
        <v>83</v>
      </c>
      <c r="AV250" s="14" t="s">
        <v>149</v>
      </c>
      <c r="AW250" s="14" t="s">
        <v>36</v>
      </c>
      <c r="AX250" s="14" t="s">
        <v>79</v>
      </c>
      <c r="AY250" s="257" t="s">
        <v>205</v>
      </c>
    </row>
    <row r="251" s="2" customFormat="1" ht="16.5" customHeight="1">
      <c r="A251" s="39"/>
      <c r="B251" s="40"/>
      <c r="C251" s="258" t="s">
        <v>1130</v>
      </c>
      <c r="D251" s="258" t="s">
        <v>298</v>
      </c>
      <c r="E251" s="259" t="s">
        <v>388</v>
      </c>
      <c r="F251" s="260" t="s">
        <v>389</v>
      </c>
      <c r="G251" s="261" t="s">
        <v>260</v>
      </c>
      <c r="H251" s="262">
        <v>104.907</v>
      </c>
      <c r="I251" s="263"/>
      <c r="J251" s="264">
        <f>ROUND(I251*H251,2)</f>
        <v>0</v>
      </c>
      <c r="K251" s="260" t="s">
        <v>212</v>
      </c>
      <c r="L251" s="265"/>
      <c r="M251" s="266" t="s">
        <v>19</v>
      </c>
      <c r="N251" s="267" t="s">
        <v>46</v>
      </c>
      <c r="O251" s="85"/>
      <c r="P251" s="222">
        <f>O251*H251</f>
        <v>0</v>
      </c>
      <c r="Q251" s="222">
        <v>0.080000000000000002</v>
      </c>
      <c r="R251" s="222">
        <f>Q251*H251</f>
        <v>8.3925599999999996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286</v>
      </c>
      <c r="AT251" s="224" t="s">
        <v>298</v>
      </c>
      <c r="AU251" s="224" t="s">
        <v>83</v>
      </c>
      <c r="AY251" s="18" t="s">
        <v>205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149</v>
      </c>
      <c r="BM251" s="224" t="s">
        <v>1492</v>
      </c>
    </row>
    <row r="252" s="13" customFormat="1">
      <c r="A252" s="13"/>
      <c r="B252" s="235"/>
      <c r="C252" s="236"/>
      <c r="D252" s="237" t="s">
        <v>250</v>
      </c>
      <c r="E252" s="238" t="s">
        <v>19</v>
      </c>
      <c r="F252" s="239" t="s">
        <v>1493</v>
      </c>
      <c r="G252" s="236"/>
      <c r="H252" s="240">
        <v>102.84999999999999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250</v>
      </c>
      <c r="AU252" s="246" t="s">
        <v>83</v>
      </c>
      <c r="AV252" s="13" t="s">
        <v>83</v>
      </c>
      <c r="AW252" s="13" t="s">
        <v>36</v>
      </c>
      <c r="AX252" s="13" t="s">
        <v>79</v>
      </c>
      <c r="AY252" s="246" t="s">
        <v>205</v>
      </c>
    </row>
    <row r="253" s="13" customFormat="1">
      <c r="A253" s="13"/>
      <c r="B253" s="235"/>
      <c r="C253" s="236"/>
      <c r="D253" s="237" t="s">
        <v>250</v>
      </c>
      <c r="E253" s="236"/>
      <c r="F253" s="239" t="s">
        <v>1494</v>
      </c>
      <c r="G253" s="236"/>
      <c r="H253" s="240">
        <v>104.907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250</v>
      </c>
      <c r="AU253" s="246" t="s">
        <v>83</v>
      </c>
      <c r="AV253" s="13" t="s">
        <v>83</v>
      </c>
      <c r="AW253" s="13" t="s">
        <v>4</v>
      </c>
      <c r="AX253" s="13" t="s">
        <v>79</v>
      </c>
      <c r="AY253" s="246" t="s">
        <v>205</v>
      </c>
    </row>
    <row r="254" s="2" customFormat="1" ht="16.5" customHeight="1">
      <c r="A254" s="39"/>
      <c r="B254" s="40"/>
      <c r="C254" s="258" t="s">
        <v>1132</v>
      </c>
      <c r="D254" s="258" t="s">
        <v>298</v>
      </c>
      <c r="E254" s="259" t="s">
        <v>394</v>
      </c>
      <c r="F254" s="260" t="s">
        <v>395</v>
      </c>
      <c r="G254" s="261" t="s">
        <v>260</v>
      </c>
      <c r="H254" s="262">
        <v>32.130000000000003</v>
      </c>
      <c r="I254" s="263"/>
      <c r="J254" s="264">
        <f>ROUND(I254*H254,2)</f>
        <v>0</v>
      </c>
      <c r="K254" s="260" t="s">
        <v>212</v>
      </c>
      <c r="L254" s="265"/>
      <c r="M254" s="266" t="s">
        <v>19</v>
      </c>
      <c r="N254" s="267" t="s">
        <v>46</v>
      </c>
      <c r="O254" s="85"/>
      <c r="P254" s="222">
        <f>O254*H254</f>
        <v>0</v>
      </c>
      <c r="Q254" s="222">
        <v>0.065670000000000006</v>
      </c>
      <c r="R254" s="222">
        <f>Q254*H254</f>
        <v>2.1099771000000005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286</v>
      </c>
      <c r="AT254" s="224" t="s">
        <v>298</v>
      </c>
      <c r="AU254" s="224" t="s">
        <v>83</v>
      </c>
      <c r="AY254" s="18" t="s">
        <v>205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149</v>
      </c>
      <c r="BM254" s="224" t="s">
        <v>1495</v>
      </c>
    </row>
    <row r="255" s="13" customFormat="1">
      <c r="A255" s="13"/>
      <c r="B255" s="235"/>
      <c r="C255" s="236"/>
      <c r="D255" s="237" t="s">
        <v>250</v>
      </c>
      <c r="E255" s="238" t="s">
        <v>19</v>
      </c>
      <c r="F255" s="239" t="s">
        <v>1496</v>
      </c>
      <c r="G255" s="236"/>
      <c r="H255" s="240">
        <v>31.5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250</v>
      </c>
      <c r="AU255" s="246" t="s">
        <v>83</v>
      </c>
      <c r="AV255" s="13" t="s">
        <v>83</v>
      </c>
      <c r="AW255" s="13" t="s">
        <v>36</v>
      </c>
      <c r="AX255" s="13" t="s">
        <v>79</v>
      </c>
      <c r="AY255" s="246" t="s">
        <v>205</v>
      </c>
    </row>
    <row r="256" s="13" customFormat="1">
      <c r="A256" s="13"/>
      <c r="B256" s="235"/>
      <c r="C256" s="236"/>
      <c r="D256" s="237" t="s">
        <v>250</v>
      </c>
      <c r="E256" s="236"/>
      <c r="F256" s="239" t="s">
        <v>1497</v>
      </c>
      <c r="G256" s="236"/>
      <c r="H256" s="240">
        <v>32.130000000000003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250</v>
      </c>
      <c r="AU256" s="246" t="s">
        <v>83</v>
      </c>
      <c r="AV256" s="13" t="s">
        <v>83</v>
      </c>
      <c r="AW256" s="13" t="s">
        <v>4</v>
      </c>
      <c r="AX256" s="13" t="s">
        <v>79</v>
      </c>
      <c r="AY256" s="246" t="s">
        <v>205</v>
      </c>
    </row>
    <row r="257" s="2" customFormat="1" ht="24.15" customHeight="1">
      <c r="A257" s="39"/>
      <c r="B257" s="40"/>
      <c r="C257" s="213" t="s">
        <v>1135</v>
      </c>
      <c r="D257" s="213" t="s">
        <v>208</v>
      </c>
      <c r="E257" s="214" t="s">
        <v>400</v>
      </c>
      <c r="F257" s="215" t="s">
        <v>401</v>
      </c>
      <c r="G257" s="216" t="s">
        <v>260</v>
      </c>
      <c r="H257" s="217">
        <v>786.39999999999998</v>
      </c>
      <c r="I257" s="218"/>
      <c r="J257" s="219">
        <f>ROUND(I257*H257,2)</f>
        <v>0</v>
      </c>
      <c r="K257" s="215" t="s">
        <v>212</v>
      </c>
      <c r="L257" s="45"/>
      <c r="M257" s="220" t="s">
        <v>19</v>
      </c>
      <c r="N257" s="221" t="s">
        <v>46</v>
      </c>
      <c r="O257" s="85"/>
      <c r="P257" s="222">
        <f>O257*H257</f>
        <v>0</v>
      </c>
      <c r="Q257" s="222">
        <v>0.10095</v>
      </c>
      <c r="R257" s="222">
        <f>Q257*H257</f>
        <v>79.387079999999997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149</v>
      </c>
      <c r="AT257" s="224" t="s">
        <v>208</v>
      </c>
      <c r="AU257" s="224" t="s">
        <v>83</v>
      </c>
      <c r="AY257" s="18" t="s">
        <v>205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149</v>
      </c>
      <c r="BM257" s="224" t="s">
        <v>1498</v>
      </c>
    </row>
    <row r="258" s="2" customFormat="1">
      <c r="A258" s="39"/>
      <c r="B258" s="40"/>
      <c r="C258" s="41"/>
      <c r="D258" s="226" t="s">
        <v>215</v>
      </c>
      <c r="E258" s="41"/>
      <c r="F258" s="227" t="s">
        <v>403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215</v>
      </c>
      <c r="AU258" s="18" t="s">
        <v>83</v>
      </c>
    </row>
    <row r="259" s="13" customFormat="1">
      <c r="A259" s="13"/>
      <c r="B259" s="235"/>
      <c r="C259" s="236"/>
      <c r="D259" s="237" t="s">
        <v>250</v>
      </c>
      <c r="E259" s="238" t="s">
        <v>19</v>
      </c>
      <c r="F259" s="239" t="s">
        <v>1499</v>
      </c>
      <c r="G259" s="236"/>
      <c r="H259" s="240">
        <v>407.89999999999998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250</v>
      </c>
      <c r="AU259" s="246" t="s">
        <v>83</v>
      </c>
      <c r="AV259" s="13" t="s">
        <v>83</v>
      </c>
      <c r="AW259" s="13" t="s">
        <v>36</v>
      </c>
      <c r="AX259" s="13" t="s">
        <v>75</v>
      </c>
      <c r="AY259" s="246" t="s">
        <v>205</v>
      </c>
    </row>
    <row r="260" s="13" customFormat="1">
      <c r="A260" s="13"/>
      <c r="B260" s="235"/>
      <c r="C260" s="236"/>
      <c r="D260" s="237" t="s">
        <v>250</v>
      </c>
      <c r="E260" s="238" t="s">
        <v>19</v>
      </c>
      <c r="F260" s="239" t="s">
        <v>1500</v>
      </c>
      <c r="G260" s="236"/>
      <c r="H260" s="240">
        <v>378.5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250</v>
      </c>
      <c r="AU260" s="246" t="s">
        <v>83</v>
      </c>
      <c r="AV260" s="13" t="s">
        <v>83</v>
      </c>
      <c r="AW260" s="13" t="s">
        <v>36</v>
      </c>
      <c r="AX260" s="13" t="s">
        <v>75</v>
      </c>
      <c r="AY260" s="246" t="s">
        <v>205</v>
      </c>
    </row>
    <row r="261" s="14" customFormat="1">
      <c r="A261" s="14"/>
      <c r="B261" s="247"/>
      <c r="C261" s="248"/>
      <c r="D261" s="237" t="s">
        <v>250</v>
      </c>
      <c r="E261" s="249" t="s">
        <v>19</v>
      </c>
      <c r="F261" s="250" t="s">
        <v>253</v>
      </c>
      <c r="G261" s="248"/>
      <c r="H261" s="251">
        <v>786.39999999999998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250</v>
      </c>
      <c r="AU261" s="257" t="s">
        <v>83</v>
      </c>
      <c r="AV261" s="14" t="s">
        <v>149</v>
      </c>
      <c r="AW261" s="14" t="s">
        <v>36</v>
      </c>
      <c r="AX261" s="14" t="s">
        <v>79</v>
      </c>
      <c r="AY261" s="257" t="s">
        <v>205</v>
      </c>
    </row>
    <row r="262" s="2" customFormat="1" ht="16.5" customHeight="1">
      <c r="A262" s="39"/>
      <c r="B262" s="40"/>
      <c r="C262" s="258" t="s">
        <v>1138</v>
      </c>
      <c r="D262" s="258" t="s">
        <v>298</v>
      </c>
      <c r="E262" s="259" t="s">
        <v>407</v>
      </c>
      <c r="F262" s="260" t="s">
        <v>408</v>
      </c>
      <c r="G262" s="261" t="s">
        <v>260</v>
      </c>
      <c r="H262" s="262">
        <v>802.12800000000004</v>
      </c>
      <c r="I262" s="263"/>
      <c r="J262" s="264">
        <f>ROUND(I262*H262,2)</f>
        <v>0</v>
      </c>
      <c r="K262" s="260" t="s">
        <v>212</v>
      </c>
      <c r="L262" s="265"/>
      <c r="M262" s="266" t="s">
        <v>19</v>
      </c>
      <c r="N262" s="267" t="s">
        <v>46</v>
      </c>
      <c r="O262" s="85"/>
      <c r="P262" s="222">
        <f>O262*H262</f>
        <v>0</v>
      </c>
      <c r="Q262" s="222">
        <v>0.028000000000000001</v>
      </c>
      <c r="R262" s="222">
        <f>Q262*H262</f>
        <v>22.459584000000003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286</v>
      </c>
      <c r="AT262" s="224" t="s">
        <v>298</v>
      </c>
      <c r="AU262" s="224" t="s">
        <v>83</v>
      </c>
      <c r="AY262" s="18" t="s">
        <v>205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149</v>
      </c>
      <c r="BM262" s="224" t="s">
        <v>1501</v>
      </c>
    </row>
    <row r="263" s="13" customFormat="1">
      <c r="A263" s="13"/>
      <c r="B263" s="235"/>
      <c r="C263" s="236"/>
      <c r="D263" s="237" t="s">
        <v>250</v>
      </c>
      <c r="E263" s="236"/>
      <c r="F263" s="239" t="s">
        <v>1502</v>
      </c>
      <c r="G263" s="236"/>
      <c r="H263" s="240">
        <v>802.12800000000004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250</v>
      </c>
      <c r="AU263" s="246" t="s">
        <v>83</v>
      </c>
      <c r="AV263" s="13" t="s">
        <v>83</v>
      </c>
      <c r="AW263" s="13" t="s">
        <v>4</v>
      </c>
      <c r="AX263" s="13" t="s">
        <v>79</v>
      </c>
      <c r="AY263" s="246" t="s">
        <v>205</v>
      </c>
    </row>
    <row r="264" s="2" customFormat="1" ht="16.5" customHeight="1">
      <c r="A264" s="39"/>
      <c r="B264" s="40"/>
      <c r="C264" s="213" t="s">
        <v>1142</v>
      </c>
      <c r="D264" s="213" t="s">
        <v>208</v>
      </c>
      <c r="E264" s="214" t="s">
        <v>412</v>
      </c>
      <c r="F264" s="215" t="s">
        <v>413</v>
      </c>
      <c r="G264" s="216" t="s">
        <v>247</v>
      </c>
      <c r="H264" s="217">
        <v>518</v>
      </c>
      <c r="I264" s="218"/>
      <c r="J264" s="219">
        <f>ROUND(I264*H264,2)</f>
        <v>0</v>
      </c>
      <c r="K264" s="215" t="s">
        <v>212</v>
      </c>
      <c r="L264" s="45"/>
      <c r="M264" s="220" t="s">
        <v>19</v>
      </c>
      <c r="N264" s="221" t="s">
        <v>46</v>
      </c>
      <c r="O264" s="85"/>
      <c r="P264" s="222">
        <f>O264*H264</f>
        <v>0</v>
      </c>
      <c r="Q264" s="222">
        <v>0.00036000000000000002</v>
      </c>
      <c r="R264" s="222">
        <f>Q264*H264</f>
        <v>0.18648000000000001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149</v>
      </c>
      <c r="AT264" s="224" t="s">
        <v>208</v>
      </c>
      <c r="AU264" s="224" t="s">
        <v>83</v>
      </c>
      <c r="AY264" s="18" t="s">
        <v>205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149</v>
      </c>
      <c r="BM264" s="224" t="s">
        <v>1503</v>
      </c>
    </row>
    <row r="265" s="2" customFormat="1">
      <c r="A265" s="39"/>
      <c r="B265" s="40"/>
      <c r="C265" s="41"/>
      <c r="D265" s="226" t="s">
        <v>215</v>
      </c>
      <c r="E265" s="41"/>
      <c r="F265" s="227" t="s">
        <v>415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215</v>
      </c>
      <c r="AU265" s="18" t="s">
        <v>83</v>
      </c>
    </row>
    <row r="266" s="13" customFormat="1">
      <c r="A266" s="13"/>
      <c r="B266" s="235"/>
      <c r="C266" s="236"/>
      <c r="D266" s="237" t="s">
        <v>250</v>
      </c>
      <c r="E266" s="238" t="s">
        <v>19</v>
      </c>
      <c r="F266" s="239" t="s">
        <v>1504</v>
      </c>
      <c r="G266" s="236"/>
      <c r="H266" s="240">
        <v>518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250</v>
      </c>
      <c r="AU266" s="246" t="s">
        <v>83</v>
      </c>
      <c r="AV266" s="13" t="s">
        <v>83</v>
      </c>
      <c r="AW266" s="13" t="s">
        <v>36</v>
      </c>
      <c r="AX266" s="13" t="s">
        <v>79</v>
      </c>
      <c r="AY266" s="246" t="s">
        <v>205</v>
      </c>
    </row>
    <row r="267" s="2" customFormat="1" ht="16.5" customHeight="1">
      <c r="A267" s="39"/>
      <c r="B267" s="40"/>
      <c r="C267" s="213" t="s">
        <v>1146</v>
      </c>
      <c r="D267" s="213" t="s">
        <v>208</v>
      </c>
      <c r="E267" s="214" t="s">
        <v>1505</v>
      </c>
      <c r="F267" s="215" t="s">
        <v>1506</v>
      </c>
      <c r="G267" s="216" t="s">
        <v>260</v>
      </c>
      <c r="H267" s="217">
        <v>9.8000000000000007</v>
      </c>
      <c r="I267" s="218"/>
      <c r="J267" s="219">
        <f>ROUND(I267*H267,2)</f>
        <v>0</v>
      </c>
      <c r="K267" s="215" t="s">
        <v>212</v>
      </c>
      <c r="L267" s="45"/>
      <c r="M267" s="220" t="s">
        <v>19</v>
      </c>
      <c r="N267" s="221" t="s">
        <v>46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149</v>
      </c>
      <c r="AT267" s="224" t="s">
        <v>208</v>
      </c>
      <c r="AU267" s="224" t="s">
        <v>83</v>
      </c>
      <c r="AY267" s="18" t="s">
        <v>205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149</v>
      </c>
      <c r="BM267" s="224" t="s">
        <v>1507</v>
      </c>
    </row>
    <row r="268" s="2" customFormat="1">
      <c r="A268" s="39"/>
      <c r="B268" s="40"/>
      <c r="C268" s="41"/>
      <c r="D268" s="226" t="s">
        <v>215</v>
      </c>
      <c r="E268" s="41"/>
      <c r="F268" s="227" t="s">
        <v>1508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215</v>
      </c>
      <c r="AU268" s="18" t="s">
        <v>83</v>
      </c>
    </row>
    <row r="269" s="13" customFormat="1">
      <c r="A269" s="13"/>
      <c r="B269" s="235"/>
      <c r="C269" s="236"/>
      <c r="D269" s="237" t="s">
        <v>250</v>
      </c>
      <c r="E269" s="238" t="s">
        <v>19</v>
      </c>
      <c r="F269" s="239" t="s">
        <v>1509</v>
      </c>
      <c r="G269" s="236"/>
      <c r="H269" s="240">
        <v>9.8000000000000007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250</v>
      </c>
      <c r="AU269" s="246" t="s">
        <v>83</v>
      </c>
      <c r="AV269" s="13" t="s">
        <v>83</v>
      </c>
      <c r="AW269" s="13" t="s">
        <v>36</v>
      </c>
      <c r="AX269" s="13" t="s">
        <v>79</v>
      </c>
      <c r="AY269" s="246" t="s">
        <v>205</v>
      </c>
    </row>
    <row r="270" s="2" customFormat="1" ht="16.5" customHeight="1">
      <c r="A270" s="39"/>
      <c r="B270" s="40"/>
      <c r="C270" s="213" t="s">
        <v>1148</v>
      </c>
      <c r="D270" s="213" t="s">
        <v>208</v>
      </c>
      <c r="E270" s="214" t="s">
        <v>1510</v>
      </c>
      <c r="F270" s="215" t="s">
        <v>1511</v>
      </c>
      <c r="G270" s="216" t="s">
        <v>260</v>
      </c>
      <c r="H270" s="217">
        <v>9.8000000000000007</v>
      </c>
      <c r="I270" s="218"/>
      <c r="J270" s="219">
        <f>ROUND(I270*H270,2)</f>
        <v>0</v>
      </c>
      <c r="K270" s="215" t="s">
        <v>212</v>
      </c>
      <c r="L270" s="45"/>
      <c r="M270" s="220" t="s">
        <v>19</v>
      </c>
      <c r="N270" s="221" t="s">
        <v>46</v>
      </c>
      <c r="O270" s="85"/>
      <c r="P270" s="222">
        <f>O270*H270</f>
        <v>0</v>
      </c>
      <c r="Q270" s="222">
        <v>3.0000000000000001E-05</v>
      </c>
      <c r="R270" s="222">
        <f>Q270*H270</f>
        <v>0.00029400000000000004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149</v>
      </c>
      <c r="AT270" s="224" t="s">
        <v>208</v>
      </c>
      <c r="AU270" s="224" t="s">
        <v>83</v>
      </c>
      <c r="AY270" s="18" t="s">
        <v>205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149</v>
      </c>
      <c r="BM270" s="224" t="s">
        <v>1512</v>
      </c>
    </row>
    <row r="271" s="2" customFormat="1">
      <c r="A271" s="39"/>
      <c r="B271" s="40"/>
      <c r="C271" s="41"/>
      <c r="D271" s="226" t="s">
        <v>215</v>
      </c>
      <c r="E271" s="41"/>
      <c r="F271" s="227" t="s">
        <v>1513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215</v>
      </c>
      <c r="AU271" s="18" t="s">
        <v>83</v>
      </c>
    </row>
    <row r="272" s="13" customFormat="1">
      <c r="A272" s="13"/>
      <c r="B272" s="235"/>
      <c r="C272" s="236"/>
      <c r="D272" s="237" t="s">
        <v>250</v>
      </c>
      <c r="E272" s="238" t="s">
        <v>19</v>
      </c>
      <c r="F272" s="239" t="s">
        <v>1509</v>
      </c>
      <c r="G272" s="236"/>
      <c r="H272" s="240">
        <v>9.8000000000000007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250</v>
      </c>
      <c r="AU272" s="246" t="s">
        <v>83</v>
      </c>
      <c r="AV272" s="13" t="s">
        <v>83</v>
      </c>
      <c r="AW272" s="13" t="s">
        <v>36</v>
      </c>
      <c r="AX272" s="13" t="s">
        <v>79</v>
      </c>
      <c r="AY272" s="246" t="s">
        <v>205</v>
      </c>
    </row>
    <row r="273" s="2" customFormat="1" ht="33" customHeight="1">
      <c r="A273" s="39"/>
      <c r="B273" s="40"/>
      <c r="C273" s="213" t="s">
        <v>1152</v>
      </c>
      <c r="D273" s="213" t="s">
        <v>208</v>
      </c>
      <c r="E273" s="214" t="s">
        <v>531</v>
      </c>
      <c r="F273" s="215" t="s">
        <v>532</v>
      </c>
      <c r="G273" s="216" t="s">
        <v>366</v>
      </c>
      <c r="H273" s="217">
        <v>3</v>
      </c>
      <c r="I273" s="218"/>
      <c r="J273" s="219">
        <f>ROUND(I273*H273,2)</f>
        <v>0</v>
      </c>
      <c r="K273" s="215" t="s">
        <v>212</v>
      </c>
      <c r="L273" s="45"/>
      <c r="M273" s="220" t="s">
        <v>19</v>
      </c>
      <c r="N273" s="221" t="s">
        <v>46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0.082000000000000003</v>
      </c>
      <c r="T273" s="223">
        <f>S273*H273</f>
        <v>0.246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149</v>
      </c>
      <c r="AT273" s="224" t="s">
        <v>208</v>
      </c>
      <c r="AU273" s="224" t="s">
        <v>83</v>
      </c>
      <c r="AY273" s="18" t="s">
        <v>205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149</v>
      </c>
      <c r="BM273" s="224" t="s">
        <v>1514</v>
      </c>
    </row>
    <row r="274" s="2" customFormat="1">
      <c r="A274" s="39"/>
      <c r="B274" s="40"/>
      <c r="C274" s="41"/>
      <c r="D274" s="226" t="s">
        <v>215</v>
      </c>
      <c r="E274" s="41"/>
      <c r="F274" s="227" t="s">
        <v>534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215</v>
      </c>
      <c r="AU274" s="18" t="s">
        <v>83</v>
      </c>
    </row>
    <row r="275" s="13" customFormat="1">
      <c r="A275" s="13"/>
      <c r="B275" s="235"/>
      <c r="C275" s="236"/>
      <c r="D275" s="237" t="s">
        <v>250</v>
      </c>
      <c r="E275" s="238" t="s">
        <v>19</v>
      </c>
      <c r="F275" s="239" t="s">
        <v>619</v>
      </c>
      <c r="G275" s="236"/>
      <c r="H275" s="240">
        <v>3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250</v>
      </c>
      <c r="AU275" s="246" t="s">
        <v>83</v>
      </c>
      <c r="AV275" s="13" t="s">
        <v>83</v>
      </c>
      <c r="AW275" s="13" t="s">
        <v>36</v>
      </c>
      <c r="AX275" s="13" t="s">
        <v>79</v>
      </c>
      <c r="AY275" s="246" t="s">
        <v>205</v>
      </c>
    </row>
    <row r="276" s="2" customFormat="1" ht="37.8" customHeight="1">
      <c r="A276" s="39"/>
      <c r="B276" s="40"/>
      <c r="C276" s="213" t="s">
        <v>1155</v>
      </c>
      <c r="D276" s="213" t="s">
        <v>208</v>
      </c>
      <c r="E276" s="214" t="s">
        <v>1515</v>
      </c>
      <c r="F276" s="215" t="s">
        <v>1516</v>
      </c>
      <c r="G276" s="216" t="s">
        <v>247</v>
      </c>
      <c r="H276" s="217">
        <v>3</v>
      </c>
      <c r="I276" s="218"/>
      <c r="J276" s="219">
        <f>ROUND(I276*H276,2)</f>
        <v>0</v>
      </c>
      <c r="K276" s="215" t="s">
        <v>212</v>
      </c>
      <c r="L276" s="45"/>
      <c r="M276" s="220" t="s">
        <v>19</v>
      </c>
      <c r="N276" s="221" t="s">
        <v>46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149</v>
      </c>
      <c r="AT276" s="224" t="s">
        <v>208</v>
      </c>
      <c r="AU276" s="224" t="s">
        <v>83</v>
      </c>
      <c r="AY276" s="18" t="s">
        <v>205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149</v>
      </c>
      <c r="BM276" s="224" t="s">
        <v>1517</v>
      </c>
    </row>
    <row r="277" s="2" customFormat="1">
      <c r="A277" s="39"/>
      <c r="B277" s="40"/>
      <c r="C277" s="41"/>
      <c r="D277" s="226" t="s">
        <v>215</v>
      </c>
      <c r="E277" s="41"/>
      <c r="F277" s="227" t="s">
        <v>1518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215</v>
      </c>
      <c r="AU277" s="18" t="s">
        <v>83</v>
      </c>
    </row>
    <row r="278" s="13" customFormat="1">
      <c r="A278" s="13"/>
      <c r="B278" s="235"/>
      <c r="C278" s="236"/>
      <c r="D278" s="237" t="s">
        <v>250</v>
      </c>
      <c r="E278" s="238" t="s">
        <v>19</v>
      </c>
      <c r="F278" s="239" t="s">
        <v>1400</v>
      </c>
      <c r="G278" s="236"/>
      <c r="H278" s="240">
        <v>3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250</v>
      </c>
      <c r="AU278" s="246" t="s">
        <v>83</v>
      </c>
      <c r="AV278" s="13" t="s">
        <v>83</v>
      </c>
      <c r="AW278" s="13" t="s">
        <v>36</v>
      </c>
      <c r="AX278" s="13" t="s">
        <v>79</v>
      </c>
      <c r="AY278" s="246" t="s">
        <v>205</v>
      </c>
    </row>
    <row r="279" s="12" customFormat="1" ht="22.8" customHeight="1">
      <c r="A279" s="12"/>
      <c r="B279" s="197"/>
      <c r="C279" s="198"/>
      <c r="D279" s="199" t="s">
        <v>74</v>
      </c>
      <c r="E279" s="211" t="s">
        <v>416</v>
      </c>
      <c r="F279" s="211" t="s">
        <v>417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SUM(P280:P295)</f>
        <v>0</v>
      </c>
      <c r="Q279" s="205"/>
      <c r="R279" s="206">
        <f>SUM(R280:R295)</f>
        <v>0</v>
      </c>
      <c r="S279" s="205"/>
      <c r="T279" s="207">
        <f>SUM(T280:T295)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79</v>
      </c>
      <c r="AT279" s="209" t="s">
        <v>74</v>
      </c>
      <c r="AU279" s="209" t="s">
        <v>79</v>
      </c>
      <c r="AY279" s="208" t="s">
        <v>205</v>
      </c>
      <c r="BK279" s="210">
        <f>SUM(BK280:BK295)</f>
        <v>0</v>
      </c>
    </row>
    <row r="280" s="2" customFormat="1" ht="24.15" customHeight="1">
      <c r="A280" s="39"/>
      <c r="B280" s="40"/>
      <c r="C280" s="213" t="s">
        <v>1161</v>
      </c>
      <c r="D280" s="213" t="s">
        <v>208</v>
      </c>
      <c r="E280" s="214" t="s">
        <v>537</v>
      </c>
      <c r="F280" s="215" t="s">
        <v>538</v>
      </c>
      <c r="G280" s="216" t="s">
        <v>301</v>
      </c>
      <c r="H280" s="217">
        <v>0.87</v>
      </c>
      <c r="I280" s="218"/>
      <c r="J280" s="219">
        <f>ROUND(I280*H280,2)</f>
        <v>0</v>
      </c>
      <c r="K280" s="215" t="s">
        <v>212</v>
      </c>
      <c r="L280" s="45"/>
      <c r="M280" s="220" t="s">
        <v>19</v>
      </c>
      <c r="N280" s="221" t="s">
        <v>46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149</v>
      </c>
      <c r="AT280" s="224" t="s">
        <v>208</v>
      </c>
      <c r="AU280" s="224" t="s">
        <v>83</v>
      </c>
      <c r="AY280" s="18" t="s">
        <v>205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149</v>
      </c>
      <c r="BM280" s="224" t="s">
        <v>1519</v>
      </c>
    </row>
    <row r="281" s="2" customFormat="1">
      <c r="A281" s="39"/>
      <c r="B281" s="40"/>
      <c r="C281" s="41"/>
      <c r="D281" s="226" t="s">
        <v>215</v>
      </c>
      <c r="E281" s="41"/>
      <c r="F281" s="227" t="s">
        <v>540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215</v>
      </c>
      <c r="AU281" s="18" t="s">
        <v>83</v>
      </c>
    </row>
    <row r="282" s="13" customFormat="1">
      <c r="A282" s="13"/>
      <c r="B282" s="235"/>
      <c r="C282" s="236"/>
      <c r="D282" s="237" t="s">
        <v>250</v>
      </c>
      <c r="E282" s="238" t="s">
        <v>19</v>
      </c>
      <c r="F282" s="239" t="s">
        <v>1520</v>
      </c>
      <c r="G282" s="236"/>
      <c r="H282" s="240">
        <v>0.87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250</v>
      </c>
      <c r="AU282" s="246" t="s">
        <v>83</v>
      </c>
      <c r="AV282" s="13" t="s">
        <v>83</v>
      </c>
      <c r="AW282" s="13" t="s">
        <v>36</v>
      </c>
      <c r="AX282" s="13" t="s">
        <v>79</v>
      </c>
      <c r="AY282" s="246" t="s">
        <v>205</v>
      </c>
    </row>
    <row r="283" s="2" customFormat="1" ht="24.15" customHeight="1">
      <c r="A283" s="39"/>
      <c r="B283" s="40"/>
      <c r="C283" s="213" t="s">
        <v>1167</v>
      </c>
      <c r="D283" s="213" t="s">
        <v>208</v>
      </c>
      <c r="E283" s="214" t="s">
        <v>543</v>
      </c>
      <c r="F283" s="215" t="s">
        <v>427</v>
      </c>
      <c r="G283" s="216" t="s">
        <v>301</v>
      </c>
      <c r="H283" s="217">
        <v>33.93</v>
      </c>
      <c r="I283" s="218"/>
      <c r="J283" s="219">
        <f>ROUND(I283*H283,2)</f>
        <v>0</v>
      </c>
      <c r="K283" s="215" t="s">
        <v>212</v>
      </c>
      <c r="L283" s="45"/>
      <c r="M283" s="220" t="s">
        <v>19</v>
      </c>
      <c r="N283" s="221" t="s">
        <v>46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149</v>
      </c>
      <c r="AT283" s="224" t="s">
        <v>208</v>
      </c>
      <c r="AU283" s="224" t="s">
        <v>83</v>
      </c>
      <c r="AY283" s="18" t="s">
        <v>205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149</v>
      </c>
      <c r="BM283" s="224" t="s">
        <v>1521</v>
      </c>
    </row>
    <row r="284" s="2" customFormat="1">
      <c r="A284" s="39"/>
      <c r="B284" s="40"/>
      <c r="C284" s="41"/>
      <c r="D284" s="226" t="s">
        <v>215</v>
      </c>
      <c r="E284" s="41"/>
      <c r="F284" s="227" t="s">
        <v>545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215</v>
      </c>
      <c r="AU284" s="18" t="s">
        <v>83</v>
      </c>
    </row>
    <row r="285" s="13" customFormat="1">
      <c r="A285" s="13"/>
      <c r="B285" s="235"/>
      <c r="C285" s="236"/>
      <c r="D285" s="237" t="s">
        <v>250</v>
      </c>
      <c r="E285" s="236"/>
      <c r="F285" s="239" t="s">
        <v>1522</v>
      </c>
      <c r="G285" s="236"/>
      <c r="H285" s="240">
        <v>33.93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250</v>
      </c>
      <c r="AU285" s="246" t="s">
        <v>83</v>
      </c>
      <c r="AV285" s="13" t="s">
        <v>83</v>
      </c>
      <c r="AW285" s="13" t="s">
        <v>4</v>
      </c>
      <c r="AX285" s="13" t="s">
        <v>79</v>
      </c>
      <c r="AY285" s="246" t="s">
        <v>205</v>
      </c>
    </row>
    <row r="286" s="2" customFormat="1" ht="24.15" customHeight="1">
      <c r="A286" s="39"/>
      <c r="B286" s="40"/>
      <c r="C286" s="213" t="s">
        <v>1173</v>
      </c>
      <c r="D286" s="213" t="s">
        <v>208</v>
      </c>
      <c r="E286" s="214" t="s">
        <v>419</v>
      </c>
      <c r="F286" s="215" t="s">
        <v>420</v>
      </c>
      <c r="G286" s="216" t="s">
        <v>301</v>
      </c>
      <c r="H286" s="217">
        <v>535.41200000000003</v>
      </c>
      <c r="I286" s="218"/>
      <c r="J286" s="219">
        <f>ROUND(I286*H286,2)</f>
        <v>0</v>
      </c>
      <c r="K286" s="215" t="s">
        <v>212</v>
      </c>
      <c r="L286" s="45"/>
      <c r="M286" s="220" t="s">
        <v>19</v>
      </c>
      <c r="N286" s="221" t="s">
        <v>46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149</v>
      </c>
      <c r="AT286" s="224" t="s">
        <v>208</v>
      </c>
      <c r="AU286" s="224" t="s">
        <v>83</v>
      </c>
      <c r="AY286" s="18" t="s">
        <v>205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149</v>
      </c>
      <c r="BM286" s="224" t="s">
        <v>1523</v>
      </c>
    </row>
    <row r="287" s="2" customFormat="1">
      <c r="A287" s="39"/>
      <c r="B287" s="40"/>
      <c r="C287" s="41"/>
      <c r="D287" s="226" t="s">
        <v>215</v>
      </c>
      <c r="E287" s="41"/>
      <c r="F287" s="227" t="s">
        <v>422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215</v>
      </c>
      <c r="AU287" s="18" t="s">
        <v>83</v>
      </c>
    </row>
    <row r="288" s="13" customFormat="1">
      <c r="A288" s="13"/>
      <c r="B288" s="235"/>
      <c r="C288" s="236"/>
      <c r="D288" s="237" t="s">
        <v>250</v>
      </c>
      <c r="E288" s="238" t="s">
        <v>19</v>
      </c>
      <c r="F288" s="239" t="s">
        <v>1524</v>
      </c>
      <c r="G288" s="236"/>
      <c r="H288" s="240">
        <v>423.14299999999997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250</v>
      </c>
      <c r="AU288" s="246" t="s">
        <v>83</v>
      </c>
      <c r="AV288" s="13" t="s">
        <v>83</v>
      </c>
      <c r="AW288" s="13" t="s">
        <v>36</v>
      </c>
      <c r="AX288" s="13" t="s">
        <v>75</v>
      </c>
      <c r="AY288" s="246" t="s">
        <v>205</v>
      </c>
    </row>
    <row r="289" s="13" customFormat="1">
      <c r="A289" s="13"/>
      <c r="B289" s="235"/>
      <c r="C289" s="236"/>
      <c r="D289" s="237" t="s">
        <v>250</v>
      </c>
      <c r="E289" s="238" t="s">
        <v>19</v>
      </c>
      <c r="F289" s="239" t="s">
        <v>1525</v>
      </c>
      <c r="G289" s="236"/>
      <c r="H289" s="240">
        <v>112.26900000000001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250</v>
      </c>
      <c r="AU289" s="246" t="s">
        <v>83</v>
      </c>
      <c r="AV289" s="13" t="s">
        <v>83</v>
      </c>
      <c r="AW289" s="13" t="s">
        <v>36</v>
      </c>
      <c r="AX289" s="13" t="s">
        <v>75</v>
      </c>
      <c r="AY289" s="246" t="s">
        <v>205</v>
      </c>
    </row>
    <row r="290" s="14" customFormat="1">
      <c r="A290" s="14"/>
      <c r="B290" s="247"/>
      <c r="C290" s="248"/>
      <c r="D290" s="237" t="s">
        <v>250</v>
      </c>
      <c r="E290" s="249" t="s">
        <v>19</v>
      </c>
      <c r="F290" s="250" t="s">
        <v>253</v>
      </c>
      <c r="G290" s="248"/>
      <c r="H290" s="251">
        <v>535.41200000000003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250</v>
      </c>
      <c r="AU290" s="257" t="s">
        <v>83</v>
      </c>
      <c r="AV290" s="14" t="s">
        <v>149</v>
      </c>
      <c r="AW290" s="14" t="s">
        <v>36</v>
      </c>
      <c r="AX290" s="14" t="s">
        <v>79</v>
      </c>
      <c r="AY290" s="257" t="s">
        <v>205</v>
      </c>
    </row>
    <row r="291" s="2" customFormat="1" ht="24.15" customHeight="1">
      <c r="A291" s="39"/>
      <c r="B291" s="40"/>
      <c r="C291" s="213" t="s">
        <v>1175</v>
      </c>
      <c r="D291" s="213" t="s">
        <v>208</v>
      </c>
      <c r="E291" s="214" t="s">
        <v>426</v>
      </c>
      <c r="F291" s="215" t="s">
        <v>427</v>
      </c>
      <c r="G291" s="216" t="s">
        <v>301</v>
      </c>
      <c r="H291" s="217">
        <v>20881.067999999999</v>
      </c>
      <c r="I291" s="218"/>
      <c r="J291" s="219">
        <f>ROUND(I291*H291,2)</f>
        <v>0</v>
      </c>
      <c r="K291" s="215" t="s">
        <v>212</v>
      </c>
      <c r="L291" s="45"/>
      <c r="M291" s="220" t="s">
        <v>19</v>
      </c>
      <c r="N291" s="221" t="s">
        <v>46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149</v>
      </c>
      <c r="AT291" s="224" t="s">
        <v>208</v>
      </c>
      <c r="AU291" s="224" t="s">
        <v>83</v>
      </c>
      <c r="AY291" s="18" t="s">
        <v>205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149</v>
      </c>
      <c r="BM291" s="224" t="s">
        <v>1526</v>
      </c>
    </row>
    <row r="292" s="2" customFormat="1">
      <c r="A292" s="39"/>
      <c r="B292" s="40"/>
      <c r="C292" s="41"/>
      <c r="D292" s="226" t="s">
        <v>215</v>
      </c>
      <c r="E292" s="41"/>
      <c r="F292" s="227" t="s">
        <v>429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215</v>
      </c>
      <c r="AU292" s="18" t="s">
        <v>83</v>
      </c>
    </row>
    <row r="293" s="13" customFormat="1">
      <c r="A293" s="13"/>
      <c r="B293" s="235"/>
      <c r="C293" s="236"/>
      <c r="D293" s="237" t="s">
        <v>250</v>
      </c>
      <c r="E293" s="236"/>
      <c r="F293" s="239" t="s">
        <v>1527</v>
      </c>
      <c r="G293" s="236"/>
      <c r="H293" s="240">
        <v>20881.067999999999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250</v>
      </c>
      <c r="AU293" s="246" t="s">
        <v>83</v>
      </c>
      <c r="AV293" s="13" t="s">
        <v>83</v>
      </c>
      <c r="AW293" s="13" t="s">
        <v>4</v>
      </c>
      <c r="AX293" s="13" t="s">
        <v>79</v>
      </c>
      <c r="AY293" s="246" t="s">
        <v>205</v>
      </c>
    </row>
    <row r="294" s="2" customFormat="1" ht="16.5" customHeight="1">
      <c r="A294" s="39"/>
      <c r="B294" s="40"/>
      <c r="C294" s="213" t="s">
        <v>1179</v>
      </c>
      <c r="D294" s="213" t="s">
        <v>208</v>
      </c>
      <c r="E294" s="214" t="s">
        <v>432</v>
      </c>
      <c r="F294" s="215" t="s">
        <v>433</v>
      </c>
      <c r="G294" s="216" t="s">
        <v>301</v>
      </c>
      <c r="H294" s="217">
        <v>536.52800000000002</v>
      </c>
      <c r="I294" s="218"/>
      <c r="J294" s="219">
        <f>ROUND(I294*H294,2)</f>
        <v>0</v>
      </c>
      <c r="K294" s="215" t="s">
        <v>212</v>
      </c>
      <c r="L294" s="45"/>
      <c r="M294" s="220" t="s">
        <v>19</v>
      </c>
      <c r="N294" s="221" t="s">
        <v>46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149</v>
      </c>
      <c r="AT294" s="224" t="s">
        <v>208</v>
      </c>
      <c r="AU294" s="224" t="s">
        <v>83</v>
      </c>
      <c r="AY294" s="18" t="s">
        <v>205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149</v>
      </c>
      <c r="BM294" s="224" t="s">
        <v>1528</v>
      </c>
    </row>
    <row r="295" s="2" customFormat="1">
      <c r="A295" s="39"/>
      <c r="B295" s="40"/>
      <c r="C295" s="41"/>
      <c r="D295" s="226" t="s">
        <v>215</v>
      </c>
      <c r="E295" s="41"/>
      <c r="F295" s="227" t="s">
        <v>435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215</v>
      </c>
      <c r="AU295" s="18" t="s">
        <v>83</v>
      </c>
    </row>
    <row r="296" s="12" customFormat="1" ht="22.8" customHeight="1">
      <c r="A296" s="12"/>
      <c r="B296" s="197"/>
      <c r="C296" s="198"/>
      <c r="D296" s="199" t="s">
        <v>74</v>
      </c>
      <c r="E296" s="211" t="s">
        <v>436</v>
      </c>
      <c r="F296" s="211" t="s">
        <v>437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SUM(P297:P300)</f>
        <v>0</v>
      </c>
      <c r="Q296" s="205"/>
      <c r="R296" s="206">
        <f>SUM(R297:R300)</f>
        <v>0</v>
      </c>
      <c r="S296" s="205"/>
      <c r="T296" s="207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79</v>
      </c>
      <c r="AT296" s="209" t="s">
        <v>74</v>
      </c>
      <c r="AU296" s="209" t="s">
        <v>79</v>
      </c>
      <c r="AY296" s="208" t="s">
        <v>205</v>
      </c>
      <c r="BK296" s="210">
        <f>SUM(BK297:BK300)</f>
        <v>0</v>
      </c>
    </row>
    <row r="297" s="2" customFormat="1" ht="24.15" customHeight="1">
      <c r="A297" s="39"/>
      <c r="B297" s="40"/>
      <c r="C297" s="213" t="s">
        <v>1185</v>
      </c>
      <c r="D297" s="213" t="s">
        <v>208</v>
      </c>
      <c r="E297" s="214" t="s">
        <v>439</v>
      </c>
      <c r="F297" s="215" t="s">
        <v>440</v>
      </c>
      <c r="G297" s="216" t="s">
        <v>301</v>
      </c>
      <c r="H297" s="217">
        <v>915.08600000000001</v>
      </c>
      <c r="I297" s="218"/>
      <c r="J297" s="219">
        <f>ROUND(I297*H297,2)</f>
        <v>0</v>
      </c>
      <c r="K297" s="215" t="s">
        <v>212</v>
      </c>
      <c r="L297" s="45"/>
      <c r="M297" s="220" t="s">
        <v>19</v>
      </c>
      <c r="N297" s="221" t="s">
        <v>46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149</v>
      </c>
      <c r="AT297" s="224" t="s">
        <v>208</v>
      </c>
      <c r="AU297" s="224" t="s">
        <v>83</v>
      </c>
      <c r="AY297" s="18" t="s">
        <v>205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79</v>
      </c>
      <c r="BK297" s="225">
        <f>ROUND(I297*H297,2)</f>
        <v>0</v>
      </c>
      <c r="BL297" s="18" t="s">
        <v>149</v>
      </c>
      <c r="BM297" s="224" t="s">
        <v>1529</v>
      </c>
    </row>
    <row r="298" s="2" customFormat="1">
      <c r="A298" s="39"/>
      <c r="B298" s="40"/>
      <c r="C298" s="41"/>
      <c r="D298" s="226" t="s">
        <v>215</v>
      </c>
      <c r="E298" s="41"/>
      <c r="F298" s="227" t="s">
        <v>442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215</v>
      </c>
      <c r="AU298" s="18" t="s">
        <v>83</v>
      </c>
    </row>
    <row r="299" s="2" customFormat="1" ht="24.15" customHeight="1">
      <c r="A299" s="39"/>
      <c r="B299" s="40"/>
      <c r="C299" s="213" t="s">
        <v>1188</v>
      </c>
      <c r="D299" s="213" t="s">
        <v>208</v>
      </c>
      <c r="E299" s="214" t="s">
        <v>1530</v>
      </c>
      <c r="F299" s="215" t="s">
        <v>1531</v>
      </c>
      <c r="G299" s="216" t="s">
        <v>301</v>
      </c>
      <c r="H299" s="217">
        <v>915.08600000000001</v>
      </c>
      <c r="I299" s="218"/>
      <c r="J299" s="219">
        <f>ROUND(I299*H299,2)</f>
        <v>0</v>
      </c>
      <c r="K299" s="215" t="s">
        <v>212</v>
      </c>
      <c r="L299" s="45"/>
      <c r="M299" s="220" t="s">
        <v>19</v>
      </c>
      <c r="N299" s="221" t="s">
        <v>46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149</v>
      </c>
      <c r="AT299" s="224" t="s">
        <v>208</v>
      </c>
      <c r="AU299" s="224" t="s">
        <v>83</v>
      </c>
      <c r="AY299" s="18" t="s">
        <v>205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79</v>
      </c>
      <c r="BK299" s="225">
        <f>ROUND(I299*H299,2)</f>
        <v>0</v>
      </c>
      <c r="BL299" s="18" t="s">
        <v>149</v>
      </c>
      <c r="BM299" s="224" t="s">
        <v>1532</v>
      </c>
    </row>
    <row r="300" s="2" customFormat="1">
      <c r="A300" s="39"/>
      <c r="B300" s="40"/>
      <c r="C300" s="41"/>
      <c r="D300" s="226" t="s">
        <v>215</v>
      </c>
      <c r="E300" s="41"/>
      <c r="F300" s="227" t="s">
        <v>1533</v>
      </c>
      <c r="G300" s="41"/>
      <c r="H300" s="41"/>
      <c r="I300" s="228"/>
      <c r="J300" s="41"/>
      <c r="K300" s="41"/>
      <c r="L300" s="45"/>
      <c r="M300" s="231"/>
      <c r="N300" s="232"/>
      <c r="O300" s="233"/>
      <c r="P300" s="233"/>
      <c r="Q300" s="233"/>
      <c r="R300" s="233"/>
      <c r="S300" s="233"/>
      <c r="T300" s="234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215</v>
      </c>
      <c r="AU300" s="18" t="s">
        <v>83</v>
      </c>
    </row>
    <row r="301" s="2" customFormat="1" ht="6.96" customHeight="1">
      <c r="A301" s="39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45"/>
      <c r="M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</sheetData>
  <sheetProtection sheet="1" autoFilter="0" formatColumns="0" formatRows="0" objects="1" scenarios="1" spinCount="100000" saltValue="QY5GfybmCA7lZ+xJiiUh4x+Ho9EMPMKPi5bM4N/9XKzVpbXFFC1kqMVBS0Mm/ahQppAgCIe7eUGnGIoq6oG8jg==" hashValue="bcuVNghBTQZKNABSATt37N74JjPlMiwBAVq7zQ1v3rqzsHPpdB8xsOJtRLoAN+fkncbE+T2jhfC299Xvo0sl8w==" algorithmName="SHA-512" password="CC35"/>
  <autoFilter ref="C92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251101"/>
    <hyperlink ref="F99" r:id="rId2" display="https://podminky.urs.cz/item/CS_URS_2023_01/112251102"/>
    <hyperlink ref="F101" r:id="rId3" display="https://podminky.urs.cz/item/CS_URS_2023_01/112251103"/>
    <hyperlink ref="F103" r:id="rId4" display="https://podminky.urs.cz/item/CS_URS_2023_01/112251104"/>
    <hyperlink ref="F105" r:id="rId5" display="https://podminky.urs.cz/item/CS_URS_2023_01/112251105"/>
    <hyperlink ref="F107" r:id="rId6" display="https://podminky.urs.cz/item/CS_URS_2023_01/113106134"/>
    <hyperlink ref="F110" r:id="rId7" display="https://podminky.urs.cz/item/CS_URS_2023_01/113107322"/>
    <hyperlink ref="F113" r:id="rId8" display="https://podminky.urs.cz/item/CS_URS_2023_01/113107330"/>
    <hyperlink ref="F116" r:id="rId9" display="https://podminky.urs.cz/item/CS_URS_2023_01/113107331"/>
    <hyperlink ref="F119" r:id="rId10" display="https://podminky.urs.cz/item/CS_URS_2023_01/113107171"/>
    <hyperlink ref="F122" r:id="rId11" display="https://podminky.urs.cz/item/CS_URS_2023_01/113107231"/>
    <hyperlink ref="F125" r:id="rId12" display="https://podminky.urs.cz/item/CS_URS_2023_01/113107332"/>
    <hyperlink ref="F128" r:id="rId13" display="https://podminky.urs.cz/item/CS_URS_2023_01/113107341"/>
    <hyperlink ref="F131" r:id="rId14" display="https://podminky.urs.cz/item/CS_URS_2023_01/113107181"/>
    <hyperlink ref="F134" r:id="rId15" display="https://podminky.urs.cz/item/CS_URS_2023_01/113107241"/>
    <hyperlink ref="F137" r:id="rId16" display="https://podminky.urs.cz/item/CS_URS_2023_01/113202111"/>
    <hyperlink ref="F143" r:id="rId17" display="https://podminky.urs.cz/item/CS_URS_2023_01/113204111"/>
    <hyperlink ref="F146" r:id="rId18" display="https://podminky.urs.cz/item/CS_URS_2023_01/122251303"/>
    <hyperlink ref="F153" r:id="rId19" display="https://podminky.urs.cz/item/CS_URS_2023_01/129001101"/>
    <hyperlink ref="F155" r:id="rId20" display="https://podminky.urs.cz/item/CS_URS_2023_01/162751117"/>
    <hyperlink ref="F157" r:id="rId21" display="https://podminky.urs.cz/item/CS_URS_2023_01/162751119"/>
    <hyperlink ref="F160" r:id="rId22" display="https://podminky.urs.cz/item/CS_URS_2023_01/167151101"/>
    <hyperlink ref="F162" r:id="rId23" display="https://podminky.urs.cz/item/CS_URS_2023_01/171151112"/>
    <hyperlink ref="F171" r:id="rId24" display="https://podminky.urs.cz/item/CS_URS_2023_01/171251201"/>
    <hyperlink ref="F173" r:id="rId25" display="https://podminky.urs.cz/item/CS_URS_2023_01/181152302"/>
    <hyperlink ref="F177" r:id="rId26" display="https://podminky.urs.cz/item/CS_URS_2023_01/564851111"/>
    <hyperlink ref="F180" r:id="rId27" display="https://podminky.urs.cz/item/CS_URS_2023_01/564861111"/>
    <hyperlink ref="F183" r:id="rId28" display="https://podminky.urs.cz/item/CS_URS_2023_01/596211113"/>
    <hyperlink ref="F200" r:id="rId29" display="https://podminky.urs.cz/item/CS_URS_2023_01/596211114"/>
    <hyperlink ref="F203" r:id="rId30" display="https://podminky.urs.cz/item/CS_URS_2023_01/596212213"/>
    <hyperlink ref="F218" r:id="rId31" display="https://podminky.urs.cz/item/CS_URS_2023_01/596212214"/>
    <hyperlink ref="F221" r:id="rId32" display="https://podminky.urs.cz/item/CS_URS_2023_01/599141111"/>
    <hyperlink ref="F225" r:id="rId33" display="https://podminky.urs.cz/item/CS_URS_2023_01/637121112"/>
    <hyperlink ref="F229" r:id="rId34" display="https://podminky.urs.cz/item/CS_URS_2023_01/899231111"/>
    <hyperlink ref="F231" r:id="rId35" display="https://podminky.urs.cz/item/CS_URS_2023_01/899331111"/>
    <hyperlink ref="F234" r:id="rId36" display="https://podminky.urs.cz/item/CS_URS_2023_01/914511111"/>
    <hyperlink ref="F237" r:id="rId37" display="https://podminky.urs.cz/item/CS_URS_2023_01/915321115"/>
    <hyperlink ref="F240" r:id="rId38" display="https://podminky.urs.cz/item/CS_URS_2023_01/915611111"/>
    <hyperlink ref="F242" r:id="rId39" display="https://podminky.urs.cz/item/CS_URS_2023_01/916131113"/>
    <hyperlink ref="F247" r:id="rId40" display="https://podminky.urs.cz/item/CS_URS_2023_01/916131213"/>
    <hyperlink ref="F258" r:id="rId41" display="https://podminky.urs.cz/item/CS_URS_2023_01/916331112"/>
    <hyperlink ref="F265" r:id="rId42" display="https://podminky.urs.cz/item/CS_URS_2023_01/919726121"/>
    <hyperlink ref="F268" r:id="rId43" display="https://podminky.urs.cz/item/CS_URS_2023_01/919735111"/>
    <hyperlink ref="F271" r:id="rId44" display="https://podminky.urs.cz/item/CS_URS_2023_01/919735123"/>
    <hyperlink ref="F274" r:id="rId45" display="https://podminky.urs.cz/item/CS_URS_2023_01/966006132"/>
    <hyperlink ref="F277" r:id="rId46" display="https://podminky.urs.cz/item/CS_URS_2023_01/979051121"/>
    <hyperlink ref="F281" r:id="rId47" display="https://podminky.urs.cz/item/CS_URS_2023_01/997221551"/>
    <hyperlink ref="F284" r:id="rId48" display="https://podminky.urs.cz/item/CS_URS_2023_01/997221559"/>
    <hyperlink ref="F287" r:id="rId49" display="https://podminky.urs.cz/item/CS_URS_2023_01/997221561"/>
    <hyperlink ref="F292" r:id="rId50" display="https://podminky.urs.cz/item/CS_URS_2023_01/997221569"/>
    <hyperlink ref="F295" r:id="rId51" display="https://podminky.urs.cz/item/CS_URS_2023_01/997221611"/>
    <hyperlink ref="F298" r:id="rId52" display="https://podminky.urs.cz/item/CS_URS_2023_01/998223011"/>
    <hyperlink ref="F300" r:id="rId53" display="https://podminky.urs.cz/item/CS_URS_2023_01/998223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1534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ROUND((SUM(BE92:BE209)),  2)</f>
        <v>0</v>
      </c>
      <c r="G35" s="39"/>
      <c r="H35" s="39"/>
      <c r="I35" s="158">
        <v>0.20999999999999999</v>
      </c>
      <c r="J35" s="157">
        <f>ROUND(((SUM(BE92:BE209))*I35),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ROUND((SUM(BF92:BF209)),  2)</f>
        <v>0</v>
      </c>
      <c r="G36" s="39"/>
      <c r="H36" s="39"/>
      <c r="I36" s="158">
        <v>0.14999999999999999</v>
      </c>
      <c r="J36" s="157">
        <f>ROUND(((SUM(BF92:BF209))*I36),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ROUND((SUM(BG92:BG209)),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ROUND((SUM(BH92:BH209)),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ROUND((SUM(BI92:BI209)),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2.8 - Autobusová zastávka a křižovatka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J144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238</v>
      </c>
      <c r="E67" s="183"/>
      <c r="F67" s="183"/>
      <c r="G67" s="183"/>
      <c r="H67" s="183"/>
      <c r="I67" s="183"/>
      <c r="J67" s="184">
        <f>J166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J169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J190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J207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Rekonstrukce chodníku ul. Jiříkovská, Rumburk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1534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2.8 - Autobusová zastávka a křižovatka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k.ú. Rumburk</v>
      </c>
      <c r="G86" s="41"/>
      <c r="H86" s="41"/>
      <c r="I86" s="33" t="s">
        <v>23</v>
      </c>
      <c r="J86" s="73" t="str">
        <f>IF(J14="","",J14)</f>
        <v>5. 4. 2023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32</v>
      </c>
      <c r="J88" s="37" t="str">
        <f>E23</f>
        <v xml:space="preserve">ProProjekt s.r.o.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IF(E20="","",E20)</f>
        <v>Vyplň údaj</v>
      </c>
      <c r="G89" s="41"/>
      <c r="H89" s="41"/>
      <c r="I89" s="33" t="s">
        <v>37</v>
      </c>
      <c r="J89" s="37" t="str">
        <f>E26</f>
        <v>Martin Rousek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190</v>
      </c>
      <c r="D91" s="189" t="s">
        <v>60</v>
      </c>
      <c r="E91" s="189" t="s">
        <v>56</v>
      </c>
      <c r="F91" s="189" t="s">
        <v>57</v>
      </c>
      <c r="G91" s="189" t="s">
        <v>191</v>
      </c>
      <c r="H91" s="189" t="s">
        <v>192</v>
      </c>
      <c r="I91" s="189" t="s">
        <v>193</v>
      </c>
      <c r="J91" s="189" t="s">
        <v>183</v>
      </c>
      <c r="K91" s="190" t="s">
        <v>194</v>
      </c>
      <c r="L91" s="191"/>
      <c r="M91" s="93" t="s">
        <v>19</v>
      </c>
      <c r="N91" s="94" t="s">
        <v>45</v>
      </c>
      <c r="O91" s="94" t="s">
        <v>195</v>
      </c>
      <c r="P91" s="94" t="s">
        <v>196</v>
      </c>
      <c r="Q91" s="94" t="s">
        <v>197</v>
      </c>
      <c r="R91" s="94" t="s">
        <v>198</v>
      </c>
      <c r="S91" s="94" t="s">
        <v>199</v>
      </c>
      <c r="T91" s="95" t="s">
        <v>200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201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5.931438</v>
      </c>
      <c r="S92" s="97"/>
      <c r="T92" s="195">
        <f>T93</f>
        <v>62.613600000000005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184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242</v>
      </c>
      <c r="F93" s="200" t="s">
        <v>243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P94+P144+P166+P169+P190+P207</f>
        <v>0</v>
      </c>
      <c r="Q93" s="205"/>
      <c r="R93" s="206">
        <f>R94+R144+R166+R169+R190+R207</f>
        <v>5.931438</v>
      </c>
      <c r="S93" s="205"/>
      <c r="T93" s="207">
        <f>T94+T144+T166+T169+T190+T207</f>
        <v>62.613600000000005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75</v>
      </c>
      <c r="AY93" s="208" t="s">
        <v>205</v>
      </c>
      <c r="BK93" s="210">
        <f>BK94+BK144+BK166+BK169+BK190+BK207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79</v>
      </c>
      <c r="F94" s="211" t="s">
        <v>244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SUM(P95:P143)</f>
        <v>0</v>
      </c>
      <c r="Q94" s="205"/>
      <c r="R94" s="206">
        <f>SUM(R95:R143)</f>
        <v>0.0028380000000000002</v>
      </c>
      <c r="S94" s="205"/>
      <c r="T94" s="207">
        <f>SUM(T95:T143)</f>
        <v>62.613600000000005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SUM(BK95:BK143)</f>
        <v>0</v>
      </c>
    </row>
    <row r="95" s="2" customFormat="1" ht="37.8" customHeight="1">
      <c r="A95" s="39"/>
      <c r="B95" s="40"/>
      <c r="C95" s="213" t="s">
        <v>79</v>
      </c>
      <c r="D95" s="213" t="s">
        <v>208</v>
      </c>
      <c r="E95" s="214" t="s">
        <v>562</v>
      </c>
      <c r="F95" s="215" t="s">
        <v>563</v>
      </c>
      <c r="G95" s="216" t="s">
        <v>247</v>
      </c>
      <c r="H95" s="217">
        <v>61.600000000000001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0.28999999999999998</v>
      </c>
      <c r="T95" s="223">
        <f>S95*H95</f>
        <v>17.864000000000001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1536</v>
      </c>
    </row>
    <row r="96" s="2" customFormat="1">
      <c r="A96" s="39"/>
      <c r="B96" s="40"/>
      <c r="C96" s="41"/>
      <c r="D96" s="226" t="s">
        <v>215</v>
      </c>
      <c r="E96" s="41"/>
      <c r="F96" s="227" t="s">
        <v>565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1537</v>
      </c>
      <c r="G97" s="236"/>
      <c r="H97" s="240">
        <v>61.600000000000001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37.8" customHeight="1">
      <c r="A98" s="39"/>
      <c r="B98" s="40"/>
      <c r="C98" s="213" t="s">
        <v>83</v>
      </c>
      <c r="D98" s="213" t="s">
        <v>208</v>
      </c>
      <c r="E98" s="214" t="s">
        <v>568</v>
      </c>
      <c r="F98" s="215" t="s">
        <v>569</v>
      </c>
      <c r="G98" s="216" t="s">
        <v>247</v>
      </c>
      <c r="H98" s="217">
        <v>61.600000000000001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0.23999999999999999</v>
      </c>
      <c r="T98" s="223">
        <f>S98*H98</f>
        <v>14.783999999999999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1538</v>
      </c>
    </row>
    <row r="99" s="2" customFormat="1">
      <c r="A99" s="39"/>
      <c r="B99" s="40"/>
      <c r="C99" s="41"/>
      <c r="D99" s="226" t="s">
        <v>215</v>
      </c>
      <c r="E99" s="41"/>
      <c r="F99" s="227" t="s">
        <v>571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1537</v>
      </c>
      <c r="G100" s="236"/>
      <c r="H100" s="240">
        <v>61.600000000000001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37.8" customHeight="1">
      <c r="A101" s="39"/>
      <c r="B101" s="40"/>
      <c r="C101" s="213" t="s">
        <v>126</v>
      </c>
      <c r="D101" s="213" t="s">
        <v>208</v>
      </c>
      <c r="E101" s="214" t="s">
        <v>572</v>
      </c>
      <c r="F101" s="215" t="s">
        <v>573</v>
      </c>
      <c r="G101" s="216" t="s">
        <v>247</v>
      </c>
      <c r="H101" s="217">
        <v>61.600000000000001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0.316</v>
      </c>
      <c r="T101" s="223">
        <f>S101*H101</f>
        <v>19.465600000000002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1539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575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1537</v>
      </c>
      <c r="G103" s="236"/>
      <c r="H103" s="240">
        <v>61.600000000000001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24.15" customHeight="1">
      <c r="A104" s="39"/>
      <c r="B104" s="40"/>
      <c r="C104" s="213" t="s">
        <v>149</v>
      </c>
      <c r="D104" s="213" t="s">
        <v>208</v>
      </c>
      <c r="E104" s="214" t="s">
        <v>995</v>
      </c>
      <c r="F104" s="215" t="s">
        <v>996</v>
      </c>
      <c r="G104" s="216" t="s">
        <v>260</v>
      </c>
      <c r="H104" s="217">
        <v>10</v>
      </c>
      <c r="I104" s="218"/>
      <c r="J104" s="219">
        <f>ROUND(I104*H104,2)</f>
        <v>0</v>
      </c>
      <c r="K104" s="215" t="s">
        <v>212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0.23000000000000001</v>
      </c>
      <c r="T104" s="223">
        <f>S104*H104</f>
        <v>2.3000000000000003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149</v>
      </c>
      <c r="AT104" s="224" t="s">
        <v>208</v>
      </c>
      <c r="AU104" s="224" t="s">
        <v>83</v>
      </c>
      <c r="AY104" s="18" t="s">
        <v>205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149</v>
      </c>
      <c r="BM104" s="224" t="s">
        <v>997</v>
      </c>
    </row>
    <row r="105" s="2" customFormat="1">
      <c r="A105" s="39"/>
      <c r="B105" s="40"/>
      <c r="C105" s="41"/>
      <c r="D105" s="226" t="s">
        <v>215</v>
      </c>
      <c r="E105" s="41"/>
      <c r="F105" s="227" t="s">
        <v>998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215</v>
      </c>
      <c r="AU105" s="18" t="s">
        <v>83</v>
      </c>
    </row>
    <row r="106" s="13" customFormat="1">
      <c r="A106" s="13"/>
      <c r="B106" s="235"/>
      <c r="C106" s="236"/>
      <c r="D106" s="237" t="s">
        <v>250</v>
      </c>
      <c r="E106" s="238" t="s">
        <v>19</v>
      </c>
      <c r="F106" s="239" t="s">
        <v>1540</v>
      </c>
      <c r="G106" s="236"/>
      <c r="H106" s="240">
        <v>10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250</v>
      </c>
      <c r="AU106" s="246" t="s">
        <v>83</v>
      </c>
      <c r="AV106" s="13" t="s">
        <v>83</v>
      </c>
      <c r="AW106" s="13" t="s">
        <v>36</v>
      </c>
      <c r="AX106" s="13" t="s">
        <v>79</v>
      </c>
      <c r="AY106" s="246" t="s">
        <v>205</v>
      </c>
    </row>
    <row r="107" s="2" customFormat="1" ht="24.15" customHeight="1">
      <c r="A107" s="39"/>
      <c r="B107" s="40"/>
      <c r="C107" s="213" t="s">
        <v>204</v>
      </c>
      <c r="D107" s="213" t="s">
        <v>208</v>
      </c>
      <c r="E107" s="214" t="s">
        <v>258</v>
      </c>
      <c r="F107" s="215" t="s">
        <v>259</v>
      </c>
      <c r="G107" s="216" t="s">
        <v>260</v>
      </c>
      <c r="H107" s="217">
        <v>40</v>
      </c>
      <c r="I107" s="218"/>
      <c r="J107" s="219">
        <f>ROUND(I107*H107,2)</f>
        <v>0</v>
      </c>
      <c r="K107" s="215" t="s">
        <v>212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0.20499999999999999</v>
      </c>
      <c r="T107" s="223">
        <f>S107*H107</f>
        <v>8.1999999999999993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149</v>
      </c>
      <c r="AT107" s="224" t="s">
        <v>208</v>
      </c>
      <c r="AU107" s="224" t="s">
        <v>83</v>
      </c>
      <c r="AY107" s="18" t="s">
        <v>205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149</v>
      </c>
      <c r="BM107" s="224" t="s">
        <v>1000</v>
      </c>
    </row>
    <row r="108" s="2" customFormat="1">
      <c r="A108" s="39"/>
      <c r="B108" s="40"/>
      <c r="C108" s="41"/>
      <c r="D108" s="226" t="s">
        <v>215</v>
      </c>
      <c r="E108" s="41"/>
      <c r="F108" s="227" t="s">
        <v>262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215</v>
      </c>
      <c r="AU108" s="18" t="s">
        <v>83</v>
      </c>
    </row>
    <row r="109" s="13" customFormat="1">
      <c r="A109" s="13"/>
      <c r="B109" s="235"/>
      <c r="C109" s="236"/>
      <c r="D109" s="237" t="s">
        <v>250</v>
      </c>
      <c r="E109" s="238" t="s">
        <v>19</v>
      </c>
      <c r="F109" s="239" t="s">
        <v>1541</v>
      </c>
      <c r="G109" s="236"/>
      <c r="H109" s="240">
        <v>40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250</v>
      </c>
      <c r="AU109" s="246" t="s">
        <v>83</v>
      </c>
      <c r="AV109" s="13" t="s">
        <v>83</v>
      </c>
      <c r="AW109" s="13" t="s">
        <v>36</v>
      </c>
      <c r="AX109" s="13" t="s">
        <v>79</v>
      </c>
      <c r="AY109" s="246" t="s">
        <v>205</v>
      </c>
    </row>
    <row r="110" s="2" customFormat="1" ht="16.5" customHeight="1">
      <c r="A110" s="39"/>
      <c r="B110" s="40"/>
      <c r="C110" s="213" t="s">
        <v>275</v>
      </c>
      <c r="D110" s="213" t="s">
        <v>208</v>
      </c>
      <c r="E110" s="214" t="s">
        <v>1005</v>
      </c>
      <c r="F110" s="215" t="s">
        <v>1006</v>
      </c>
      <c r="G110" s="216" t="s">
        <v>247</v>
      </c>
      <c r="H110" s="217">
        <v>141.90000000000001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1007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1008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3" customFormat="1">
      <c r="A112" s="13"/>
      <c r="B112" s="235"/>
      <c r="C112" s="236"/>
      <c r="D112" s="237" t="s">
        <v>250</v>
      </c>
      <c r="E112" s="238" t="s">
        <v>19</v>
      </c>
      <c r="F112" s="239" t="s">
        <v>1542</v>
      </c>
      <c r="G112" s="236"/>
      <c r="H112" s="240">
        <v>141.90000000000001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250</v>
      </c>
      <c r="AU112" s="246" t="s">
        <v>83</v>
      </c>
      <c r="AV112" s="13" t="s">
        <v>83</v>
      </c>
      <c r="AW112" s="13" t="s">
        <v>36</v>
      </c>
      <c r="AX112" s="13" t="s">
        <v>79</v>
      </c>
      <c r="AY112" s="246" t="s">
        <v>205</v>
      </c>
    </row>
    <row r="113" s="2" customFormat="1" ht="24.15" customHeight="1">
      <c r="A113" s="39"/>
      <c r="B113" s="40"/>
      <c r="C113" s="213" t="s">
        <v>280</v>
      </c>
      <c r="D113" s="213" t="s">
        <v>208</v>
      </c>
      <c r="E113" s="214" t="s">
        <v>1010</v>
      </c>
      <c r="F113" s="215" t="s">
        <v>1011</v>
      </c>
      <c r="G113" s="216" t="s">
        <v>267</v>
      </c>
      <c r="H113" s="217">
        <v>60.549999999999997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1012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1013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1543</v>
      </c>
      <c r="G115" s="236"/>
      <c r="H115" s="240">
        <v>60.549999999999997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79</v>
      </c>
      <c r="AY115" s="246" t="s">
        <v>205</v>
      </c>
    </row>
    <row r="116" s="2" customFormat="1" ht="37.8" customHeight="1">
      <c r="A116" s="39"/>
      <c r="B116" s="40"/>
      <c r="C116" s="213" t="s">
        <v>286</v>
      </c>
      <c r="D116" s="213" t="s">
        <v>208</v>
      </c>
      <c r="E116" s="214" t="s">
        <v>1017</v>
      </c>
      <c r="F116" s="215" t="s">
        <v>1018</v>
      </c>
      <c r="G116" s="216" t="s">
        <v>267</v>
      </c>
      <c r="H116" s="217">
        <v>42.57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1019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1020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13" customFormat="1">
      <c r="A118" s="13"/>
      <c r="B118" s="235"/>
      <c r="C118" s="236"/>
      <c r="D118" s="237" t="s">
        <v>250</v>
      </c>
      <c r="E118" s="238" t="s">
        <v>19</v>
      </c>
      <c r="F118" s="239" t="s">
        <v>1544</v>
      </c>
      <c r="G118" s="236"/>
      <c r="H118" s="240">
        <v>42.57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250</v>
      </c>
      <c r="AU118" s="246" t="s">
        <v>83</v>
      </c>
      <c r="AV118" s="13" t="s">
        <v>83</v>
      </c>
      <c r="AW118" s="13" t="s">
        <v>36</v>
      </c>
      <c r="AX118" s="13" t="s">
        <v>79</v>
      </c>
      <c r="AY118" s="246" t="s">
        <v>205</v>
      </c>
    </row>
    <row r="119" s="2" customFormat="1" ht="37.8" customHeight="1">
      <c r="A119" s="39"/>
      <c r="B119" s="40"/>
      <c r="C119" s="213" t="s">
        <v>291</v>
      </c>
      <c r="D119" s="213" t="s">
        <v>208</v>
      </c>
      <c r="E119" s="214" t="s">
        <v>276</v>
      </c>
      <c r="F119" s="215" t="s">
        <v>277</v>
      </c>
      <c r="G119" s="216" t="s">
        <v>267</v>
      </c>
      <c r="H119" s="217">
        <v>60.549999999999997</v>
      </c>
      <c r="I119" s="218"/>
      <c r="J119" s="219">
        <f>ROUND(I119*H119,2)</f>
        <v>0</v>
      </c>
      <c r="K119" s="215" t="s">
        <v>212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149</v>
      </c>
      <c r="AT119" s="224" t="s">
        <v>208</v>
      </c>
      <c r="AU119" s="224" t="s">
        <v>83</v>
      </c>
      <c r="AY119" s="18" t="s">
        <v>205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149</v>
      </c>
      <c r="BM119" s="224" t="s">
        <v>1022</v>
      </c>
    </row>
    <row r="120" s="2" customFormat="1">
      <c r="A120" s="39"/>
      <c r="B120" s="40"/>
      <c r="C120" s="41"/>
      <c r="D120" s="226" t="s">
        <v>215</v>
      </c>
      <c r="E120" s="41"/>
      <c r="F120" s="227" t="s">
        <v>279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215</v>
      </c>
      <c r="AU120" s="18" t="s">
        <v>83</v>
      </c>
    </row>
    <row r="121" s="2" customFormat="1" ht="37.8" customHeight="1">
      <c r="A121" s="39"/>
      <c r="B121" s="40"/>
      <c r="C121" s="213" t="s">
        <v>297</v>
      </c>
      <c r="D121" s="213" t="s">
        <v>208</v>
      </c>
      <c r="E121" s="214" t="s">
        <v>281</v>
      </c>
      <c r="F121" s="215" t="s">
        <v>282</v>
      </c>
      <c r="G121" s="216" t="s">
        <v>267</v>
      </c>
      <c r="H121" s="217">
        <v>1816.5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1024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284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13" customFormat="1">
      <c r="A123" s="13"/>
      <c r="B123" s="235"/>
      <c r="C123" s="236"/>
      <c r="D123" s="237" t="s">
        <v>250</v>
      </c>
      <c r="E123" s="236"/>
      <c r="F123" s="239" t="s">
        <v>1545</v>
      </c>
      <c r="G123" s="236"/>
      <c r="H123" s="240">
        <v>1816.5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250</v>
      </c>
      <c r="AU123" s="246" t="s">
        <v>83</v>
      </c>
      <c r="AV123" s="13" t="s">
        <v>83</v>
      </c>
      <c r="AW123" s="13" t="s">
        <v>4</v>
      </c>
      <c r="AX123" s="13" t="s">
        <v>79</v>
      </c>
      <c r="AY123" s="246" t="s">
        <v>205</v>
      </c>
    </row>
    <row r="124" s="2" customFormat="1" ht="24.15" customHeight="1">
      <c r="A124" s="39"/>
      <c r="B124" s="40"/>
      <c r="C124" s="213" t="s">
        <v>304</v>
      </c>
      <c r="D124" s="213" t="s">
        <v>208</v>
      </c>
      <c r="E124" s="214" t="s">
        <v>1026</v>
      </c>
      <c r="F124" s="215" t="s">
        <v>1027</v>
      </c>
      <c r="G124" s="216" t="s">
        <v>267</v>
      </c>
      <c r="H124" s="217">
        <v>81.834999999999994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1028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1029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1546</v>
      </c>
      <c r="G126" s="236"/>
      <c r="H126" s="240">
        <v>21.285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75</v>
      </c>
      <c r="AY126" s="246" t="s">
        <v>205</v>
      </c>
    </row>
    <row r="127" s="13" customFormat="1">
      <c r="A127" s="13"/>
      <c r="B127" s="235"/>
      <c r="C127" s="236"/>
      <c r="D127" s="237" t="s">
        <v>250</v>
      </c>
      <c r="E127" s="238" t="s">
        <v>19</v>
      </c>
      <c r="F127" s="239" t="s">
        <v>1547</v>
      </c>
      <c r="G127" s="236"/>
      <c r="H127" s="240">
        <v>60.549999999999997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36</v>
      </c>
      <c r="AX127" s="13" t="s">
        <v>75</v>
      </c>
      <c r="AY127" s="246" t="s">
        <v>205</v>
      </c>
    </row>
    <row r="128" s="14" customFormat="1">
      <c r="A128" s="14"/>
      <c r="B128" s="247"/>
      <c r="C128" s="248"/>
      <c r="D128" s="237" t="s">
        <v>250</v>
      </c>
      <c r="E128" s="249" t="s">
        <v>19</v>
      </c>
      <c r="F128" s="250" t="s">
        <v>253</v>
      </c>
      <c r="G128" s="248"/>
      <c r="H128" s="251">
        <v>81.834999999999994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250</v>
      </c>
      <c r="AU128" s="257" t="s">
        <v>83</v>
      </c>
      <c r="AV128" s="14" t="s">
        <v>149</v>
      </c>
      <c r="AW128" s="14" t="s">
        <v>36</v>
      </c>
      <c r="AX128" s="14" t="s">
        <v>79</v>
      </c>
      <c r="AY128" s="257" t="s">
        <v>205</v>
      </c>
    </row>
    <row r="129" s="2" customFormat="1" ht="24.15" customHeight="1">
      <c r="A129" s="39"/>
      <c r="B129" s="40"/>
      <c r="C129" s="213" t="s">
        <v>309</v>
      </c>
      <c r="D129" s="213" t="s">
        <v>208</v>
      </c>
      <c r="E129" s="214" t="s">
        <v>305</v>
      </c>
      <c r="F129" s="215" t="s">
        <v>306</v>
      </c>
      <c r="G129" s="216" t="s">
        <v>267</v>
      </c>
      <c r="H129" s="217">
        <v>81.834999999999994</v>
      </c>
      <c r="I129" s="218"/>
      <c r="J129" s="219">
        <f>ROUND(I129*H129,2)</f>
        <v>0</v>
      </c>
      <c r="K129" s="215" t="s">
        <v>212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149</v>
      </c>
      <c r="AT129" s="224" t="s">
        <v>208</v>
      </c>
      <c r="AU129" s="224" t="s">
        <v>83</v>
      </c>
      <c r="AY129" s="18" t="s">
        <v>205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149</v>
      </c>
      <c r="BM129" s="224" t="s">
        <v>1038</v>
      </c>
    </row>
    <row r="130" s="2" customFormat="1">
      <c r="A130" s="39"/>
      <c r="B130" s="40"/>
      <c r="C130" s="41"/>
      <c r="D130" s="226" t="s">
        <v>215</v>
      </c>
      <c r="E130" s="41"/>
      <c r="F130" s="227" t="s">
        <v>308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83</v>
      </c>
    </row>
    <row r="131" s="13" customFormat="1">
      <c r="A131" s="13"/>
      <c r="B131" s="235"/>
      <c r="C131" s="236"/>
      <c r="D131" s="237" t="s">
        <v>250</v>
      </c>
      <c r="E131" s="238" t="s">
        <v>19</v>
      </c>
      <c r="F131" s="239" t="s">
        <v>1546</v>
      </c>
      <c r="G131" s="236"/>
      <c r="H131" s="240">
        <v>21.285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250</v>
      </c>
      <c r="AU131" s="246" t="s">
        <v>83</v>
      </c>
      <c r="AV131" s="13" t="s">
        <v>83</v>
      </c>
      <c r="AW131" s="13" t="s">
        <v>36</v>
      </c>
      <c r="AX131" s="13" t="s">
        <v>75</v>
      </c>
      <c r="AY131" s="246" t="s">
        <v>205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1547</v>
      </c>
      <c r="G132" s="236"/>
      <c r="H132" s="240">
        <v>60.549999999999997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75</v>
      </c>
      <c r="AY132" s="246" t="s">
        <v>205</v>
      </c>
    </row>
    <row r="133" s="14" customFormat="1">
      <c r="A133" s="14"/>
      <c r="B133" s="247"/>
      <c r="C133" s="248"/>
      <c r="D133" s="237" t="s">
        <v>250</v>
      </c>
      <c r="E133" s="249" t="s">
        <v>19</v>
      </c>
      <c r="F133" s="250" t="s">
        <v>253</v>
      </c>
      <c r="G133" s="248"/>
      <c r="H133" s="251">
        <v>81.834999999999994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250</v>
      </c>
      <c r="AU133" s="257" t="s">
        <v>83</v>
      </c>
      <c r="AV133" s="14" t="s">
        <v>149</v>
      </c>
      <c r="AW133" s="14" t="s">
        <v>36</v>
      </c>
      <c r="AX133" s="14" t="s">
        <v>79</v>
      </c>
      <c r="AY133" s="257" t="s">
        <v>205</v>
      </c>
    </row>
    <row r="134" s="2" customFormat="1" ht="16.5" customHeight="1">
      <c r="A134" s="39"/>
      <c r="B134" s="40"/>
      <c r="C134" s="213" t="s">
        <v>316</v>
      </c>
      <c r="D134" s="213" t="s">
        <v>208</v>
      </c>
      <c r="E134" s="214" t="s">
        <v>310</v>
      </c>
      <c r="F134" s="215" t="s">
        <v>311</v>
      </c>
      <c r="G134" s="216" t="s">
        <v>247</v>
      </c>
      <c r="H134" s="217">
        <v>141.90000000000001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1039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313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13" customFormat="1">
      <c r="A136" s="13"/>
      <c r="B136" s="235"/>
      <c r="C136" s="236"/>
      <c r="D136" s="237" t="s">
        <v>250</v>
      </c>
      <c r="E136" s="238" t="s">
        <v>19</v>
      </c>
      <c r="F136" s="239" t="s">
        <v>1548</v>
      </c>
      <c r="G136" s="236"/>
      <c r="H136" s="240">
        <v>141.90000000000001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250</v>
      </c>
      <c r="AU136" s="246" t="s">
        <v>83</v>
      </c>
      <c r="AV136" s="13" t="s">
        <v>83</v>
      </c>
      <c r="AW136" s="13" t="s">
        <v>36</v>
      </c>
      <c r="AX136" s="13" t="s">
        <v>79</v>
      </c>
      <c r="AY136" s="246" t="s">
        <v>205</v>
      </c>
    </row>
    <row r="137" s="2" customFormat="1" ht="24.15" customHeight="1">
      <c r="A137" s="39"/>
      <c r="B137" s="40"/>
      <c r="C137" s="213" t="s">
        <v>322</v>
      </c>
      <c r="D137" s="213" t="s">
        <v>208</v>
      </c>
      <c r="E137" s="214" t="s">
        <v>1041</v>
      </c>
      <c r="F137" s="215" t="s">
        <v>1042</v>
      </c>
      <c r="G137" s="216" t="s">
        <v>247</v>
      </c>
      <c r="H137" s="217">
        <v>141.90000000000001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1043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1044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2" customFormat="1" ht="24.15" customHeight="1">
      <c r="A139" s="39"/>
      <c r="B139" s="40"/>
      <c r="C139" s="213" t="s">
        <v>8</v>
      </c>
      <c r="D139" s="213" t="s">
        <v>208</v>
      </c>
      <c r="E139" s="214" t="s">
        <v>1045</v>
      </c>
      <c r="F139" s="215" t="s">
        <v>1046</v>
      </c>
      <c r="G139" s="216" t="s">
        <v>247</v>
      </c>
      <c r="H139" s="217">
        <v>141.90000000000001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1047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1048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1549</v>
      </c>
      <c r="G141" s="236"/>
      <c r="H141" s="240">
        <v>141.90000000000001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79</v>
      </c>
      <c r="AY141" s="246" t="s">
        <v>205</v>
      </c>
    </row>
    <row r="142" s="2" customFormat="1" ht="16.5" customHeight="1">
      <c r="A142" s="39"/>
      <c r="B142" s="40"/>
      <c r="C142" s="258" t="s">
        <v>334</v>
      </c>
      <c r="D142" s="258" t="s">
        <v>298</v>
      </c>
      <c r="E142" s="259" t="s">
        <v>1050</v>
      </c>
      <c r="F142" s="260" t="s">
        <v>1051</v>
      </c>
      <c r="G142" s="261" t="s">
        <v>1052</v>
      </c>
      <c r="H142" s="262">
        <v>2.8380000000000001</v>
      </c>
      <c r="I142" s="263"/>
      <c r="J142" s="264">
        <f>ROUND(I142*H142,2)</f>
        <v>0</v>
      </c>
      <c r="K142" s="260" t="s">
        <v>212</v>
      </c>
      <c r="L142" s="265"/>
      <c r="M142" s="266" t="s">
        <v>19</v>
      </c>
      <c r="N142" s="267" t="s">
        <v>46</v>
      </c>
      <c r="O142" s="85"/>
      <c r="P142" s="222">
        <f>O142*H142</f>
        <v>0</v>
      </c>
      <c r="Q142" s="222">
        <v>0.001</v>
      </c>
      <c r="R142" s="222">
        <f>Q142*H142</f>
        <v>0.0028380000000000002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286</v>
      </c>
      <c r="AT142" s="224" t="s">
        <v>298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1053</v>
      </c>
    </row>
    <row r="143" s="13" customFormat="1">
      <c r="A143" s="13"/>
      <c r="B143" s="235"/>
      <c r="C143" s="236"/>
      <c r="D143" s="237" t="s">
        <v>250</v>
      </c>
      <c r="E143" s="236"/>
      <c r="F143" s="239" t="s">
        <v>1550</v>
      </c>
      <c r="G143" s="236"/>
      <c r="H143" s="240">
        <v>2.8380000000000001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250</v>
      </c>
      <c r="AU143" s="246" t="s">
        <v>83</v>
      </c>
      <c r="AV143" s="13" t="s">
        <v>83</v>
      </c>
      <c r="AW143" s="13" t="s">
        <v>4</v>
      </c>
      <c r="AX143" s="13" t="s">
        <v>79</v>
      </c>
      <c r="AY143" s="246" t="s">
        <v>205</v>
      </c>
    </row>
    <row r="144" s="12" customFormat="1" ht="22.8" customHeight="1">
      <c r="A144" s="12"/>
      <c r="B144" s="197"/>
      <c r="C144" s="198"/>
      <c r="D144" s="199" t="s">
        <v>74</v>
      </c>
      <c r="E144" s="211" t="s">
        <v>204</v>
      </c>
      <c r="F144" s="211" t="s">
        <v>315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SUM(P145:P165)</f>
        <v>0</v>
      </c>
      <c r="Q144" s="205"/>
      <c r="R144" s="206">
        <f>SUM(R145:R165)</f>
        <v>0</v>
      </c>
      <c r="S144" s="205"/>
      <c r="T144" s="207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79</v>
      </c>
      <c r="AT144" s="209" t="s">
        <v>74</v>
      </c>
      <c r="AU144" s="209" t="s">
        <v>79</v>
      </c>
      <c r="AY144" s="208" t="s">
        <v>205</v>
      </c>
      <c r="BK144" s="210">
        <f>SUM(BK145:BK165)</f>
        <v>0</v>
      </c>
    </row>
    <row r="145" s="2" customFormat="1" ht="21.75" customHeight="1">
      <c r="A145" s="39"/>
      <c r="B145" s="40"/>
      <c r="C145" s="213" t="s">
        <v>339</v>
      </c>
      <c r="D145" s="213" t="s">
        <v>208</v>
      </c>
      <c r="E145" s="214" t="s">
        <v>1067</v>
      </c>
      <c r="F145" s="215" t="s">
        <v>1068</v>
      </c>
      <c r="G145" s="216" t="s">
        <v>247</v>
      </c>
      <c r="H145" s="217">
        <v>141.90000000000001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1069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1070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1551</v>
      </c>
      <c r="G147" s="236"/>
      <c r="H147" s="240">
        <v>141.90000000000001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79</v>
      </c>
      <c r="AY147" s="246" t="s">
        <v>205</v>
      </c>
    </row>
    <row r="148" s="2" customFormat="1" ht="24.15" customHeight="1">
      <c r="A148" s="39"/>
      <c r="B148" s="40"/>
      <c r="C148" s="213" t="s">
        <v>344</v>
      </c>
      <c r="D148" s="213" t="s">
        <v>208</v>
      </c>
      <c r="E148" s="214" t="s">
        <v>1552</v>
      </c>
      <c r="F148" s="215" t="s">
        <v>1553</v>
      </c>
      <c r="G148" s="216" t="s">
        <v>247</v>
      </c>
      <c r="H148" s="217">
        <v>141.90000000000001</v>
      </c>
      <c r="I148" s="218"/>
      <c r="J148" s="219">
        <f>ROUND(I148*H148,2)</f>
        <v>0</v>
      </c>
      <c r="K148" s="215" t="s">
        <v>212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149</v>
      </c>
      <c r="AT148" s="224" t="s">
        <v>208</v>
      </c>
      <c r="AU148" s="224" t="s">
        <v>83</v>
      </c>
      <c r="AY148" s="18" t="s">
        <v>205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149</v>
      </c>
      <c r="BM148" s="224" t="s">
        <v>1554</v>
      </c>
    </row>
    <row r="149" s="2" customFormat="1">
      <c r="A149" s="39"/>
      <c r="B149" s="40"/>
      <c r="C149" s="41"/>
      <c r="D149" s="226" t="s">
        <v>215</v>
      </c>
      <c r="E149" s="41"/>
      <c r="F149" s="227" t="s">
        <v>1555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83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1551</v>
      </c>
      <c r="G150" s="236"/>
      <c r="H150" s="240">
        <v>141.90000000000001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79</v>
      </c>
      <c r="AY150" s="246" t="s">
        <v>205</v>
      </c>
    </row>
    <row r="151" s="2" customFormat="1" ht="24.15" customHeight="1">
      <c r="A151" s="39"/>
      <c r="B151" s="40"/>
      <c r="C151" s="213" t="s">
        <v>350</v>
      </c>
      <c r="D151" s="213" t="s">
        <v>208</v>
      </c>
      <c r="E151" s="214" t="s">
        <v>1556</v>
      </c>
      <c r="F151" s="215" t="s">
        <v>1557</v>
      </c>
      <c r="G151" s="216" t="s">
        <v>247</v>
      </c>
      <c r="H151" s="217">
        <v>141.90000000000001</v>
      </c>
      <c r="I151" s="218"/>
      <c r="J151" s="219">
        <f>ROUND(I151*H151,2)</f>
        <v>0</v>
      </c>
      <c r="K151" s="215" t="s">
        <v>212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149</v>
      </c>
      <c r="AT151" s="224" t="s">
        <v>208</v>
      </c>
      <c r="AU151" s="224" t="s">
        <v>83</v>
      </c>
      <c r="AY151" s="18" t="s">
        <v>205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149</v>
      </c>
      <c r="BM151" s="224" t="s">
        <v>1558</v>
      </c>
    </row>
    <row r="152" s="2" customFormat="1">
      <c r="A152" s="39"/>
      <c r="B152" s="40"/>
      <c r="C152" s="41"/>
      <c r="D152" s="226" t="s">
        <v>215</v>
      </c>
      <c r="E152" s="41"/>
      <c r="F152" s="227" t="s">
        <v>1559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215</v>
      </c>
      <c r="AU152" s="18" t="s">
        <v>83</v>
      </c>
    </row>
    <row r="153" s="13" customFormat="1">
      <c r="A153" s="13"/>
      <c r="B153" s="235"/>
      <c r="C153" s="236"/>
      <c r="D153" s="237" t="s">
        <v>250</v>
      </c>
      <c r="E153" s="238" t="s">
        <v>19</v>
      </c>
      <c r="F153" s="239" t="s">
        <v>1551</v>
      </c>
      <c r="G153" s="236"/>
      <c r="H153" s="240">
        <v>141.90000000000001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36</v>
      </c>
      <c r="AX153" s="13" t="s">
        <v>79</v>
      </c>
      <c r="AY153" s="246" t="s">
        <v>205</v>
      </c>
    </row>
    <row r="154" s="2" customFormat="1" ht="16.5" customHeight="1">
      <c r="A154" s="39"/>
      <c r="B154" s="40"/>
      <c r="C154" s="213" t="s">
        <v>357</v>
      </c>
      <c r="D154" s="213" t="s">
        <v>208</v>
      </c>
      <c r="E154" s="214" t="s">
        <v>1560</v>
      </c>
      <c r="F154" s="215" t="s">
        <v>1561</v>
      </c>
      <c r="G154" s="216" t="s">
        <v>247</v>
      </c>
      <c r="H154" s="217">
        <v>141.90000000000001</v>
      </c>
      <c r="I154" s="218"/>
      <c r="J154" s="219">
        <f>ROUND(I154*H154,2)</f>
        <v>0</v>
      </c>
      <c r="K154" s="215" t="s">
        <v>212</v>
      </c>
      <c r="L154" s="45"/>
      <c r="M154" s="220" t="s">
        <v>19</v>
      </c>
      <c r="N154" s="221" t="s">
        <v>46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149</v>
      </c>
      <c r="AT154" s="224" t="s">
        <v>208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1562</v>
      </c>
    </row>
    <row r="155" s="2" customFormat="1">
      <c r="A155" s="39"/>
      <c r="B155" s="40"/>
      <c r="C155" s="41"/>
      <c r="D155" s="226" t="s">
        <v>215</v>
      </c>
      <c r="E155" s="41"/>
      <c r="F155" s="227" t="s">
        <v>1563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83</v>
      </c>
    </row>
    <row r="156" s="13" customFormat="1">
      <c r="A156" s="13"/>
      <c r="B156" s="235"/>
      <c r="C156" s="236"/>
      <c r="D156" s="237" t="s">
        <v>250</v>
      </c>
      <c r="E156" s="238" t="s">
        <v>19</v>
      </c>
      <c r="F156" s="239" t="s">
        <v>1551</v>
      </c>
      <c r="G156" s="236"/>
      <c r="H156" s="240">
        <v>141.90000000000001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36</v>
      </c>
      <c r="AX156" s="13" t="s">
        <v>79</v>
      </c>
      <c r="AY156" s="246" t="s">
        <v>205</v>
      </c>
    </row>
    <row r="157" s="2" customFormat="1" ht="16.5" customHeight="1">
      <c r="A157" s="39"/>
      <c r="B157" s="40"/>
      <c r="C157" s="213" t="s">
        <v>7</v>
      </c>
      <c r="D157" s="213" t="s">
        <v>208</v>
      </c>
      <c r="E157" s="214" t="s">
        <v>1564</v>
      </c>
      <c r="F157" s="215" t="s">
        <v>1565</v>
      </c>
      <c r="G157" s="216" t="s">
        <v>247</v>
      </c>
      <c r="H157" s="217">
        <v>141.90000000000001</v>
      </c>
      <c r="I157" s="218"/>
      <c r="J157" s="219">
        <f>ROUND(I157*H157,2)</f>
        <v>0</v>
      </c>
      <c r="K157" s="215" t="s">
        <v>212</v>
      </c>
      <c r="L157" s="45"/>
      <c r="M157" s="220" t="s">
        <v>19</v>
      </c>
      <c r="N157" s="221" t="s">
        <v>46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149</v>
      </c>
      <c r="AT157" s="224" t="s">
        <v>208</v>
      </c>
      <c r="AU157" s="224" t="s">
        <v>83</v>
      </c>
      <c r="AY157" s="18" t="s">
        <v>205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149</v>
      </c>
      <c r="BM157" s="224" t="s">
        <v>1566</v>
      </c>
    </row>
    <row r="158" s="2" customFormat="1">
      <c r="A158" s="39"/>
      <c r="B158" s="40"/>
      <c r="C158" s="41"/>
      <c r="D158" s="226" t="s">
        <v>215</v>
      </c>
      <c r="E158" s="41"/>
      <c r="F158" s="227" t="s">
        <v>1567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215</v>
      </c>
      <c r="AU158" s="18" t="s">
        <v>83</v>
      </c>
    </row>
    <row r="159" s="13" customFormat="1">
      <c r="A159" s="13"/>
      <c r="B159" s="235"/>
      <c r="C159" s="236"/>
      <c r="D159" s="237" t="s">
        <v>250</v>
      </c>
      <c r="E159" s="238" t="s">
        <v>19</v>
      </c>
      <c r="F159" s="239" t="s">
        <v>1551</v>
      </c>
      <c r="G159" s="236"/>
      <c r="H159" s="240">
        <v>141.90000000000001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36</v>
      </c>
      <c r="AX159" s="13" t="s">
        <v>79</v>
      </c>
      <c r="AY159" s="246" t="s">
        <v>205</v>
      </c>
    </row>
    <row r="160" s="2" customFormat="1" ht="16.5" customHeight="1">
      <c r="A160" s="39"/>
      <c r="B160" s="40"/>
      <c r="C160" s="213" t="s">
        <v>370</v>
      </c>
      <c r="D160" s="213" t="s">
        <v>208</v>
      </c>
      <c r="E160" s="214" t="s">
        <v>1568</v>
      </c>
      <c r="F160" s="215" t="s">
        <v>1569</v>
      </c>
      <c r="G160" s="216" t="s">
        <v>247</v>
      </c>
      <c r="H160" s="217">
        <v>141.90000000000001</v>
      </c>
      <c r="I160" s="218"/>
      <c r="J160" s="219">
        <f>ROUND(I160*H160,2)</f>
        <v>0</v>
      </c>
      <c r="K160" s="215" t="s">
        <v>212</v>
      </c>
      <c r="L160" s="45"/>
      <c r="M160" s="220" t="s">
        <v>19</v>
      </c>
      <c r="N160" s="221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149</v>
      </c>
      <c r="AT160" s="224" t="s">
        <v>208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1570</v>
      </c>
    </row>
    <row r="161" s="2" customFormat="1">
      <c r="A161" s="39"/>
      <c r="B161" s="40"/>
      <c r="C161" s="41"/>
      <c r="D161" s="226" t="s">
        <v>215</v>
      </c>
      <c r="E161" s="41"/>
      <c r="F161" s="227" t="s">
        <v>1571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215</v>
      </c>
      <c r="AU161" s="18" t="s">
        <v>83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1551</v>
      </c>
      <c r="G162" s="236"/>
      <c r="H162" s="240">
        <v>141.90000000000001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79</v>
      </c>
      <c r="AY162" s="246" t="s">
        <v>205</v>
      </c>
    </row>
    <row r="163" s="2" customFormat="1" ht="24.15" customHeight="1">
      <c r="A163" s="39"/>
      <c r="B163" s="40"/>
      <c r="C163" s="213" t="s">
        <v>376</v>
      </c>
      <c r="D163" s="213" t="s">
        <v>208</v>
      </c>
      <c r="E163" s="214" t="s">
        <v>1572</v>
      </c>
      <c r="F163" s="215" t="s">
        <v>1573</v>
      </c>
      <c r="G163" s="216" t="s">
        <v>247</v>
      </c>
      <c r="H163" s="217">
        <v>141.90000000000001</v>
      </c>
      <c r="I163" s="218"/>
      <c r="J163" s="219">
        <f>ROUND(I163*H163,2)</f>
        <v>0</v>
      </c>
      <c r="K163" s="215" t="s">
        <v>212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149</v>
      </c>
      <c r="AT163" s="224" t="s">
        <v>208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1574</v>
      </c>
    </row>
    <row r="164" s="2" customFormat="1">
      <c r="A164" s="39"/>
      <c r="B164" s="40"/>
      <c r="C164" s="41"/>
      <c r="D164" s="226" t="s">
        <v>215</v>
      </c>
      <c r="E164" s="41"/>
      <c r="F164" s="227" t="s">
        <v>1575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215</v>
      </c>
      <c r="AU164" s="18" t="s">
        <v>83</v>
      </c>
    </row>
    <row r="165" s="13" customFormat="1">
      <c r="A165" s="13"/>
      <c r="B165" s="235"/>
      <c r="C165" s="236"/>
      <c r="D165" s="237" t="s">
        <v>250</v>
      </c>
      <c r="E165" s="238" t="s">
        <v>19</v>
      </c>
      <c r="F165" s="239" t="s">
        <v>1551</v>
      </c>
      <c r="G165" s="236"/>
      <c r="H165" s="240">
        <v>141.90000000000001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250</v>
      </c>
      <c r="AU165" s="246" t="s">
        <v>83</v>
      </c>
      <c r="AV165" s="13" t="s">
        <v>83</v>
      </c>
      <c r="AW165" s="13" t="s">
        <v>36</v>
      </c>
      <c r="AX165" s="13" t="s">
        <v>79</v>
      </c>
      <c r="AY165" s="246" t="s">
        <v>205</v>
      </c>
    </row>
    <row r="166" s="12" customFormat="1" ht="22.8" customHeight="1">
      <c r="A166" s="12"/>
      <c r="B166" s="197"/>
      <c r="C166" s="198"/>
      <c r="D166" s="199" t="s">
        <v>74</v>
      </c>
      <c r="E166" s="211" t="s">
        <v>286</v>
      </c>
      <c r="F166" s="211" t="s">
        <v>363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SUM(P167:P168)</f>
        <v>0</v>
      </c>
      <c r="Q166" s="205"/>
      <c r="R166" s="206">
        <f>SUM(R167:R168)</f>
        <v>0.42080000000000001</v>
      </c>
      <c r="S166" s="205"/>
      <c r="T166" s="20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74</v>
      </c>
      <c r="AU166" s="209" t="s">
        <v>79</v>
      </c>
      <c r="AY166" s="208" t="s">
        <v>205</v>
      </c>
      <c r="BK166" s="210">
        <f>SUM(BK167:BK168)</f>
        <v>0</v>
      </c>
    </row>
    <row r="167" s="2" customFormat="1" ht="16.5" customHeight="1">
      <c r="A167" s="39"/>
      <c r="B167" s="40"/>
      <c r="C167" s="213" t="s">
        <v>381</v>
      </c>
      <c r="D167" s="213" t="s">
        <v>208</v>
      </c>
      <c r="E167" s="214" t="s">
        <v>364</v>
      </c>
      <c r="F167" s="215" t="s">
        <v>365</v>
      </c>
      <c r="G167" s="216" t="s">
        <v>366</v>
      </c>
      <c r="H167" s="217">
        <v>1</v>
      </c>
      <c r="I167" s="218"/>
      <c r="J167" s="219">
        <f>ROUND(I167*H167,2)</f>
        <v>0</v>
      </c>
      <c r="K167" s="215" t="s">
        <v>212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0.42080000000000001</v>
      </c>
      <c r="R167" s="222">
        <f>Q167*H167</f>
        <v>0.42080000000000001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149</v>
      </c>
      <c r="AT167" s="224" t="s">
        <v>208</v>
      </c>
      <c r="AU167" s="224" t="s">
        <v>83</v>
      </c>
      <c r="AY167" s="18" t="s">
        <v>205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149</v>
      </c>
      <c r="BM167" s="224" t="s">
        <v>1576</v>
      </c>
    </row>
    <row r="168" s="2" customFormat="1">
      <c r="A168" s="39"/>
      <c r="B168" s="40"/>
      <c r="C168" s="41"/>
      <c r="D168" s="226" t="s">
        <v>215</v>
      </c>
      <c r="E168" s="41"/>
      <c r="F168" s="227" t="s">
        <v>368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215</v>
      </c>
      <c r="AU168" s="18" t="s">
        <v>83</v>
      </c>
    </row>
    <row r="169" s="12" customFormat="1" ht="22.8" customHeight="1">
      <c r="A169" s="12"/>
      <c r="B169" s="197"/>
      <c r="C169" s="198"/>
      <c r="D169" s="199" t="s">
        <v>74</v>
      </c>
      <c r="E169" s="211" t="s">
        <v>291</v>
      </c>
      <c r="F169" s="211" t="s">
        <v>369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SUM(P170:P189)</f>
        <v>0</v>
      </c>
      <c r="Q169" s="205"/>
      <c r="R169" s="206">
        <f>SUM(R170:R189)</f>
        <v>5.5077999999999996</v>
      </c>
      <c r="S169" s="205"/>
      <c r="T169" s="207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79</v>
      </c>
      <c r="AT169" s="209" t="s">
        <v>74</v>
      </c>
      <c r="AU169" s="209" t="s">
        <v>79</v>
      </c>
      <c r="AY169" s="208" t="s">
        <v>205</v>
      </c>
      <c r="BK169" s="210">
        <f>SUM(BK170:BK189)</f>
        <v>0</v>
      </c>
    </row>
    <row r="170" s="2" customFormat="1" ht="21.75" customHeight="1">
      <c r="A170" s="39"/>
      <c r="B170" s="40"/>
      <c r="C170" s="213" t="s">
        <v>387</v>
      </c>
      <c r="D170" s="213" t="s">
        <v>208</v>
      </c>
      <c r="E170" s="214" t="s">
        <v>1577</v>
      </c>
      <c r="F170" s="215" t="s">
        <v>1578</v>
      </c>
      <c r="G170" s="216" t="s">
        <v>260</v>
      </c>
      <c r="H170" s="217">
        <v>26</v>
      </c>
      <c r="I170" s="218"/>
      <c r="J170" s="219">
        <f>ROUND(I170*H170,2)</f>
        <v>0</v>
      </c>
      <c r="K170" s="215" t="s">
        <v>212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0.00064999999999999997</v>
      </c>
      <c r="R170" s="222">
        <f>Q170*H170</f>
        <v>0.016899999999999998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149</v>
      </c>
      <c r="AT170" s="224" t="s">
        <v>208</v>
      </c>
      <c r="AU170" s="224" t="s">
        <v>83</v>
      </c>
      <c r="AY170" s="18" t="s">
        <v>205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149</v>
      </c>
      <c r="BM170" s="224" t="s">
        <v>1579</v>
      </c>
    </row>
    <row r="171" s="2" customFormat="1">
      <c r="A171" s="39"/>
      <c r="B171" s="40"/>
      <c r="C171" s="41"/>
      <c r="D171" s="226" t="s">
        <v>215</v>
      </c>
      <c r="E171" s="41"/>
      <c r="F171" s="227" t="s">
        <v>1580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215</v>
      </c>
      <c r="AU171" s="18" t="s">
        <v>83</v>
      </c>
    </row>
    <row r="172" s="13" customFormat="1">
      <c r="A172" s="13"/>
      <c r="B172" s="235"/>
      <c r="C172" s="236"/>
      <c r="D172" s="237" t="s">
        <v>250</v>
      </c>
      <c r="E172" s="238" t="s">
        <v>19</v>
      </c>
      <c r="F172" s="239" t="s">
        <v>1581</v>
      </c>
      <c r="G172" s="236"/>
      <c r="H172" s="240">
        <v>26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250</v>
      </c>
      <c r="AU172" s="246" t="s">
        <v>83</v>
      </c>
      <c r="AV172" s="13" t="s">
        <v>83</v>
      </c>
      <c r="AW172" s="13" t="s">
        <v>36</v>
      </c>
      <c r="AX172" s="13" t="s">
        <v>79</v>
      </c>
      <c r="AY172" s="246" t="s">
        <v>205</v>
      </c>
    </row>
    <row r="173" s="2" customFormat="1" ht="21.75" customHeight="1">
      <c r="A173" s="39"/>
      <c r="B173" s="40"/>
      <c r="C173" s="213" t="s">
        <v>393</v>
      </c>
      <c r="D173" s="213" t="s">
        <v>208</v>
      </c>
      <c r="E173" s="214" t="s">
        <v>1582</v>
      </c>
      <c r="F173" s="215" t="s">
        <v>1583</v>
      </c>
      <c r="G173" s="216" t="s">
        <v>260</v>
      </c>
      <c r="H173" s="217">
        <v>48</v>
      </c>
      <c r="I173" s="218"/>
      <c r="J173" s="219">
        <f>ROUND(I173*H173,2)</f>
        <v>0</v>
      </c>
      <c r="K173" s="215" t="s">
        <v>212</v>
      </c>
      <c r="L173" s="45"/>
      <c r="M173" s="220" t="s">
        <v>19</v>
      </c>
      <c r="N173" s="221" t="s">
        <v>46</v>
      </c>
      <c r="O173" s="85"/>
      <c r="P173" s="222">
        <f>O173*H173</f>
        <v>0</v>
      </c>
      <c r="Q173" s="222">
        <v>0.00038000000000000002</v>
      </c>
      <c r="R173" s="222">
        <f>Q173*H173</f>
        <v>0.018239999999999999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149</v>
      </c>
      <c r="AT173" s="224" t="s">
        <v>208</v>
      </c>
      <c r="AU173" s="224" t="s">
        <v>83</v>
      </c>
      <c r="AY173" s="18" t="s">
        <v>205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149</v>
      </c>
      <c r="BM173" s="224" t="s">
        <v>1584</v>
      </c>
    </row>
    <row r="174" s="2" customFormat="1">
      <c r="A174" s="39"/>
      <c r="B174" s="40"/>
      <c r="C174" s="41"/>
      <c r="D174" s="226" t="s">
        <v>215</v>
      </c>
      <c r="E174" s="41"/>
      <c r="F174" s="227" t="s">
        <v>1585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215</v>
      </c>
      <c r="AU174" s="18" t="s">
        <v>83</v>
      </c>
    </row>
    <row r="175" s="13" customFormat="1">
      <c r="A175" s="13"/>
      <c r="B175" s="235"/>
      <c r="C175" s="236"/>
      <c r="D175" s="237" t="s">
        <v>250</v>
      </c>
      <c r="E175" s="238" t="s">
        <v>19</v>
      </c>
      <c r="F175" s="239" t="s">
        <v>1586</v>
      </c>
      <c r="G175" s="236"/>
      <c r="H175" s="240">
        <v>48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250</v>
      </c>
      <c r="AU175" s="246" t="s">
        <v>83</v>
      </c>
      <c r="AV175" s="13" t="s">
        <v>83</v>
      </c>
      <c r="AW175" s="13" t="s">
        <v>36</v>
      </c>
      <c r="AX175" s="13" t="s">
        <v>79</v>
      </c>
      <c r="AY175" s="246" t="s">
        <v>205</v>
      </c>
    </row>
    <row r="176" s="2" customFormat="1" ht="24.15" customHeight="1">
      <c r="A176" s="39"/>
      <c r="B176" s="40"/>
      <c r="C176" s="213" t="s">
        <v>399</v>
      </c>
      <c r="D176" s="213" t="s">
        <v>208</v>
      </c>
      <c r="E176" s="214" t="s">
        <v>377</v>
      </c>
      <c r="F176" s="215" t="s">
        <v>378</v>
      </c>
      <c r="G176" s="216" t="s">
        <v>260</v>
      </c>
      <c r="H176" s="217">
        <v>74</v>
      </c>
      <c r="I176" s="218"/>
      <c r="J176" s="219">
        <f>ROUND(I176*H176,2)</f>
        <v>0</v>
      </c>
      <c r="K176" s="215" t="s">
        <v>212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149</v>
      </c>
      <c r="AT176" s="224" t="s">
        <v>208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1131</v>
      </c>
    </row>
    <row r="177" s="2" customFormat="1">
      <c r="A177" s="39"/>
      <c r="B177" s="40"/>
      <c r="C177" s="41"/>
      <c r="D177" s="226" t="s">
        <v>215</v>
      </c>
      <c r="E177" s="41"/>
      <c r="F177" s="227" t="s">
        <v>380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83</v>
      </c>
    </row>
    <row r="178" s="13" customFormat="1">
      <c r="A178" s="13"/>
      <c r="B178" s="235"/>
      <c r="C178" s="236"/>
      <c r="D178" s="237" t="s">
        <v>250</v>
      </c>
      <c r="E178" s="238" t="s">
        <v>19</v>
      </c>
      <c r="F178" s="239" t="s">
        <v>1587</v>
      </c>
      <c r="G178" s="236"/>
      <c r="H178" s="240">
        <v>74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250</v>
      </c>
      <c r="AU178" s="246" t="s">
        <v>83</v>
      </c>
      <c r="AV178" s="13" t="s">
        <v>83</v>
      </c>
      <c r="AW178" s="13" t="s">
        <v>36</v>
      </c>
      <c r="AX178" s="13" t="s">
        <v>79</v>
      </c>
      <c r="AY178" s="246" t="s">
        <v>205</v>
      </c>
    </row>
    <row r="179" s="2" customFormat="1" ht="24.15" customHeight="1">
      <c r="A179" s="39"/>
      <c r="B179" s="40"/>
      <c r="C179" s="213" t="s">
        <v>406</v>
      </c>
      <c r="D179" s="213" t="s">
        <v>208</v>
      </c>
      <c r="E179" s="214" t="s">
        <v>382</v>
      </c>
      <c r="F179" s="215" t="s">
        <v>383</v>
      </c>
      <c r="G179" s="216" t="s">
        <v>260</v>
      </c>
      <c r="H179" s="217">
        <v>23</v>
      </c>
      <c r="I179" s="218"/>
      <c r="J179" s="219">
        <f>ROUND(I179*H179,2)</f>
        <v>0</v>
      </c>
      <c r="K179" s="215" t="s">
        <v>212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0.15540000000000001</v>
      </c>
      <c r="R179" s="222">
        <f>Q179*H179</f>
        <v>3.5742000000000003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149</v>
      </c>
      <c r="AT179" s="224" t="s">
        <v>208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1139</v>
      </c>
    </row>
    <row r="180" s="2" customFormat="1">
      <c r="A180" s="39"/>
      <c r="B180" s="40"/>
      <c r="C180" s="41"/>
      <c r="D180" s="226" t="s">
        <v>215</v>
      </c>
      <c r="E180" s="41"/>
      <c r="F180" s="227" t="s">
        <v>385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83</v>
      </c>
    </row>
    <row r="181" s="13" customFormat="1">
      <c r="A181" s="13"/>
      <c r="B181" s="235"/>
      <c r="C181" s="236"/>
      <c r="D181" s="237" t="s">
        <v>250</v>
      </c>
      <c r="E181" s="238" t="s">
        <v>19</v>
      </c>
      <c r="F181" s="239" t="s">
        <v>1588</v>
      </c>
      <c r="G181" s="236"/>
      <c r="H181" s="240">
        <v>23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250</v>
      </c>
      <c r="AU181" s="246" t="s">
        <v>83</v>
      </c>
      <c r="AV181" s="13" t="s">
        <v>83</v>
      </c>
      <c r="AW181" s="13" t="s">
        <v>36</v>
      </c>
      <c r="AX181" s="13" t="s">
        <v>79</v>
      </c>
      <c r="AY181" s="246" t="s">
        <v>205</v>
      </c>
    </row>
    <row r="182" s="2" customFormat="1" ht="16.5" customHeight="1">
      <c r="A182" s="39"/>
      <c r="B182" s="40"/>
      <c r="C182" s="258" t="s">
        <v>411</v>
      </c>
      <c r="D182" s="258" t="s">
        <v>298</v>
      </c>
      <c r="E182" s="259" t="s">
        <v>388</v>
      </c>
      <c r="F182" s="260" t="s">
        <v>389</v>
      </c>
      <c r="G182" s="261" t="s">
        <v>260</v>
      </c>
      <c r="H182" s="262">
        <v>23.460000000000001</v>
      </c>
      <c r="I182" s="263"/>
      <c r="J182" s="264">
        <f>ROUND(I182*H182,2)</f>
        <v>0</v>
      </c>
      <c r="K182" s="260" t="s">
        <v>212</v>
      </c>
      <c r="L182" s="265"/>
      <c r="M182" s="266" t="s">
        <v>19</v>
      </c>
      <c r="N182" s="267" t="s">
        <v>46</v>
      </c>
      <c r="O182" s="85"/>
      <c r="P182" s="222">
        <f>O182*H182</f>
        <v>0</v>
      </c>
      <c r="Q182" s="222">
        <v>0.080000000000000002</v>
      </c>
      <c r="R182" s="222">
        <f>Q182*H182</f>
        <v>1.8768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286</v>
      </c>
      <c r="AT182" s="224" t="s">
        <v>298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1143</v>
      </c>
    </row>
    <row r="183" s="13" customFormat="1">
      <c r="A183" s="13"/>
      <c r="B183" s="235"/>
      <c r="C183" s="236"/>
      <c r="D183" s="237" t="s">
        <v>250</v>
      </c>
      <c r="E183" s="236"/>
      <c r="F183" s="239" t="s">
        <v>1589</v>
      </c>
      <c r="G183" s="236"/>
      <c r="H183" s="240">
        <v>23.460000000000001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250</v>
      </c>
      <c r="AU183" s="246" t="s">
        <v>83</v>
      </c>
      <c r="AV183" s="13" t="s">
        <v>83</v>
      </c>
      <c r="AW183" s="13" t="s">
        <v>4</v>
      </c>
      <c r="AX183" s="13" t="s">
        <v>79</v>
      </c>
      <c r="AY183" s="246" t="s">
        <v>205</v>
      </c>
    </row>
    <row r="184" s="2" customFormat="1" ht="33" customHeight="1">
      <c r="A184" s="39"/>
      <c r="B184" s="40"/>
      <c r="C184" s="213" t="s">
        <v>418</v>
      </c>
      <c r="D184" s="213" t="s">
        <v>208</v>
      </c>
      <c r="E184" s="214" t="s">
        <v>1590</v>
      </c>
      <c r="F184" s="215" t="s">
        <v>1591</v>
      </c>
      <c r="G184" s="216" t="s">
        <v>260</v>
      </c>
      <c r="H184" s="217">
        <v>36.100000000000001</v>
      </c>
      <c r="I184" s="218"/>
      <c r="J184" s="219">
        <f>ROUND(I184*H184,2)</f>
        <v>0</v>
      </c>
      <c r="K184" s="215" t="s">
        <v>212</v>
      </c>
      <c r="L184" s="45"/>
      <c r="M184" s="220" t="s">
        <v>19</v>
      </c>
      <c r="N184" s="221" t="s">
        <v>46</v>
      </c>
      <c r="O184" s="85"/>
      <c r="P184" s="222">
        <f>O184*H184</f>
        <v>0</v>
      </c>
      <c r="Q184" s="222">
        <v>0.00059999999999999995</v>
      </c>
      <c r="R184" s="222">
        <f>Q184*H184</f>
        <v>0.021659999999999999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149</v>
      </c>
      <c r="AT184" s="224" t="s">
        <v>208</v>
      </c>
      <c r="AU184" s="224" t="s">
        <v>83</v>
      </c>
      <c r="AY184" s="18" t="s">
        <v>205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149</v>
      </c>
      <c r="BM184" s="224" t="s">
        <v>1592</v>
      </c>
    </row>
    <row r="185" s="2" customFormat="1">
      <c r="A185" s="39"/>
      <c r="B185" s="40"/>
      <c r="C185" s="41"/>
      <c r="D185" s="226" t="s">
        <v>215</v>
      </c>
      <c r="E185" s="41"/>
      <c r="F185" s="227" t="s">
        <v>1593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215</v>
      </c>
      <c r="AU185" s="18" t="s">
        <v>83</v>
      </c>
    </row>
    <row r="186" s="13" customFormat="1">
      <c r="A186" s="13"/>
      <c r="B186" s="235"/>
      <c r="C186" s="236"/>
      <c r="D186" s="237" t="s">
        <v>250</v>
      </c>
      <c r="E186" s="238" t="s">
        <v>19</v>
      </c>
      <c r="F186" s="239" t="s">
        <v>1594</v>
      </c>
      <c r="G186" s="236"/>
      <c r="H186" s="240">
        <v>36.100000000000001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36</v>
      </c>
      <c r="AX186" s="13" t="s">
        <v>79</v>
      </c>
      <c r="AY186" s="246" t="s">
        <v>205</v>
      </c>
    </row>
    <row r="187" s="2" customFormat="1" ht="16.5" customHeight="1">
      <c r="A187" s="39"/>
      <c r="B187" s="40"/>
      <c r="C187" s="213" t="s">
        <v>425</v>
      </c>
      <c r="D187" s="213" t="s">
        <v>208</v>
      </c>
      <c r="E187" s="214" t="s">
        <v>1362</v>
      </c>
      <c r="F187" s="215" t="s">
        <v>1363</v>
      </c>
      <c r="G187" s="216" t="s">
        <v>260</v>
      </c>
      <c r="H187" s="217">
        <v>36.100000000000001</v>
      </c>
      <c r="I187" s="218"/>
      <c r="J187" s="219">
        <f>ROUND(I187*H187,2)</f>
        <v>0</v>
      </c>
      <c r="K187" s="215" t="s">
        <v>212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149</v>
      </c>
      <c r="AT187" s="224" t="s">
        <v>208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1595</v>
      </c>
    </row>
    <row r="188" s="2" customFormat="1">
      <c r="A188" s="39"/>
      <c r="B188" s="40"/>
      <c r="C188" s="41"/>
      <c r="D188" s="226" t="s">
        <v>215</v>
      </c>
      <c r="E188" s="41"/>
      <c r="F188" s="227" t="s">
        <v>1365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215</v>
      </c>
      <c r="AU188" s="18" t="s">
        <v>83</v>
      </c>
    </row>
    <row r="189" s="13" customFormat="1">
      <c r="A189" s="13"/>
      <c r="B189" s="235"/>
      <c r="C189" s="236"/>
      <c r="D189" s="237" t="s">
        <v>250</v>
      </c>
      <c r="E189" s="238" t="s">
        <v>19</v>
      </c>
      <c r="F189" s="239" t="s">
        <v>1596</v>
      </c>
      <c r="G189" s="236"/>
      <c r="H189" s="240">
        <v>36.100000000000001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250</v>
      </c>
      <c r="AU189" s="246" t="s">
        <v>83</v>
      </c>
      <c r="AV189" s="13" t="s">
        <v>83</v>
      </c>
      <c r="AW189" s="13" t="s">
        <v>36</v>
      </c>
      <c r="AX189" s="13" t="s">
        <v>79</v>
      </c>
      <c r="AY189" s="246" t="s">
        <v>205</v>
      </c>
    </row>
    <row r="190" s="12" customFormat="1" ht="22.8" customHeight="1">
      <c r="A190" s="12"/>
      <c r="B190" s="197"/>
      <c r="C190" s="198"/>
      <c r="D190" s="199" t="s">
        <v>74</v>
      </c>
      <c r="E190" s="211" t="s">
        <v>416</v>
      </c>
      <c r="F190" s="211" t="s">
        <v>417</v>
      </c>
      <c r="G190" s="198"/>
      <c r="H190" s="198"/>
      <c r="I190" s="201"/>
      <c r="J190" s="212">
        <f>BK190</f>
        <v>0</v>
      </c>
      <c r="K190" s="198"/>
      <c r="L190" s="203"/>
      <c r="M190" s="204"/>
      <c r="N190" s="205"/>
      <c r="O190" s="205"/>
      <c r="P190" s="206">
        <f>SUM(P191:P206)</f>
        <v>0</v>
      </c>
      <c r="Q190" s="205"/>
      <c r="R190" s="206">
        <f>SUM(R191:R206)</f>
        <v>0</v>
      </c>
      <c r="S190" s="205"/>
      <c r="T190" s="207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79</v>
      </c>
      <c r="AT190" s="209" t="s">
        <v>74</v>
      </c>
      <c r="AU190" s="209" t="s">
        <v>79</v>
      </c>
      <c r="AY190" s="208" t="s">
        <v>205</v>
      </c>
      <c r="BK190" s="210">
        <f>SUM(BK191:BK206)</f>
        <v>0</v>
      </c>
    </row>
    <row r="191" s="2" customFormat="1" ht="24.15" customHeight="1">
      <c r="A191" s="39"/>
      <c r="B191" s="40"/>
      <c r="C191" s="213" t="s">
        <v>431</v>
      </c>
      <c r="D191" s="213" t="s">
        <v>208</v>
      </c>
      <c r="E191" s="214" t="s">
        <v>537</v>
      </c>
      <c r="F191" s="215" t="s">
        <v>538</v>
      </c>
      <c r="G191" s="216" t="s">
        <v>301</v>
      </c>
      <c r="H191" s="217">
        <v>17.864000000000001</v>
      </c>
      <c r="I191" s="218"/>
      <c r="J191" s="219">
        <f>ROUND(I191*H191,2)</f>
        <v>0</v>
      </c>
      <c r="K191" s="215" t="s">
        <v>212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149</v>
      </c>
      <c r="AT191" s="224" t="s">
        <v>208</v>
      </c>
      <c r="AU191" s="224" t="s">
        <v>83</v>
      </c>
      <c r="AY191" s="18" t="s">
        <v>205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149</v>
      </c>
      <c r="BM191" s="224" t="s">
        <v>1186</v>
      </c>
    </row>
    <row r="192" s="2" customFormat="1">
      <c r="A192" s="39"/>
      <c r="B192" s="40"/>
      <c r="C192" s="41"/>
      <c r="D192" s="226" t="s">
        <v>215</v>
      </c>
      <c r="E192" s="41"/>
      <c r="F192" s="227" t="s">
        <v>540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215</v>
      </c>
      <c r="AU192" s="18" t="s">
        <v>83</v>
      </c>
    </row>
    <row r="193" s="13" customFormat="1">
      <c r="A193" s="13"/>
      <c r="B193" s="235"/>
      <c r="C193" s="236"/>
      <c r="D193" s="237" t="s">
        <v>250</v>
      </c>
      <c r="E193" s="238" t="s">
        <v>19</v>
      </c>
      <c r="F193" s="239" t="s">
        <v>1597</v>
      </c>
      <c r="G193" s="236"/>
      <c r="H193" s="240">
        <v>17.864000000000001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250</v>
      </c>
      <c r="AU193" s="246" t="s">
        <v>83</v>
      </c>
      <c r="AV193" s="13" t="s">
        <v>83</v>
      </c>
      <c r="AW193" s="13" t="s">
        <v>36</v>
      </c>
      <c r="AX193" s="13" t="s">
        <v>79</v>
      </c>
      <c r="AY193" s="246" t="s">
        <v>205</v>
      </c>
    </row>
    <row r="194" s="2" customFormat="1" ht="24.15" customHeight="1">
      <c r="A194" s="39"/>
      <c r="B194" s="40"/>
      <c r="C194" s="213" t="s">
        <v>438</v>
      </c>
      <c r="D194" s="213" t="s">
        <v>208</v>
      </c>
      <c r="E194" s="214" t="s">
        <v>543</v>
      </c>
      <c r="F194" s="215" t="s">
        <v>427</v>
      </c>
      <c r="G194" s="216" t="s">
        <v>301</v>
      </c>
      <c r="H194" s="217">
        <v>696.69600000000003</v>
      </c>
      <c r="I194" s="218"/>
      <c r="J194" s="219">
        <f>ROUND(I194*H194,2)</f>
        <v>0</v>
      </c>
      <c r="K194" s="215" t="s">
        <v>212</v>
      </c>
      <c r="L194" s="45"/>
      <c r="M194" s="220" t="s">
        <v>19</v>
      </c>
      <c r="N194" s="221" t="s">
        <v>46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149</v>
      </c>
      <c r="AT194" s="224" t="s">
        <v>208</v>
      </c>
      <c r="AU194" s="224" t="s">
        <v>83</v>
      </c>
      <c r="AY194" s="18" t="s">
        <v>205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149</v>
      </c>
      <c r="BM194" s="224" t="s">
        <v>1189</v>
      </c>
    </row>
    <row r="195" s="2" customFormat="1">
      <c r="A195" s="39"/>
      <c r="B195" s="40"/>
      <c r="C195" s="41"/>
      <c r="D195" s="226" t="s">
        <v>215</v>
      </c>
      <c r="E195" s="41"/>
      <c r="F195" s="227" t="s">
        <v>545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215</v>
      </c>
      <c r="AU195" s="18" t="s">
        <v>83</v>
      </c>
    </row>
    <row r="196" s="13" customFormat="1">
      <c r="A196" s="13"/>
      <c r="B196" s="235"/>
      <c r="C196" s="236"/>
      <c r="D196" s="237" t="s">
        <v>250</v>
      </c>
      <c r="E196" s="236"/>
      <c r="F196" s="239" t="s">
        <v>1598</v>
      </c>
      <c r="G196" s="236"/>
      <c r="H196" s="240">
        <v>696.69600000000003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250</v>
      </c>
      <c r="AU196" s="246" t="s">
        <v>83</v>
      </c>
      <c r="AV196" s="13" t="s">
        <v>83</v>
      </c>
      <c r="AW196" s="13" t="s">
        <v>4</v>
      </c>
      <c r="AX196" s="13" t="s">
        <v>79</v>
      </c>
      <c r="AY196" s="246" t="s">
        <v>205</v>
      </c>
    </row>
    <row r="197" s="2" customFormat="1" ht="24.15" customHeight="1">
      <c r="A197" s="39"/>
      <c r="B197" s="40"/>
      <c r="C197" s="213" t="s">
        <v>525</v>
      </c>
      <c r="D197" s="213" t="s">
        <v>208</v>
      </c>
      <c r="E197" s="214" t="s">
        <v>419</v>
      </c>
      <c r="F197" s="215" t="s">
        <v>420</v>
      </c>
      <c r="G197" s="216" t="s">
        <v>301</v>
      </c>
      <c r="H197" s="217">
        <v>44.75</v>
      </c>
      <c r="I197" s="218"/>
      <c r="J197" s="219">
        <f>ROUND(I197*H197,2)</f>
        <v>0</v>
      </c>
      <c r="K197" s="215" t="s">
        <v>212</v>
      </c>
      <c r="L197" s="45"/>
      <c r="M197" s="220" t="s">
        <v>19</v>
      </c>
      <c r="N197" s="221" t="s">
        <v>46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149</v>
      </c>
      <c r="AT197" s="224" t="s">
        <v>208</v>
      </c>
      <c r="AU197" s="224" t="s">
        <v>83</v>
      </c>
      <c r="AY197" s="18" t="s">
        <v>205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149</v>
      </c>
      <c r="BM197" s="224" t="s">
        <v>1192</v>
      </c>
    </row>
    <row r="198" s="2" customFormat="1">
      <c r="A198" s="39"/>
      <c r="B198" s="40"/>
      <c r="C198" s="41"/>
      <c r="D198" s="226" t="s">
        <v>215</v>
      </c>
      <c r="E198" s="41"/>
      <c r="F198" s="227" t="s">
        <v>422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215</v>
      </c>
      <c r="AU198" s="18" t="s">
        <v>83</v>
      </c>
    </row>
    <row r="199" s="13" customFormat="1">
      <c r="A199" s="13"/>
      <c r="B199" s="235"/>
      <c r="C199" s="236"/>
      <c r="D199" s="237" t="s">
        <v>250</v>
      </c>
      <c r="E199" s="238" t="s">
        <v>19</v>
      </c>
      <c r="F199" s="239" t="s">
        <v>1599</v>
      </c>
      <c r="G199" s="236"/>
      <c r="H199" s="240">
        <v>25.283999999999999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250</v>
      </c>
      <c r="AU199" s="246" t="s">
        <v>83</v>
      </c>
      <c r="AV199" s="13" t="s">
        <v>83</v>
      </c>
      <c r="AW199" s="13" t="s">
        <v>36</v>
      </c>
      <c r="AX199" s="13" t="s">
        <v>75</v>
      </c>
      <c r="AY199" s="246" t="s">
        <v>205</v>
      </c>
    </row>
    <row r="200" s="13" customFormat="1">
      <c r="A200" s="13"/>
      <c r="B200" s="235"/>
      <c r="C200" s="236"/>
      <c r="D200" s="237" t="s">
        <v>250</v>
      </c>
      <c r="E200" s="238" t="s">
        <v>19</v>
      </c>
      <c r="F200" s="239" t="s">
        <v>1600</v>
      </c>
      <c r="G200" s="236"/>
      <c r="H200" s="240">
        <v>19.466000000000001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250</v>
      </c>
      <c r="AU200" s="246" t="s">
        <v>83</v>
      </c>
      <c r="AV200" s="13" t="s">
        <v>83</v>
      </c>
      <c r="AW200" s="13" t="s">
        <v>36</v>
      </c>
      <c r="AX200" s="13" t="s">
        <v>75</v>
      </c>
      <c r="AY200" s="246" t="s">
        <v>205</v>
      </c>
    </row>
    <row r="201" s="14" customFormat="1">
      <c r="A201" s="14"/>
      <c r="B201" s="247"/>
      <c r="C201" s="248"/>
      <c r="D201" s="237" t="s">
        <v>250</v>
      </c>
      <c r="E201" s="249" t="s">
        <v>19</v>
      </c>
      <c r="F201" s="250" t="s">
        <v>253</v>
      </c>
      <c r="G201" s="248"/>
      <c r="H201" s="251">
        <v>44.75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250</v>
      </c>
      <c r="AU201" s="257" t="s">
        <v>83</v>
      </c>
      <c r="AV201" s="14" t="s">
        <v>149</v>
      </c>
      <c r="AW201" s="14" t="s">
        <v>36</v>
      </c>
      <c r="AX201" s="14" t="s">
        <v>79</v>
      </c>
      <c r="AY201" s="257" t="s">
        <v>205</v>
      </c>
    </row>
    <row r="202" s="2" customFormat="1" ht="24.15" customHeight="1">
      <c r="A202" s="39"/>
      <c r="B202" s="40"/>
      <c r="C202" s="213" t="s">
        <v>528</v>
      </c>
      <c r="D202" s="213" t="s">
        <v>208</v>
      </c>
      <c r="E202" s="214" t="s">
        <v>426</v>
      </c>
      <c r="F202" s="215" t="s">
        <v>427</v>
      </c>
      <c r="G202" s="216" t="s">
        <v>301</v>
      </c>
      <c r="H202" s="217">
        <v>1745.25</v>
      </c>
      <c r="I202" s="218"/>
      <c r="J202" s="219">
        <f>ROUND(I202*H202,2)</f>
        <v>0</v>
      </c>
      <c r="K202" s="215" t="s">
        <v>212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149</v>
      </c>
      <c r="AT202" s="224" t="s">
        <v>208</v>
      </c>
      <c r="AU202" s="224" t="s">
        <v>83</v>
      </c>
      <c r="AY202" s="18" t="s">
        <v>205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149</v>
      </c>
      <c r="BM202" s="224" t="s">
        <v>1198</v>
      </c>
    </row>
    <row r="203" s="2" customFormat="1">
      <c r="A203" s="39"/>
      <c r="B203" s="40"/>
      <c r="C203" s="41"/>
      <c r="D203" s="226" t="s">
        <v>215</v>
      </c>
      <c r="E203" s="41"/>
      <c r="F203" s="227" t="s">
        <v>429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215</v>
      </c>
      <c r="AU203" s="18" t="s">
        <v>83</v>
      </c>
    </row>
    <row r="204" s="13" customFormat="1">
      <c r="A204" s="13"/>
      <c r="B204" s="235"/>
      <c r="C204" s="236"/>
      <c r="D204" s="237" t="s">
        <v>250</v>
      </c>
      <c r="E204" s="236"/>
      <c r="F204" s="239" t="s">
        <v>1601</v>
      </c>
      <c r="G204" s="236"/>
      <c r="H204" s="240">
        <v>1745.25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250</v>
      </c>
      <c r="AU204" s="246" t="s">
        <v>83</v>
      </c>
      <c r="AV204" s="13" t="s">
        <v>83</v>
      </c>
      <c r="AW204" s="13" t="s">
        <v>4</v>
      </c>
      <c r="AX204" s="13" t="s">
        <v>79</v>
      </c>
      <c r="AY204" s="246" t="s">
        <v>205</v>
      </c>
    </row>
    <row r="205" s="2" customFormat="1" ht="16.5" customHeight="1">
      <c r="A205" s="39"/>
      <c r="B205" s="40"/>
      <c r="C205" s="213" t="s">
        <v>530</v>
      </c>
      <c r="D205" s="213" t="s">
        <v>208</v>
      </c>
      <c r="E205" s="214" t="s">
        <v>432</v>
      </c>
      <c r="F205" s="215" t="s">
        <v>433</v>
      </c>
      <c r="G205" s="216" t="s">
        <v>301</v>
      </c>
      <c r="H205" s="217">
        <v>62.613999999999997</v>
      </c>
      <c r="I205" s="218"/>
      <c r="J205" s="219">
        <f>ROUND(I205*H205,2)</f>
        <v>0</v>
      </c>
      <c r="K205" s="215" t="s">
        <v>212</v>
      </c>
      <c r="L205" s="45"/>
      <c r="M205" s="220" t="s">
        <v>19</v>
      </c>
      <c r="N205" s="221" t="s">
        <v>46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149</v>
      </c>
      <c r="AT205" s="224" t="s">
        <v>208</v>
      </c>
      <c r="AU205" s="224" t="s">
        <v>83</v>
      </c>
      <c r="AY205" s="18" t="s">
        <v>205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149</v>
      </c>
      <c r="BM205" s="224" t="s">
        <v>1201</v>
      </c>
    </row>
    <row r="206" s="2" customFormat="1">
      <c r="A206" s="39"/>
      <c r="B206" s="40"/>
      <c r="C206" s="41"/>
      <c r="D206" s="226" t="s">
        <v>215</v>
      </c>
      <c r="E206" s="41"/>
      <c r="F206" s="227" t="s">
        <v>435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215</v>
      </c>
      <c r="AU206" s="18" t="s">
        <v>83</v>
      </c>
    </row>
    <row r="207" s="12" customFormat="1" ht="22.8" customHeight="1">
      <c r="A207" s="12"/>
      <c r="B207" s="197"/>
      <c r="C207" s="198"/>
      <c r="D207" s="199" t="s">
        <v>74</v>
      </c>
      <c r="E207" s="211" t="s">
        <v>436</v>
      </c>
      <c r="F207" s="211" t="s">
        <v>437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SUM(P208:P209)</f>
        <v>0</v>
      </c>
      <c r="Q207" s="205"/>
      <c r="R207" s="206">
        <f>SUM(R208:R209)</f>
        <v>0</v>
      </c>
      <c r="S207" s="205"/>
      <c r="T207" s="207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79</v>
      </c>
      <c r="AT207" s="209" t="s">
        <v>74</v>
      </c>
      <c r="AU207" s="209" t="s">
        <v>79</v>
      </c>
      <c r="AY207" s="208" t="s">
        <v>205</v>
      </c>
      <c r="BK207" s="210">
        <f>SUM(BK208:BK209)</f>
        <v>0</v>
      </c>
    </row>
    <row r="208" s="2" customFormat="1" ht="24.15" customHeight="1">
      <c r="A208" s="39"/>
      <c r="B208" s="40"/>
      <c r="C208" s="213" t="s">
        <v>536</v>
      </c>
      <c r="D208" s="213" t="s">
        <v>208</v>
      </c>
      <c r="E208" s="214" t="s">
        <v>439</v>
      </c>
      <c r="F208" s="215" t="s">
        <v>440</v>
      </c>
      <c r="G208" s="216" t="s">
        <v>301</v>
      </c>
      <c r="H208" s="217">
        <v>5.931</v>
      </c>
      <c r="I208" s="218"/>
      <c r="J208" s="219">
        <f>ROUND(I208*H208,2)</f>
        <v>0</v>
      </c>
      <c r="K208" s="215" t="s">
        <v>212</v>
      </c>
      <c r="L208" s="45"/>
      <c r="M208" s="220" t="s">
        <v>19</v>
      </c>
      <c r="N208" s="221" t="s">
        <v>46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149</v>
      </c>
      <c r="AT208" s="224" t="s">
        <v>208</v>
      </c>
      <c r="AU208" s="224" t="s">
        <v>83</v>
      </c>
      <c r="AY208" s="18" t="s">
        <v>205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149</v>
      </c>
      <c r="BM208" s="224" t="s">
        <v>1203</v>
      </c>
    </row>
    <row r="209" s="2" customFormat="1">
      <c r="A209" s="39"/>
      <c r="B209" s="40"/>
      <c r="C209" s="41"/>
      <c r="D209" s="226" t="s">
        <v>215</v>
      </c>
      <c r="E209" s="41"/>
      <c r="F209" s="227" t="s">
        <v>442</v>
      </c>
      <c r="G209" s="41"/>
      <c r="H209" s="41"/>
      <c r="I209" s="228"/>
      <c r="J209" s="41"/>
      <c r="K209" s="41"/>
      <c r="L209" s="45"/>
      <c r="M209" s="231"/>
      <c r="N209" s="232"/>
      <c r="O209" s="233"/>
      <c r="P209" s="233"/>
      <c r="Q209" s="233"/>
      <c r="R209" s="233"/>
      <c r="S209" s="233"/>
      <c r="T209" s="23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215</v>
      </c>
      <c r="AU209" s="18" t="s">
        <v>83</v>
      </c>
    </row>
    <row r="210" s="2" customFormat="1" ht="6.96" customHeight="1">
      <c r="A210" s="3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nkMPxyvKJ5A+KYYzsIhA7O0M0oshPSU4zsGCMzRjWairjMCbOb2buQE5nv6FCdI7UM4+CpkcjffMVvOTzI1U5Q==" hashValue="E6p+mV8TK/5t/GkwiYgR+52vqX612Gb6JaGXSCGpPqbXc5IEvpUAIx/yRoXjWtn2sffDwVQkgCihzVdEXsx6qQ==" algorithmName="SHA-512" password="CC35"/>
  <autoFilter ref="C91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162"/>
    <hyperlink ref="F99" r:id="rId2" display="https://podminky.urs.cz/item/CS_URS_2023_01/113107170"/>
    <hyperlink ref="F102" r:id="rId3" display="https://podminky.urs.cz/item/CS_URS_2023_01/113107183"/>
    <hyperlink ref="F105" r:id="rId4" display="https://podminky.urs.cz/item/CS_URS_2023_01/113201111"/>
    <hyperlink ref="F108" r:id="rId5" display="https://podminky.urs.cz/item/CS_URS_2023_01/113202111"/>
    <hyperlink ref="F111" r:id="rId6" display="https://podminky.urs.cz/item/CS_URS_2023_01/121151113"/>
    <hyperlink ref="F114" r:id="rId7" display="https://podminky.urs.cz/item/CS_URS_2023_01/122251303"/>
    <hyperlink ref="F117" r:id="rId8" display="https://podminky.urs.cz/item/CS_URS_2023_01/162351103"/>
    <hyperlink ref="F120" r:id="rId9" display="https://podminky.urs.cz/item/CS_URS_2023_01/162751117"/>
    <hyperlink ref="F122" r:id="rId10" display="https://podminky.urs.cz/item/CS_URS_2023_01/162751119"/>
    <hyperlink ref="F125" r:id="rId11" display="https://podminky.urs.cz/item/CS_URS_2023_01/167151111"/>
    <hyperlink ref="F130" r:id="rId12" display="https://podminky.urs.cz/item/CS_URS_2023_01/171251201"/>
    <hyperlink ref="F135" r:id="rId13" display="https://podminky.urs.cz/item/CS_URS_2023_01/181152302"/>
    <hyperlink ref="F138" r:id="rId14" display="https://podminky.urs.cz/item/CS_URS_2023_01/181351007"/>
    <hyperlink ref="F140" r:id="rId15" display="https://podminky.urs.cz/item/CS_URS_2023_01/181411131"/>
    <hyperlink ref="F146" r:id="rId16" display="https://podminky.urs.cz/item/CS_URS_2023_01/564861111"/>
    <hyperlink ref="F149" r:id="rId17" display="https://podminky.urs.cz/item/CS_URS_2023_01/565145121"/>
    <hyperlink ref="F152" r:id="rId18" display="https://podminky.urs.cz/item/CS_URS_2023_01/567122111"/>
    <hyperlink ref="F155" r:id="rId19" display="https://podminky.urs.cz/item/CS_URS_2023_01/573191111"/>
    <hyperlink ref="F158" r:id="rId20" display="https://podminky.urs.cz/item/CS_URS_2023_01/573211106"/>
    <hyperlink ref="F161" r:id="rId21" display="https://podminky.urs.cz/item/CS_URS_2023_01/573211107"/>
    <hyperlink ref="F164" r:id="rId22" display="https://podminky.urs.cz/item/CS_URS_2023_01/577134121"/>
    <hyperlink ref="F168" r:id="rId23" display="https://podminky.urs.cz/item/CS_URS_2023_01/899331111"/>
    <hyperlink ref="F171" r:id="rId24" display="https://podminky.urs.cz/item/CS_URS_2023_01/915221112"/>
    <hyperlink ref="F174" r:id="rId25" display="https://podminky.urs.cz/item/CS_URS_2023_01/915221122"/>
    <hyperlink ref="F177" r:id="rId26" display="https://podminky.urs.cz/item/CS_URS_2023_01/915611111"/>
    <hyperlink ref="F180" r:id="rId27" display="https://podminky.urs.cz/item/CS_URS_2023_01/916131213"/>
    <hyperlink ref="F185" r:id="rId28" display="https://podminky.urs.cz/item/CS_URS_2023_01/919732221"/>
    <hyperlink ref="F188" r:id="rId29" display="https://podminky.urs.cz/item/CS_URS_2023_01/919735113"/>
    <hyperlink ref="F192" r:id="rId30" display="https://podminky.urs.cz/item/CS_URS_2023_01/997221551"/>
    <hyperlink ref="F195" r:id="rId31" display="https://podminky.urs.cz/item/CS_URS_2023_01/997221559"/>
    <hyperlink ref="F198" r:id="rId32" display="https://podminky.urs.cz/item/CS_URS_2023_01/997221561"/>
    <hyperlink ref="F203" r:id="rId33" display="https://podminky.urs.cz/item/CS_URS_2023_01/997221569"/>
    <hyperlink ref="F206" r:id="rId34" display="https://podminky.urs.cz/item/CS_URS_2023_01/997221611"/>
    <hyperlink ref="F209" r:id="rId3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ROUND((SUM(BE91:BE177)),  2)</f>
        <v>0</v>
      </c>
      <c r="G35" s="39"/>
      <c r="H35" s="39"/>
      <c r="I35" s="158">
        <v>0.20999999999999999</v>
      </c>
      <c r="J35" s="157">
        <f>ROUND(((SUM(BE91:BE177))*I35),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ROUND((SUM(BF91:BF177)),  2)</f>
        <v>0</v>
      </c>
      <c r="G36" s="39"/>
      <c r="H36" s="39"/>
      <c r="I36" s="158">
        <v>0.14999999999999999</v>
      </c>
      <c r="J36" s="157">
        <f>ROUND(((SUM(BF91:BF177))*I36),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ROUND((SUM(BG91:BG177)),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ROUND((SUM(BH91:BH177)),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ROUND((SUM(BI91:BI177)),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3.1 - Sjezd do MK - 1.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J151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J158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J175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1602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3.1 - Sjezd do MK - 1. sjezd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0.0077999999999999996</v>
      </c>
      <c r="S91" s="97"/>
      <c r="T91" s="195">
        <f>T92</f>
        <v>12.734000000000002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P93+P129+P151+P158+P175</f>
        <v>0</v>
      </c>
      <c r="Q92" s="205"/>
      <c r="R92" s="206">
        <f>R93+R129+R151+R158+R175</f>
        <v>0.0077999999999999996</v>
      </c>
      <c r="S92" s="205"/>
      <c r="T92" s="207">
        <f>T93+T129+T151+T158+T175</f>
        <v>12.734000000000002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BK93+BK129+BK151+BK158+BK175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SUM(P94:P128)</f>
        <v>0</v>
      </c>
      <c r="Q93" s="205"/>
      <c r="R93" s="206">
        <f>SUM(R94:R128)</f>
        <v>0</v>
      </c>
      <c r="S93" s="205"/>
      <c r="T93" s="207">
        <f>SUM(T94:T128)</f>
        <v>12.734000000000002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SUM(BK94:BK128)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444</v>
      </c>
      <c r="F94" s="215" t="s">
        <v>445</v>
      </c>
      <c r="G94" s="216" t="s">
        <v>247</v>
      </c>
      <c r="H94" s="217">
        <v>12.300000000000001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0.28999999999999998</v>
      </c>
      <c r="T94" s="223">
        <f>S94*H94</f>
        <v>3.5670000000000002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1604</v>
      </c>
    </row>
    <row r="95" s="2" customFormat="1">
      <c r="A95" s="39"/>
      <c r="B95" s="40"/>
      <c r="C95" s="41"/>
      <c r="D95" s="226" t="s">
        <v>215</v>
      </c>
      <c r="E95" s="41"/>
      <c r="F95" s="227" t="s">
        <v>447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1605</v>
      </c>
      <c r="G96" s="236"/>
      <c r="H96" s="240">
        <v>12.300000000000001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33" customHeight="1">
      <c r="A97" s="39"/>
      <c r="B97" s="40"/>
      <c r="C97" s="213" t="s">
        <v>83</v>
      </c>
      <c r="D97" s="213" t="s">
        <v>208</v>
      </c>
      <c r="E97" s="214" t="s">
        <v>450</v>
      </c>
      <c r="F97" s="215" t="s">
        <v>451</v>
      </c>
      <c r="G97" s="216" t="s">
        <v>247</v>
      </c>
      <c r="H97" s="217">
        <v>12.300000000000001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0.23999999999999999</v>
      </c>
      <c r="T97" s="223">
        <f>S97*H97</f>
        <v>2.952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1606</v>
      </c>
    </row>
    <row r="98" s="2" customFormat="1">
      <c r="A98" s="39"/>
      <c r="B98" s="40"/>
      <c r="C98" s="41"/>
      <c r="D98" s="226" t="s">
        <v>215</v>
      </c>
      <c r="E98" s="41"/>
      <c r="F98" s="227" t="s">
        <v>453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1605</v>
      </c>
      <c r="G99" s="236"/>
      <c r="H99" s="240">
        <v>12.300000000000001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33" customHeight="1">
      <c r="A100" s="39"/>
      <c r="B100" s="40"/>
      <c r="C100" s="213" t="s">
        <v>126</v>
      </c>
      <c r="D100" s="213" t="s">
        <v>208</v>
      </c>
      <c r="E100" s="214" t="s">
        <v>245</v>
      </c>
      <c r="F100" s="215" t="s">
        <v>246</v>
      </c>
      <c r="G100" s="216" t="s">
        <v>247</v>
      </c>
      <c r="H100" s="217">
        <v>0.90000000000000002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0.32500000000000001</v>
      </c>
      <c r="T100" s="223">
        <f>S100*H100</f>
        <v>0.29250000000000004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248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249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1607</v>
      </c>
      <c r="G102" s="236"/>
      <c r="H102" s="240">
        <v>0.90000000000000002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33" customHeight="1">
      <c r="A103" s="39"/>
      <c r="B103" s="40"/>
      <c r="C103" s="213" t="s">
        <v>149</v>
      </c>
      <c r="D103" s="213" t="s">
        <v>208</v>
      </c>
      <c r="E103" s="214" t="s">
        <v>254</v>
      </c>
      <c r="F103" s="215" t="s">
        <v>255</v>
      </c>
      <c r="G103" s="216" t="s">
        <v>247</v>
      </c>
      <c r="H103" s="217">
        <v>0.90000000000000002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0.098000000000000004</v>
      </c>
      <c r="T103" s="223">
        <f>S103*H103</f>
        <v>0.088200000000000001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256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257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1607</v>
      </c>
      <c r="G105" s="236"/>
      <c r="H105" s="240">
        <v>0.90000000000000002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79</v>
      </c>
      <c r="AY105" s="246" t="s">
        <v>205</v>
      </c>
    </row>
    <row r="106" s="2" customFormat="1" ht="33" customHeight="1">
      <c r="A106" s="39"/>
      <c r="B106" s="40"/>
      <c r="C106" s="213" t="s">
        <v>204</v>
      </c>
      <c r="D106" s="213" t="s">
        <v>208</v>
      </c>
      <c r="E106" s="214" t="s">
        <v>457</v>
      </c>
      <c r="F106" s="215" t="s">
        <v>458</v>
      </c>
      <c r="G106" s="216" t="s">
        <v>247</v>
      </c>
      <c r="H106" s="217">
        <v>12.300000000000001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0.316</v>
      </c>
      <c r="T106" s="223">
        <f>S106*H106</f>
        <v>3.8868000000000005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1608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460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1605</v>
      </c>
      <c r="G108" s="236"/>
      <c r="H108" s="240">
        <v>12.300000000000001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79</v>
      </c>
      <c r="AY108" s="246" t="s">
        <v>205</v>
      </c>
    </row>
    <row r="109" s="2" customFormat="1" ht="24.15" customHeight="1">
      <c r="A109" s="39"/>
      <c r="B109" s="40"/>
      <c r="C109" s="213" t="s">
        <v>275</v>
      </c>
      <c r="D109" s="213" t="s">
        <v>208</v>
      </c>
      <c r="E109" s="214" t="s">
        <v>258</v>
      </c>
      <c r="F109" s="215" t="s">
        <v>259</v>
      </c>
      <c r="G109" s="216" t="s">
        <v>260</v>
      </c>
      <c r="H109" s="217">
        <v>9.5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0.20499999999999999</v>
      </c>
      <c r="T109" s="223">
        <f>S109*H109</f>
        <v>1.9474999999999998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261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262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13" customFormat="1">
      <c r="A111" s="13"/>
      <c r="B111" s="235"/>
      <c r="C111" s="236"/>
      <c r="D111" s="237" t="s">
        <v>250</v>
      </c>
      <c r="E111" s="238" t="s">
        <v>19</v>
      </c>
      <c r="F111" s="239" t="s">
        <v>1609</v>
      </c>
      <c r="G111" s="236"/>
      <c r="H111" s="240">
        <v>9.5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250</v>
      </c>
      <c r="AU111" s="246" t="s">
        <v>83</v>
      </c>
      <c r="AV111" s="13" t="s">
        <v>83</v>
      </c>
      <c r="AW111" s="13" t="s">
        <v>36</v>
      </c>
      <c r="AX111" s="13" t="s">
        <v>79</v>
      </c>
      <c r="AY111" s="246" t="s">
        <v>205</v>
      </c>
    </row>
    <row r="112" s="2" customFormat="1" ht="24.15" customHeight="1">
      <c r="A112" s="39"/>
      <c r="B112" s="40"/>
      <c r="C112" s="213" t="s">
        <v>280</v>
      </c>
      <c r="D112" s="213" t="s">
        <v>208</v>
      </c>
      <c r="E112" s="214" t="s">
        <v>265</v>
      </c>
      <c r="F112" s="215" t="s">
        <v>266</v>
      </c>
      <c r="G112" s="216" t="s">
        <v>267</v>
      </c>
      <c r="H112" s="217">
        <v>0.70499999999999996</v>
      </c>
      <c r="I112" s="218"/>
      <c r="J112" s="219">
        <f>ROUND(I112*H112,2)</f>
        <v>0</v>
      </c>
      <c r="K112" s="215" t="s">
        <v>212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149</v>
      </c>
      <c r="AT112" s="224" t="s">
        <v>208</v>
      </c>
      <c r="AU112" s="224" t="s">
        <v>83</v>
      </c>
      <c r="AY112" s="18" t="s">
        <v>205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149</v>
      </c>
      <c r="BM112" s="224" t="s">
        <v>268</v>
      </c>
    </row>
    <row r="113" s="2" customFormat="1">
      <c r="A113" s="39"/>
      <c r="B113" s="40"/>
      <c r="C113" s="41"/>
      <c r="D113" s="226" t="s">
        <v>215</v>
      </c>
      <c r="E113" s="41"/>
      <c r="F113" s="227" t="s">
        <v>269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215</v>
      </c>
      <c r="AU113" s="18" t="s">
        <v>83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1610</v>
      </c>
      <c r="G114" s="236"/>
      <c r="H114" s="240">
        <v>0.70499999999999996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79</v>
      </c>
      <c r="AY114" s="246" t="s">
        <v>205</v>
      </c>
    </row>
    <row r="115" s="2" customFormat="1" ht="24.15" customHeight="1">
      <c r="A115" s="39"/>
      <c r="B115" s="40"/>
      <c r="C115" s="213" t="s">
        <v>286</v>
      </c>
      <c r="D115" s="213" t="s">
        <v>208</v>
      </c>
      <c r="E115" s="214" t="s">
        <v>271</v>
      </c>
      <c r="F115" s="215" t="s">
        <v>272</v>
      </c>
      <c r="G115" s="216" t="s">
        <v>267</v>
      </c>
      <c r="H115" s="217">
        <v>0.70499999999999996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273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274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2" customFormat="1" ht="37.8" customHeight="1">
      <c r="A117" s="39"/>
      <c r="B117" s="40"/>
      <c r="C117" s="213" t="s">
        <v>291</v>
      </c>
      <c r="D117" s="213" t="s">
        <v>208</v>
      </c>
      <c r="E117" s="214" t="s">
        <v>276</v>
      </c>
      <c r="F117" s="215" t="s">
        <v>277</v>
      </c>
      <c r="G117" s="216" t="s">
        <v>267</v>
      </c>
      <c r="H117" s="217">
        <v>0.70499999999999996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278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279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2" customFormat="1" ht="37.8" customHeight="1">
      <c r="A119" s="39"/>
      <c r="B119" s="40"/>
      <c r="C119" s="213" t="s">
        <v>297</v>
      </c>
      <c r="D119" s="213" t="s">
        <v>208</v>
      </c>
      <c r="E119" s="214" t="s">
        <v>281</v>
      </c>
      <c r="F119" s="215" t="s">
        <v>282</v>
      </c>
      <c r="G119" s="216" t="s">
        <v>267</v>
      </c>
      <c r="H119" s="217">
        <v>21.149999999999999</v>
      </c>
      <c r="I119" s="218"/>
      <c r="J119" s="219">
        <f>ROUND(I119*H119,2)</f>
        <v>0</v>
      </c>
      <c r="K119" s="215" t="s">
        <v>212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149</v>
      </c>
      <c r="AT119" s="224" t="s">
        <v>208</v>
      </c>
      <c r="AU119" s="224" t="s">
        <v>83</v>
      </c>
      <c r="AY119" s="18" t="s">
        <v>205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149</v>
      </c>
      <c r="BM119" s="224" t="s">
        <v>283</v>
      </c>
    </row>
    <row r="120" s="2" customFormat="1">
      <c r="A120" s="39"/>
      <c r="B120" s="40"/>
      <c r="C120" s="41"/>
      <c r="D120" s="226" t="s">
        <v>215</v>
      </c>
      <c r="E120" s="41"/>
      <c r="F120" s="227" t="s">
        <v>284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215</v>
      </c>
      <c r="AU120" s="18" t="s">
        <v>83</v>
      </c>
    </row>
    <row r="121" s="13" customFormat="1">
      <c r="A121" s="13"/>
      <c r="B121" s="235"/>
      <c r="C121" s="236"/>
      <c r="D121" s="237" t="s">
        <v>250</v>
      </c>
      <c r="E121" s="236"/>
      <c r="F121" s="239" t="s">
        <v>1611</v>
      </c>
      <c r="G121" s="236"/>
      <c r="H121" s="240">
        <v>21.149999999999999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250</v>
      </c>
      <c r="AU121" s="246" t="s">
        <v>83</v>
      </c>
      <c r="AV121" s="13" t="s">
        <v>83</v>
      </c>
      <c r="AW121" s="13" t="s">
        <v>4</v>
      </c>
      <c r="AX121" s="13" t="s">
        <v>79</v>
      </c>
      <c r="AY121" s="246" t="s">
        <v>205</v>
      </c>
    </row>
    <row r="122" s="2" customFormat="1" ht="24.15" customHeight="1">
      <c r="A122" s="39"/>
      <c r="B122" s="40"/>
      <c r="C122" s="213" t="s">
        <v>304</v>
      </c>
      <c r="D122" s="213" t="s">
        <v>208</v>
      </c>
      <c r="E122" s="214" t="s">
        <v>287</v>
      </c>
      <c r="F122" s="215" t="s">
        <v>288</v>
      </c>
      <c r="G122" s="216" t="s">
        <v>267</v>
      </c>
      <c r="H122" s="217">
        <v>0.70499999999999996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289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290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2" customFormat="1" ht="24.15" customHeight="1">
      <c r="A124" s="39"/>
      <c r="B124" s="40"/>
      <c r="C124" s="213" t="s">
        <v>309</v>
      </c>
      <c r="D124" s="213" t="s">
        <v>208</v>
      </c>
      <c r="E124" s="214" t="s">
        <v>305</v>
      </c>
      <c r="F124" s="215" t="s">
        <v>306</v>
      </c>
      <c r="G124" s="216" t="s">
        <v>267</v>
      </c>
      <c r="H124" s="217">
        <v>0.70499999999999996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307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308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2" customFormat="1" ht="16.5" customHeight="1">
      <c r="A126" s="39"/>
      <c r="B126" s="40"/>
      <c r="C126" s="213" t="s">
        <v>316</v>
      </c>
      <c r="D126" s="213" t="s">
        <v>208</v>
      </c>
      <c r="E126" s="214" t="s">
        <v>310</v>
      </c>
      <c r="F126" s="215" t="s">
        <v>311</v>
      </c>
      <c r="G126" s="216" t="s">
        <v>247</v>
      </c>
      <c r="H126" s="217">
        <v>14.1</v>
      </c>
      <c r="I126" s="218"/>
      <c r="J126" s="219">
        <f>ROUND(I126*H126,2)</f>
        <v>0</v>
      </c>
      <c r="K126" s="215" t="s">
        <v>212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149</v>
      </c>
      <c r="AT126" s="224" t="s">
        <v>208</v>
      </c>
      <c r="AU126" s="224" t="s">
        <v>83</v>
      </c>
      <c r="AY126" s="18" t="s">
        <v>205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149</v>
      </c>
      <c r="BM126" s="224" t="s">
        <v>312</v>
      </c>
    </row>
    <row r="127" s="2" customFormat="1">
      <c r="A127" s="39"/>
      <c r="B127" s="40"/>
      <c r="C127" s="41"/>
      <c r="D127" s="226" t="s">
        <v>215</v>
      </c>
      <c r="E127" s="41"/>
      <c r="F127" s="227" t="s">
        <v>313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215</v>
      </c>
      <c r="AU127" s="18" t="s">
        <v>83</v>
      </c>
    </row>
    <row r="128" s="13" customFormat="1">
      <c r="A128" s="13"/>
      <c r="B128" s="235"/>
      <c r="C128" s="236"/>
      <c r="D128" s="237" t="s">
        <v>250</v>
      </c>
      <c r="E128" s="238" t="s">
        <v>19</v>
      </c>
      <c r="F128" s="239" t="s">
        <v>1612</v>
      </c>
      <c r="G128" s="236"/>
      <c r="H128" s="240">
        <v>14.1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250</v>
      </c>
      <c r="AU128" s="246" t="s">
        <v>83</v>
      </c>
      <c r="AV128" s="13" t="s">
        <v>83</v>
      </c>
      <c r="AW128" s="13" t="s">
        <v>36</v>
      </c>
      <c r="AX128" s="13" t="s">
        <v>79</v>
      </c>
      <c r="AY128" s="246" t="s">
        <v>205</v>
      </c>
    </row>
    <row r="129" s="12" customFormat="1" ht="22.8" customHeight="1">
      <c r="A129" s="12"/>
      <c r="B129" s="197"/>
      <c r="C129" s="198"/>
      <c r="D129" s="199" t="s">
        <v>74</v>
      </c>
      <c r="E129" s="211" t="s">
        <v>204</v>
      </c>
      <c r="F129" s="211" t="s">
        <v>315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SUM(P130:P150)</f>
        <v>0</v>
      </c>
      <c r="Q129" s="205"/>
      <c r="R129" s="206">
        <f>SUM(R130:R150)</f>
        <v>0</v>
      </c>
      <c r="S129" s="205"/>
      <c r="T129" s="207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79</v>
      </c>
      <c r="AT129" s="209" t="s">
        <v>74</v>
      </c>
      <c r="AU129" s="209" t="s">
        <v>79</v>
      </c>
      <c r="AY129" s="208" t="s">
        <v>205</v>
      </c>
      <c r="BK129" s="210">
        <f>SUM(BK130:BK150)</f>
        <v>0</v>
      </c>
    </row>
    <row r="130" s="2" customFormat="1" ht="21.75" customHeight="1">
      <c r="A130" s="39"/>
      <c r="B130" s="40"/>
      <c r="C130" s="213" t="s">
        <v>322</v>
      </c>
      <c r="D130" s="213" t="s">
        <v>208</v>
      </c>
      <c r="E130" s="214" t="s">
        <v>1613</v>
      </c>
      <c r="F130" s="215" t="s">
        <v>1614</v>
      </c>
      <c r="G130" s="216" t="s">
        <v>247</v>
      </c>
      <c r="H130" s="217">
        <v>14.1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1615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1616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1617</v>
      </c>
      <c r="G132" s="236"/>
      <c r="H132" s="240">
        <v>14.1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24.15" customHeight="1">
      <c r="A133" s="39"/>
      <c r="B133" s="40"/>
      <c r="C133" s="213" t="s">
        <v>8</v>
      </c>
      <c r="D133" s="213" t="s">
        <v>208</v>
      </c>
      <c r="E133" s="214" t="s">
        <v>1552</v>
      </c>
      <c r="F133" s="215" t="s">
        <v>1553</v>
      </c>
      <c r="G133" s="216" t="s">
        <v>247</v>
      </c>
      <c r="H133" s="217">
        <v>14.1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1618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1555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1617</v>
      </c>
      <c r="G135" s="236"/>
      <c r="H135" s="240">
        <v>14.1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79</v>
      </c>
      <c r="AY135" s="246" t="s">
        <v>205</v>
      </c>
    </row>
    <row r="136" s="2" customFormat="1" ht="24.15" customHeight="1">
      <c r="A136" s="39"/>
      <c r="B136" s="40"/>
      <c r="C136" s="213" t="s">
        <v>334</v>
      </c>
      <c r="D136" s="213" t="s">
        <v>208</v>
      </c>
      <c r="E136" s="214" t="s">
        <v>1556</v>
      </c>
      <c r="F136" s="215" t="s">
        <v>1557</v>
      </c>
      <c r="G136" s="216" t="s">
        <v>247</v>
      </c>
      <c r="H136" s="217">
        <v>14.1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1619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1559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1617</v>
      </c>
      <c r="G138" s="236"/>
      <c r="H138" s="240">
        <v>14.1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79</v>
      </c>
      <c r="AY138" s="246" t="s">
        <v>205</v>
      </c>
    </row>
    <row r="139" s="2" customFormat="1" ht="16.5" customHeight="1">
      <c r="A139" s="39"/>
      <c r="B139" s="40"/>
      <c r="C139" s="213" t="s">
        <v>339</v>
      </c>
      <c r="D139" s="213" t="s">
        <v>208</v>
      </c>
      <c r="E139" s="214" t="s">
        <v>1560</v>
      </c>
      <c r="F139" s="215" t="s">
        <v>1561</v>
      </c>
      <c r="G139" s="216" t="s">
        <v>247</v>
      </c>
      <c r="H139" s="217">
        <v>14.1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1620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1563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1617</v>
      </c>
      <c r="G141" s="236"/>
      <c r="H141" s="240">
        <v>14.1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79</v>
      </c>
      <c r="AY141" s="246" t="s">
        <v>205</v>
      </c>
    </row>
    <row r="142" s="2" customFormat="1" ht="16.5" customHeight="1">
      <c r="A142" s="39"/>
      <c r="B142" s="40"/>
      <c r="C142" s="213" t="s">
        <v>344</v>
      </c>
      <c r="D142" s="213" t="s">
        <v>208</v>
      </c>
      <c r="E142" s="214" t="s">
        <v>1564</v>
      </c>
      <c r="F142" s="215" t="s">
        <v>1565</v>
      </c>
      <c r="G142" s="216" t="s">
        <v>247</v>
      </c>
      <c r="H142" s="217">
        <v>14.1</v>
      </c>
      <c r="I142" s="218"/>
      <c r="J142" s="219">
        <f>ROUND(I142*H142,2)</f>
        <v>0</v>
      </c>
      <c r="K142" s="215" t="s">
        <v>212</v>
      </c>
      <c r="L142" s="45"/>
      <c r="M142" s="220" t="s">
        <v>19</v>
      </c>
      <c r="N142" s="221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149</v>
      </c>
      <c r="AT142" s="224" t="s">
        <v>208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1621</v>
      </c>
    </row>
    <row r="143" s="2" customFormat="1">
      <c r="A143" s="39"/>
      <c r="B143" s="40"/>
      <c r="C143" s="41"/>
      <c r="D143" s="226" t="s">
        <v>215</v>
      </c>
      <c r="E143" s="41"/>
      <c r="F143" s="227" t="s">
        <v>1567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215</v>
      </c>
      <c r="AU143" s="18" t="s">
        <v>83</v>
      </c>
    </row>
    <row r="144" s="13" customFormat="1">
      <c r="A144" s="13"/>
      <c r="B144" s="235"/>
      <c r="C144" s="236"/>
      <c r="D144" s="237" t="s">
        <v>250</v>
      </c>
      <c r="E144" s="238" t="s">
        <v>19</v>
      </c>
      <c r="F144" s="239" t="s">
        <v>1617</v>
      </c>
      <c r="G144" s="236"/>
      <c r="H144" s="240">
        <v>14.1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250</v>
      </c>
      <c r="AU144" s="246" t="s">
        <v>83</v>
      </c>
      <c r="AV144" s="13" t="s">
        <v>83</v>
      </c>
      <c r="AW144" s="13" t="s">
        <v>36</v>
      </c>
      <c r="AX144" s="13" t="s">
        <v>79</v>
      </c>
      <c r="AY144" s="246" t="s">
        <v>205</v>
      </c>
    </row>
    <row r="145" s="2" customFormat="1" ht="16.5" customHeight="1">
      <c r="A145" s="39"/>
      <c r="B145" s="40"/>
      <c r="C145" s="213" t="s">
        <v>350</v>
      </c>
      <c r="D145" s="213" t="s">
        <v>208</v>
      </c>
      <c r="E145" s="214" t="s">
        <v>1568</v>
      </c>
      <c r="F145" s="215" t="s">
        <v>1569</v>
      </c>
      <c r="G145" s="216" t="s">
        <v>247</v>
      </c>
      <c r="H145" s="217">
        <v>14.1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1622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1571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13" customFormat="1">
      <c r="A147" s="13"/>
      <c r="B147" s="235"/>
      <c r="C147" s="236"/>
      <c r="D147" s="237" t="s">
        <v>250</v>
      </c>
      <c r="E147" s="238" t="s">
        <v>19</v>
      </c>
      <c r="F147" s="239" t="s">
        <v>1617</v>
      </c>
      <c r="G147" s="236"/>
      <c r="H147" s="240">
        <v>14.1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250</v>
      </c>
      <c r="AU147" s="246" t="s">
        <v>83</v>
      </c>
      <c r="AV147" s="13" t="s">
        <v>83</v>
      </c>
      <c r="AW147" s="13" t="s">
        <v>36</v>
      </c>
      <c r="AX147" s="13" t="s">
        <v>79</v>
      </c>
      <c r="AY147" s="246" t="s">
        <v>205</v>
      </c>
    </row>
    <row r="148" s="2" customFormat="1" ht="24.15" customHeight="1">
      <c r="A148" s="39"/>
      <c r="B148" s="40"/>
      <c r="C148" s="213" t="s">
        <v>357</v>
      </c>
      <c r="D148" s="213" t="s">
        <v>208</v>
      </c>
      <c r="E148" s="214" t="s">
        <v>1572</v>
      </c>
      <c r="F148" s="215" t="s">
        <v>1573</v>
      </c>
      <c r="G148" s="216" t="s">
        <v>247</v>
      </c>
      <c r="H148" s="217">
        <v>14.1</v>
      </c>
      <c r="I148" s="218"/>
      <c r="J148" s="219">
        <f>ROUND(I148*H148,2)</f>
        <v>0</v>
      </c>
      <c r="K148" s="215" t="s">
        <v>212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149</v>
      </c>
      <c r="AT148" s="224" t="s">
        <v>208</v>
      </c>
      <c r="AU148" s="224" t="s">
        <v>83</v>
      </c>
      <c r="AY148" s="18" t="s">
        <v>205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149</v>
      </c>
      <c r="BM148" s="224" t="s">
        <v>1623</v>
      </c>
    </row>
    <row r="149" s="2" customFormat="1">
      <c r="A149" s="39"/>
      <c r="B149" s="40"/>
      <c r="C149" s="41"/>
      <c r="D149" s="226" t="s">
        <v>215</v>
      </c>
      <c r="E149" s="41"/>
      <c r="F149" s="227" t="s">
        <v>1575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83</v>
      </c>
    </row>
    <row r="150" s="13" customFormat="1">
      <c r="A150" s="13"/>
      <c r="B150" s="235"/>
      <c r="C150" s="236"/>
      <c r="D150" s="237" t="s">
        <v>250</v>
      </c>
      <c r="E150" s="238" t="s">
        <v>19</v>
      </c>
      <c r="F150" s="239" t="s">
        <v>1617</v>
      </c>
      <c r="G150" s="236"/>
      <c r="H150" s="240">
        <v>14.1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250</v>
      </c>
      <c r="AU150" s="246" t="s">
        <v>83</v>
      </c>
      <c r="AV150" s="13" t="s">
        <v>83</v>
      </c>
      <c r="AW150" s="13" t="s">
        <v>36</v>
      </c>
      <c r="AX150" s="13" t="s">
        <v>79</v>
      </c>
      <c r="AY150" s="246" t="s">
        <v>205</v>
      </c>
    </row>
    <row r="151" s="12" customFormat="1" ht="22.8" customHeight="1">
      <c r="A151" s="12"/>
      <c r="B151" s="197"/>
      <c r="C151" s="198"/>
      <c r="D151" s="199" t="s">
        <v>74</v>
      </c>
      <c r="E151" s="211" t="s">
        <v>291</v>
      </c>
      <c r="F151" s="211" t="s">
        <v>369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SUM(P152:P157)</f>
        <v>0</v>
      </c>
      <c r="Q151" s="205"/>
      <c r="R151" s="206">
        <f>SUM(R152:R157)</f>
        <v>0.0077999999999999996</v>
      </c>
      <c r="S151" s="205"/>
      <c r="T151" s="207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79</v>
      </c>
      <c r="AT151" s="209" t="s">
        <v>74</v>
      </c>
      <c r="AU151" s="209" t="s">
        <v>79</v>
      </c>
      <c r="AY151" s="208" t="s">
        <v>205</v>
      </c>
      <c r="BK151" s="210">
        <f>SUM(BK152:BK157)</f>
        <v>0</v>
      </c>
    </row>
    <row r="152" s="2" customFormat="1" ht="33" customHeight="1">
      <c r="A152" s="39"/>
      <c r="B152" s="40"/>
      <c r="C152" s="213" t="s">
        <v>7</v>
      </c>
      <c r="D152" s="213" t="s">
        <v>208</v>
      </c>
      <c r="E152" s="214" t="s">
        <v>1590</v>
      </c>
      <c r="F152" s="215" t="s">
        <v>1591</v>
      </c>
      <c r="G152" s="216" t="s">
        <v>260</v>
      </c>
      <c r="H152" s="217">
        <v>13</v>
      </c>
      <c r="I152" s="218"/>
      <c r="J152" s="219">
        <f>ROUND(I152*H152,2)</f>
        <v>0</v>
      </c>
      <c r="K152" s="215" t="s">
        <v>212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0.00059999999999999995</v>
      </c>
      <c r="R152" s="222">
        <f>Q152*H152</f>
        <v>0.0077999999999999996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149</v>
      </c>
      <c r="AT152" s="224" t="s">
        <v>208</v>
      </c>
      <c r="AU152" s="224" t="s">
        <v>83</v>
      </c>
      <c r="AY152" s="18" t="s">
        <v>205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149</v>
      </c>
      <c r="BM152" s="224" t="s">
        <v>1624</v>
      </c>
    </row>
    <row r="153" s="2" customFormat="1">
      <c r="A153" s="39"/>
      <c r="B153" s="40"/>
      <c r="C153" s="41"/>
      <c r="D153" s="226" t="s">
        <v>215</v>
      </c>
      <c r="E153" s="41"/>
      <c r="F153" s="227" t="s">
        <v>1593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215</v>
      </c>
      <c r="AU153" s="18" t="s">
        <v>83</v>
      </c>
    </row>
    <row r="154" s="13" customFormat="1">
      <c r="A154" s="13"/>
      <c r="B154" s="235"/>
      <c r="C154" s="236"/>
      <c r="D154" s="237" t="s">
        <v>250</v>
      </c>
      <c r="E154" s="238" t="s">
        <v>19</v>
      </c>
      <c r="F154" s="239" t="s">
        <v>1625</v>
      </c>
      <c r="G154" s="236"/>
      <c r="H154" s="240">
        <v>13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250</v>
      </c>
      <c r="AU154" s="246" t="s">
        <v>83</v>
      </c>
      <c r="AV154" s="13" t="s">
        <v>83</v>
      </c>
      <c r="AW154" s="13" t="s">
        <v>36</v>
      </c>
      <c r="AX154" s="13" t="s">
        <v>79</v>
      </c>
      <c r="AY154" s="246" t="s">
        <v>205</v>
      </c>
    </row>
    <row r="155" s="2" customFormat="1" ht="16.5" customHeight="1">
      <c r="A155" s="39"/>
      <c r="B155" s="40"/>
      <c r="C155" s="213" t="s">
        <v>370</v>
      </c>
      <c r="D155" s="213" t="s">
        <v>208</v>
      </c>
      <c r="E155" s="214" t="s">
        <v>1362</v>
      </c>
      <c r="F155" s="215" t="s">
        <v>1363</v>
      </c>
      <c r="G155" s="216" t="s">
        <v>260</v>
      </c>
      <c r="H155" s="217">
        <v>13</v>
      </c>
      <c r="I155" s="218"/>
      <c r="J155" s="219">
        <f>ROUND(I155*H155,2)</f>
        <v>0</v>
      </c>
      <c r="K155" s="215" t="s">
        <v>212</v>
      </c>
      <c r="L155" s="45"/>
      <c r="M155" s="220" t="s">
        <v>19</v>
      </c>
      <c r="N155" s="221" t="s">
        <v>46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149</v>
      </c>
      <c r="AT155" s="224" t="s">
        <v>208</v>
      </c>
      <c r="AU155" s="224" t="s">
        <v>83</v>
      </c>
      <c r="AY155" s="18" t="s">
        <v>205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149</v>
      </c>
      <c r="BM155" s="224" t="s">
        <v>1626</v>
      </c>
    </row>
    <row r="156" s="2" customFormat="1">
      <c r="A156" s="39"/>
      <c r="B156" s="40"/>
      <c r="C156" s="41"/>
      <c r="D156" s="226" t="s">
        <v>215</v>
      </c>
      <c r="E156" s="41"/>
      <c r="F156" s="227" t="s">
        <v>1365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83</v>
      </c>
    </row>
    <row r="157" s="13" customFormat="1">
      <c r="A157" s="13"/>
      <c r="B157" s="235"/>
      <c r="C157" s="236"/>
      <c r="D157" s="237" t="s">
        <v>250</v>
      </c>
      <c r="E157" s="238" t="s">
        <v>19</v>
      </c>
      <c r="F157" s="239" t="s">
        <v>1627</v>
      </c>
      <c r="G157" s="236"/>
      <c r="H157" s="240">
        <v>13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36</v>
      </c>
      <c r="AX157" s="13" t="s">
        <v>79</v>
      </c>
      <c r="AY157" s="246" t="s">
        <v>205</v>
      </c>
    </row>
    <row r="158" s="12" customFormat="1" ht="22.8" customHeight="1">
      <c r="A158" s="12"/>
      <c r="B158" s="197"/>
      <c r="C158" s="198"/>
      <c r="D158" s="199" t="s">
        <v>74</v>
      </c>
      <c r="E158" s="211" t="s">
        <v>416</v>
      </c>
      <c r="F158" s="211" t="s">
        <v>417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SUM(P159:P174)</f>
        <v>0</v>
      </c>
      <c r="Q158" s="205"/>
      <c r="R158" s="206">
        <f>SUM(R159:R174)</f>
        <v>0</v>
      </c>
      <c r="S158" s="205"/>
      <c r="T158" s="207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79</v>
      </c>
      <c r="AT158" s="209" t="s">
        <v>74</v>
      </c>
      <c r="AU158" s="209" t="s">
        <v>79</v>
      </c>
      <c r="AY158" s="208" t="s">
        <v>205</v>
      </c>
      <c r="BK158" s="210">
        <f>SUM(BK159:BK174)</f>
        <v>0</v>
      </c>
    </row>
    <row r="159" s="2" customFormat="1" ht="24.15" customHeight="1">
      <c r="A159" s="39"/>
      <c r="B159" s="40"/>
      <c r="C159" s="213" t="s">
        <v>376</v>
      </c>
      <c r="D159" s="213" t="s">
        <v>208</v>
      </c>
      <c r="E159" s="214" t="s">
        <v>537</v>
      </c>
      <c r="F159" s="215" t="s">
        <v>538</v>
      </c>
      <c r="G159" s="216" t="s">
        <v>301</v>
      </c>
      <c r="H159" s="217">
        <v>3.5670000000000002</v>
      </c>
      <c r="I159" s="218"/>
      <c r="J159" s="219">
        <f>ROUND(I159*H159,2)</f>
        <v>0</v>
      </c>
      <c r="K159" s="215" t="s">
        <v>212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149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1628</v>
      </c>
    </row>
    <row r="160" s="2" customFormat="1">
      <c r="A160" s="39"/>
      <c r="B160" s="40"/>
      <c r="C160" s="41"/>
      <c r="D160" s="226" t="s">
        <v>215</v>
      </c>
      <c r="E160" s="41"/>
      <c r="F160" s="227" t="s">
        <v>540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83</v>
      </c>
    </row>
    <row r="161" s="13" customFormat="1">
      <c r="A161" s="13"/>
      <c r="B161" s="235"/>
      <c r="C161" s="236"/>
      <c r="D161" s="237" t="s">
        <v>250</v>
      </c>
      <c r="E161" s="238" t="s">
        <v>19</v>
      </c>
      <c r="F161" s="239" t="s">
        <v>1629</v>
      </c>
      <c r="G161" s="236"/>
      <c r="H161" s="240">
        <v>3.5670000000000002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250</v>
      </c>
      <c r="AU161" s="246" t="s">
        <v>83</v>
      </c>
      <c r="AV161" s="13" t="s">
        <v>83</v>
      </c>
      <c r="AW161" s="13" t="s">
        <v>36</v>
      </c>
      <c r="AX161" s="13" t="s">
        <v>79</v>
      </c>
      <c r="AY161" s="246" t="s">
        <v>205</v>
      </c>
    </row>
    <row r="162" s="2" customFormat="1" ht="24.15" customHeight="1">
      <c r="A162" s="39"/>
      <c r="B162" s="40"/>
      <c r="C162" s="213" t="s">
        <v>381</v>
      </c>
      <c r="D162" s="213" t="s">
        <v>208</v>
      </c>
      <c r="E162" s="214" t="s">
        <v>543</v>
      </c>
      <c r="F162" s="215" t="s">
        <v>427</v>
      </c>
      <c r="G162" s="216" t="s">
        <v>301</v>
      </c>
      <c r="H162" s="217">
        <v>139.113</v>
      </c>
      <c r="I162" s="218"/>
      <c r="J162" s="219">
        <f>ROUND(I162*H162,2)</f>
        <v>0</v>
      </c>
      <c r="K162" s="215" t="s">
        <v>212</v>
      </c>
      <c r="L162" s="45"/>
      <c r="M162" s="220" t="s">
        <v>19</v>
      </c>
      <c r="N162" s="221" t="s">
        <v>46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149</v>
      </c>
      <c r="AT162" s="224" t="s">
        <v>208</v>
      </c>
      <c r="AU162" s="224" t="s">
        <v>83</v>
      </c>
      <c r="AY162" s="18" t="s">
        <v>205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149</v>
      </c>
      <c r="BM162" s="224" t="s">
        <v>1630</v>
      </c>
    </row>
    <row r="163" s="2" customFormat="1">
      <c r="A163" s="39"/>
      <c r="B163" s="40"/>
      <c r="C163" s="41"/>
      <c r="D163" s="226" t="s">
        <v>215</v>
      </c>
      <c r="E163" s="41"/>
      <c r="F163" s="227" t="s">
        <v>545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215</v>
      </c>
      <c r="AU163" s="18" t="s">
        <v>83</v>
      </c>
    </row>
    <row r="164" s="13" customFormat="1">
      <c r="A164" s="13"/>
      <c r="B164" s="235"/>
      <c r="C164" s="236"/>
      <c r="D164" s="237" t="s">
        <v>250</v>
      </c>
      <c r="E164" s="236"/>
      <c r="F164" s="239" t="s">
        <v>1631</v>
      </c>
      <c r="G164" s="236"/>
      <c r="H164" s="240">
        <v>139.113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250</v>
      </c>
      <c r="AU164" s="246" t="s">
        <v>83</v>
      </c>
      <c r="AV164" s="13" t="s">
        <v>83</v>
      </c>
      <c r="AW164" s="13" t="s">
        <v>4</v>
      </c>
      <c r="AX164" s="13" t="s">
        <v>79</v>
      </c>
      <c r="AY164" s="246" t="s">
        <v>205</v>
      </c>
    </row>
    <row r="165" s="2" customFormat="1" ht="24.15" customHeight="1">
      <c r="A165" s="39"/>
      <c r="B165" s="40"/>
      <c r="C165" s="213" t="s">
        <v>387</v>
      </c>
      <c r="D165" s="213" t="s">
        <v>208</v>
      </c>
      <c r="E165" s="214" t="s">
        <v>419</v>
      </c>
      <c r="F165" s="215" t="s">
        <v>420</v>
      </c>
      <c r="G165" s="216" t="s">
        <v>301</v>
      </c>
      <c r="H165" s="217">
        <v>9.1679999999999993</v>
      </c>
      <c r="I165" s="218"/>
      <c r="J165" s="219">
        <f>ROUND(I165*H165,2)</f>
        <v>0</v>
      </c>
      <c r="K165" s="215" t="s">
        <v>212</v>
      </c>
      <c r="L165" s="45"/>
      <c r="M165" s="220" t="s">
        <v>19</v>
      </c>
      <c r="N165" s="221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149</v>
      </c>
      <c r="AT165" s="224" t="s">
        <v>208</v>
      </c>
      <c r="AU165" s="224" t="s">
        <v>83</v>
      </c>
      <c r="AY165" s="18" t="s">
        <v>205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149</v>
      </c>
      <c r="BM165" s="224" t="s">
        <v>421</v>
      </c>
    </row>
    <row r="166" s="2" customFormat="1">
      <c r="A166" s="39"/>
      <c r="B166" s="40"/>
      <c r="C166" s="41"/>
      <c r="D166" s="226" t="s">
        <v>215</v>
      </c>
      <c r="E166" s="41"/>
      <c r="F166" s="227" t="s">
        <v>422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215</v>
      </c>
      <c r="AU166" s="18" t="s">
        <v>83</v>
      </c>
    </row>
    <row r="167" s="13" customFormat="1">
      <c r="A167" s="13"/>
      <c r="B167" s="235"/>
      <c r="C167" s="236"/>
      <c r="D167" s="237" t="s">
        <v>250</v>
      </c>
      <c r="E167" s="238" t="s">
        <v>19</v>
      </c>
      <c r="F167" s="239" t="s">
        <v>1632</v>
      </c>
      <c r="G167" s="236"/>
      <c r="H167" s="240">
        <v>5.1929999999999996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36</v>
      </c>
      <c r="AX167" s="13" t="s">
        <v>75</v>
      </c>
      <c r="AY167" s="246" t="s">
        <v>205</v>
      </c>
    </row>
    <row r="168" s="13" customFormat="1">
      <c r="A168" s="13"/>
      <c r="B168" s="235"/>
      <c r="C168" s="236"/>
      <c r="D168" s="237" t="s">
        <v>250</v>
      </c>
      <c r="E168" s="238" t="s">
        <v>19</v>
      </c>
      <c r="F168" s="239" t="s">
        <v>1633</v>
      </c>
      <c r="G168" s="236"/>
      <c r="H168" s="240">
        <v>3.9750000000000001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36</v>
      </c>
      <c r="AX168" s="13" t="s">
        <v>75</v>
      </c>
      <c r="AY168" s="246" t="s">
        <v>205</v>
      </c>
    </row>
    <row r="169" s="14" customFormat="1">
      <c r="A169" s="14"/>
      <c r="B169" s="247"/>
      <c r="C169" s="248"/>
      <c r="D169" s="237" t="s">
        <v>250</v>
      </c>
      <c r="E169" s="249" t="s">
        <v>19</v>
      </c>
      <c r="F169" s="250" t="s">
        <v>253</v>
      </c>
      <c r="G169" s="248"/>
      <c r="H169" s="251">
        <v>9.1679999999999993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250</v>
      </c>
      <c r="AU169" s="257" t="s">
        <v>83</v>
      </c>
      <c r="AV169" s="14" t="s">
        <v>149</v>
      </c>
      <c r="AW169" s="14" t="s">
        <v>36</v>
      </c>
      <c r="AX169" s="14" t="s">
        <v>79</v>
      </c>
      <c r="AY169" s="257" t="s">
        <v>205</v>
      </c>
    </row>
    <row r="170" s="2" customFormat="1" ht="24.15" customHeight="1">
      <c r="A170" s="39"/>
      <c r="B170" s="40"/>
      <c r="C170" s="213" t="s">
        <v>393</v>
      </c>
      <c r="D170" s="213" t="s">
        <v>208</v>
      </c>
      <c r="E170" s="214" t="s">
        <v>426</v>
      </c>
      <c r="F170" s="215" t="s">
        <v>427</v>
      </c>
      <c r="G170" s="216" t="s">
        <v>301</v>
      </c>
      <c r="H170" s="217">
        <v>357.55200000000002</v>
      </c>
      <c r="I170" s="218"/>
      <c r="J170" s="219">
        <f>ROUND(I170*H170,2)</f>
        <v>0</v>
      </c>
      <c r="K170" s="215" t="s">
        <v>212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149</v>
      </c>
      <c r="AT170" s="224" t="s">
        <v>208</v>
      </c>
      <c r="AU170" s="224" t="s">
        <v>83</v>
      </c>
      <c r="AY170" s="18" t="s">
        <v>205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149</v>
      </c>
      <c r="BM170" s="224" t="s">
        <v>428</v>
      </c>
    </row>
    <row r="171" s="2" customFormat="1">
      <c r="A171" s="39"/>
      <c r="B171" s="40"/>
      <c r="C171" s="41"/>
      <c r="D171" s="226" t="s">
        <v>215</v>
      </c>
      <c r="E171" s="41"/>
      <c r="F171" s="227" t="s">
        <v>429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215</v>
      </c>
      <c r="AU171" s="18" t="s">
        <v>83</v>
      </c>
    </row>
    <row r="172" s="13" customFormat="1">
      <c r="A172" s="13"/>
      <c r="B172" s="235"/>
      <c r="C172" s="236"/>
      <c r="D172" s="237" t="s">
        <v>250</v>
      </c>
      <c r="E172" s="236"/>
      <c r="F172" s="239" t="s">
        <v>1634</v>
      </c>
      <c r="G172" s="236"/>
      <c r="H172" s="240">
        <v>357.55200000000002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250</v>
      </c>
      <c r="AU172" s="246" t="s">
        <v>83</v>
      </c>
      <c r="AV172" s="13" t="s">
        <v>83</v>
      </c>
      <c r="AW172" s="13" t="s">
        <v>4</v>
      </c>
      <c r="AX172" s="13" t="s">
        <v>79</v>
      </c>
      <c r="AY172" s="246" t="s">
        <v>205</v>
      </c>
    </row>
    <row r="173" s="2" customFormat="1" ht="16.5" customHeight="1">
      <c r="A173" s="39"/>
      <c r="B173" s="40"/>
      <c r="C173" s="213" t="s">
        <v>399</v>
      </c>
      <c r="D173" s="213" t="s">
        <v>208</v>
      </c>
      <c r="E173" s="214" t="s">
        <v>432</v>
      </c>
      <c r="F173" s="215" t="s">
        <v>433</v>
      </c>
      <c r="G173" s="216" t="s">
        <v>301</v>
      </c>
      <c r="H173" s="217">
        <v>12.734</v>
      </c>
      <c r="I173" s="218"/>
      <c r="J173" s="219">
        <f>ROUND(I173*H173,2)</f>
        <v>0</v>
      </c>
      <c r="K173" s="215" t="s">
        <v>212</v>
      </c>
      <c r="L173" s="45"/>
      <c r="M173" s="220" t="s">
        <v>19</v>
      </c>
      <c r="N173" s="221" t="s">
        <v>46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149</v>
      </c>
      <c r="AT173" s="224" t="s">
        <v>208</v>
      </c>
      <c r="AU173" s="224" t="s">
        <v>83</v>
      </c>
      <c r="AY173" s="18" t="s">
        <v>205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149</v>
      </c>
      <c r="BM173" s="224" t="s">
        <v>434</v>
      </c>
    </row>
    <row r="174" s="2" customFormat="1">
      <c r="A174" s="39"/>
      <c r="B174" s="40"/>
      <c r="C174" s="41"/>
      <c r="D174" s="226" t="s">
        <v>215</v>
      </c>
      <c r="E174" s="41"/>
      <c r="F174" s="227" t="s">
        <v>435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215</v>
      </c>
      <c r="AU174" s="18" t="s">
        <v>83</v>
      </c>
    </row>
    <row r="175" s="12" customFormat="1" ht="22.8" customHeight="1">
      <c r="A175" s="12"/>
      <c r="B175" s="197"/>
      <c r="C175" s="198"/>
      <c r="D175" s="199" t="s">
        <v>74</v>
      </c>
      <c r="E175" s="211" t="s">
        <v>436</v>
      </c>
      <c r="F175" s="211" t="s">
        <v>437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SUM(P176:P177)</f>
        <v>0</v>
      </c>
      <c r="Q175" s="205"/>
      <c r="R175" s="206">
        <f>SUM(R176:R177)</f>
        <v>0</v>
      </c>
      <c r="S175" s="205"/>
      <c r="T175" s="207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74</v>
      </c>
      <c r="AU175" s="209" t="s">
        <v>79</v>
      </c>
      <c r="AY175" s="208" t="s">
        <v>205</v>
      </c>
      <c r="BK175" s="210">
        <f>SUM(BK176:BK177)</f>
        <v>0</v>
      </c>
    </row>
    <row r="176" s="2" customFormat="1" ht="24.15" customHeight="1">
      <c r="A176" s="39"/>
      <c r="B176" s="40"/>
      <c r="C176" s="213" t="s">
        <v>406</v>
      </c>
      <c r="D176" s="213" t="s">
        <v>208</v>
      </c>
      <c r="E176" s="214" t="s">
        <v>439</v>
      </c>
      <c r="F176" s="215" t="s">
        <v>440</v>
      </c>
      <c r="G176" s="216" t="s">
        <v>301</v>
      </c>
      <c r="H176" s="217">
        <v>0.0080000000000000002</v>
      </c>
      <c r="I176" s="218"/>
      <c r="J176" s="219">
        <f>ROUND(I176*H176,2)</f>
        <v>0</v>
      </c>
      <c r="K176" s="215" t="s">
        <v>212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149</v>
      </c>
      <c r="AT176" s="224" t="s">
        <v>208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441</v>
      </c>
    </row>
    <row r="177" s="2" customFormat="1">
      <c r="A177" s="39"/>
      <c r="B177" s="40"/>
      <c r="C177" s="41"/>
      <c r="D177" s="226" t="s">
        <v>215</v>
      </c>
      <c r="E177" s="41"/>
      <c r="F177" s="227" t="s">
        <v>442</v>
      </c>
      <c r="G177" s="41"/>
      <c r="H177" s="41"/>
      <c r="I177" s="228"/>
      <c r="J177" s="41"/>
      <c r="K177" s="41"/>
      <c r="L177" s="45"/>
      <c r="M177" s="231"/>
      <c r="N177" s="232"/>
      <c r="O177" s="233"/>
      <c r="P177" s="233"/>
      <c r="Q177" s="233"/>
      <c r="R177" s="233"/>
      <c r="S177" s="233"/>
      <c r="T177" s="23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83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jp1iP2gYBk3QeSEU5KWBOh6eqKOL3ukZz3DLV21M8zpzAfC+7FRGAZWeTVknMwyBtWTCMX9mc7sKx/AssAxQRw==" hashValue="DDMkO9gq7He5MsjGV/DvlNk8XlUqV1QeEfvJ+AHGKpzRSRNAyNnnIHA5h/T0s+zY66oaqJeaSJEM+QREjeb/VA==" algorithmName="SHA-512" password="CC35"/>
  <autoFilter ref="C90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7322"/>
    <hyperlink ref="F98" r:id="rId2" display="https://podminky.urs.cz/item/CS_URS_2023_01/113107330"/>
    <hyperlink ref="F101" r:id="rId3" display="https://podminky.urs.cz/item/CS_URS_2023_01/113107331"/>
    <hyperlink ref="F104" r:id="rId4" display="https://podminky.urs.cz/item/CS_URS_2023_01/113107341"/>
    <hyperlink ref="F107" r:id="rId5" display="https://podminky.urs.cz/item/CS_URS_2023_01/113107343"/>
    <hyperlink ref="F110" r:id="rId6" display="https://podminky.urs.cz/item/CS_URS_2023_01/113202111"/>
    <hyperlink ref="F113" r:id="rId7" display="https://podminky.urs.cz/item/CS_URS_2023_01/122251301"/>
    <hyperlink ref="F116" r:id="rId8" display="https://podminky.urs.cz/item/CS_URS_2023_01/129001101"/>
    <hyperlink ref="F118" r:id="rId9" display="https://podminky.urs.cz/item/CS_URS_2023_01/162751117"/>
    <hyperlink ref="F120" r:id="rId10" display="https://podminky.urs.cz/item/CS_URS_2023_01/162751119"/>
    <hyperlink ref="F123" r:id="rId11" display="https://podminky.urs.cz/item/CS_URS_2023_01/167151101"/>
    <hyperlink ref="F125" r:id="rId12" display="https://podminky.urs.cz/item/CS_URS_2023_01/171251201"/>
    <hyperlink ref="F127" r:id="rId13" display="https://podminky.urs.cz/item/CS_URS_2023_01/181152302"/>
    <hyperlink ref="F131" r:id="rId14" display="https://podminky.urs.cz/item/CS_URS_2023_01/564861011"/>
    <hyperlink ref="F134" r:id="rId15" display="https://podminky.urs.cz/item/CS_URS_2023_01/565145121"/>
    <hyperlink ref="F137" r:id="rId16" display="https://podminky.urs.cz/item/CS_URS_2023_01/567122111"/>
    <hyperlink ref="F140" r:id="rId17" display="https://podminky.urs.cz/item/CS_URS_2023_01/573191111"/>
    <hyperlink ref="F143" r:id="rId18" display="https://podminky.urs.cz/item/CS_URS_2023_01/573211106"/>
    <hyperlink ref="F146" r:id="rId19" display="https://podminky.urs.cz/item/CS_URS_2023_01/573211107"/>
    <hyperlink ref="F149" r:id="rId20" display="https://podminky.urs.cz/item/CS_URS_2023_01/577134121"/>
    <hyperlink ref="F153" r:id="rId21" display="https://podminky.urs.cz/item/CS_URS_2023_01/919732221"/>
    <hyperlink ref="F156" r:id="rId22" display="https://podminky.urs.cz/item/CS_URS_2023_01/919735113"/>
    <hyperlink ref="F160" r:id="rId23" display="https://podminky.urs.cz/item/CS_URS_2023_01/997221551"/>
    <hyperlink ref="F163" r:id="rId24" display="https://podminky.urs.cz/item/CS_URS_2023_01/997221559"/>
    <hyperlink ref="F166" r:id="rId25" display="https://podminky.urs.cz/item/CS_URS_2023_01/997221561"/>
    <hyperlink ref="F171" r:id="rId26" display="https://podminky.urs.cz/item/CS_URS_2023_01/997221569"/>
    <hyperlink ref="F174" r:id="rId27" display="https://podminky.urs.cz/item/CS_URS_2023_01/997221611"/>
    <hyperlink ref="F177" r:id="rId28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ROUND((SUM(BE91:BE168)),  2)</f>
        <v>0</v>
      </c>
      <c r="G35" s="39"/>
      <c r="H35" s="39"/>
      <c r="I35" s="158">
        <v>0.20999999999999999</v>
      </c>
      <c r="J35" s="157">
        <f>ROUND(((SUM(BE91:BE168))*I35),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ROUND((SUM(BF91:BF168)),  2)</f>
        <v>0</v>
      </c>
      <c r="G36" s="39"/>
      <c r="H36" s="39"/>
      <c r="I36" s="158">
        <v>0.14999999999999999</v>
      </c>
      <c r="J36" s="157">
        <f>ROUND(((SUM(BF91:BF168))*I36),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ROUND((SUM(BG91:BG168)),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ROUND((SUM(BH91:BH168)),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ROUND((SUM(BI91:BI168)),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3.2 - Sjezd do MK - 2.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J142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J149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J166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1602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3.2 - Sjezd do MK - 2. sjezd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0.0096600000000000002</v>
      </c>
      <c r="S91" s="97"/>
      <c r="T91" s="195">
        <f>T92</f>
        <v>14.931899999999999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P93+P120+P142+P149+P166</f>
        <v>0</v>
      </c>
      <c r="Q92" s="205"/>
      <c r="R92" s="206">
        <f>R93+R120+R142+R149+R166</f>
        <v>0.0096600000000000002</v>
      </c>
      <c r="S92" s="205"/>
      <c r="T92" s="207">
        <f>T93+T120+T142+T149+T166</f>
        <v>14.931899999999999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BK93+BK120+BK142+BK149+BK166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SUM(P94:P119)</f>
        <v>0</v>
      </c>
      <c r="Q93" s="205"/>
      <c r="R93" s="206">
        <f>SUM(R94:R119)</f>
        <v>0</v>
      </c>
      <c r="S93" s="205"/>
      <c r="T93" s="207">
        <f>SUM(T94:T119)</f>
        <v>14.931899999999999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SUM(BK94:BK119)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444</v>
      </c>
      <c r="F94" s="215" t="s">
        <v>445</v>
      </c>
      <c r="G94" s="216" t="s">
        <v>247</v>
      </c>
      <c r="H94" s="217">
        <v>17.649999999999999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0.28999999999999998</v>
      </c>
      <c r="T94" s="223">
        <f>S94*H94</f>
        <v>5.1184999999999992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446</v>
      </c>
    </row>
    <row r="95" s="2" customFormat="1">
      <c r="A95" s="39"/>
      <c r="B95" s="40"/>
      <c r="C95" s="41"/>
      <c r="D95" s="226" t="s">
        <v>215</v>
      </c>
      <c r="E95" s="41"/>
      <c r="F95" s="227" t="s">
        <v>447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1636</v>
      </c>
      <c r="G96" s="236"/>
      <c r="H96" s="240">
        <v>17.649999999999999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33" customHeight="1">
      <c r="A97" s="39"/>
      <c r="B97" s="40"/>
      <c r="C97" s="213" t="s">
        <v>83</v>
      </c>
      <c r="D97" s="213" t="s">
        <v>208</v>
      </c>
      <c r="E97" s="214" t="s">
        <v>450</v>
      </c>
      <c r="F97" s="215" t="s">
        <v>451</v>
      </c>
      <c r="G97" s="216" t="s">
        <v>247</v>
      </c>
      <c r="H97" s="217">
        <v>17.649999999999999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0.23999999999999999</v>
      </c>
      <c r="T97" s="223">
        <f>S97*H97</f>
        <v>4.2359999999999998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452</v>
      </c>
    </row>
    <row r="98" s="2" customFormat="1">
      <c r="A98" s="39"/>
      <c r="B98" s="40"/>
      <c r="C98" s="41"/>
      <c r="D98" s="226" t="s">
        <v>215</v>
      </c>
      <c r="E98" s="41"/>
      <c r="F98" s="227" t="s">
        <v>453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1636</v>
      </c>
      <c r="G99" s="236"/>
      <c r="H99" s="240">
        <v>17.649999999999999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33" customHeight="1">
      <c r="A100" s="39"/>
      <c r="B100" s="40"/>
      <c r="C100" s="213" t="s">
        <v>126</v>
      </c>
      <c r="D100" s="213" t="s">
        <v>208</v>
      </c>
      <c r="E100" s="214" t="s">
        <v>457</v>
      </c>
      <c r="F100" s="215" t="s">
        <v>458</v>
      </c>
      <c r="G100" s="216" t="s">
        <v>247</v>
      </c>
      <c r="H100" s="217">
        <v>17.649999999999999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0.316</v>
      </c>
      <c r="T100" s="223">
        <f>S100*H100</f>
        <v>5.5773999999999999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459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460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1636</v>
      </c>
      <c r="G102" s="236"/>
      <c r="H102" s="240">
        <v>17.649999999999999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24.15" customHeight="1">
      <c r="A103" s="39"/>
      <c r="B103" s="40"/>
      <c r="C103" s="213" t="s">
        <v>149</v>
      </c>
      <c r="D103" s="213" t="s">
        <v>208</v>
      </c>
      <c r="E103" s="214" t="s">
        <v>265</v>
      </c>
      <c r="F103" s="215" t="s">
        <v>266</v>
      </c>
      <c r="G103" s="216" t="s">
        <v>267</v>
      </c>
      <c r="H103" s="217">
        <v>0.88300000000000001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468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269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1637</v>
      </c>
      <c r="G105" s="236"/>
      <c r="H105" s="240">
        <v>0.88300000000000001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79</v>
      </c>
      <c r="AY105" s="246" t="s">
        <v>205</v>
      </c>
    </row>
    <row r="106" s="2" customFormat="1" ht="24.15" customHeight="1">
      <c r="A106" s="39"/>
      <c r="B106" s="40"/>
      <c r="C106" s="213" t="s">
        <v>204</v>
      </c>
      <c r="D106" s="213" t="s">
        <v>208</v>
      </c>
      <c r="E106" s="214" t="s">
        <v>271</v>
      </c>
      <c r="F106" s="215" t="s">
        <v>272</v>
      </c>
      <c r="G106" s="216" t="s">
        <v>267</v>
      </c>
      <c r="H106" s="217">
        <v>0.88300000000000001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471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274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2" customFormat="1" ht="37.8" customHeight="1">
      <c r="A108" s="39"/>
      <c r="B108" s="40"/>
      <c r="C108" s="213" t="s">
        <v>275</v>
      </c>
      <c r="D108" s="213" t="s">
        <v>208</v>
      </c>
      <c r="E108" s="214" t="s">
        <v>276</v>
      </c>
      <c r="F108" s="215" t="s">
        <v>277</v>
      </c>
      <c r="G108" s="216" t="s">
        <v>267</v>
      </c>
      <c r="H108" s="217">
        <v>0.88300000000000001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472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279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2" customFormat="1" ht="37.8" customHeight="1">
      <c r="A110" s="39"/>
      <c r="B110" s="40"/>
      <c r="C110" s="213" t="s">
        <v>280</v>
      </c>
      <c r="D110" s="213" t="s">
        <v>208</v>
      </c>
      <c r="E110" s="214" t="s">
        <v>281</v>
      </c>
      <c r="F110" s="215" t="s">
        <v>282</v>
      </c>
      <c r="G110" s="216" t="s">
        <v>267</v>
      </c>
      <c r="H110" s="217">
        <v>26.489999999999998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473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284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3" customFormat="1">
      <c r="A112" s="13"/>
      <c r="B112" s="235"/>
      <c r="C112" s="236"/>
      <c r="D112" s="237" t="s">
        <v>250</v>
      </c>
      <c r="E112" s="236"/>
      <c r="F112" s="239" t="s">
        <v>1638</v>
      </c>
      <c r="G112" s="236"/>
      <c r="H112" s="240">
        <v>26.489999999999998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250</v>
      </c>
      <c r="AU112" s="246" t="s">
        <v>83</v>
      </c>
      <c r="AV112" s="13" t="s">
        <v>83</v>
      </c>
      <c r="AW112" s="13" t="s">
        <v>4</v>
      </c>
      <c r="AX112" s="13" t="s">
        <v>79</v>
      </c>
      <c r="AY112" s="246" t="s">
        <v>205</v>
      </c>
    </row>
    <row r="113" s="2" customFormat="1" ht="24.15" customHeight="1">
      <c r="A113" s="39"/>
      <c r="B113" s="40"/>
      <c r="C113" s="213" t="s">
        <v>286</v>
      </c>
      <c r="D113" s="213" t="s">
        <v>208</v>
      </c>
      <c r="E113" s="214" t="s">
        <v>287</v>
      </c>
      <c r="F113" s="215" t="s">
        <v>288</v>
      </c>
      <c r="G113" s="216" t="s">
        <v>267</v>
      </c>
      <c r="H113" s="217">
        <v>0.88300000000000001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475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290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2" customFormat="1" ht="24.15" customHeight="1">
      <c r="A115" s="39"/>
      <c r="B115" s="40"/>
      <c r="C115" s="213" t="s">
        <v>291</v>
      </c>
      <c r="D115" s="213" t="s">
        <v>208</v>
      </c>
      <c r="E115" s="214" t="s">
        <v>305</v>
      </c>
      <c r="F115" s="215" t="s">
        <v>306</v>
      </c>
      <c r="G115" s="216" t="s">
        <v>267</v>
      </c>
      <c r="H115" s="217">
        <v>0.88300000000000001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480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308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2" customFormat="1" ht="16.5" customHeight="1">
      <c r="A117" s="39"/>
      <c r="B117" s="40"/>
      <c r="C117" s="213" t="s">
        <v>297</v>
      </c>
      <c r="D117" s="213" t="s">
        <v>208</v>
      </c>
      <c r="E117" s="214" t="s">
        <v>310</v>
      </c>
      <c r="F117" s="215" t="s">
        <v>311</v>
      </c>
      <c r="G117" s="216" t="s">
        <v>247</v>
      </c>
      <c r="H117" s="217">
        <v>17.649999999999999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481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313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1639</v>
      </c>
      <c r="G119" s="236"/>
      <c r="H119" s="240">
        <v>17.649999999999999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12" customFormat="1" ht="22.8" customHeight="1">
      <c r="A120" s="12"/>
      <c r="B120" s="197"/>
      <c r="C120" s="198"/>
      <c r="D120" s="199" t="s">
        <v>74</v>
      </c>
      <c r="E120" s="211" t="s">
        <v>204</v>
      </c>
      <c r="F120" s="211" t="s">
        <v>315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SUM(P121:P141)</f>
        <v>0</v>
      </c>
      <c r="Q120" s="205"/>
      <c r="R120" s="206">
        <f>SUM(R121:R141)</f>
        <v>0</v>
      </c>
      <c r="S120" s="205"/>
      <c r="T120" s="207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79</v>
      </c>
      <c r="AT120" s="209" t="s">
        <v>74</v>
      </c>
      <c r="AU120" s="209" t="s">
        <v>79</v>
      </c>
      <c r="AY120" s="208" t="s">
        <v>205</v>
      </c>
      <c r="BK120" s="210">
        <f>SUM(BK121:BK141)</f>
        <v>0</v>
      </c>
    </row>
    <row r="121" s="2" customFormat="1" ht="21.75" customHeight="1">
      <c r="A121" s="39"/>
      <c r="B121" s="40"/>
      <c r="C121" s="213" t="s">
        <v>304</v>
      </c>
      <c r="D121" s="213" t="s">
        <v>208</v>
      </c>
      <c r="E121" s="214" t="s">
        <v>1613</v>
      </c>
      <c r="F121" s="215" t="s">
        <v>1614</v>
      </c>
      <c r="G121" s="216" t="s">
        <v>247</v>
      </c>
      <c r="H121" s="217">
        <v>17.649999999999999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1640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1616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13" customFormat="1">
      <c r="A123" s="13"/>
      <c r="B123" s="235"/>
      <c r="C123" s="236"/>
      <c r="D123" s="237" t="s">
        <v>250</v>
      </c>
      <c r="E123" s="238" t="s">
        <v>19</v>
      </c>
      <c r="F123" s="239" t="s">
        <v>1641</v>
      </c>
      <c r="G123" s="236"/>
      <c r="H123" s="240">
        <v>17.649999999999999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250</v>
      </c>
      <c r="AU123" s="246" t="s">
        <v>83</v>
      </c>
      <c r="AV123" s="13" t="s">
        <v>83</v>
      </c>
      <c r="AW123" s="13" t="s">
        <v>36</v>
      </c>
      <c r="AX123" s="13" t="s">
        <v>79</v>
      </c>
      <c r="AY123" s="246" t="s">
        <v>205</v>
      </c>
    </row>
    <row r="124" s="2" customFormat="1" ht="24.15" customHeight="1">
      <c r="A124" s="39"/>
      <c r="B124" s="40"/>
      <c r="C124" s="213" t="s">
        <v>309</v>
      </c>
      <c r="D124" s="213" t="s">
        <v>208</v>
      </c>
      <c r="E124" s="214" t="s">
        <v>1552</v>
      </c>
      <c r="F124" s="215" t="s">
        <v>1553</v>
      </c>
      <c r="G124" s="216" t="s">
        <v>247</v>
      </c>
      <c r="H124" s="217">
        <v>17.649999999999999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1642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1555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1641</v>
      </c>
      <c r="G126" s="236"/>
      <c r="H126" s="240">
        <v>17.649999999999999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79</v>
      </c>
      <c r="AY126" s="246" t="s">
        <v>205</v>
      </c>
    </row>
    <row r="127" s="2" customFormat="1" ht="24.15" customHeight="1">
      <c r="A127" s="39"/>
      <c r="B127" s="40"/>
      <c r="C127" s="213" t="s">
        <v>316</v>
      </c>
      <c r="D127" s="213" t="s">
        <v>208</v>
      </c>
      <c r="E127" s="214" t="s">
        <v>1556</v>
      </c>
      <c r="F127" s="215" t="s">
        <v>1557</v>
      </c>
      <c r="G127" s="216" t="s">
        <v>247</v>
      </c>
      <c r="H127" s="217">
        <v>17.649999999999999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1643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1559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13" customFormat="1">
      <c r="A129" s="13"/>
      <c r="B129" s="235"/>
      <c r="C129" s="236"/>
      <c r="D129" s="237" t="s">
        <v>250</v>
      </c>
      <c r="E129" s="238" t="s">
        <v>19</v>
      </c>
      <c r="F129" s="239" t="s">
        <v>1641</v>
      </c>
      <c r="G129" s="236"/>
      <c r="H129" s="240">
        <v>17.649999999999999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36</v>
      </c>
      <c r="AX129" s="13" t="s">
        <v>79</v>
      </c>
      <c r="AY129" s="246" t="s">
        <v>205</v>
      </c>
    </row>
    <row r="130" s="2" customFormat="1" ht="16.5" customHeight="1">
      <c r="A130" s="39"/>
      <c r="B130" s="40"/>
      <c r="C130" s="213" t="s">
        <v>322</v>
      </c>
      <c r="D130" s="213" t="s">
        <v>208</v>
      </c>
      <c r="E130" s="214" t="s">
        <v>1560</v>
      </c>
      <c r="F130" s="215" t="s">
        <v>1561</v>
      </c>
      <c r="G130" s="216" t="s">
        <v>247</v>
      </c>
      <c r="H130" s="217">
        <v>17.649999999999999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1644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1563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1641</v>
      </c>
      <c r="G132" s="236"/>
      <c r="H132" s="240">
        <v>17.649999999999999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16.5" customHeight="1">
      <c r="A133" s="39"/>
      <c r="B133" s="40"/>
      <c r="C133" s="213" t="s">
        <v>8</v>
      </c>
      <c r="D133" s="213" t="s">
        <v>208</v>
      </c>
      <c r="E133" s="214" t="s">
        <v>1564</v>
      </c>
      <c r="F133" s="215" t="s">
        <v>1565</v>
      </c>
      <c r="G133" s="216" t="s">
        <v>247</v>
      </c>
      <c r="H133" s="217">
        <v>17.649999999999999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1645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1567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1641</v>
      </c>
      <c r="G135" s="236"/>
      <c r="H135" s="240">
        <v>17.649999999999999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79</v>
      </c>
      <c r="AY135" s="246" t="s">
        <v>205</v>
      </c>
    </row>
    <row r="136" s="2" customFormat="1" ht="16.5" customHeight="1">
      <c r="A136" s="39"/>
      <c r="B136" s="40"/>
      <c r="C136" s="213" t="s">
        <v>334</v>
      </c>
      <c r="D136" s="213" t="s">
        <v>208</v>
      </c>
      <c r="E136" s="214" t="s">
        <v>1568</v>
      </c>
      <c r="F136" s="215" t="s">
        <v>1569</v>
      </c>
      <c r="G136" s="216" t="s">
        <v>247</v>
      </c>
      <c r="H136" s="217">
        <v>17.649999999999999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1646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1571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1641</v>
      </c>
      <c r="G138" s="236"/>
      <c r="H138" s="240">
        <v>17.649999999999999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79</v>
      </c>
      <c r="AY138" s="246" t="s">
        <v>205</v>
      </c>
    </row>
    <row r="139" s="2" customFormat="1" ht="24.15" customHeight="1">
      <c r="A139" s="39"/>
      <c r="B139" s="40"/>
      <c r="C139" s="213" t="s">
        <v>339</v>
      </c>
      <c r="D139" s="213" t="s">
        <v>208</v>
      </c>
      <c r="E139" s="214" t="s">
        <v>1572</v>
      </c>
      <c r="F139" s="215" t="s">
        <v>1573</v>
      </c>
      <c r="G139" s="216" t="s">
        <v>247</v>
      </c>
      <c r="H139" s="217">
        <v>17.649999999999999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1647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1575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1641</v>
      </c>
      <c r="G141" s="236"/>
      <c r="H141" s="240">
        <v>17.649999999999999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79</v>
      </c>
      <c r="AY141" s="246" t="s">
        <v>205</v>
      </c>
    </row>
    <row r="142" s="12" customFormat="1" ht="22.8" customHeight="1">
      <c r="A142" s="12"/>
      <c r="B142" s="197"/>
      <c r="C142" s="198"/>
      <c r="D142" s="199" t="s">
        <v>74</v>
      </c>
      <c r="E142" s="211" t="s">
        <v>291</v>
      </c>
      <c r="F142" s="211" t="s">
        <v>369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SUM(P143:P148)</f>
        <v>0</v>
      </c>
      <c r="Q142" s="205"/>
      <c r="R142" s="206">
        <f>SUM(R143:R148)</f>
        <v>0.0096600000000000002</v>
      </c>
      <c r="S142" s="205"/>
      <c r="T142" s="207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79</v>
      </c>
      <c r="AT142" s="209" t="s">
        <v>74</v>
      </c>
      <c r="AU142" s="209" t="s">
        <v>79</v>
      </c>
      <c r="AY142" s="208" t="s">
        <v>205</v>
      </c>
      <c r="BK142" s="210">
        <f>SUM(BK143:BK148)</f>
        <v>0</v>
      </c>
    </row>
    <row r="143" s="2" customFormat="1" ht="33" customHeight="1">
      <c r="A143" s="39"/>
      <c r="B143" s="40"/>
      <c r="C143" s="213" t="s">
        <v>344</v>
      </c>
      <c r="D143" s="213" t="s">
        <v>208</v>
      </c>
      <c r="E143" s="214" t="s">
        <v>1590</v>
      </c>
      <c r="F143" s="215" t="s">
        <v>1591</v>
      </c>
      <c r="G143" s="216" t="s">
        <v>260</v>
      </c>
      <c r="H143" s="217">
        <v>16.100000000000001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0.00059999999999999995</v>
      </c>
      <c r="R143" s="222">
        <f>Q143*H143</f>
        <v>0.0096600000000000002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1648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1593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1649</v>
      </c>
      <c r="G145" s="236"/>
      <c r="H145" s="240">
        <v>16.100000000000001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16.5" customHeight="1">
      <c r="A146" s="39"/>
      <c r="B146" s="40"/>
      <c r="C146" s="213" t="s">
        <v>350</v>
      </c>
      <c r="D146" s="213" t="s">
        <v>208</v>
      </c>
      <c r="E146" s="214" t="s">
        <v>1362</v>
      </c>
      <c r="F146" s="215" t="s">
        <v>1363</v>
      </c>
      <c r="G146" s="216" t="s">
        <v>260</v>
      </c>
      <c r="H146" s="217">
        <v>19.800000000000001</v>
      </c>
      <c r="I146" s="218"/>
      <c r="J146" s="219">
        <f>ROUND(I146*H146,2)</f>
        <v>0</v>
      </c>
      <c r="K146" s="215" t="s">
        <v>212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149</v>
      </c>
      <c r="AT146" s="224" t="s">
        <v>208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1650</v>
      </c>
    </row>
    <row r="147" s="2" customFormat="1">
      <c r="A147" s="39"/>
      <c r="B147" s="40"/>
      <c r="C147" s="41"/>
      <c r="D147" s="226" t="s">
        <v>215</v>
      </c>
      <c r="E147" s="41"/>
      <c r="F147" s="227" t="s">
        <v>1365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83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1651</v>
      </c>
      <c r="G148" s="236"/>
      <c r="H148" s="240">
        <v>19.800000000000001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79</v>
      </c>
      <c r="AY148" s="246" t="s">
        <v>205</v>
      </c>
    </row>
    <row r="149" s="12" customFormat="1" ht="22.8" customHeight="1">
      <c r="A149" s="12"/>
      <c r="B149" s="197"/>
      <c r="C149" s="198"/>
      <c r="D149" s="199" t="s">
        <v>74</v>
      </c>
      <c r="E149" s="211" t="s">
        <v>416</v>
      </c>
      <c r="F149" s="211" t="s">
        <v>417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SUM(P150:P165)</f>
        <v>0</v>
      </c>
      <c r="Q149" s="205"/>
      <c r="R149" s="206">
        <f>SUM(R150:R165)</f>
        <v>0</v>
      </c>
      <c r="S149" s="205"/>
      <c r="T149" s="207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79</v>
      </c>
      <c r="AT149" s="209" t="s">
        <v>74</v>
      </c>
      <c r="AU149" s="209" t="s">
        <v>79</v>
      </c>
      <c r="AY149" s="208" t="s">
        <v>205</v>
      </c>
      <c r="BK149" s="210">
        <f>SUM(BK150:BK165)</f>
        <v>0</v>
      </c>
    </row>
    <row r="150" s="2" customFormat="1" ht="24.15" customHeight="1">
      <c r="A150" s="39"/>
      <c r="B150" s="40"/>
      <c r="C150" s="213" t="s">
        <v>357</v>
      </c>
      <c r="D150" s="213" t="s">
        <v>208</v>
      </c>
      <c r="E150" s="214" t="s">
        <v>537</v>
      </c>
      <c r="F150" s="215" t="s">
        <v>538</v>
      </c>
      <c r="G150" s="216" t="s">
        <v>301</v>
      </c>
      <c r="H150" s="217">
        <v>5.1189999999999998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539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540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1652</v>
      </c>
      <c r="G152" s="236"/>
      <c r="H152" s="240">
        <v>5.1189999999999998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2" customFormat="1" ht="24.15" customHeight="1">
      <c r="A153" s="39"/>
      <c r="B153" s="40"/>
      <c r="C153" s="213" t="s">
        <v>7</v>
      </c>
      <c r="D153" s="213" t="s">
        <v>208</v>
      </c>
      <c r="E153" s="214" t="s">
        <v>543</v>
      </c>
      <c r="F153" s="215" t="s">
        <v>427</v>
      </c>
      <c r="G153" s="216" t="s">
        <v>301</v>
      </c>
      <c r="H153" s="217">
        <v>199.64099999999999</v>
      </c>
      <c r="I153" s="218"/>
      <c r="J153" s="219">
        <f>ROUND(I153*H153,2)</f>
        <v>0</v>
      </c>
      <c r="K153" s="215" t="s">
        <v>212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149</v>
      </c>
      <c r="AT153" s="224" t="s">
        <v>208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544</v>
      </c>
    </row>
    <row r="154" s="2" customFormat="1">
      <c r="A154" s="39"/>
      <c r="B154" s="40"/>
      <c r="C154" s="41"/>
      <c r="D154" s="226" t="s">
        <v>215</v>
      </c>
      <c r="E154" s="41"/>
      <c r="F154" s="227" t="s">
        <v>545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83</v>
      </c>
    </row>
    <row r="155" s="13" customFormat="1">
      <c r="A155" s="13"/>
      <c r="B155" s="235"/>
      <c r="C155" s="236"/>
      <c r="D155" s="237" t="s">
        <v>250</v>
      </c>
      <c r="E155" s="236"/>
      <c r="F155" s="239" t="s">
        <v>1653</v>
      </c>
      <c r="G155" s="236"/>
      <c r="H155" s="240">
        <v>199.64099999999999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4</v>
      </c>
      <c r="AX155" s="13" t="s">
        <v>79</v>
      </c>
      <c r="AY155" s="246" t="s">
        <v>205</v>
      </c>
    </row>
    <row r="156" s="2" customFormat="1" ht="24.15" customHeight="1">
      <c r="A156" s="39"/>
      <c r="B156" s="40"/>
      <c r="C156" s="213" t="s">
        <v>370</v>
      </c>
      <c r="D156" s="213" t="s">
        <v>208</v>
      </c>
      <c r="E156" s="214" t="s">
        <v>419</v>
      </c>
      <c r="F156" s="215" t="s">
        <v>420</v>
      </c>
      <c r="G156" s="216" t="s">
        <v>301</v>
      </c>
      <c r="H156" s="217">
        <v>9.8130000000000006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548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422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1654</v>
      </c>
      <c r="G158" s="236"/>
      <c r="H158" s="240">
        <v>4.2359999999999998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75</v>
      </c>
      <c r="AY158" s="246" t="s">
        <v>205</v>
      </c>
    </row>
    <row r="159" s="13" customFormat="1">
      <c r="A159" s="13"/>
      <c r="B159" s="235"/>
      <c r="C159" s="236"/>
      <c r="D159" s="237" t="s">
        <v>250</v>
      </c>
      <c r="E159" s="238" t="s">
        <v>19</v>
      </c>
      <c r="F159" s="239" t="s">
        <v>1655</v>
      </c>
      <c r="G159" s="236"/>
      <c r="H159" s="240">
        <v>5.577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36</v>
      </c>
      <c r="AX159" s="13" t="s">
        <v>75</v>
      </c>
      <c r="AY159" s="246" t="s">
        <v>205</v>
      </c>
    </row>
    <row r="160" s="14" customFormat="1">
      <c r="A160" s="14"/>
      <c r="B160" s="247"/>
      <c r="C160" s="248"/>
      <c r="D160" s="237" t="s">
        <v>250</v>
      </c>
      <c r="E160" s="249" t="s">
        <v>19</v>
      </c>
      <c r="F160" s="250" t="s">
        <v>253</v>
      </c>
      <c r="G160" s="248"/>
      <c r="H160" s="251">
        <v>9.8129999999999988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250</v>
      </c>
      <c r="AU160" s="257" t="s">
        <v>83</v>
      </c>
      <c r="AV160" s="14" t="s">
        <v>149</v>
      </c>
      <c r="AW160" s="14" t="s">
        <v>36</v>
      </c>
      <c r="AX160" s="14" t="s">
        <v>79</v>
      </c>
      <c r="AY160" s="257" t="s">
        <v>205</v>
      </c>
    </row>
    <row r="161" s="2" customFormat="1" ht="24.15" customHeight="1">
      <c r="A161" s="39"/>
      <c r="B161" s="40"/>
      <c r="C161" s="213" t="s">
        <v>376</v>
      </c>
      <c r="D161" s="213" t="s">
        <v>208</v>
      </c>
      <c r="E161" s="214" t="s">
        <v>426</v>
      </c>
      <c r="F161" s="215" t="s">
        <v>427</v>
      </c>
      <c r="G161" s="216" t="s">
        <v>301</v>
      </c>
      <c r="H161" s="217">
        <v>382.70699999999999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552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429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6"/>
      <c r="F163" s="239" t="s">
        <v>1656</v>
      </c>
      <c r="G163" s="236"/>
      <c r="H163" s="240">
        <v>382.70699999999999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4</v>
      </c>
      <c r="AX163" s="13" t="s">
        <v>79</v>
      </c>
      <c r="AY163" s="246" t="s">
        <v>205</v>
      </c>
    </row>
    <row r="164" s="2" customFormat="1" ht="16.5" customHeight="1">
      <c r="A164" s="39"/>
      <c r="B164" s="40"/>
      <c r="C164" s="213" t="s">
        <v>381</v>
      </c>
      <c r="D164" s="213" t="s">
        <v>208</v>
      </c>
      <c r="E164" s="214" t="s">
        <v>432</v>
      </c>
      <c r="F164" s="215" t="s">
        <v>433</v>
      </c>
      <c r="G164" s="216" t="s">
        <v>301</v>
      </c>
      <c r="H164" s="217">
        <v>14.932</v>
      </c>
      <c r="I164" s="218"/>
      <c r="J164" s="219">
        <f>ROUND(I164*H164,2)</f>
        <v>0</v>
      </c>
      <c r="K164" s="215" t="s">
        <v>212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149</v>
      </c>
      <c r="AT164" s="224" t="s">
        <v>208</v>
      </c>
      <c r="AU164" s="224" t="s">
        <v>83</v>
      </c>
      <c r="AY164" s="18" t="s">
        <v>205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149</v>
      </c>
      <c r="BM164" s="224" t="s">
        <v>555</v>
      </c>
    </row>
    <row r="165" s="2" customFormat="1">
      <c r="A165" s="39"/>
      <c r="B165" s="40"/>
      <c r="C165" s="41"/>
      <c r="D165" s="226" t="s">
        <v>215</v>
      </c>
      <c r="E165" s="41"/>
      <c r="F165" s="227" t="s">
        <v>435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215</v>
      </c>
      <c r="AU165" s="18" t="s">
        <v>83</v>
      </c>
    </row>
    <row r="166" s="12" customFormat="1" ht="22.8" customHeight="1">
      <c r="A166" s="12"/>
      <c r="B166" s="197"/>
      <c r="C166" s="198"/>
      <c r="D166" s="199" t="s">
        <v>74</v>
      </c>
      <c r="E166" s="211" t="s">
        <v>436</v>
      </c>
      <c r="F166" s="211" t="s">
        <v>437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SUM(P167:P168)</f>
        <v>0</v>
      </c>
      <c r="Q166" s="205"/>
      <c r="R166" s="206">
        <f>SUM(R167:R168)</f>
        <v>0</v>
      </c>
      <c r="S166" s="205"/>
      <c r="T166" s="20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74</v>
      </c>
      <c r="AU166" s="209" t="s">
        <v>79</v>
      </c>
      <c r="AY166" s="208" t="s">
        <v>205</v>
      </c>
      <c r="BK166" s="210">
        <f>SUM(BK167:BK168)</f>
        <v>0</v>
      </c>
    </row>
    <row r="167" s="2" customFormat="1" ht="24.15" customHeight="1">
      <c r="A167" s="39"/>
      <c r="B167" s="40"/>
      <c r="C167" s="213" t="s">
        <v>387</v>
      </c>
      <c r="D167" s="213" t="s">
        <v>208</v>
      </c>
      <c r="E167" s="214" t="s">
        <v>439</v>
      </c>
      <c r="F167" s="215" t="s">
        <v>440</v>
      </c>
      <c r="G167" s="216" t="s">
        <v>301</v>
      </c>
      <c r="H167" s="217">
        <v>0.01</v>
      </c>
      <c r="I167" s="218"/>
      <c r="J167" s="219">
        <f>ROUND(I167*H167,2)</f>
        <v>0</v>
      </c>
      <c r="K167" s="215" t="s">
        <v>212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149</v>
      </c>
      <c r="AT167" s="224" t="s">
        <v>208</v>
      </c>
      <c r="AU167" s="224" t="s">
        <v>83</v>
      </c>
      <c r="AY167" s="18" t="s">
        <v>205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149</v>
      </c>
      <c r="BM167" s="224" t="s">
        <v>557</v>
      </c>
    </row>
    <row r="168" s="2" customFormat="1">
      <c r="A168" s="39"/>
      <c r="B168" s="40"/>
      <c r="C168" s="41"/>
      <c r="D168" s="226" t="s">
        <v>215</v>
      </c>
      <c r="E168" s="41"/>
      <c r="F168" s="227" t="s">
        <v>442</v>
      </c>
      <c r="G168" s="41"/>
      <c r="H168" s="41"/>
      <c r="I168" s="228"/>
      <c r="J168" s="41"/>
      <c r="K168" s="41"/>
      <c r="L168" s="45"/>
      <c r="M168" s="231"/>
      <c r="N168" s="232"/>
      <c r="O168" s="233"/>
      <c r="P168" s="233"/>
      <c r="Q168" s="233"/>
      <c r="R168" s="233"/>
      <c r="S168" s="233"/>
      <c r="T168" s="23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215</v>
      </c>
      <c r="AU168" s="18" t="s">
        <v>83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ZxrEzulv8l26pMiWloMnl9RMuafzf/vfBRlcXkxWOPUxoekuUnUSjcP4H21EEndpkEDxbEB0b/hmSpg3oZwklA==" hashValue="LOhtP5rZOGP35ymqeW8rCgGg9t9byUH9qvrfNfDy0ZyzBLdNz63eLE8qs9OC65E1Z50lUz19deANUMgUdShnxg==" algorithmName="SHA-512" password="CC35"/>
  <autoFilter ref="C90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7322"/>
    <hyperlink ref="F98" r:id="rId2" display="https://podminky.urs.cz/item/CS_URS_2023_01/113107330"/>
    <hyperlink ref="F101" r:id="rId3" display="https://podminky.urs.cz/item/CS_URS_2023_01/113107343"/>
    <hyperlink ref="F104" r:id="rId4" display="https://podminky.urs.cz/item/CS_URS_2023_01/122251301"/>
    <hyperlink ref="F107" r:id="rId5" display="https://podminky.urs.cz/item/CS_URS_2023_01/129001101"/>
    <hyperlink ref="F109" r:id="rId6" display="https://podminky.urs.cz/item/CS_URS_2023_01/162751117"/>
    <hyperlink ref="F111" r:id="rId7" display="https://podminky.urs.cz/item/CS_URS_2023_01/162751119"/>
    <hyperlink ref="F114" r:id="rId8" display="https://podminky.urs.cz/item/CS_URS_2023_01/167151101"/>
    <hyperlink ref="F116" r:id="rId9" display="https://podminky.urs.cz/item/CS_URS_2023_01/171251201"/>
    <hyperlink ref="F118" r:id="rId10" display="https://podminky.urs.cz/item/CS_URS_2023_01/181152302"/>
    <hyperlink ref="F122" r:id="rId11" display="https://podminky.urs.cz/item/CS_URS_2023_01/564861011"/>
    <hyperlink ref="F125" r:id="rId12" display="https://podminky.urs.cz/item/CS_URS_2023_01/565145121"/>
    <hyperlink ref="F128" r:id="rId13" display="https://podminky.urs.cz/item/CS_URS_2023_01/567122111"/>
    <hyperlink ref="F131" r:id="rId14" display="https://podminky.urs.cz/item/CS_URS_2023_01/573191111"/>
    <hyperlink ref="F134" r:id="rId15" display="https://podminky.urs.cz/item/CS_URS_2023_01/573211106"/>
    <hyperlink ref="F137" r:id="rId16" display="https://podminky.urs.cz/item/CS_URS_2023_01/573211107"/>
    <hyperlink ref="F140" r:id="rId17" display="https://podminky.urs.cz/item/CS_URS_2023_01/577134121"/>
    <hyperlink ref="F144" r:id="rId18" display="https://podminky.urs.cz/item/CS_URS_2023_01/919732221"/>
    <hyperlink ref="F147" r:id="rId19" display="https://podminky.urs.cz/item/CS_URS_2023_01/919735113"/>
    <hyperlink ref="F151" r:id="rId20" display="https://podminky.urs.cz/item/CS_URS_2023_01/997221551"/>
    <hyperlink ref="F154" r:id="rId21" display="https://podminky.urs.cz/item/CS_URS_2023_01/997221559"/>
    <hyperlink ref="F157" r:id="rId22" display="https://podminky.urs.cz/item/CS_URS_2023_01/997221561"/>
    <hyperlink ref="F162" r:id="rId23" display="https://podminky.urs.cz/item/CS_URS_2023_01/997221569"/>
    <hyperlink ref="F165" r:id="rId24" display="https://podminky.urs.cz/item/CS_URS_2023_01/997221611"/>
    <hyperlink ref="F168" r:id="rId2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1657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ROUND((SUM(BE93:BE186)),  2)</f>
        <v>0</v>
      </c>
      <c r="G35" s="39"/>
      <c r="H35" s="39"/>
      <c r="I35" s="158">
        <v>0.20999999999999999</v>
      </c>
      <c r="J35" s="157">
        <f>ROUND(((SUM(BE93:BE186))*I35),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ROUND((SUM(BF93:BF186)),  2)</f>
        <v>0</v>
      </c>
      <c r="G36" s="39"/>
      <c r="H36" s="39"/>
      <c r="I36" s="158">
        <v>0.14999999999999999</v>
      </c>
      <c r="J36" s="157">
        <f>ROUND(((SUM(BF93:BF186))*I36),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ROUND((SUM(BG93:BG186)),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ROUND((SUM(BH93:BH186)),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ROUND((SUM(BI93:BI186)),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3.3 - Sjedz do MK - 3.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J152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J164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J181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1658</v>
      </c>
      <c r="E70" s="178"/>
      <c r="F70" s="178"/>
      <c r="G70" s="178"/>
      <c r="H70" s="178"/>
      <c r="I70" s="178"/>
      <c r="J70" s="179">
        <f>J184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1659</v>
      </c>
      <c r="E71" s="183"/>
      <c r="F71" s="183"/>
      <c r="G71" s="183"/>
      <c r="H71" s="183"/>
      <c r="I71" s="183"/>
      <c r="J71" s="184">
        <f>J185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chodníku ul. Jiříkovská, Rumburk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177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1602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3.3 - Sjedz do MK - 3. sjezd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Rumburk</v>
      </c>
      <c r="G87" s="41"/>
      <c r="H87" s="41"/>
      <c r="I87" s="33" t="s">
        <v>23</v>
      </c>
      <c r="J87" s="73" t="str">
        <f>IF(J14="","",J14)</f>
        <v>5. 4. 2023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Rumburk</v>
      </c>
      <c r="G89" s="41"/>
      <c r="H89" s="41"/>
      <c r="I89" s="33" t="s">
        <v>32</v>
      </c>
      <c r="J89" s="37" t="str">
        <f>E23</f>
        <v xml:space="preserve">ProProjekt s.r.o.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37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190</v>
      </c>
      <c r="D92" s="189" t="s">
        <v>60</v>
      </c>
      <c r="E92" s="189" t="s">
        <v>56</v>
      </c>
      <c r="F92" s="189" t="s">
        <v>57</v>
      </c>
      <c r="G92" s="189" t="s">
        <v>191</v>
      </c>
      <c r="H92" s="189" t="s">
        <v>192</v>
      </c>
      <c r="I92" s="189" t="s">
        <v>193</v>
      </c>
      <c r="J92" s="189" t="s">
        <v>183</v>
      </c>
      <c r="K92" s="190" t="s">
        <v>194</v>
      </c>
      <c r="L92" s="191"/>
      <c r="M92" s="93" t="s">
        <v>19</v>
      </c>
      <c r="N92" s="94" t="s">
        <v>45</v>
      </c>
      <c r="O92" s="94" t="s">
        <v>195</v>
      </c>
      <c r="P92" s="94" t="s">
        <v>196</v>
      </c>
      <c r="Q92" s="94" t="s">
        <v>197</v>
      </c>
      <c r="R92" s="94" t="s">
        <v>198</v>
      </c>
      <c r="S92" s="94" t="s">
        <v>199</v>
      </c>
      <c r="T92" s="95" t="s">
        <v>200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201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P94+P184</f>
        <v>0</v>
      </c>
      <c r="Q93" s="97"/>
      <c r="R93" s="194">
        <f>R94+R184</f>
        <v>4.4039199999999994</v>
      </c>
      <c r="S93" s="97"/>
      <c r="T93" s="195">
        <f>T94+T184</f>
        <v>55.602499999999992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184</v>
      </c>
      <c r="BK93" s="196">
        <f>BK94+BK184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242</v>
      </c>
      <c r="F94" s="200" t="s">
        <v>243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P95+P127+P152+P164+P181</f>
        <v>0</v>
      </c>
      <c r="Q94" s="205"/>
      <c r="R94" s="206">
        <f>R95+R127+R152+R164+R181</f>
        <v>4.4039199999999994</v>
      </c>
      <c r="S94" s="205"/>
      <c r="T94" s="207">
        <f>T95+T127+T152+T164+T181</f>
        <v>55.602499999999992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75</v>
      </c>
      <c r="AY94" s="208" t="s">
        <v>205</v>
      </c>
      <c r="BK94" s="210">
        <f>BK95+BK127+BK152+BK164+BK181</f>
        <v>0</v>
      </c>
    </row>
    <row r="95" s="12" customFormat="1" ht="22.8" customHeight="1">
      <c r="A95" s="12"/>
      <c r="B95" s="197"/>
      <c r="C95" s="198"/>
      <c r="D95" s="199" t="s">
        <v>74</v>
      </c>
      <c r="E95" s="211" t="s">
        <v>79</v>
      </c>
      <c r="F95" s="211" t="s">
        <v>244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SUM(P96:P126)</f>
        <v>0</v>
      </c>
      <c r="Q95" s="205"/>
      <c r="R95" s="206">
        <f>SUM(R96:R126)</f>
        <v>0</v>
      </c>
      <c r="S95" s="205"/>
      <c r="T95" s="207">
        <f>SUM(T96:T126)</f>
        <v>55.602499999999992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79</v>
      </c>
      <c r="AY95" s="208" t="s">
        <v>205</v>
      </c>
      <c r="BK95" s="210">
        <f>SUM(BK96:BK126)</f>
        <v>0</v>
      </c>
    </row>
    <row r="96" s="2" customFormat="1" ht="37.8" customHeight="1">
      <c r="A96" s="39"/>
      <c r="B96" s="40"/>
      <c r="C96" s="213" t="s">
        <v>79</v>
      </c>
      <c r="D96" s="213" t="s">
        <v>208</v>
      </c>
      <c r="E96" s="214" t="s">
        <v>562</v>
      </c>
      <c r="F96" s="215" t="s">
        <v>563</v>
      </c>
      <c r="G96" s="216" t="s">
        <v>247</v>
      </c>
      <c r="H96" s="217">
        <v>65</v>
      </c>
      <c r="I96" s="218"/>
      <c r="J96" s="219">
        <f>ROUND(I96*H96,2)</f>
        <v>0</v>
      </c>
      <c r="K96" s="215" t="s">
        <v>212</v>
      </c>
      <c r="L96" s="45"/>
      <c r="M96" s="220" t="s">
        <v>19</v>
      </c>
      <c r="N96" s="221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0.28999999999999998</v>
      </c>
      <c r="T96" s="223">
        <f>S96*H96</f>
        <v>18.849999999999998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149</v>
      </c>
      <c r="AT96" s="224" t="s">
        <v>208</v>
      </c>
      <c r="AU96" s="224" t="s">
        <v>83</v>
      </c>
      <c r="AY96" s="18" t="s">
        <v>205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149</v>
      </c>
      <c r="BM96" s="224" t="s">
        <v>564</v>
      </c>
    </row>
    <row r="97" s="2" customFormat="1">
      <c r="A97" s="39"/>
      <c r="B97" s="40"/>
      <c r="C97" s="41"/>
      <c r="D97" s="226" t="s">
        <v>215</v>
      </c>
      <c r="E97" s="41"/>
      <c r="F97" s="227" t="s">
        <v>565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215</v>
      </c>
      <c r="AU97" s="18" t="s">
        <v>83</v>
      </c>
    </row>
    <row r="98" s="13" customFormat="1">
      <c r="A98" s="13"/>
      <c r="B98" s="235"/>
      <c r="C98" s="236"/>
      <c r="D98" s="237" t="s">
        <v>250</v>
      </c>
      <c r="E98" s="238" t="s">
        <v>19</v>
      </c>
      <c r="F98" s="239" t="s">
        <v>1660</v>
      </c>
      <c r="G98" s="236"/>
      <c r="H98" s="240">
        <v>65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250</v>
      </c>
      <c r="AU98" s="246" t="s">
        <v>83</v>
      </c>
      <c r="AV98" s="13" t="s">
        <v>83</v>
      </c>
      <c r="AW98" s="13" t="s">
        <v>36</v>
      </c>
      <c r="AX98" s="13" t="s">
        <v>79</v>
      </c>
      <c r="AY98" s="246" t="s">
        <v>205</v>
      </c>
    </row>
    <row r="99" s="2" customFormat="1" ht="37.8" customHeight="1">
      <c r="A99" s="39"/>
      <c r="B99" s="40"/>
      <c r="C99" s="213" t="s">
        <v>83</v>
      </c>
      <c r="D99" s="213" t="s">
        <v>208</v>
      </c>
      <c r="E99" s="214" t="s">
        <v>568</v>
      </c>
      <c r="F99" s="215" t="s">
        <v>569</v>
      </c>
      <c r="G99" s="216" t="s">
        <v>247</v>
      </c>
      <c r="H99" s="217">
        <v>65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0.23999999999999999</v>
      </c>
      <c r="T99" s="223">
        <f>S99*H99</f>
        <v>15.6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149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149</v>
      </c>
      <c r="BM99" s="224" t="s">
        <v>570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571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3" customFormat="1">
      <c r="A101" s="13"/>
      <c r="B101" s="235"/>
      <c r="C101" s="236"/>
      <c r="D101" s="237" t="s">
        <v>250</v>
      </c>
      <c r="E101" s="238" t="s">
        <v>19</v>
      </c>
      <c r="F101" s="239" t="s">
        <v>1660</v>
      </c>
      <c r="G101" s="236"/>
      <c r="H101" s="240">
        <v>65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250</v>
      </c>
      <c r="AU101" s="246" t="s">
        <v>83</v>
      </c>
      <c r="AV101" s="13" t="s">
        <v>83</v>
      </c>
      <c r="AW101" s="13" t="s">
        <v>36</v>
      </c>
      <c r="AX101" s="13" t="s">
        <v>79</v>
      </c>
      <c r="AY101" s="246" t="s">
        <v>205</v>
      </c>
    </row>
    <row r="102" s="2" customFormat="1" ht="37.8" customHeight="1">
      <c r="A102" s="39"/>
      <c r="B102" s="40"/>
      <c r="C102" s="213" t="s">
        <v>126</v>
      </c>
      <c r="D102" s="213" t="s">
        <v>208</v>
      </c>
      <c r="E102" s="214" t="s">
        <v>572</v>
      </c>
      <c r="F102" s="215" t="s">
        <v>573</v>
      </c>
      <c r="G102" s="216" t="s">
        <v>247</v>
      </c>
      <c r="H102" s="217">
        <v>65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0.316</v>
      </c>
      <c r="T102" s="223">
        <f>S102*H102</f>
        <v>20.539999999999999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574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575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1660</v>
      </c>
      <c r="G104" s="236"/>
      <c r="H104" s="240">
        <v>65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79</v>
      </c>
      <c r="AY104" s="246" t="s">
        <v>205</v>
      </c>
    </row>
    <row r="105" s="2" customFormat="1" ht="24.15" customHeight="1">
      <c r="A105" s="39"/>
      <c r="B105" s="40"/>
      <c r="C105" s="213" t="s">
        <v>149</v>
      </c>
      <c r="D105" s="213" t="s">
        <v>208</v>
      </c>
      <c r="E105" s="214" t="s">
        <v>258</v>
      </c>
      <c r="F105" s="215" t="s">
        <v>259</v>
      </c>
      <c r="G105" s="216" t="s">
        <v>260</v>
      </c>
      <c r="H105" s="217">
        <v>2.5</v>
      </c>
      <c r="I105" s="218"/>
      <c r="J105" s="219">
        <f>ROUND(I105*H105,2)</f>
        <v>0</v>
      </c>
      <c r="K105" s="215" t="s">
        <v>212</v>
      </c>
      <c r="L105" s="45"/>
      <c r="M105" s="220" t="s">
        <v>19</v>
      </c>
      <c r="N105" s="221" t="s">
        <v>46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0.20499999999999999</v>
      </c>
      <c r="T105" s="223">
        <f>S105*H105</f>
        <v>0.51249999999999996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149</v>
      </c>
      <c r="AT105" s="224" t="s">
        <v>208</v>
      </c>
      <c r="AU105" s="224" t="s">
        <v>83</v>
      </c>
      <c r="AY105" s="18" t="s">
        <v>205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149</v>
      </c>
      <c r="BM105" s="224" t="s">
        <v>576</v>
      </c>
    </row>
    <row r="106" s="2" customFormat="1">
      <c r="A106" s="39"/>
      <c r="B106" s="40"/>
      <c r="C106" s="41"/>
      <c r="D106" s="226" t="s">
        <v>215</v>
      </c>
      <c r="E106" s="41"/>
      <c r="F106" s="227" t="s">
        <v>262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215</v>
      </c>
      <c r="AU106" s="18" t="s">
        <v>83</v>
      </c>
    </row>
    <row r="107" s="13" customFormat="1">
      <c r="A107" s="13"/>
      <c r="B107" s="235"/>
      <c r="C107" s="236"/>
      <c r="D107" s="237" t="s">
        <v>250</v>
      </c>
      <c r="E107" s="238" t="s">
        <v>19</v>
      </c>
      <c r="F107" s="239" t="s">
        <v>1346</v>
      </c>
      <c r="G107" s="236"/>
      <c r="H107" s="240">
        <v>2.5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250</v>
      </c>
      <c r="AU107" s="246" t="s">
        <v>83</v>
      </c>
      <c r="AV107" s="13" t="s">
        <v>83</v>
      </c>
      <c r="AW107" s="13" t="s">
        <v>36</v>
      </c>
      <c r="AX107" s="13" t="s">
        <v>79</v>
      </c>
      <c r="AY107" s="246" t="s">
        <v>205</v>
      </c>
    </row>
    <row r="108" s="2" customFormat="1" ht="24.15" customHeight="1">
      <c r="A108" s="39"/>
      <c r="B108" s="40"/>
      <c r="C108" s="213" t="s">
        <v>204</v>
      </c>
      <c r="D108" s="213" t="s">
        <v>208</v>
      </c>
      <c r="E108" s="214" t="s">
        <v>463</v>
      </c>
      <c r="F108" s="215" t="s">
        <v>464</v>
      </c>
      <c r="G108" s="216" t="s">
        <v>260</v>
      </c>
      <c r="H108" s="217">
        <v>2.5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0.040000000000000001</v>
      </c>
      <c r="T108" s="223">
        <f>S108*H108</f>
        <v>0.10000000000000001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579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466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2" customFormat="1" ht="24.15" customHeight="1">
      <c r="A110" s="39"/>
      <c r="B110" s="40"/>
      <c r="C110" s="213" t="s">
        <v>275</v>
      </c>
      <c r="D110" s="213" t="s">
        <v>208</v>
      </c>
      <c r="E110" s="214" t="s">
        <v>265</v>
      </c>
      <c r="F110" s="215" t="s">
        <v>266</v>
      </c>
      <c r="G110" s="216" t="s">
        <v>267</v>
      </c>
      <c r="H110" s="217">
        <v>4.25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580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269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3" customFormat="1">
      <c r="A112" s="13"/>
      <c r="B112" s="235"/>
      <c r="C112" s="236"/>
      <c r="D112" s="237" t="s">
        <v>250</v>
      </c>
      <c r="E112" s="238" t="s">
        <v>19</v>
      </c>
      <c r="F112" s="239" t="s">
        <v>1661</v>
      </c>
      <c r="G112" s="236"/>
      <c r="H112" s="240">
        <v>4.25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250</v>
      </c>
      <c r="AU112" s="246" t="s">
        <v>83</v>
      </c>
      <c r="AV112" s="13" t="s">
        <v>83</v>
      </c>
      <c r="AW112" s="13" t="s">
        <v>36</v>
      </c>
      <c r="AX112" s="13" t="s">
        <v>79</v>
      </c>
      <c r="AY112" s="246" t="s">
        <v>205</v>
      </c>
    </row>
    <row r="113" s="2" customFormat="1" ht="24.15" customHeight="1">
      <c r="A113" s="39"/>
      <c r="B113" s="40"/>
      <c r="C113" s="213" t="s">
        <v>280</v>
      </c>
      <c r="D113" s="213" t="s">
        <v>208</v>
      </c>
      <c r="E113" s="214" t="s">
        <v>271</v>
      </c>
      <c r="F113" s="215" t="s">
        <v>272</v>
      </c>
      <c r="G113" s="216" t="s">
        <v>267</v>
      </c>
      <c r="H113" s="217">
        <v>4.25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582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274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2" customFormat="1" ht="37.8" customHeight="1">
      <c r="A115" s="39"/>
      <c r="B115" s="40"/>
      <c r="C115" s="213" t="s">
        <v>286</v>
      </c>
      <c r="D115" s="213" t="s">
        <v>208</v>
      </c>
      <c r="E115" s="214" t="s">
        <v>276</v>
      </c>
      <c r="F115" s="215" t="s">
        <v>277</v>
      </c>
      <c r="G115" s="216" t="s">
        <v>267</v>
      </c>
      <c r="H115" s="217">
        <v>4.25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583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279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2" customFormat="1" ht="37.8" customHeight="1">
      <c r="A117" s="39"/>
      <c r="B117" s="40"/>
      <c r="C117" s="213" t="s">
        <v>291</v>
      </c>
      <c r="D117" s="213" t="s">
        <v>208</v>
      </c>
      <c r="E117" s="214" t="s">
        <v>281</v>
      </c>
      <c r="F117" s="215" t="s">
        <v>282</v>
      </c>
      <c r="G117" s="216" t="s">
        <v>267</v>
      </c>
      <c r="H117" s="217">
        <v>127.5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584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284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6"/>
      <c r="F119" s="239" t="s">
        <v>1662</v>
      </c>
      <c r="G119" s="236"/>
      <c r="H119" s="240">
        <v>127.5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4</v>
      </c>
      <c r="AX119" s="13" t="s">
        <v>79</v>
      </c>
      <c r="AY119" s="246" t="s">
        <v>205</v>
      </c>
    </row>
    <row r="120" s="2" customFormat="1" ht="24.15" customHeight="1">
      <c r="A120" s="39"/>
      <c r="B120" s="40"/>
      <c r="C120" s="213" t="s">
        <v>297</v>
      </c>
      <c r="D120" s="213" t="s">
        <v>208</v>
      </c>
      <c r="E120" s="214" t="s">
        <v>287</v>
      </c>
      <c r="F120" s="215" t="s">
        <v>288</v>
      </c>
      <c r="G120" s="216" t="s">
        <v>267</v>
      </c>
      <c r="H120" s="217">
        <v>4.25</v>
      </c>
      <c r="I120" s="218"/>
      <c r="J120" s="219">
        <f>ROUND(I120*H120,2)</f>
        <v>0</v>
      </c>
      <c r="K120" s="215" t="s">
        <v>212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149</v>
      </c>
      <c r="AT120" s="224" t="s">
        <v>208</v>
      </c>
      <c r="AU120" s="224" t="s">
        <v>83</v>
      </c>
      <c r="AY120" s="18" t="s">
        <v>205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149</v>
      </c>
      <c r="BM120" s="224" t="s">
        <v>586</v>
      </c>
    </row>
    <row r="121" s="2" customFormat="1">
      <c r="A121" s="39"/>
      <c r="B121" s="40"/>
      <c r="C121" s="41"/>
      <c r="D121" s="226" t="s">
        <v>215</v>
      </c>
      <c r="E121" s="41"/>
      <c r="F121" s="227" t="s">
        <v>290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83</v>
      </c>
    </row>
    <row r="122" s="2" customFormat="1" ht="24.15" customHeight="1">
      <c r="A122" s="39"/>
      <c r="B122" s="40"/>
      <c r="C122" s="213" t="s">
        <v>304</v>
      </c>
      <c r="D122" s="213" t="s">
        <v>208</v>
      </c>
      <c r="E122" s="214" t="s">
        <v>305</v>
      </c>
      <c r="F122" s="215" t="s">
        <v>306</v>
      </c>
      <c r="G122" s="216" t="s">
        <v>267</v>
      </c>
      <c r="H122" s="217">
        <v>7.25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591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308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2" customFormat="1" ht="16.5" customHeight="1">
      <c r="A124" s="39"/>
      <c r="B124" s="40"/>
      <c r="C124" s="213" t="s">
        <v>309</v>
      </c>
      <c r="D124" s="213" t="s">
        <v>208</v>
      </c>
      <c r="E124" s="214" t="s">
        <v>310</v>
      </c>
      <c r="F124" s="215" t="s">
        <v>311</v>
      </c>
      <c r="G124" s="216" t="s">
        <v>247</v>
      </c>
      <c r="H124" s="217">
        <v>65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592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313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1191</v>
      </c>
      <c r="G126" s="236"/>
      <c r="H126" s="240">
        <v>65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79</v>
      </c>
      <c r="AY126" s="246" t="s">
        <v>205</v>
      </c>
    </row>
    <row r="127" s="12" customFormat="1" ht="22.8" customHeight="1">
      <c r="A127" s="12"/>
      <c r="B127" s="197"/>
      <c r="C127" s="198"/>
      <c r="D127" s="199" t="s">
        <v>74</v>
      </c>
      <c r="E127" s="211" t="s">
        <v>204</v>
      </c>
      <c r="F127" s="211" t="s">
        <v>315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SUM(P128:P151)</f>
        <v>0</v>
      </c>
      <c r="Q127" s="205"/>
      <c r="R127" s="206">
        <f>SUM(R128:R151)</f>
        <v>2.1412</v>
      </c>
      <c r="S127" s="205"/>
      <c r="T127" s="207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79</v>
      </c>
      <c r="AT127" s="209" t="s">
        <v>74</v>
      </c>
      <c r="AU127" s="209" t="s">
        <v>79</v>
      </c>
      <c r="AY127" s="208" t="s">
        <v>205</v>
      </c>
      <c r="BK127" s="210">
        <f>SUM(BK128:BK151)</f>
        <v>0</v>
      </c>
    </row>
    <row r="128" s="2" customFormat="1" ht="21.75" customHeight="1">
      <c r="A128" s="39"/>
      <c r="B128" s="40"/>
      <c r="C128" s="213" t="s">
        <v>316</v>
      </c>
      <c r="D128" s="213" t="s">
        <v>208</v>
      </c>
      <c r="E128" s="214" t="s">
        <v>1613</v>
      </c>
      <c r="F128" s="215" t="s">
        <v>1614</v>
      </c>
      <c r="G128" s="216" t="s">
        <v>247</v>
      </c>
      <c r="H128" s="217">
        <v>65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1663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1616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13" customFormat="1">
      <c r="A130" s="13"/>
      <c r="B130" s="235"/>
      <c r="C130" s="236"/>
      <c r="D130" s="237" t="s">
        <v>250</v>
      </c>
      <c r="E130" s="238" t="s">
        <v>19</v>
      </c>
      <c r="F130" s="239" t="s">
        <v>1664</v>
      </c>
      <c r="G130" s="236"/>
      <c r="H130" s="240">
        <v>65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250</v>
      </c>
      <c r="AU130" s="246" t="s">
        <v>83</v>
      </c>
      <c r="AV130" s="13" t="s">
        <v>83</v>
      </c>
      <c r="AW130" s="13" t="s">
        <v>36</v>
      </c>
      <c r="AX130" s="13" t="s">
        <v>79</v>
      </c>
      <c r="AY130" s="246" t="s">
        <v>205</v>
      </c>
    </row>
    <row r="131" s="2" customFormat="1" ht="24.15" customHeight="1">
      <c r="A131" s="39"/>
      <c r="B131" s="40"/>
      <c r="C131" s="213" t="s">
        <v>322</v>
      </c>
      <c r="D131" s="213" t="s">
        <v>208</v>
      </c>
      <c r="E131" s="214" t="s">
        <v>1552</v>
      </c>
      <c r="F131" s="215" t="s">
        <v>1553</v>
      </c>
      <c r="G131" s="216" t="s">
        <v>247</v>
      </c>
      <c r="H131" s="217">
        <v>65</v>
      </c>
      <c r="I131" s="218"/>
      <c r="J131" s="219">
        <f>ROUND(I131*H131,2)</f>
        <v>0</v>
      </c>
      <c r="K131" s="215" t="s">
        <v>212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149</v>
      </c>
      <c r="AT131" s="224" t="s">
        <v>208</v>
      </c>
      <c r="AU131" s="224" t="s">
        <v>83</v>
      </c>
      <c r="AY131" s="18" t="s">
        <v>205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149</v>
      </c>
      <c r="BM131" s="224" t="s">
        <v>1665</v>
      </c>
    </row>
    <row r="132" s="2" customFormat="1">
      <c r="A132" s="39"/>
      <c r="B132" s="40"/>
      <c r="C132" s="41"/>
      <c r="D132" s="226" t="s">
        <v>215</v>
      </c>
      <c r="E132" s="41"/>
      <c r="F132" s="227" t="s">
        <v>1555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83</v>
      </c>
    </row>
    <row r="133" s="13" customFormat="1">
      <c r="A133" s="13"/>
      <c r="B133" s="235"/>
      <c r="C133" s="236"/>
      <c r="D133" s="237" t="s">
        <v>250</v>
      </c>
      <c r="E133" s="238" t="s">
        <v>19</v>
      </c>
      <c r="F133" s="239" t="s">
        <v>1664</v>
      </c>
      <c r="G133" s="236"/>
      <c r="H133" s="240">
        <v>65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250</v>
      </c>
      <c r="AU133" s="246" t="s">
        <v>83</v>
      </c>
      <c r="AV133" s="13" t="s">
        <v>83</v>
      </c>
      <c r="AW133" s="13" t="s">
        <v>36</v>
      </c>
      <c r="AX133" s="13" t="s">
        <v>79</v>
      </c>
      <c r="AY133" s="246" t="s">
        <v>205</v>
      </c>
    </row>
    <row r="134" s="2" customFormat="1" ht="24.15" customHeight="1">
      <c r="A134" s="39"/>
      <c r="B134" s="40"/>
      <c r="C134" s="213" t="s">
        <v>8</v>
      </c>
      <c r="D134" s="213" t="s">
        <v>208</v>
      </c>
      <c r="E134" s="214" t="s">
        <v>1556</v>
      </c>
      <c r="F134" s="215" t="s">
        <v>1557</v>
      </c>
      <c r="G134" s="216" t="s">
        <v>247</v>
      </c>
      <c r="H134" s="217">
        <v>65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1666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1559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13" customFormat="1">
      <c r="A136" s="13"/>
      <c r="B136" s="235"/>
      <c r="C136" s="236"/>
      <c r="D136" s="237" t="s">
        <v>250</v>
      </c>
      <c r="E136" s="238" t="s">
        <v>19</v>
      </c>
      <c r="F136" s="239" t="s">
        <v>1664</v>
      </c>
      <c r="G136" s="236"/>
      <c r="H136" s="240">
        <v>65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250</v>
      </c>
      <c r="AU136" s="246" t="s">
        <v>83</v>
      </c>
      <c r="AV136" s="13" t="s">
        <v>83</v>
      </c>
      <c r="AW136" s="13" t="s">
        <v>36</v>
      </c>
      <c r="AX136" s="13" t="s">
        <v>79</v>
      </c>
      <c r="AY136" s="246" t="s">
        <v>205</v>
      </c>
    </row>
    <row r="137" s="2" customFormat="1" ht="21.75" customHeight="1">
      <c r="A137" s="39"/>
      <c r="B137" s="40"/>
      <c r="C137" s="213" t="s">
        <v>334</v>
      </c>
      <c r="D137" s="213" t="s">
        <v>208</v>
      </c>
      <c r="E137" s="214" t="s">
        <v>1667</v>
      </c>
      <c r="F137" s="215" t="s">
        <v>1668</v>
      </c>
      <c r="G137" s="216" t="s">
        <v>301</v>
      </c>
      <c r="H137" s="217">
        <v>2.1200000000000001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1.01</v>
      </c>
      <c r="R137" s="222">
        <f>Q137*H137</f>
        <v>2.1412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1669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1670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1671</v>
      </c>
      <c r="G139" s="236"/>
      <c r="H139" s="240">
        <v>2.1200000000000001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79</v>
      </c>
      <c r="AY139" s="246" t="s">
        <v>205</v>
      </c>
    </row>
    <row r="140" s="2" customFormat="1" ht="16.5" customHeight="1">
      <c r="A140" s="39"/>
      <c r="B140" s="40"/>
      <c r="C140" s="213" t="s">
        <v>339</v>
      </c>
      <c r="D140" s="213" t="s">
        <v>208</v>
      </c>
      <c r="E140" s="214" t="s">
        <v>1560</v>
      </c>
      <c r="F140" s="215" t="s">
        <v>1561</v>
      </c>
      <c r="G140" s="216" t="s">
        <v>247</v>
      </c>
      <c r="H140" s="217">
        <v>65</v>
      </c>
      <c r="I140" s="218"/>
      <c r="J140" s="219">
        <f>ROUND(I140*H140,2)</f>
        <v>0</v>
      </c>
      <c r="K140" s="215" t="s">
        <v>212</v>
      </c>
      <c r="L140" s="45"/>
      <c r="M140" s="220" t="s">
        <v>19</v>
      </c>
      <c r="N140" s="221" t="s">
        <v>46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149</v>
      </c>
      <c r="AT140" s="224" t="s">
        <v>208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1672</v>
      </c>
    </row>
    <row r="141" s="2" customFormat="1">
      <c r="A141" s="39"/>
      <c r="B141" s="40"/>
      <c r="C141" s="41"/>
      <c r="D141" s="226" t="s">
        <v>215</v>
      </c>
      <c r="E141" s="41"/>
      <c r="F141" s="227" t="s">
        <v>1563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215</v>
      </c>
      <c r="AU141" s="18" t="s">
        <v>83</v>
      </c>
    </row>
    <row r="142" s="13" customFormat="1">
      <c r="A142" s="13"/>
      <c r="B142" s="235"/>
      <c r="C142" s="236"/>
      <c r="D142" s="237" t="s">
        <v>250</v>
      </c>
      <c r="E142" s="238" t="s">
        <v>19</v>
      </c>
      <c r="F142" s="239" t="s">
        <v>1664</v>
      </c>
      <c r="G142" s="236"/>
      <c r="H142" s="240">
        <v>65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250</v>
      </c>
      <c r="AU142" s="246" t="s">
        <v>83</v>
      </c>
      <c r="AV142" s="13" t="s">
        <v>83</v>
      </c>
      <c r="AW142" s="13" t="s">
        <v>36</v>
      </c>
      <c r="AX142" s="13" t="s">
        <v>79</v>
      </c>
      <c r="AY142" s="246" t="s">
        <v>205</v>
      </c>
    </row>
    <row r="143" s="2" customFormat="1" ht="16.5" customHeight="1">
      <c r="A143" s="39"/>
      <c r="B143" s="40"/>
      <c r="C143" s="213" t="s">
        <v>344</v>
      </c>
      <c r="D143" s="213" t="s">
        <v>208</v>
      </c>
      <c r="E143" s="214" t="s">
        <v>1564</v>
      </c>
      <c r="F143" s="215" t="s">
        <v>1565</v>
      </c>
      <c r="G143" s="216" t="s">
        <v>247</v>
      </c>
      <c r="H143" s="217">
        <v>65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1673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1567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1664</v>
      </c>
      <c r="G145" s="236"/>
      <c r="H145" s="240">
        <v>65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16.5" customHeight="1">
      <c r="A146" s="39"/>
      <c r="B146" s="40"/>
      <c r="C146" s="213" t="s">
        <v>350</v>
      </c>
      <c r="D146" s="213" t="s">
        <v>208</v>
      </c>
      <c r="E146" s="214" t="s">
        <v>1568</v>
      </c>
      <c r="F146" s="215" t="s">
        <v>1569</v>
      </c>
      <c r="G146" s="216" t="s">
        <v>247</v>
      </c>
      <c r="H146" s="217">
        <v>65</v>
      </c>
      <c r="I146" s="218"/>
      <c r="J146" s="219">
        <f>ROUND(I146*H146,2)</f>
        <v>0</v>
      </c>
      <c r="K146" s="215" t="s">
        <v>212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149</v>
      </c>
      <c r="AT146" s="224" t="s">
        <v>208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1674</v>
      </c>
    </row>
    <row r="147" s="2" customFormat="1">
      <c r="A147" s="39"/>
      <c r="B147" s="40"/>
      <c r="C147" s="41"/>
      <c r="D147" s="226" t="s">
        <v>215</v>
      </c>
      <c r="E147" s="41"/>
      <c r="F147" s="227" t="s">
        <v>1571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83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1664</v>
      </c>
      <c r="G148" s="236"/>
      <c r="H148" s="240">
        <v>65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79</v>
      </c>
      <c r="AY148" s="246" t="s">
        <v>205</v>
      </c>
    </row>
    <row r="149" s="2" customFormat="1" ht="24.15" customHeight="1">
      <c r="A149" s="39"/>
      <c r="B149" s="40"/>
      <c r="C149" s="213" t="s">
        <v>357</v>
      </c>
      <c r="D149" s="213" t="s">
        <v>208</v>
      </c>
      <c r="E149" s="214" t="s">
        <v>1572</v>
      </c>
      <c r="F149" s="215" t="s">
        <v>1573</v>
      </c>
      <c r="G149" s="216" t="s">
        <v>247</v>
      </c>
      <c r="H149" s="217">
        <v>65</v>
      </c>
      <c r="I149" s="218"/>
      <c r="J149" s="219">
        <f>ROUND(I149*H149,2)</f>
        <v>0</v>
      </c>
      <c r="K149" s="215" t="s">
        <v>212</v>
      </c>
      <c r="L149" s="45"/>
      <c r="M149" s="220" t="s">
        <v>19</v>
      </c>
      <c r="N149" s="221" t="s">
        <v>46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149</v>
      </c>
      <c r="AT149" s="224" t="s">
        <v>208</v>
      </c>
      <c r="AU149" s="224" t="s">
        <v>83</v>
      </c>
      <c r="AY149" s="18" t="s">
        <v>205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149</v>
      </c>
      <c r="BM149" s="224" t="s">
        <v>1675</v>
      </c>
    </row>
    <row r="150" s="2" customFormat="1">
      <c r="A150" s="39"/>
      <c r="B150" s="40"/>
      <c r="C150" s="41"/>
      <c r="D150" s="226" t="s">
        <v>215</v>
      </c>
      <c r="E150" s="41"/>
      <c r="F150" s="227" t="s">
        <v>1575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215</v>
      </c>
      <c r="AU150" s="18" t="s">
        <v>83</v>
      </c>
    </row>
    <row r="151" s="13" customFormat="1">
      <c r="A151" s="13"/>
      <c r="B151" s="235"/>
      <c r="C151" s="236"/>
      <c r="D151" s="237" t="s">
        <v>250</v>
      </c>
      <c r="E151" s="238" t="s">
        <v>19</v>
      </c>
      <c r="F151" s="239" t="s">
        <v>1664</v>
      </c>
      <c r="G151" s="236"/>
      <c r="H151" s="240">
        <v>65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250</v>
      </c>
      <c r="AU151" s="246" t="s">
        <v>83</v>
      </c>
      <c r="AV151" s="13" t="s">
        <v>83</v>
      </c>
      <c r="AW151" s="13" t="s">
        <v>36</v>
      </c>
      <c r="AX151" s="13" t="s">
        <v>79</v>
      </c>
      <c r="AY151" s="246" t="s">
        <v>205</v>
      </c>
    </row>
    <row r="152" s="12" customFormat="1" ht="22.8" customHeight="1">
      <c r="A152" s="12"/>
      <c r="B152" s="197"/>
      <c r="C152" s="198"/>
      <c r="D152" s="199" t="s">
        <v>74</v>
      </c>
      <c r="E152" s="211" t="s">
        <v>291</v>
      </c>
      <c r="F152" s="211" t="s">
        <v>369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SUM(P153:P163)</f>
        <v>0</v>
      </c>
      <c r="Q152" s="205"/>
      <c r="R152" s="206">
        <f>SUM(R153:R163)</f>
        <v>2.2627199999999998</v>
      </c>
      <c r="S152" s="205"/>
      <c r="T152" s="207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79</v>
      </c>
      <c r="AT152" s="209" t="s">
        <v>74</v>
      </c>
      <c r="AU152" s="209" t="s">
        <v>79</v>
      </c>
      <c r="AY152" s="208" t="s">
        <v>205</v>
      </c>
      <c r="BK152" s="210">
        <f>SUM(BK153:BK163)</f>
        <v>0</v>
      </c>
    </row>
    <row r="153" s="2" customFormat="1" ht="24.15" customHeight="1">
      <c r="A153" s="39"/>
      <c r="B153" s="40"/>
      <c r="C153" s="213" t="s">
        <v>7</v>
      </c>
      <c r="D153" s="213" t="s">
        <v>208</v>
      </c>
      <c r="E153" s="214" t="s">
        <v>382</v>
      </c>
      <c r="F153" s="215" t="s">
        <v>383</v>
      </c>
      <c r="G153" s="216" t="s">
        <v>260</v>
      </c>
      <c r="H153" s="217">
        <v>9.5</v>
      </c>
      <c r="I153" s="218"/>
      <c r="J153" s="219">
        <f>ROUND(I153*H153,2)</f>
        <v>0</v>
      </c>
      <c r="K153" s="215" t="s">
        <v>212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0.15540000000000001</v>
      </c>
      <c r="R153" s="222">
        <f>Q153*H153</f>
        <v>1.4763000000000002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149</v>
      </c>
      <c r="AT153" s="224" t="s">
        <v>208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629</v>
      </c>
    </row>
    <row r="154" s="2" customFormat="1">
      <c r="A154" s="39"/>
      <c r="B154" s="40"/>
      <c r="C154" s="41"/>
      <c r="D154" s="226" t="s">
        <v>215</v>
      </c>
      <c r="E154" s="41"/>
      <c r="F154" s="227" t="s">
        <v>385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83</v>
      </c>
    </row>
    <row r="155" s="13" customFormat="1">
      <c r="A155" s="13"/>
      <c r="B155" s="235"/>
      <c r="C155" s="236"/>
      <c r="D155" s="237" t="s">
        <v>250</v>
      </c>
      <c r="E155" s="238" t="s">
        <v>19</v>
      </c>
      <c r="F155" s="239" t="s">
        <v>1676</v>
      </c>
      <c r="G155" s="236"/>
      <c r="H155" s="240">
        <v>9.5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36</v>
      </c>
      <c r="AX155" s="13" t="s">
        <v>79</v>
      </c>
      <c r="AY155" s="246" t="s">
        <v>205</v>
      </c>
    </row>
    <row r="156" s="2" customFormat="1" ht="16.5" customHeight="1">
      <c r="A156" s="39"/>
      <c r="B156" s="40"/>
      <c r="C156" s="258" t="s">
        <v>370</v>
      </c>
      <c r="D156" s="258" t="s">
        <v>298</v>
      </c>
      <c r="E156" s="259" t="s">
        <v>388</v>
      </c>
      <c r="F156" s="260" t="s">
        <v>389</v>
      </c>
      <c r="G156" s="261" t="s">
        <v>260</v>
      </c>
      <c r="H156" s="262">
        <v>9.6899999999999995</v>
      </c>
      <c r="I156" s="263"/>
      <c r="J156" s="264">
        <f>ROUND(I156*H156,2)</f>
        <v>0</v>
      </c>
      <c r="K156" s="260" t="s">
        <v>212</v>
      </c>
      <c r="L156" s="265"/>
      <c r="M156" s="266" t="s">
        <v>19</v>
      </c>
      <c r="N156" s="267" t="s">
        <v>46</v>
      </c>
      <c r="O156" s="85"/>
      <c r="P156" s="222">
        <f>O156*H156</f>
        <v>0</v>
      </c>
      <c r="Q156" s="222">
        <v>0.080000000000000002</v>
      </c>
      <c r="R156" s="222">
        <f>Q156*H156</f>
        <v>0.7752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286</v>
      </c>
      <c r="AT156" s="224" t="s">
        <v>298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632</v>
      </c>
    </row>
    <row r="157" s="13" customFormat="1">
      <c r="A157" s="13"/>
      <c r="B157" s="235"/>
      <c r="C157" s="236"/>
      <c r="D157" s="237" t="s">
        <v>250</v>
      </c>
      <c r="E157" s="236"/>
      <c r="F157" s="239" t="s">
        <v>1677</v>
      </c>
      <c r="G157" s="236"/>
      <c r="H157" s="240">
        <v>9.6899999999999995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4</v>
      </c>
      <c r="AX157" s="13" t="s">
        <v>79</v>
      </c>
      <c r="AY157" s="246" t="s">
        <v>205</v>
      </c>
    </row>
    <row r="158" s="2" customFormat="1" ht="33" customHeight="1">
      <c r="A158" s="39"/>
      <c r="B158" s="40"/>
      <c r="C158" s="213" t="s">
        <v>376</v>
      </c>
      <c r="D158" s="213" t="s">
        <v>208</v>
      </c>
      <c r="E158" s="214" t="s">
        <v>1590</v>
      </c>
      <c r="F158" s="215" t="s">
        <v>1591</v>
      </c>
      <c r="G158" s="216" t="s">
        <v>260</v>
      </c>
      <c r="H158" s="217">
        <v>18.699999999999999</v>
      </c>
      <c r="I158" s="218"/>
      <c r="J158" s="219">
        <f>ROUND(I158*H158,2)</f>
        <v>0</v>
      </c>
      <c r="K158" s="215" t="s">
        <v>212</v>
      </c>
      <c r="L158" s="45"/>
      <c r="M158" s="220" t="s">
        <v>19</v>
      </c>
      <c r="N158" s="221" t="s">
        <v>46</v>
      </c>
      <c r="O158" s="85"/>
      <c r="P158" s="222">
        <f>O158*H158</f>
        <v>0</v>
      </c>
      <c r="Q158" s="222">
        <v>0.00059999999999999995</v>
      </c>
      <c r="R158" s="222">
        <f>Q158*H158</f>
        <v>0.011219999999999999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149</v>
      </c>
      <c r="AT158" s="224" t="s">
        <v>208</v>
      </c>
      <c r="AU158" s="224" t="s">
        <v>83</v>
      </c>
      <c r="AY158" s="18" t="s">
        <v>205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149</v>
      </c>
      <c r="BM158" s="224" t="s">
        <v>1678</v>
      </c>
    </row>
    <row r="159" s="2" customFormat="1">
      <c r="A159" s="39"/>
      <c r="B159" s="40"/>
      <c r="C159" s="41"/>
      <c r="D159" s="226" t="s">
        <v>215</v>
      </c>
      <c r="E159" s="41"/>
      <c r="F159" s="227" t="s">
        <v>1593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215</v>
      </c>
      <c r="AU159" s="18" t="s">
        <v>83</v>
      </c>
    </row>
    <row r="160" s="13" customFormat="1">
      <c r="A160" s="13"/>
      <c r="B160" s="235"/>
      <c r="C160" s="236"/>
      <c r="D160" s="237" t="s">
        <v>250</v>
      </c>
      <c r="E160" s="238" t="s">
        <v>19</v>
      </c>
      <c r="F160" s="239" t="s">
        <v>1679</v>
      </c>
      <c r="G160" s="236"/>
      <c r="H160" s="240">
        <v>18.699999999999999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250</v>
      </c>
      <c r="AU160" s="246" t="s">
        <v>83</v>
      </c>
      <c r="AV160" s="13" t="s">
        <v>83</v>
      </c>
      <c r="AW160" s="13" t="s">
        <v>36</v>
      </c>
      <c r="AX160" s="13" t="s">
        <v>79</v>
      </c>
      <c r="AY160" s="246" t="s">
        <v>205</v>
      </c>
    </row>
    <row r="161" s="2" customFormat="1" ht="16.5" customHeight="1">
      <c r="A161" s="39"/>
      <c r="B161" s="40"/>
      <c r="C161" s="213" t="s">
        <v>381</v>
      </c>
      <c r="D161" s="213" t="s">
        <v>208</v>
      </c>
      <c r="E161" s="214" t="s">
        <v>1362</v>
      </c>
      <c r="F161" s="215" t="s">
        <v>1363</v>
      </c>
      <c r="G161" s="216" t="s">
        <v>260</v>
      </c>
      <c r="H161" s="217">
        <v>25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1680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1365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1681</v>
      </c>
      <c r="G163" s="236"/>
      <c r="H163" s="240">
        <v>25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79</v>
      </c>
      <c r="AY163" s="246" t="s">
        <v>205</v>
      </c>
    </row>
    <row r="164" s="12" customFormat="1" ht="22.8" customHeight="1">
      <c r="A164" s="12"/>
      <c r="B164" s="197"/>
      <c r="C164" s="198"/>
      <c r="D164" s="199" t="s">
        <v>74</v>
      </c>
      <c r="E164" s="211" t="s">
        <v>416</v>
      </c>
      <c r="F164" s="211" t="s">
        <v>417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SUM(P165:P180)</f>
        <v>0</v>
      </c>
      <c r="Q164" s="205"/>
      <c r="R164" s="206">
        <f>SUM(R165:R180)</f>
        <v>0</v>
      </c>
      <c r="S164" s="205"/>
      <c r="T164" s="207">
        <f>SUM(T165:T180)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79</v>
      </c>
      <c r="AT164" s="209" t="s">
        <v>74</v>
      </c>
      <c r="AU164" s="209" t="s">
        <v>79</v>
      </c>
      <c r="AY164" s="208" t="s">
        <v>205</v>
      </c>
      <c r="BK164" s="210">
        <f>SUM(BK165:BK180)</f>
        <v>0</v>
      </c>
    </row>
    <row r="165" s="2" customFormat="1" ht="24.15" customHeight="1">
      <c r="A165" s="39"/>
      <c r="B165" s="40"/>
      <c r="C165" s="213" t="s">
        <v>387</v>
      </c>
      <c r="D165" s="213" t="s">
        <v>208</v>
      </c>
      <c r="E165" s="214" t="s">
        <v>537</v>
      </c>
      <c r="F165" s="215" t="s">
        <v>538</v>
      </c>
      <c r="G165" s="216" t="s">
        <v>301</v>
      </c>
      <c r="H165" s="217">
        <v>18.850000000000001</v>
      </c>
      <c r="I165" s="218"/>
      <c r="J165" s="219">
        <f>ROUND(I165*H165,2)</f>
        <v>0</v>
      </c>
      <c r="K165" s="215" t="s">
        <v>212</v>
      </c>
      <c r="L165" s="45"/>
      <c r="M165" s="220" t="s">
        <v>19</v>
      </c>
      <c r="N165" s="221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149</v>
      </c>
      <c r="AT165" s="224" t="s">
        <v>208</v>
      </c>
      <c r="AU165" s="224" t="s">
        <v>83</v>
      </c>
      <c r="AY165" s="18" t="s">
        <v>205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149</v>
      </c>
      <c r="BM165" s="224" t="s">
        <v>645</v>
      </c>
    </row>
    <row r="166" s="2" customFormat="1">
      <c r="A166" s="39"/>
      <c r="B166" s="40"/>
      <c r="C166" s="41"/>
      <c r="D166" s="226" t="s">
        <v>215</v>
      </c>
      <c r="E166" s="41"/>
      <c r="F166" s="227" t="s">
        <v>540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215</v>
      </c>
      <c r="AU166" s="18" t="s">
        <v>83</v>
      </c>
    </row>
    <row r="167" s="13" customFormat="1">
      <c r="A167" s="13"/>
      <c r="B167" s="235"/>
      <c r="C167" s="236"/>
      <c r="D167" s="237" t="s">
        <v>250</v>
      </c>
      <c r="E167" s="238" t="s">
        <v>19</v>
      </c>
      <c r="F167" s="239" t="s">
        <v>1682</v>
      </c>
      <c r="G167" s="236"/>
      <c r="H167" s="240">
        <v>18.850000000000001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36</v>
      </c>
      <c r="AX167" s="13" t="s">
        <v>79</v>
      </c>
      <c r="AY167" s="246" t="s">
        <v>205</v>
      </c>
    </row>
    <row r="168" s="2" customFormat="1" ht="24.15" customHeight="1">
      <c r="A168" s="39"/>
      <c r="B168" s="40"/>
      <c r="C168" s="213" t="s">
        <v>393</v>
      </c>
      <c r="D168" s="213" t="s">
        <v>208</v>
      </c>
      <c r="E168" s="214" t="s">
        <v>543</v>
      </c>
      <c r="F168" s="215" t="s">
        <v>427</v>
      </c>
      <c r="G168" s="216" t="s">
        <v>301</v>
      </c>
      <c r="H168" s="217">
        <v>735.14999999999998</v>
      </c>
      <c r="I168" s="218"/>
      <c r="J168" s="219">
        <f>ROUND(I168*H168,2)</f>
        <v>0</v>
      </c>
      <c r="K168" s="215" t="s">
        <v>212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149</v>
      </c>
      <c r="AT168" s="224" t="s">
        <v>208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647</v>
      </c>
    </row>
    <row r="169" s="2" customFormat="1">
      <c r="A169" s="39"/>
      <c r="B169" s="40"/>
      <c r="C169" s="41"/>
      <c r="D169" s="226" t="s">
        <v>215</v>
      </c>
      <c r="E169" s="41"/>
      <c r="F169" s="227" t="s">
        <v>545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83</v>
      </c>
    </row>
    <row r="170" s="13" customFormat="1">
      <c r="A170" s="13"/>
      <c r="B170" s="235"/>
      <c r="C170" s="236"/>
      <c r="D170" s="237" t="s">
        <v>250</v>
      </c>
      <c r="E170" s="236"/>
      <c r="F170" s="239" t="s">
        <v>1683</v>
      </c>
      <c r="G170" s="236"/>
      <c r="H170" s="240">
        <v>735.14999999999998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250</v>
      </c>
      <c r="AU170" s="246" t="s">
        <v>83</v>
      </c>
      <c r="AV170" s="13" t="s">
        <v>83</v>
      </c>
      <c r="AW170" s="13" t="s">
        <v>4</v>
      </c>
      <c r="AX170" s="13" t="s">
        <v>79</v>
      </c>
      <c r="AY170" s="246" t="s">
        <v>205</v>
      </c>
    </row>
    <row r="171" s="2" customFormat="1" ht="24.15" customHeight="1">
      <c r="A171" s="39"/>
      <c r="B171" s="40"/>
      <c r="C171" s="213" t="s">
        <v>399</v>
      </c>
      <c r="D171" s="213" t="s">
        <v>208</v>
      </c>
      <c r="E171" s="214" t="s">
        <v>419</v>
      </c>
      <c r="F171" s="215" t="s">
        <v>420</v>
      </c>
      <c r="G171" s="216" t="s">
        <v>301</v>
      </c>
      <c r="H171" s="217">
        <v>36.652999999999999</v>
      </c>
      <c r="I171" s="218"/>
      <c r="J171" s="219">
        <f>ROUND(I171*H171,2)</f>
        <v>0</v>
      </c>
      <c r="K171" s="215" t="s">
        <v>212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149</v>
      </c>
      <c r="AT171" s="224" t="s">
        <v>208</v>
      </c>
      <c r="AU171" s="224" t="s">
        <v>83</v>
      </c>
      <c r="AY171" s="18" t="s">
        <v>205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149</v>
      </c>
      <c r="BM171" s="224" t="s">
        <v>649</v>
      </c>
    </row>
    <row r="172" s="2" customFormat="1">
      <c r="A172" s="39"/>
      <c r="B172" s="40"/>
      <c r="C172" s="41"/>
      <c r="D172" s="226" t="s">
        <v>215</v>
      </c>
      <c r="E172" s="41"/>
      <c r="F172" s="227" t="s">
        <v>422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215</v>
      </c>
      <c r="AU172" s="18" t="s">
        <v>83</v>
      </c>
    </row>
    <row r="173" s="13" customFormat="1">
      <c r="A173" s="13"/>
      <c r="B173" s="235"/>
      <c r="C173" s="236"/>
      <c r="D173" s="237" t="s">
        <v>250</v>
      </c>
      <c r="E173" s="238" t="s">
        <v>19</v>
      </c>
      <c r="F173" s="239" t="s">
        <v>1684</v>
      </c>
      <c r="G173" s="236"/>
      <c r="H173" s="240">
        <v>16.113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250</v>
      </c>
      <c r="AU173" s="246" t="s">
        <v>83</v>
      </c>
      <c r="AV173" s="13" t="s">
        <v>83</v>
      </c>
      <c r="AW173" s="13" t="s">
        <v>36</v>
      </c>
      <c r="AX173" s="13" t="s">
        <v>75</v>
      </c>
      <c r="AY173" s="246" t="s">
        <v>205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1685</v>
      </c>
      <c r="G174" s="236"/>
      <c r="H174" s="240">
        <v>20.539999999999999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75</v>
      </c>
      <c r="AY174" s="246" t="s">
        <v>205</v>
      </c>
    </row>
    <row r="175" s="14" customFormat="1">
      <c r="A175" s="14"/>
      <c r="B175" s="247"/>
      <c r="C175" s="248"/>
      <c r="D175" s="237" t="s">
        <v>250</v>
      </c>
      <c r="E175" s="249" t="s">
        <v>19</v>
      </c>
      <c r="F175" s="250" t="s">
        <v>253</v>
      </c>
      <c r="G175" s="248"/>
      <c r="H175" s="251">
        <v>36.652999999999999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250</v>
      </c>
      <c r="AU175" s="257" t="s">
        <v>83</v>
      </c>
      <c r="AV175" s="14" t="s">
        <v>149</v>
      </c>
      <c r="AW175" s="14" t="s">
        <v>36</v>
      </c>
      <c r="AX175" s="14" t="s">
        <v>79</v>
      </c>
      <c r="AY175" s="257" t="s">
        <v>205</v>
      </c>
    </row>
    <row r="176" s="2" customFormat="1" ht="24.15" customHeight="1">
      <c r="A176" s="39"/>
      <c r="B176" s="40"/>
      <c r="C176" s="213" t="s">
        <v>406</v>
      </c>
      <c r="D176" s="213" t="s">
        <v>208</v>
      </c>
      <c r="E176" s="214" t="s">
        <v>426</v>
      </c>
      <c r="F176" s="215" t="s">
        <v>427</v>
      </c>
      <c r="G176" s="216" t="s">
        <v>301</v>
      </c>
      <c r="H176" s="217">
        <v>1429.4670000000001</v>
      </c>
      <c r="I176" s="218"/>
      <c r="J176" s="219">
        <f>ROUND(I176*H176,2)</f>
        <v>0</v>
      </c>
      <c r="K176" s="215" t="s">
        <v>212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149</v>
      </c>
      <c r="AT176" s="224" t="s">
        <v>208</v>
      </c>
      <c r="AU176" s="224" t="s">
        <v>83</v>
      </c>
      <c r="AY176" s="18" t="s">
        <v>205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149</v>
      </c>
      <c r="BM176" s="224" t="s">
        <v>652</v>
      </c>
    </row>
    <row r="177" s="2" customFormat="1">
      <c r="A177" s="39"/>
      <c r="B177" s="40"/>
      <c r="C177" s="41"/>
      <c r="D177" s="226" t="s">
        <v>215</v>
      </c>
      <c r="E177" s="41"/>
      <c r="F177" s="227" t="s">
        <v>429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83</v>
      </c>
    </row>
    <row r="178" s="13" customFormat="1">
      <c r="A178" s="13"/>
      <c r="B178" s="235"/>
      <c r="C178" s="236"/>
      <c r="D178" s="237" t="s">
        <v>250</v>
      </c>
      <c r="E178" s="236"/>
      <c r="F178" s="239" t="s">
        <v>1686</v>
      </c>
      <c r="G178" s="236"/>
      <c r="H178" s="240">
        <v>1429.4670000000001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250</v>
      </c>
      <c r="AU178" s="246" t="s">
        <v>83</v>
      </c>
      <c r="AV178" s="13" t="s">
        <v>83</v>
      </c>
      <c r="AW178" s="13" t="s">
        <v>4</v>
      </c>
      <c r="AX178" s="13" t="s">
        <v>79</v>
      </c>
      <c r="AY178" s="246" t="s">
        <v>205</v>
      </c>
    </row>
    <row r="179" s="2" customFormat="1" ht="16.5" customHeight="1">
      <c r="A179" s="39"/>
      <c r="B179" s="40"/>
      <c r="C179" s="213" t="s">
        <v>411</v>
      </c>
      <c r="D179" s="213" t="s">
        <v>208</v>
      </c>
      <c r="E179" s="214" t="s">
        <v>432</v>
      </c>
      <c r="F179" s="215" t="s">
        <v>433</v>
      </c>
      <c r="G179" s="216" t="s">
        <v>301</v>
      </c>
      <c r="H179" s="217">
        <v>55.603000000000002</v>
      </c>
      <c r="I179" s="218"/>
      <c r="J179" s="219">
        <f>ROUND(I179*H179,2)</f>
        <v>0</v>
      </c>
      <c r="K179" s="215" t="s">
        <v>212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149</v>
      </c>
      <c r="AT179" s="224" t="s">
        <v>208</v>
      </c>
      <c r="AU179" s="224" t="s">
        <v>83</v>
      </c>
      <c r="AY179" s="18" t="s">
        <v>205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149</v>
      </c>
      <c r="BM179" s="224" t="s">
        <v>654</v>
      </c>
    </row>
    <row r="180" s="2" customFormat="1">
      <c r="A180" s="39"/>
      <c r="B180" s="40"/>
      <c r="C180" s="41"/>
      <c r="D180" s="226" t="s">
        <v>215</v>
      </c>
      <c r="E180" s="41"/>
      <c r="F180" s="227" t="s">
        <v>435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83</v>
      </c>
    </row>
    <row r="181" s="12" customFormat="1" ht="22.8" customHeight="1">
      <c r="A181" s="12"/>
      <c r="B181" s="197"/>
      <c r="C181" s="198"/>
      <c r="D181" s="199" t="s">
        <v>74</v>
      </c>
      <c r="E181" s="211" t="s">
        <v>436</v>
      </c>
      <c r="F181" s="211" t="s">
        <v>437</v>
      </c>
      <c r="G181" s="198"/>
      <c r="H181" s="198"/>
      <c r="I181" s="201"/>
      <c r="J181" s="212">
        <f>BK181</f>
        <v>0</v>
      </c>
      <c r="K181" s="198"/>
      <c r="L181" s="203"/>
      <c r="M181" s="204"/>
      <c r="N181" s="205"/>
      <c r="O181" s="205"/>
      <c r="P181" s="206">
        <f>SUM(P182:P183)</f>
        <v>0</v>
      </c>
      <c r="Q181" s="205"/>
      <c r="R181" s="206">
        <f>SUM(R182:R183)</f>
        <v>0</v>
      </c>
      <c r="S181" s="205"/>
      <c r="T181" s="207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79</v>
      </c>
      <c r="AT181" s="209" t="s">
        <v>74</v>
      </c>
      <c r="AU181" s="209" t="s">
        <v>79</v>
      </c>
      <c r="AY181" s="208" t="s">
        <v>205</v>
      </c>
      <c r="BK181" s="210">
        <f>SUM(BK182:BK183)</f>
        <v>0</v>
      </c>
    </row>
    <row r="182" s="2" customFormat="1" ht="24.15" customHeight="1">
      <c r="A182" s="39"/>
      <c r="B182" s="40"/>
      <c r="C182" s="213" t="s">
        <v>418</v>
      </c>
      <c r="D182" s="213" t="s">
        <v>208</v>
      </c>
      <c r="E182" s="214" t="s">
        <v>439</v>
      </c>
      <c r="F182" s="215" t="s">
        <v>440</v>
      </c>
      <c r="G182" s="216" t="s">
        <v>301</v>
      </c>
      <c r="H182" s="217">
        <v>4.4039999999999999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656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442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12" customFormat="1" ht="25.92" customHeight="1">
      <c r="A184" s="12"/>
      <c r="B184" s="197"/>
      <c r="C184" s="198"/>
      <c r="D184" s="199" t="s">
        <v>74</v>
      </c>
      <c r="E184" s="200" t="s">
        <v>1687</v>
      </c>
      <c r="F184" s="200" t="s">
        <v>1688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P185</f>
        <v>0</v>
      </c>
      <c r="Q184" s="205"/>
      <c r="R184" s="206">
        <f>R185</f>
        <v>0</v>
      </c>
      <c r="S184" s="205"/>
      <c r="T184" s="207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83</v>
      </c>
      <c r="AT184" s="209" t="s">
        <v>74</v>
      </c>
      <c r="AU184" s="209" t="s">
        <v>75</v>
      </c>
      <c r="AY184" s="208" t="s">
        <v>205</v>
      </c>
      <c r="BK184" s="210">
        <f>BK185</f>
        <v>0</v>
      </c>
    </row>
    <row r="185" s="12" customFormat="1" ht="22.8" customHeight="1">
      <c r="A185" s="12"/>
      <c r="B185" s="197"/>
      <c r="C185" s="198"/>
      <c r="D185" s="199" t="s">
        <v>74</v>
      </c>
      <c r="E185" s="211" t="s">
        <v>1689</v>
      </c>
      <c r="F185" s="211" t="s">
        <v>1690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P186</f>
        <v>0</v>
      </c>
      <c r="Q185" s="205"/>
      <c r="R185" s="206">
        <f>R186</f>
        <v>0</v>
      </c>
      <c r="S185" s="205"/>
      <c r="T185" s="20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83</v>
      </c>
      <c r="AT185" s="209" t="s">
        <v>74</v>
      </c>
      <c r="AU185" s="209" t="s">
        <v>79</v>
      </c>
      <c r="AY185" s="208" t="s">
        <v>205</v>
      </c>
      <c r="BK185" s="210">
        <f>BK186</f>
        <v>0</v>
      </c>
    </row>
    <row r="186" s="2" customFormat="1" ht="24.15" customHeight="1">
      <c r="A186" s="39"/>
      <c r="B186" s="40"/>
      <c r="C186" s="213" t="s">
        <v>425</v>
      </c>
      <c r="D186" s="213" t="s">
        <v>208</v>
      </c>
      <c r="E186" s="214" t="s">
        <v>1691</v>
      </c>
      <c r="F186" s="215" t="s">
        <v>1692</v>
      </c>
      <c r="G186" s="216" t="s">
        <v>260</v>
      </c>
      <c r="H186" s="217">
        <v>7.5</v>
      </c>
      <c r="I186" s="218"/>
      <c r="J186" s="219">
        <f>ROUND(I186*H186,2)</f>
        <v>0</v>
      </c>
      <c r="K186" s="215" t="s">
        <v>19</v>
      </c>
      <c r="L186" s="45"/>
      <c r="M186" s="279" t="s">
        <v>19</v>
      </c>
      <c r="N186" s="280" t="s">
        <v>46</v>
      </c>
      <c r="O186" s="233"/>
      <c r="P186" s="281">
        <f>O186*H186</f>
        <v>0</v>
      </c>
      <c r="Q186" s="281">
        <v>0</v>
      </c>
      <c r="R186" s="281">
        <f>Q186*H186</f>
        <v>0</v>
      </c>
      <c r="S186" s="281">
        <v>0</v>
      </c>
      <c r="T186" s="28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334</v>
      </c>
      <c r="AT186" s="224" t="s">
        <v>208</v>
      </c>
      <c r="AU186" s="224" t="s">
        <v>83</v>
      </c>
      <c r="AY186" s="18" t="s">
        <v>205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334</v>
      </c>
      <c r="BM186" s="224" t="s">
        <v>1693</v>
      </c>
    </row>
    <row r="187" s="2" customFormat="1" ht="6.96" customHeight="1">
      <c r="A187" s="39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70ajOEwT0TXTCmOtLle7SL2djy8f7/STs3NYEc/NYiWJ2aj2Vep0mjVgmhPz8Pj2fAQeoYg6f4og44rKyJjjMw==" hashValue="NainlV+XtKMs0A+ixDQfZqdGR3LD2QuS4vhodj2k+pvfCSfICUO360qKKaEee9V/HQN2olwVoSnnQNk4/ZKa+Q==" algorithmName="SHA-512" password="CC35"/>
  <autoFilter ref="C92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162"/>
    <hyperlink ref="F100" r:id="rId2" display="https://podminky.urs.cz/item/CS_URS_2023_01/113107170"/>
    <hyperlink ref="F103" r:id="rId3" display="https://podminky.urs.cz/item/CS_URS_2023_01/113107183"/>
    <hyperlink ref="F106" r:id="rId4" display="https://podminky.urs.cz/item/CS_URS_2023_01/113202111"/>
    <hyperlink ref="F109" r:id="rId5" display="https://podminky.urs.cz/item/CS_URS_2023_01/113204111"/>
    <hyperlink ref="F111" r:id="rId6" display="https://podminky.urs.cz/item/CS_URS_2023_01/122251301"/>
    <hyperlink ref="F114" r:id="rId7" display="https://podminky.urs.cz/item/CS_URS_2023_01/129001101"/>
    <hyperlink ref="F116" r:id="rId8" display="https://podminky.urs.cz/item/CS_URS_2023_01/162751117"/>
    <hyperlink ref="F118" r:id="rId9" display="https://podminky.urs.cz/item/CS_URS_2023_01/162751119"/>
    <hyperlink ref="F121" r:id="rId10" display="https://podminky.urs.cz/item/CS_URS_2023_01/167151101"/>
    <hyperlink ref="F123" r:id="rId11" display="https://podminky.urs.cz/item/CS_URS_2023_01/171251201"/>
    <hyperlink ref="F125" r:id="rId12" display="https://podminky.urs.cz/item/CS_URS_2023_01/181152302"/>
    <hyperlink ref="F129" r:id="rId13" display="https://podminky.urs.cz/item/CS_URS_2023_01/564861011"/>
    <hyperlink ref="F132" r:id="rId14" display="https://podminky.urs.cz/item/CS_URS_2023_01/565145121"/>
    <hyperlink ref="F135" r:id="rId15" display="https://podminky.urs.cz/item/CS_URS_2023_01/567122111"/>
    <hyperlink ref="F138" r:id="rId16" display="https://podminky.urs.cz/item/CS_URS_2023_01/572243111"/>
    <hyperlink ref="F141" r:id="rId17" display="https://podminky.urs.cz/item/CS_URS_2023_01/573191111"/>
    <hyperlink ref="F144" r:id="rId18" display="https://podminky.urs.cz/item/CS_URS_2023_01/573211106"/>
    <hyperlink ref="F147" r:id="rId19" display="https://podminky.urs.cz/item/CS_URS_2023_01/573211107"/>
    <hyperlink ref="F150" r:id="rId20" display="https://podminky.urs.cz/item/CS_URS_2023_01/577134121"/>
    <hyperlink ref="F154" r:id="rId21" display="https://podminky.urs.cz/item/CS_URS_2023_01/916131213"/>
    <hyperlink ref="F159" r:id="rId22" display="https://podminky.urs.cz/item/CS_URS_2023_01/919732221"/>
    <hyperlink ref="F162" r:id="rId23" display="https://podminky.urs.cz/item/CS_URS_2023_01/919735113"/>
    <hyperlink ref="F166" r:id="rId24" display="https://podminky.urs.cz/item/CS_URS_2023_01/997221551"/>
    <hyperlink ref="F169" r:id="rId25" display="https://podminky.urs.cz/item/CS_URS_2023_01/997221559"/>
    <hyperlink ref="F172" r:id="rId26" display="https://podminky.urs.cz/item/CS_URS_2023_01/997221561"/>
    <hyperlink ref="F177" r:id="rId27" display="https://podminky.urs.cz/item/CS_URS_2023_01/997221569"/>
    <hyperlink ref="F180" r:id="rId28" display="https://podminky.urs.cz/item/CS_URS_2023_01/997221611"/>
    <hyperlink ref="F183" r:id="rId2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1694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ROUND((SUM(BE92:BE172)),  2)</f>
        <v>0</v>
      </c>
      <c r="G35" s="39"/>
      <c r="H35" s="39"/>
      <c r="I35" s="158">
        <v>0.20999999999999999</v>
      </c>
      <c r="J35" s="157">
        <f>ROUND(((SUM(BE92:BE172))*I35),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ROUND((SUM(BF92:BF172)),  2)</f>
        <v>0</v>
      </c>
      <c r="G36" s="39"/>
      <c r="H36" s="39"/>
      <c r="I36" s="158">
        <v>0.14999999999999999</v>
      </c>
      <c r="J36" s="157">
        <f>ROUND(((SUM(BF92:BF172))*I36),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ROUND((SUM(BG92:BG172)),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ROUND((SUM(BH92:BH172)),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ROUND((SUM(BI92:BI172)),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3.4 - Sjezd do MK - 4.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238</v>
      </c>
      <c r="E67" s="183"/>
      <c r="F67" s="183"/>
      <c r="G67" s="183"/>
      <c r="H67" s="183"/>
      <c r="I67" s="183"/>
      <c r="J67" s="184">
        <f>J143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J146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J153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J170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Rekonstrukce chodníku ul. Jiříkovská, Rumburk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1602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3.4 - Sjezd do MK - 4. sjezd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k.ú. Rumburk</v>
      </c>
      <c r="G86" s="41"/>
      <c r="H86" s="41"/>
      <c r="I86" s="33" t="s">
        <v>23</v>
      </c>
      <c r="J86" s="73" t="str">
        <f>IF(J14="","",J14)</f>
        <v>5. 4. 2023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32</v>
      </c>
      <c r="J88" s="37" t="str">
        <f>E23</f>
        <v xml:space="preserve">ProProjekt s.r.o.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IF(E20="","",E20)</f>
        <v>Vyplň údaj</v>
      </c>
      <c r="G89" s="41"/>
      <c r="H89" s="41"/>
      <c r="I89" s="33" t="s">
        <v>37</v>
      </c>
      <c r="J89" s="37" t="str">
        <f>E26</f>
        <v>Martin Rousek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190</v>
      </c>
      <c r="D91" s="189" t="s">
        <v>60</v>
      </c>
      <c r="E91" s="189" t="s">
        <v>56</v>
      </c>
      <c r="F91" s="189" t="s">
        <v>57</v>
      </c>
      <c r="G91" s="189" t="s">
        <v>191</v>
      </c>
      <c r="H91" s="189" t="s">
        <v>192</v>
      </c>
      <c r="I91" s="189" t="s">
        <v>193</v>
      </c>
      <c r="J91" s="189" t="s">
        <v>183</v>
      </c>
      <c r="K91" s="190" t="s">
        <v>194</v>
      </c>
      <c r="L91" s="191"/>
      <c r="M91" s="93" t="s">
        <v>19</v>
      </c>
      <c r="N91" s="94" t="s">
        <v>45</v>
      </c>
      <c r="O91" s="94" t="s">
        <v>195</v>
      </c>
      <c r="P91" s="94" t="s">
        <v>196</v>
      </c>
      <c r="Q91" s="94" t="s">
        <v>197</v>
      </c>
      <c r="R91" s="94" t="s">
        <v>198</v>
      </c>
      <c r="S91" s="94" t="s">
        <v>199</v>
      </c>
      <c r="T91" s="95" t="s">
        <v>200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201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0.32398000000000005</v>
      </c>
      <c r="S92" s="97"/>
      <c r="T92" s="195">
        <f>T93</f>
        <v>58.035599999999995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184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242</v>
      </c>
      <c r="F93" s="200" t="s">
        <v>243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P94+P121+P143+P146+P153+P170</f>
        <v>0</v>
      </c>
      <c r="Q93" s="205"/>
      <c r="R93" s="206">
        <f>R94+R121+R143+R146+R153+R170</f>
        <v>0.32398000000000005</v>
      </c>
      <c r="S93" s="205"/>
      <c r="T93" s="207">
        <f>T94+T121+T143+T146+T153+T170</f>
        <v>58.035599999999995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75</v>
      </c>
      <c r="AY93" s="208" t="s">
        <v>205</v>
      </c>
      <c r="BK93" s="210">
        <f>BK94+BK121+BK143+BK146+BK153+BK170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79</v>
      </c>
      <c r="F94" s="211" t="s">
        <v>244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SUM(P95:P120)</f>
        <v>0</v>
      </c>
      <c r="Q94" s="205"/>
      <c r="R94" s="206">
        <f>SUM(R95:R120)</f>
        <v>0</v>
      </c>
      <c r="S94" s="205"/>
      <c r="T94" s="207">
        <f>SUM(T95:T120)</f>
        <v>58.035599999999995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SUM(BK95:BK120)</f>
        <v>0</v>
      </c>
    </row>
    <row r="95" s="2" customFormat="1" ht="37.8" customHeight="1">
      <c r="A95" s="39"/>
      <c r="B95" s="40"/>
      <c r="C95" s="213" t="s">
        <v>79</v>
      </c>
      <c r="D95" s="213" t="s">
        <v>208</v>
      </c>
      <c r="E95" s="214" t="s">
        <v>562</v>
      </c>
      <c r="F95" s="215" t="s">
        <v>563</v>
      </c>
      <c r="G95" s="216" t="s">
        <v>247</v>
      </c>
      <c r="H95" s="217">
        <v>68.599999999999994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0.28999999999999998</v>
      </c>
      <c r="T95" s="223">
        <f>S95*H95</f>
        <v>19.893999999999998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661</v>
      </c>
    </row>
    <row r="96" s="2" customFormat="1">
      <c r="A96" s="39"/>
      <c r="B96" s="40"/>
      <c r="C96" s="41"/>
      <c r="D96" s="226" t="s">
        <v>215</v>
      </c>
      <c r="E96" s="41"/>
      <c r="F96" s="227" t="s">
        <v>565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1695</v>
      </c>
      <c r="G97" s="236"/>
      <c r="H97" s="240">
        <v>68.599999999999994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37.8" customHeight="1">
      <c r="A98" s="39"/>
      <c r="B98" s="40"/>
      <c r="C98" s="213" t="s">
        <v>83</v>
      </c>
      <c r="D98" s="213" t="s">
        <v>208</v>
      </c>
      <c r="E98" s="214" t="s">
        <v>568</v>
      </c>
      <c r="F98" s="215" t="s">
        <v>569</v>
      </c>
      <c r="G98" s="216" t="s">
        <v>247</v>
      </c>
      <c r="H98" s="217">
        <v>68.599999999999994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0.23999999999999999</v>
      </c>
      <c r="T98" s="223">
        <f>S98*H98</f>
        <v>16.463999999999999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664</v>
      </c>
    </row>
    <row r="99" s="2" customFormat="1">
      <c r="A99" s="39"/>
      <c r="B99" s="40"/>
      <c r="C99" s="41"/>
      <c r="D99" s="226" t="s">
        <v>215</v>
      </c>
      <c r="E99" s="41"/>
      <c r="F99" s="227" t="s">
        <v>571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1695</v>
      </c>
      <c r="G100" s="236"/>
      <c r="H100" s="240">
        <v>68.599999999999994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37.8" customHeight="1">
      <c r="A101" s="39"/>
      <c r="B101" s="40"/>
      <c r="C101" s="213" t="s">
        <v>126</v>
      </c>
      <c r="D101" s="213" t="s">
        <v>208</v>
      </c>
      <c r="E101" s="214" t="s">
        <v>572</v>
      </c>
      <c r="F101" s="215" t="s">
        <v>573</v>
      </c>
      <c r="G101" s="216" t="s">
        <v>247</v>
      </c>
      <c r="H101" s="217">
        <v>68.599999999999994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0.316</v>
      </c>
      <c r="T101" s="223">
        <f>S101*H101</f>
        <v>21.677599999999998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665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575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1695</v>
      </c>
      <c r="G103" s="236"/>
      <c r="H103" s="240">
        <v>68.599999999999994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24.15" customHeight="1">
      <c r="A104" s="39"/>
      <c r="B104" s="40"/>
      <c r="C104" s="213" t="s">
        <v>149</v>
      </c>
      <c r="D104" s="213" t="s">
        <v>208</v>
      </c>
      <c r="E104" s="214" t="s">
        <v>265</v>
      </c>
      <c r="F104" s="215" t="s">
        <v>266</v>
      </c>
      <c r="G104" s="216" t="s">
        <v>267</v>
      </c>
      <c r="H104" s="217">
        <v>3.7850000000000001</v>
      </c>
      <c r="I104" s="218"/>
      <c r="J104" s="219">
        <f>ROUND(I104*H104,2)</f>
        <v>0</v>
      </c>
      <c r="K104" s="215" t="s">
        <v>212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149</v>
      </c>
      <c r="AT104" s="224" t="s">
        <v>208</v>
      </c>
      <c r="AU104" s="224" t="s">
        <v>83</v>
      </c>
      <c r="AY104" s="18" t="s">
        <v>205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149</v>
      </c>
      <c r="BM104" s="224" t="s">
        <v>675</v>
      </c>
    </row>
    <row r="105" s="2" customFormat="1">
      <c r="A105" s="39"/>
      <c r="B105" s="40"/>
      <c r="C105" s="41"/>
      <c r="D105" s="226" t="s">
        <v>215</v>
      </c>
      <c r="E105" s="41"/>
      <c r="F105" s="227" t="s">
        <v>269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215</v>
      </c>
      <c r="AU105" s="18" t="s">
        <v>83</v>
      </c>
    </row>
    <row r="106" s="13" customFormat="1">
      <c r="A106" s="13"/>
      <c r="B106" s="235"/>
      <c r="C106" s="236"/>
      <c r="D106" s="237" t="s">
        <v>250</v>
      </c>
      <c r="E106" s="238" t="s">
        <v>19</v>
      </c>
      <c r="F106" s="239" t="s">
        <v>1696</v>
      </c>
      <c r="G106" s="236"/>
      <c r="H106" s="240">
        <v>3.7850000000000001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250</v>
      </c>
      <c r="AU106" s="246" t="s">
        <v>83</v>
      </c>
      <c r="AV106" s="13" t="s">
        <v>83</v>
      </c>
      <c r="AW106" s="13" t="s">
        <v>36</v>
      </c>
      <c r="AX106" s="13" t="s">
        <v>79</v>
      </c>
      <c r="AY106" s="246" t="s">
        <v>205</v>
      </c>
    </row>
    <row r="107" s="2" customFormat="1" ht="24.15" customHeight="1">
      <c r="A107" s="39"/>
      <c r="B107" s="40"/>
      <c r="C107" s="213" t="s">
        <v>204</v>
      </c>
      <c r="D107" s="213" t="s">
        <v>208</v>
      </c>
      <c r="E107" s="214" t="s">
        <v>271</v>
      </c>
      <c r="F107" s="215" t="s">
        <v>272</v>
      </c>
      <c r="G107" s="216" t="s">
        <v>267</v>
      </c>
      <c r="H107" s="217">
        <v>3.7850000000000001</v>
      </c>
      <c r="I107" s="218"/>
      <c r="J107" s="219">
        <f>ROUND(I107*H107,2)</f>
        <v>0</v>
      </c>
      <c r="K107" s="215" t="s">
        <v>212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149</v>
      </c>
      <c r="AT107" s="224" t="s">
        <v>208</v>
      </c>
      <c r="AU107" s="224" t="s">
        <v>83</v>
      </c>
      <c r="AY107" s="18" t="s">
        <v>205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149</v>
      </c>
      <c r="BM107" s="224" t="s">
        <v>678</v>
      </c>
    </row>
    <row r="108" s="2" customFormat="1">
      <c r="A108" s="39"/>
      <c r="B108" s="40"/>
      <c r="C108" s="41"/>
      <c r="D108" s="226" t="s">
        <v>215</v>
      </c>
      <c r="E108" s="41"/>
      <c r="F108" s="227" t="s">
        <v>274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215</v>
      </c>
      <c r="AU108" s="18" t="s">
        <v>83</v>
      </c>
    </row>
    <row r="109" s="2" customFormat="1" ht="37.8" customHeight="1">
      <c r="A109" s="39"/>
      <c r="B109" s="40"/>
      <c r="C109" s="213" t="s">
        <v>275</v>
      </c>
      <c r="D109" s="213" t="s">
        <v>208</v>
      </c>
      <c r="E109" s="214" t="s">
        <v>276</v>
      </c>
      <c r="F109" s="215" t="s">
        <v>277</v>
      </c>
      <c r="G109" s="216" t="s">
        <v>267</v>
      </c>
      <c r="H109" s="217">
        <v>3.7850000000000001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684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279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2" customFormat="1" ht="37.8" customHeight="1">
      <c r="A111" s="39"/>
      <c r="B111" s="40"/>
      <c r="C111" s="213" t="s">
        <v>280</v>
      </c>
      <c r="D111" s="213" t="s">
        <v>208</v>
      </c>
      <c r="E111" s="214" t="s">
        <v>281</v>
      </c>
      <c r="F111" s="215" t="s">
        <v>282</v>
      </c>
      <c r="G111" s="216" t="s">
        <v>267</v>
      </c>
      <c r="H111" s="217">
        <v>113.55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685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284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6"/>
      <c r="F113" s="239" t="s">
        <v>1697</v>
      </c>
      <c r="G113" s="236"/>
      <c r="H113" s="240">
        <v>113.55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4</v>
      </c>
      <c r="AX113" s="13" t="s">
        <v>79</v>
      </c>
      <c r="AY113" s="246" t="s">
        <v>205</v>
      </c>
    </row>
    <row r="114" s="2" customFormat="1" ht="24.15" customHeight="1">
      <c r="A114" s="39"/>
      <c r="B114" s="40"/>
      <c r="C114" s="213" t="s">
        <v>286</v>
      </c>
      <c r="D114" s="213" t="s">
        <v>208</v>
      </c>
      <c r="E114" s="214" t="s">
        <v>287</v>
      </c>
      <c r="F114" s="215" t="s">
        <v>288</v>
      </c>
      <c r="G114" s="216" t="s">
        <v>267</v>
      </c>
      <c r="H114" s="217">
        <v>3.7850000000000001</v>
      </c>
      <c r="I114" s="218"/>
      <c r="J114" s="219">
        <f>ROUND(I114*H114,2)</f>
        <v>0</v>
      </c>
      <c r="K114" s="215" t="s">
        <v>212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149</v>
      </c>
      <c r="AT114" s="224" t="s">
        <v>208</v>
      </c>
      <c r="AU114" s="224" t="s">
        <v>83</v>
      </c>
      <c r="AY114" s="18" t="s">
        <v>205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149</v>
      </c>
      <c r="BM114" s="224" t="s">
        <v>687</v>
      </c>
    </row>
    <row r="115" s="2" customFormat="1">
      <c r="A115" s="39"/>
      <c r="B115" s="40"/>
      <c r="C115" s="41"/>
      <c r="D115" s="226" t="s">
        <v>215</v>
      </c>
      <c r="E115" s="41"/>
      <c r="F115" s="227" t="s">
        <v>290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83</v>
      </c>
    </row>
    <row r="116" s="2" customFormat="1" ht="24.15" customHeight="1">
      <c r="A116" s="39"/>
      <c r="B116" s="40"/>
      <c r="C116" s="213" t="s">
        <v>291</v>
      </c>
      <c r="D116" s="213" t="s">
        <v>208</v>
      </c>
      <c r="E116" s="214" t="s">
        <v>305</v>
      </c>
      <c r="F116" s="215" t="s">
        <v>306</v>
      </c>
      <c r="G116" s="216" t="s">
        <v>267</v>
      </c>
      <c r="H116" s="217">
        <v>3.7850000000000001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692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308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2" customFormat="1" ht="16.5" customHeight="1">
      <c r="A118" s="39"/>
      <c r="B118" s="40"/>
      <c r="C118" s="213" t="s">
        <v>297</v>
      </c>
      <c r="D118" s="213" t="s">
        <v>208</v>
      </c>
      <c r="E118" s="214" t="s">
        <v>310</v>
      </c>
      <c r="F118" s="215" t="s">
        <v>311</v>
      </c>
      <c r="G118" s="216" t="s">
        <v>247</v>
      </c>
      <c r="H118" s="217">
        <v>68.599999999999994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693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313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8" t="s">
        <v>19</v>
      </c>
      <c r="F120" s="239" t="s">
        <v>1698</v>
      </c>
      <c r="G120" s="236"/>
      <c r="H120" s="240">
        <v>68.599999999999994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36</v>
      </c>
      <c r="AX120" s="13" t="s">
        <v>79</v>
      </c>
      <c r="AY120" s="246" t="s">
        <v>205</v>
      </c>
    </row>
    <row r="121" s="12" customFormat="1" ht="22.8" customHeight="1">
      <c r="A121" s="12"/>
      <c r="B121" s="197"/>
      <c r="C121" s="198"/>
      <c r="D121" s="199" t="s">
        <v>74</v>
      </c>
      <c r="E121" s="211" t="s">
        <v>204</v>
      </c>
      <c r="F121" s="211" t="s">
        <v>315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SUM(P122:P142)</f>
        <v>0</v>
      </c>
      <c r="Q121" s="205"/>
      <c r="R121" s="206">
        <f>SUM(R122:R142)</f>
        <v>0</v>
      </c>
      <c r="S121" s="205"/>
      <c r="T121" s="207">
        <f>SUM(T122:T142)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79</v>
      </c>
      <c r="AT121" s="209" t="s">
        <v>74</v>
      </c>
      <c r="AU121" s="209" t="s">
        <v>79</v>
      </c>
      <c r="AY121" s="208" t="s">
        <v>205</v>
      </c>
      <c r="BK121" s="210">
        <f>SUM(BK122:BK142)</f>
        <v>0</v>
      </c>
    </row>
    <row r="122" s="2" customFormat="1" ht="21.75" customHeight="1">
      <c r="A122" s="39"/>
      <c r="B122" s="40"/>
      <c r="C122" s="213" t="s">
        <v>304</v>
      </c>
      <c r="D122" s="213" t="s">
        <v>208</v>
      </c>
      <c r="E122" s="214" t="s">
        <v>1613</v>
      </c>
      <c r="F122" s="215" t="s">
        <v>1614</v>
      </c>
      <c r="G122" s="216" t="s">
        <v>247</v>
      </c>
      <c r="H122" s="217">
        <v>68.599999999999994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1699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1616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13" customFormat="1">
      <c r="A124" s="13"/>
      <c r="B124" s="235"/>
      <c r="C124" s="236"/>
      <c r="D124" s="237" t="s">
        <v>250</v>
      </c>
      <c r="E124" s="238" t="s">
        <v>19</v>
      </c>
      <c r="F124" s="239" t="s">
        <v>1700</v>
      </c>
      <c r="G124" s="236"/>
      <c r="H124" s="240">
        <v>68.599999999999994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250</v>
      </c>
      <c r="AU124" s="246" t="s">
        <v>83</v>
      </c>
      <c r="AV124" s="13" t="s">
        <v>83</v>
      </c>
      <c r="AW124" s="13" t="s">
        <v>36</v>
      </c>
      <c r="AX124" s="13" t="s">
        <v>79</v>
      </c>
      <c r="AY124" s="246" t="s">
        <v>205</v>
      </c>
    </row>
    <row r="125" s="2" customFormat="1" ht="24.15" customHeight="1">
      <c r="A125" s="39"/>
      <c r="B125" s="40"/>
      <c r="C125" s="213" t="s">
        <v>309</v>
      </c>
      <c r="D125" s="213" t="s">
        <v>208</v>
      </c>
      <c r="E125" s="214" t="s">
        <v>1552</v>
      </c>
      <c r="F125" s="215" t="s">
        <v>1553</v>
      </c>
      <c r="G125" s="216" t="s">
        <v>247</v>
      </c>
      <c r="H125" s="217">
        <v>68.599999999999994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1701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1555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13" customFormat="1">
      <c r="A127" s="13"/>
      <c r="B127" s="235"/>
      <c r="C127" s="236"/>
      <c r="D127" s="237" t="s">
        <v>250</v>
      </c>
      <c r="E127" s="238" t="s">
        <v>19</v>
      </c>
      <c r="F127" s="239" t="s">
        <v>1700</v>
      </c>
      <c r="G127" s="236"/>
      <c r="H127" s="240">
        <v>68.599999999999994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36</v>
      </c>
      <c r="AX127" s="13" t="s">
        <v>79</v>
      </c>
      <c r="AY127" s="246" t="s">
        <v>205</v>
      </c>
    </row>
    <row r="128" s="2" customFormat="1" ht="24.15" customHeight="1">
      <c r="A128" s="39"/>
      <c r="B128" s="40"/>
      <c r="C128" s="213" t="s">
        <v>316</v>
      </c>
      <c r="D128" s="213" t="s">
        <v>208</v>
      </c>
      <c r="E128" s="214" t="s">
        <v>1556</v>
      </c>
      <c r="F128" s="215" t="s">
        <v>1557</v>
      </c>
      <c r="G128" s="216" t="s">
        <v>247</v>
      </c>
      <c r="H128" s="217">
        <v>68.599999999999994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1702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1559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13" customFormat="1">
      <c r="A130" s="13"/>
      <c r="B130" s="235"/>
      <c r="C130" s="236"/>
      <c r="D130" s="237" t="s">
        <v>250</v>
      </c>
      <c r="E130" s="238" t="s">
        <v>19</v>
      </c>
      <c r="F130" s="239" t="s">
        <v>1700</v>
      </c>
      <c r="G130" s="236"/>
      <c r="H130" s="240">
        <v>68.599999999999994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250</v>
      </c>
      <c r="AU130" s="246" t="s">
        <v>83</v>
      </c>
      <c r="AV130" s="13" t="s">
        <v>83</v>
      </c>
      <c r="AW130" s="13" t="s">
        <v>36</v>
      </c>
      <c r="AX130" s="13" t="s">
        <v>79</v>
      </c>
      <c r="AY130" s="246" t="s">
        <v>205</v>
      </c>
    </row>
    <row r="131" s="2" customFormat="1" ht="16.5" customHeight="1">
      <c r="A131" s="39"/>
      <c r="B131" s="40"/>
      <c r="C131" s="213" t="s">
        <v>322</v>
      </c>
      <c r="D131" s="213" t="s">
        <v>208</v>
      </c>
      <c r="E131" s="214" t="s">
        <v>1560</v>
      </c>
      <c r="F131" s="215" t="s">
        <v>1561</v>
      </c>
      <c r="G131" s="216" t="s">
        <v>247</v>
      </c>
      <c r="H131" s="217">
        <v>68.599999999999994</v>
      </c>
      <c r="I131" s="218"/>
      <c r="J131" s="219">
        <f>ROUND(I131*H131,2)</f>
        <v>0</v>
      </c>
      <c r="K131" s="215" t="s">
        <v>212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149</v>
      </c>
      <c r="AT131" s="224" t="s">
        <v>208</v>
      </c>
      <c r="AU131" s="224" t="s">
        <v>83</v>
      </c>
      <c r="AY131" s="18" t="s">
        <v>205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149</v>
      </c>
      <c r="BM131" s="224" t="s">
        <v>1703</v>
      </c>
    </row>
    <row r="132" s="2" customFormat="1">
      <c r="A132" s="39"/>
      <c r="B132" s="40"/>
      <c r="C132" s="41"/>
      <c r="D132" s="226" t="s">
        <v>215</v>
      </c>
      <c r="E132" s="41"/>
      <c r="F132" s="227" t="s">
        <v>1563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83</v>
      </c>
    </row>
    <row r="133" s="13" customFormat="1">
      <c r="A133" s="13"/>
      <c r="B133" s="235"/>
      <c r="C133" s="236"/>
      <c r="D133" s="237" t="s">
        <v>250</v>
      </c>
      <c r="E133" s="238" t="s">
        <v>19</v>
      </c>
      <c r="F133" s="239" t="s">
        <v>1700</v>
      </c>
      <c r="G133" s="236"/>
      <c r="H133" s="240">
        <v>68.599999999999994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250</v>
      </c>
      <c r="AU133" s="246" t="s">
        <v>83</v>
      </c>
      <c r="AV133" s="13" t="s">
        <v>83</v>
      </c>
      <c r="AW133" s="13" t="s">
        <v>36</v>
      </c>
      <c r="AX133" s="13" t="s">
        <v>79</v>
      </c>
      <c r="AY133" s="246" t="s">
        <v>205</v>
      </c>
    </row>
    <row r="134" s="2" customFormat="1" ht="16.5" customHeight="1">
      <c r="A134" s="39"/>
      <c r="B134" s="40"/>
      <c r="C134" s="213" t="s">
        <v>8</v>
      </c>
      <c r="D134" s="213" t="s">
        <v>208</v>
      </c>
      <c r="E134" s="214" t="s">
        <v>1564</v>
      </c>
      <c r="F134" s="215" t="s">
        <v>1565</v>
      </c>
      <c r="G134" s="216" t="s">
        <v>247</v>
      </c>
      <c r="H134" s="217">
        <v>68.599999999999994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1704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1567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13" customFormat="1">
      <c r="A136" s="13"/>
      <c r="B136" s="235"/>
      <c r="C136" s="236"/>
      <c r="D136" s="237" t="s">
        <v>250</v>
      </c>
      <c r="E136" s="238" t="s">
        <v>19</v>
      </c>
      <c r="F136" s="239" t="s">
        <v>1700</v>
      </c>
      <c r="G136" s="236"/>
      <c r="H136" s="240">
        <v>68.599999999999994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250</v>
      </c>
      <c r="AU136" s="246" t="s">
        <v>83</v>
      </c>
      <c r="AV136" s="13" t="s">
        <v>83</v>
      </c>
      <c r="AW136" s="13" t="s">
        <v>36</v>
      </c>
      <c r="AX136" s="13" t="s">
        <v>79</v>
      </c>
      <c r="AY136" s="246" t="s">
        <v>205</v>
      </c>
    </row>
    <row r="137" s="2" customFormat="1" ht="16.5" customHeight="1">
      <c r="A137" s="39"/>
      <c r="B137" s="40"/>
      <c r="C137" s="213" t="s">
        <v>334</v>
      </c>
      <c r="D137" s="213" t="s">
        <v>208</v>
      </c>
      <c r="E137" s="214" t="s">
        <v>1568</v>
      </c>
      <c r="F137" s="215" t="s">
        <v>1569</v>
      </c>
      <c r="G137" s="216" t="s">
        <v>247</v>
      </c>
      <c r="H137" s="217">
        <v>68.599999999999994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1705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1571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1700</v>
      </c>
      <c r="G139" s="236"/>
      <c r="H139" s="240">
        <v>68.599999999999994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79</v>
      </c>
      <c r="AY139" s="246" t="s">
        <v>205</v>
      </c>
    </row>
    <row r="140" s="2" customFormat="1" ht="24.15" customHeight="1">
      <c r="A140" s="39"/>
      <c r="B140" s="40"/>
      <c r="C140" s="213" t="s">
        <v>339</v>
      </c>
      <c r="D140" s="213" t="s">
        <v>208</v>
      </c>
      <c r="E140" s="214" t="s">
        <v>1572</v>
      </c>
      <c r="F140" s="215" t="s">
        <v>1573</v>
      </c>
      <c r="G140" s="216" t="s">
        <v>247</v>
      </c>
      <c r="H140" s="217">
        <v>68.599999999999994</v>
      </c>
      <c r="I140" s="218"/>
      <c r="J140" s="219">
        <f>ROUND(I140*H140,2)</f>
        <v>0</v>
      </c>
      <c r="K140" s="215" t="s">
        <v>212</v>
      </c>
      <c r="L140" s="45"/>
      <c r="M140" s="220" t="s">
        <v>19</v>
      </c>
      <c r="N140" s="221" t="s">
        <v>46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149</v>
      </c>
      <c r="AT140" s="224" t="s">
        <v>208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1706</v>
      </c>
    </row>
    <row r="141" s="2" customFormat="1">
      <c r="A141" s="39"/>
      <c r="B141" s="40"/>
      <c r="C141" s="41"/>
      <c r="D141" s="226" t="s">
        <v>215</v>
      </c>
      <c r="E141" s="41"/>
      <c r="F141" s="227" t="s">
        <v>1575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215</v>
      </c>
      <c r="AU141" s="18" t="s">
        <v>83</v>
      </c>
    </row>
    <row r="142" s="13" customFormat="1">
      <c r="A142" s="13"/>
      <c r="B142" s="235"/>
      <c r="C142" s="236"/>
      <c r="D142" s="237" t="s">
        <v>250</v>
      </c>
      <c r="E142" s="238" t="s">
        <v>19</v>
      </c>
      <c r="F142" s="239" t="s">
        <v>1700</v>
      </c>
      <c r="G142" s="236"/>
      <c r="H142" s="240">
        <v>68.599999999999994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250</v>
      </c>
      <c r="AU142" s="246" t="s">
        <v>83</v>
      </c>
      <c r="AV142" s="13" t="s">
        <v>83</v>
      </c>
      <c r="AW142" s="13" t="s">
        <v>36</v>
      </c>
      <c r="AX142" s="13" t="s">
        <v>79</v>
      </c>
      <c r="AY142" s="246" t="s">
        <v>205</v>
      </c>
    </row>
    <row r="143" s="12" customFormat="1" ht="22.8" customHeight="1">
      <c r="A143" s="12"/>
      <c r="B143" s="197"/>
      <c r="C143" s="198"/>
      <c r="D143" s="199" t="s">
        <v>74</v>
      </c>
      <c r="E143" s="211" t="s">
        <v>286</v>
      </c>
      <c r="F143" s="211" t="s">
        <v>363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SUM(P144:P145)</f>
        <v>0</v>
      </c>
      <c r="Q143" s="205"/>
      <c r="R143" s="206">
        <f>SUM(R144:R145)</f>
        <v>0.31108000000000002</v>
      </c>
      <c r="S143" s="205"/>
      <c r="T143" s="207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79</v>
      </c>
      <c r="AT143" s="209" t="s">
        <v>74</v>
      </c>
      <c r="AU143" s="209" t="s">
        <v>79</v>
      </c>
      <c r="AY143" s="208" t="s">
        <v>205</v>
      </c>
      <c r="BK143" s="210">
        <f>SUM(BK144:BK145)</f>
        <v>0</v>
      </c>
    </row>
    <row r="144" s="2" customFormat="1" ht="24.15" customHeight="1">
      <c r="A144" s="39"/>
      <c r="B144" s="40"/>
      <c r="C144" s="213" t="s">
        <v>344</v>
      </c>
      <c r="D144" s="213" t="s">
        <v>208</v>
      </c>
      <c r="E144" s="214" t="s">
        <v>1122</v>
      </c>
      <c r="F144" s="215" t="s">
        <v>1123</v>
      </c>
      <c r="G144" s="216" t="s">
        <v>366</v>
      </c>
      <c r="H144" s="217">
        <v>1</v>
      </c>
      <c r="I144" s="218"/>
      <c r="J144" s="219">
        <f>ROUND(I144*H144,2)</f>
        <v>0</v>
      </c>
      <c r="K144" s="215" t="s">
        <v>212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0.31108000000000002</v>
      </c>
      <c r="R144" s="222">
        <f>Q144*H144</f>
        <v>0.31108000000000002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149</v>
      </c>
      <c r="AT144" s="224" t="s">
        <v>208</v>
      </c>
      <c r="AU144" s="224" t="s">
        <v>83</v>
      </c>
      <c r="AY144" s="18" t="s">
        <v>205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149</v>
      </c>
      <c r="BM144" s="224" t="s">
        <v>1707</v>
      </c>
    </row>
    <row r="145" s="2" customFormat="1">
      <c r="A145" s="39"/>
      <c r="B145" s="40"/>
      <c r="C145" s="41"/>
      <c r="D145" s="226" t="s">
        <v>215</v>
      </c>
      <c r="E145" s="41"/>
      <c r="F145" s="227" t="s">
        <v>1125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215</v>
      </c>
      <c r="AU145" s="18" t="s">
        <v>83</v>
      </c>
    </row>
    <row r="146" s="12" customFormat="1" ht="22.8" customHeight="1">
      <c r="A146" s="12"/>
      <c r="B146" s="197"/>
      <c r="C146" s="198"/>
      <c r="D146" s="199" t="s">
        <v>74</v>
      </c>
      <c r="E146" s="211" t="s">
        <v>291</v>
      </c>
      <c r="F146" s="211" t="s">
        <v>369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SUM(P147:P152)</f>
        <v>0</v>
      </c>
      <c r="Q146" s="205"/>
      <c r="R146" s="206">
        <f>SUM(R147:R152)</f>
        <v>0.012899999999999998</v>
      </c>
      <c r="S146" s="205"/>
      <c r="T146" s="207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74</v>
      </c>
      <c r="AU146" s="209" t="s">
        <v>79</v>
      </c>
      <c r="AY146" s="208" t="s">
        <v>205</v>
      </c>
      <c r="BK146" s="210">
        <f>SUM(BK147:BK152)</f>
        <v>0</v>
      </c>
    </row>
    <row r="147" s="2" customFormat="1" ht="33" customHeight="1">
      <c r="A147" s="39"/>
      <c r="B147" s="40"/>
      <c r="C147" s="213" t="s">
        <v>350</v>
      </c>
      <c r="D147" s="213" t="s">
        <v>208</v>
      </c>
      <c r="E147" s="214" t="s">
        <v>1590</v>
      </c>
      <c r="F147" s="215" t="s">
        <v>1591</v>
      </c>
      <c r="G147" s="216" t="s">
        <v>260</v>
      </c>
      <c r="H147" s="217">
        <v>21.5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0.00059999999999999995</v>
      </c>
      <c r="R147" s="222">
        <f>Q147*H147</f>
        <v>0.012899999999999998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1708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1593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1709</v>
      </c>
      <c r="G149" s="236"/>
      <c r="H149" s="240">
        <v>21.5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79</v>
      </c>
      <c r="AY149" s="246" t="s">
        <v>205</v>
      </c>
    </row>
    <row r="150" s="2" customFormat="1" ht="16.5" customHeight="1">
      <c r="A150" s="39"/>
      <c r="B150" s="40"/>
      <c r="C150" s="213" t="s">
        <v>357</v>
      </c>
      <c r="D150" s="213" t="s">
        <v>208</v>
      </c>
      <c r="E150" s="214" t="s">
        <v>1362</v>
      </c>
      <c r="F150" s="215" t="s">
        <v>1363</v>
      </c>
      <c r="G150" s="216" t="s">
        <v>260</v>
      </c>
      <c r="H150" s="217">
        <v>23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1710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1365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1711</v>
      </c>
      <c r="G152" s="236"/>
      <c r="H152" s="240">
        <v>23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12" customFormat="1" ht="22.8" customHeight="1">
      <c r="A153" s="12"/>
      <c r="B153" s="197"/>
      <c r="C153" s="198"/>
      <c r="D153" s="199" t="s">
        <v>74</v>
      </c>
      <c r="E153" s="211" t="s">
        <v>416</v>
      </c>
      <c r="F153" s="211" t="s">
        <v>417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SUM(P154:P169)</f>
        <v>0</v>
      </c>
      <c r="Q153" s="205"/>
      <c r="R153" s="206">
        <f>SUM(R154:R169)</f>
        <v>0</v>
      </c>
      <c r="S153" s="205"/>
      <c r="T153" s="207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79</v>
      </c>
      <c r="AT153" s="209" t="s">
        <v>74</v>
      </c>
      <c r="AU153" s="209" t="s">
        <v>79</v>
      </c>
      <c r="AY153" s="208" t="s">
        <v>205</v>
      </c>
      <c r="BK153" s="210">
        <f>SUM(BK154:BK169)</f>
        <v>0</v>
      </c>
    </row>
    <row r="154" s="2" customFormat="1" ht="24.15" customHeight="1">
      <c r="A154" s="39"/>
      <c r="B154" s="40"/>
      <c r="C154" s="213" t="s">
        <v>7</v>
      </c>
      <c r="D154" s="213" t="s">
        <v>208</v>
      </c>
      <c r="E154" s="214" t="s">
        <v>537</v>
      </c>
      <c r="F154" s="215" t="s">
        <v>538</v>
      </c>
      <c r="G154" s="216" t="s">
        <v>301</v>
      </c>
      <c r="H154" s="217">
        <v>19.893999999999998</v>
      </c>
      <c r="I154" s="218"/>
      <c r="J154" s="219">
        <f>ROUND(I154*H154,2)</f>
        <v>0</v>
      </c>
      <c r="K154" s="215" t="s">
        <v>212</v>
      </c>
      <c r="L154" s="45"/>
      <c r="M154" s="220" t="s">
        <v>19</v>
      </c>
      <c r="N154" s="221" t="s">
        <v>46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149</v>
      </c>
      <c r="AT154" s="224" t="s">
        <v>208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736</v>
      </c>
    </row>
    <row r="155" s="2" customFormat="1">
      <c r="A155" s="39"/>
      <c r="B155" s="40"/>
      <c r="C155" s="41"/>
      <c r="D155" s="226" t="s">
        <v>215</v>
      </c>
      <c r="E155" s="41"/>
      <c r="F155" s="227" t="s">
        <v>540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83</v>
      </c>
    </row>
    <row r="156" s="13" customFormat="1">
      <c r="A156" s="13"/>
      <c r="B156" s="235"/>
      <c r="C156" s="236"/>
      <c r="D156" s="237" t="s">
        <v>250</v>
      </c>
      <c r="E156" s="238" t="s">
        <v>19</v>
      </c>
      <c r="F156" s="239" t="s">
        <v>1712</v>
      </c>
      <c r="G156" s="236"/>
      <c r="H156" s="240">
        <v>19.893999999999998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36</v>
      </c>
      <c r="AX156" s="13" t="s">
        <v>79</v>
      </c>
      <c r="AY156" s="246" t="s">
        <v>205</v>
      </c>
    </row>
    <row r="157" s="2" customFormat="1" ht="24.15" customHeight="1">
      <c r="A157" s="39"/>
      <c r="B157" s="40"/>
      <c r="C157" s="213" t="s">
        <v>370</v>
      </c>
      <c r="D157" s="213" t="s">
        <v>208</v>
      </c>
      <c r="E157" s="214" t="s">
        <v>543</v>
      </c>
      <c r="F157" s="215" t="s">
        <v>427</v>
      </c>
      <c r="G157" s="216" t="s">
        <v>301</v>
      </c>
      <c r="H157" s="217">
        <v>775.86599999999999</v>
      </c>
      <c r="I157" s="218"/>
      <c r="J157" s="219">
        <f>ROUND(I157*H157,2)</f>
        <v>0</v>
      </c>
      <c r="K157" s="215" t="s">
        <v>212</v>
      </c>
      <c r="L157" s="45"/>
      <c r="M157" s="220" t="s">
        <v>19</v>
      </c>
      <c r="N157" s="221" t="s">
        <v>46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149</v>
      </c>
      <c r="AT157" s="224" t="s">
        <v>208</v>
      </c>
      <c r="AU157" s="224" t="s">
        <v>83</v>
      </c>
      <c r="AY157" s="18" t="s">
        <v>205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149</v>
      </c>
      <c r="BM157" s="224" t="s">
        <v>738</v>
      </c>
    </row>
    <row r="158" s="2" customFormat="1">
      <c r="A158" s="39"/>
      <c r="B158" s="40"/>
      <c r="C158" s="41"/>
      <c r="D158" s="226" t="s">
        <v>215</v>
      </c>
      <c r="E158" s="41"/>
      <c r="F158" s="227" t="s">
        <v>545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215</v>
      </c>
      <c r="AU158" s="18" t="s">
        <v>83</v>
      </c>
    </row>
    <row r="159" s="13" customFormat="1">
      <c r="A159" s="13"/>
      <c r="B159" s="235"/>
      <c r="C159" s="236"/>
      <c r="D159" s="237" t="s">
        <v>250</v>
      </c>
      <c r="E159" s="236"/>
      <c r="F159" s="239" t="s">
        <v>1713</v>
      </c>
      <c r="G159" s="236"/>
      <c r="H159" s="240">
        <v>775.86599999999999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4</v>
      </c>
      <c r="AX159" s="13" t="s">
        <v>79</v>
      </c>
      <c r="AY159" s="246" t="s">
        <v>205</v>
      </c>
    </row>
    <row r="160" s="2" customFormat="1" ht="24.15" customHeight="1">
      <c r="A160" s="39"/>
      <c r="B160" s="40"/>
      <c r="C160" s="213" t="s">
        <v>376</v>
      </c>
      <c r="D160" s="213" t="s">
        <v>208</v>
      </c>
      <c r="E160" s="214" t="s">
        <v>419</v>
      </c>
      <c r="F160" s="215" t="s">
        <v>420</v>
      </c>
      <c r="G160" s="216" t="s">
        <v>301</v>
      </c>
      <c r="H160" s="217">
        <v>38.142000000000003</v>
      </c>
      <c r="I160" s="218"/>
      <c r="J160" s="219">
        <f>ROUND(I160*H160,2)</f>
        <v>0</v>
      </c>
      <c r="K160" s="215" t="s">
        <v>212</v>
      </c>
      <c r="L160" s="45"/>
      <c r="M160" s="220" t="s">
        <v>19</v>
      </c>
      <c r="N160" s="221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149</v>
      </c>
      <c r="AT160" s="224" t="s">
        <v>208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740</v>
      </c>
    </row>
    <row r="161" s="2" customFormat="1">
      <c r="A161" s="39"/>
      <c r="B161" s="40"/>
      <c r="C161" s="41"/>
      <c r="D161" s="226" t="s">
        <v>215</v>
      </c>
      <c r="E161" s="41"/>
      <c r="F161" s="227" t="s">
        <v>422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215</v>
      </c>
      <c r="AU161" s="18" t="s">
        <v>83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1714</v>
      </c>
      <c r="G162" s="236"/>
      <c r="H162" s="240">
        <v>16.463999999999999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75</v>
      </c>
      <c r="AY162" s="246" t="s">
        <v>205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1715</v>
      </c>
      <c r="G163" s="236"/>
      <c r="H163" s="240">
        <v>21.678000000000001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75</v>
      </c>
      <c r="AY163" s="246" t="s">
        <v>205</v>
      </c>
    </row>
    <row r="164" s="14" customFormat="1">
      <c r="A164" s="14"/>
      <c r="B164" s="247"/>
      <c r="C164" s="248"/>
      <c r="D164" s="237" t="s">
        <v>250</v>
      </c>
      <c r="E164" s="249" t="s">
        <v>19</v>
      </c>
      <c r="F164" s="250" t="s">
        <v>253</v>
      </c>
      <c r="G164" s="248"/>
      <c r="H164" s="251">
        <v>38.141999999999996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250</v>
      </c>
      <c r="AU164" s="257" t="s">
        <v>83</v>
      </c>
      <c r="AV164" s="14" t="s">
        <v>149</v>
      </c>
      <c r="AW164" s="14" t="s">
        <v>36</v>
      </c>
      <c r="AX164" s="14" t="s">
        <v>79</v>
      </c>
      <c r="AY164" s="257" t="s">
        <v>205</v>
      </c>
    </row>
    <row r="165" s="2" customFormat="1" ht="24.15" customHeight="1">
      <c r="A165" s="39"/>
      <c r="B165" s="40"/>
      <c r="C165" s="213" t="s">
        <v>381</v>
      </c>
      <c r="D165" s="213" t="s">
        <v>208</v>
      </c>
      <c r="E165" s="214" t="s">
        <v>426</v>
      </c>
      <c r="F165" s="215" t="s">
        <v>427</v>
      </c>
      <c r="G165" s="216" t="s">
        <v>301</v>
      </c>
      <c r="H165" s="217">
        <v>1487.538</v>
      </c>
      <c r="I165" s="218"/>
      <c r="J165" s="219">
        <f>ROUND(I165*H165,2)</f>
        <v>0</v>
      </c>
      <c r="K165" s="215" t="s">
        <v>212</v>
      </c>
      <c r="L165" s="45"/>
      <c r="M165" s="220" t="s">
        <v>19</v>
      </c>
      <c r="N165" s="221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149</v>
      </c>
      <c r="AT165" s="224" t="s">
        <v>208</v>
      </c>
      <c r="AU165" s="224" t="s">
        <v>83</v>
      </c>
      <c r="AY165" s="18" t="s">
        <v>205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149</v>
      </c>
      <c r="BM165" s="224" t="s">
        <v>743</v>
      </c>
    </row>
    <row r="166" s="2" customFormat="1">
      <c r="A166" s="39"/>
      <c r="B166" s="40"/>
      <c r="C166" s="41"/>
      <c r="D166" s="226" t="s">
        <v>215</v>
      </c>
      <c r="E166" s="41"/>
      <c r="F166" s="227" t="s">
        <v>429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215</v>
      </c>
      <c r="AU166" s="18" t="s">
        <v>83</v>
      </c>
    </row>
    <row r="167" s="13" customFormat="1">
      <c r="A167" s="13"/>
      <c r="B167" s="235"/>
      <c r="C167" s="236"/>
      <c r="D167" s="237" t="s">
        <v>250</v>
      </c>
      <c r="E167" s="236"/>
      <c r="F167" s="239" t="s">
        <v>1716</v>
      </c>
      <c r="G167" s="236"/>
      <c r="H167" s="240">
        <v>1487.538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4</v>
      </c>
      <c r="AX167" s="13" t="s">
        <v>79</v>
      </c>
      <c r="AY167" s="246" t="s">
        <v>205</v>
      </c>
    </row>
    <row r="168" s="2" customFormat="1" ht="16.5" customHeight="1">
      <c r="A168" s="39"/>
      <c r="B168" s="40"/>
      <c r="C168" s="213" t="s">
        <v>387</v>
      </c>
      <c r="D168" s="213" t="s">
        <v>208</v>
      </c>
      <c r="E168" s="214" t="s">
        <v>432</v>
      </c>
      <c r="F168" s="215" t="s">
        <v>433</v>
      </c>
      <c r="G168" s="216" t="s">
        <v>301</v>
      </c>
      <c r="H168" s="217">
        <v>58.036000000000001</v>
      </c>
      <c r="I168" s="218"/>
      <c r="J168" s="219">
        <f>ROUND(I168*H168,2)</f>
        <v>0</v>
      </c>
      <c r="K168" s="215" t="s">
        <v>212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149</v>
      </c>
      <c r="AT168" s="224" t="s">
        <v>208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745</v>
      </c>
    </row>
    <row r="169" s="2" customFormat="1">
      <c r="A169" s="39"/>
      <c r="B169" s="40"/>
      <c r="C169" s="41"/>
      <c r="D169" s="226" t="s">
        <v>215</v>
      </c>
      <c r="E169" s="41"/>
      <c r="F169" s="227" t="s">
        <v>435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83</v>
      </c>
    </row>
    <row r="170" s="12" customFormat="1" ht="22.8" customHeight="1">
      <c r="A170" s="12"/>
      <c r="B170" s="197"/>
      <c r="C170" s="198"/>
      <c r="D170" s="199" t="s">
        <v>74</v>
      </c>
      <c r="E170" s="211" t="s">
        <v>436</v>
      </c>
      <c r="F170" s="211" t="s">
        <v>437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SUM(P171:P172)</f>
        <v>0</v>
      </c>
      <c r="Q170" s="205"/>
      <c r="R170" s="206">
        <f>SUM(R171:R172)</f>
        <v>0</v>
      </c>
      <c r="S170" s="205"/>
      <c r="T170" s="207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79</v>
      </c>
      <c r="AT170" s="209" t="s">
        <v>74</v>
      </c>
      <c r="AU170" s="209" t="s">
        <v>79</v>
      </c>
      <c r="AY170" s="208" t="s">
        <v>205</v>
      </c>
      <c r="BK170" s="210">
        <f>SUM(BK171:BK172)</f>
        <v>0</v>
      </c>
    </row>
    <row r="171" s="2" customFormat="1" ht="24.15" customHeight="1">
      <c r="A171" s="39"/>
      <c r="B171" s="40"/>
      <c r="C171" s="213" t="s">
        <v>393</v>
      </c>
      <c r="D171" s="213" t="s">
        <v>208</v>
      </c>
      <c r="E171" s="214" t="s">
        <v>439</v>
      </c>
      <c r="F171" s="215" t="s">
        <v>440</v>
      </c>
      <c r="G171" s="216" t="s">
        <v>301</v>
      </c>
      <c r="H171" s="217">
        <v>0.32400000000000001</v>
      </c>
      <c r="I171" s="218"/>
      <c r="J171" s="219">
        <f>ROUND(I171*H171,2)</f>
        <v>0</v>
      </c>
      <c r="K171" s="215" t="s">
        <v>212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149</v>
      </c>
      <c r="AT171" s="224" t="s">
        <v>208</v>
      </c>
      <c r="AU171" s="224" t="s">
        <v>83</v>
      </c>
      <c r="AY171" s="18" t="s">
        <v>205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149</v>
      </c>
      <c r="BM171" s="224" t="s">
        <v>746</v>
      </c>
    </row>
    <row r="172" s="2" customFormat="1">
      <c r="A172" s="39"/>
      <c r="B172" s="40"/>
      <c r="C172" s="41"/>
      <c r="D172" s="226" t="s">
        <v>215</v>
      </c>
      <c r="E172" s="41"/>
      <c r="F172" s="227" t="s">
        <v>442</v>
      </c>
      <c r="G172" s="41"/>
      <c r="H172" s="41"/>
      <c r="I172" s="228"/>
      <c r="J172" s="41"/>
      <c r="K172" s="41"/>
      <c r="L172" s="45"/>
      <c r="M172" s="231"/>
      <c r="N172" s="232"/>
      <c r="O172" s="233"/>
      <c r="P172" s="233"/>
      <c r="Q172" s="233"/>
      <c r="R172" s="233"/>
      <c r="S172" s="233"/>
      <c r="T172" s="23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215</v>
      </c>
      <c r="AU172" s="18" t="s">
        <v>83</v>
      </c>
    </row>
    <row r="173" s="2" customFormat="1" ht="6.96" customHeight="1">
      <c r="A173" s="3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KqQ6dkl4vOiIuM2BGxQMBgul2iAtXQMEf+/VzrTceDahGLm21fbqGO9cId7gGPpQzZLy2wP07NpFD4IoCfSYuQ==" hashValue="+Jdv8IXZ9Aaa3EY+yZE3Y0to2BxKv2j8foyUoyr0IkbnmdIwJ6MZMXma7wXwYnHM5lUbh+zV5E8vRDvbGYs/MQ==" algorithmName="SHA-512" password="CC35"/>
  <autoFilter ref="C91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162"/>
    <hyperlink ref="F99" r:id="rId2" display="https://podminky.urs.cz/item/CS_URS_2023_01/113107170"/>
    <hyperlink ref="F102" r:id="rId3" display="https://podminky.urs.cz/item/CS_URS_2023_01/113107183"/>
    <hyperlink ref="F105" r:id="rId4" display="https://podminky.urs.cz/item/CS_URS_2023_01/122251301"/>
    <hyperlink ref="F108" r:id="rId5" display="https://podminky.urs.cz/item/CS_URS_2023_01/129001101"/>
    <hyperlink ref="F110" r:id="rId6" display="https://podminky.urs.cz/item/CS_URS_2023_01/162751117"/>
    <hyperlink ref="F112" r:id="rId7" display="https://podminky.urs.cz/item/CS_URS_2023_01/162751119"/>
    <hyperlink ref="F115" r:id="rId8" display="https://podminky.urs.cz/item/CS_URS_2023_01/167151101"/>
    <hyperlink ref="F117" r:id="rId9" display="https://podminky.urs.cz/item/CS_URS_2023_01/171251201"/>
    <hyperlink ref="F119" r:id="rId10" display="https://podminky.urs.cz/item/CS_URS_2023_01/181152302"/>
    <hyperlink ref="F123" r:id="rId11" display="https://podminky.urs.cz/item/CS_URS_2023_01/564861011"/>
    <hyperlink ref="F126" r:id="rId12" display="https://podminky.urs.cz/item/CS_URS_2023_01/565145121"/>
    <hyperlink ref="F129" r:id="rId13" display="https://podminky.urs.cz/item/CS_URS_2023_01/567122111"/>
    <hyperlink ref="F132" r:id="rId14" display="https://podminky.urs.cz/item/CS_URS_2023_01/573191111"/>
    <hyperlink ref="F135" r:id="rId15" display="https://podminky.urs.cz/item/CS_URS_2023_01/573211106"/>
    <hyperlink ref="F138" r:id="rId16" display="https://podminky.urs.cz/item/CS_URS_2023_01/573211107"/>
    <hyperlink ref="F141" r:id="rId17" display="https://podminky.urs.cz/item/CS_URS_2023_01/577134121"/>
    <hyperlink ref="F145" r:id="rId18" display="https://podminky.urs.cz/item/CS_URS_2023_01/899431111"/>
    <hyperlink ref="F148" r:id="rId19" display="https://podminky.urs.cz/item/CS_URS_2023_01/919732221"/>
    <hyperlink ref="F151" r:id="rId20" display="https://podminky.urs.cz/item/CS_URS_2023_01/919735113"/>
    <hyperlink ref="F155" r:id="rId21" display="https://podminky.urs.cz/item/CS_URS_2023_01/997221551"/>
    <hyperlink ref="F158" r:id="rId22" display="https://podminky.urs.cz/item/CS_URS_2023_01/997221559"/>
    <hyperlink ref="F161" r:id="rId23" display="https://podminky.urs.cz/item/CS_URS_2023_01/997221561"/>
    <hyperlink ref="F166" r:id="rId24" display="https://podminky.urs.cz/item/CS_URS_2023_01/997221569"/>
    <hyperlink ref="F169" r:id="rId25" display="https://podminky.urs.cz/item/CS_URS_2023_01/997221611"/>
    <hyperlink ref="F172" r:id="rId26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ROUND((SUM(BE91:BE168)),  2)</f>
        <v>0</v>
      </c>
      <c r="G35" s="39"/>
      <c r="H35" s="39"/>
      <c r="I35" s="158">
        <v>0.20999999999999999</v>
      </c>
      <c r="J35" s="157">
        <f>ROUND(((SUM(BE91:BE168))*I35),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ROUND((SUM(BF91:BF168)),  2)</f>
        <v>0</v>
      </c>
      <c r="G36" s="39"/>
      <c r="H36" s="39"/>
      <c r="I36" s="158">
        <v>0.14999999999999999</v>
      </c>
      <c r="J36" s="157">
        <f>ROUND(((SUM(BF91:BF168))*I36),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ROUND((SUM(BG91:BG168)),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ROUND((SUM(BH91:BH168)),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ROUND((SUM(BI91:BI168)),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3.5 - Sjezd do MK - 5.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J142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J149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J166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1602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3.5 - Sjezd do MK - 5. sjezd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0.011819999999999999</v>
      </c>
      <c r="S91" s="97"/>
      <c r="T91" s="195">
        <f>T92</f>
        <v>20.642399999999999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P93+P120+P142+P149+P166</f>
        <v>0</v>
      </c>
      <c r="Q92" s="205"/>
      <c r="R92" s="206">
        <f>R93+R120+R142+R149+R166</f>
        <v>0.011819999999999999</v>
      </c>
      <c r="S92" s="205"/>
      <c r="T92" s="207">
        <f>T93+T120+T142+T149+T166</f>
        <v>20.642399999999999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BK93+BK120+BK142+BK149+BK166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SUM(P94:P119)</f>
        <v>0</v>
      </c>
      <c r="Q93" s="205"/>
      <c r="R93" s="206">
        <f>SUM(R94:R119)</f>
        <v>0</v>
      </c>
      <c r="S93" s="205"/>
      <c r="T93" s="207">
        <f>SUM(T94:T119)</f>
        <v>20.642399999999999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SUM(BK94:BK119)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444</v>
      </c>
      <c r="F94" s="215" t="s">
        <v>445</v>
      </c>
      <c r="G94" s="216" t="s">
        <v>247</v>
      </c>
      <c r="H94" s="217">
        <v>24.399999999999999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0.28999999999999998</v>
      </c>
      <c r="T94" s="223">
        <f>S94*H94</f>
        <v>7.0759999999999987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753</v>
      </c>
    </row>
    <row r="95" s="2" customFormat="1">
      <c r="A95" s="39"/>
      <c r="B95" s="40"/>
      <c r="C95" s="41"/>
      <c r="D95" s="226" t="s">
        <v>215</v>
      </c>
      <c r="E95" s="41"/>
      <c r="F95" s="227" t="s">
        <v>447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1718</v>
      </c>
      <c r="G96" s="236"/>
      <c r="H96" s="240">
        <v>24.399999999999999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33" customHeight="1">
      <c r="A97" s="39"/>
      <c r="B97" s="40"/>
      <c r="C97" s="213" t="s">
        <v>83</v>
      </c>
      <c r="D97" s="213" t="s">
        <v>208</v>
      </c>
      <c r="E97" s="214" t="s">
        <v>450</v>
      </c>
      <c r="F97" s="215" t="s">
        <v>451</v>
      </c>
      <c r="G97" s="216" t="s">
        <v>247</v>
      </c>
      <c r="H97" s="217">
        <v>24.399999999999999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0.23999999999999999</v>
      </c>
      <c r="T97" s="223">
        <f>S97*H97</f>
        <v>5.8559999999999999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756</v>
      </c>
    </row>
    <row r="98" s="2" customFormat="1">
      <c r="A98" s="39"/>
      <c r="B98" s="40"/>
      <c r="C98" s="41"/>
      <c r="D98" s="226" t="s">
        <v>215</v>
      </c>
      <c r="E98" s="41"/>
      <c r="F98" s="227" t="s">
        <v>453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1718</v>
      </c>
      <c r="G99" s="236"/>
      <c r="H99" s="240">
        <v>24.399999999999999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33" customHeight="1">
      <c r="A100" s="39"/>
      <c r="B100" s="40"/>
      <c r="C100" s="213" t="s">
        <v>126</v>
      </c>
      <c r="D100" s="213" t="s">
        <v>208</v>
      </c>
      <c r="E100" s="214" t="s">
        <v>457</v>
      </c>
      <c r="F100" s="215" t="s">
        <v>458</v>
      </c>
      <c r="G100" s="216" t="s">
        <v>247</v>
      </c>
      <c r="H100" s="217">
        <v>24.399999999999999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0.316</v>
      </c>
      <c r="T100" s="223">
        <f>S100*H100</f>
        <v>7.7103999999999999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760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460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1718</v>
      </c>
      <c r="G102" s="236"/>
      <c r="H102" s="240">
        <v>24.399999999999999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24.15" customHeight="1">
      <c r="A103" s="39"/>
      <c r="B103" s="40"/>
      <c r="C103" s="213" t="s">
        <v>149</v>
      </c>
      <c r="D103" s="213" t="s">
        <v>208</v>
      </c>
      <c r="E103" s="214" t="s">
        <v>265</v>
      </c>
      <c r="F103" s="215" t="s">
        <v>266</v>
      </c>
      <c r="G103" s="216" t="s">
        <v>267</v>
      </c>
      <c r="H103" s="217">
        <v>1.22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765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269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1719</v>
      </c>
      <c r="G105" s="236"/>
      <c r="H105" s="240">
        <v>1.22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79</v>
      </c>
      <c r="AY105" s="246" t="s">
        <v>205</v>
      </c>
    </row>
    <row r="106" s="2" customFormat="1" ht="24.15" customHeight="1">
      <c r="A106" s="39"/>
      <c r="B106" s="40"/>
      <c r="C106" s="213" t="s">
        <v>204</v>
      </c>
      <c r="D106" s="213" t="s">
        <v>208</v>
      </c>
      <c r="E106" s="214" t="s">
        <v>271</v>
      </c>
      <c r="F106" s="215" t="s">
        <v>272</v>
      </c>
      <c r="G106" s="216" t="s">
        <v>267</v>
      </c>
      <c r="H106" s="217">
        <v>1.22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767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274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2" customFormat="1" ht="37.8" customHeight="1">
      <c r="A108" s="39"/>
      <c r="B108" s="40"/>
      <c r="C108" s="213" t="s">
        <v>275</v>
      </c>
      <c r="D108" s="213" t="s">
        <v>208</v>
      </c>
      <c r="E108" s="214" t="s">
        <v>276</v>
      </c>
      <c r="F108" s="215" t="s">
        <v>277</v>
      </c>
      <c r="G108" s="216" t="s">
        <v>267</v>
      </c>
      <c r="H108" s="217">
        <v>1.22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768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279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2" customFormat="1" ht="37.8" customHeight="1">
      <c r="A110" s="39"/>
      <c r="B110" s="40"/>
      <c r="C110" s="213" t="s">
        <v>280</v>
      </c>
      <c r="D110" s="213" t="s">
        <v>208</v>
      </c>
      <c r="E110" s="214" t="s">
        <v>281</v>
      </c>
      <c r="F110" s="215" t="s">
        <v>282</v>
      </c>
      <c r="G110" s="216" t="s">
        <v>267</v>
      </c>
      <c r="H110" s="217">
        <v>36.600000000000001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769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284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3" customFormat="1">
      <c r="A112" s="13"/>
      <c r="B112" s="235"/>
      <c r="C112" s="236"/>
      <c r="D112" s="237" t="s">
        <v>250</v>
      </c>
      <c r="E112" s="236"/>
      <c r="F112" s="239" t="s">
        <v>1720</v>
      </c>
      <c r="G112" s="236"/>
      <c r="H112" s="240">
        <v>36.600000000000001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250</v>
      </c>
      <c r="AU112" s="246" t="s">
        <v>83</v>
      </c>
      <c r="AV112" s="13" t="s">
        <v>83</v>
      </c>
      <c r="AW112" s="13" t="s">
        <v>4</v>
      </c>
      <c r="AX112" s="13" t="s">
        <v>79</v>
      </c>
      <c r="AY112" s="246" t="s">
        <v>205</v>
      </c>
    </row>
    <row r="113" s="2" customFormat="1" ht="24.15" customHeight="1">
      <c r="A113" s="39"/>
      <c r="B113" s="40"/>
      <c r="C113" s="213" t="s">
        <v>286</v>
      </c>
      <c r="D113" s="213" t="s">
        <v>208</v>
      </c>
      <c r="E113" s="214" t="s">
        <v>287</v>
      </c>
      <c r="F113" s="215" t="s">
        <v>288</v>
      </c>
      <c r="G113" s="216" t="s">
        <v>267</v>
      </c>
      <c r="H113" s="217">
        <v>1.22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771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290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2" customFormat="1" ht="24.15" customHeight="1">
      <c r="A115" s="39"/>
      <c r="B115" s="40"/>
      <c r="C115" s="213" t="s">
        <v>291</v>
      </c>
      <c r="D115" s="213" t="s">
        <v>208</v>
      </c>
      <c r="E115" s="214" t="s">
        <v>305</v>
      </c>
      <c r="F115" s="215" t="s">
        <v>306</v>
      </c>
      <c r="G115" s="216" t="s">
        <v>267</v>
      </c>
      <c r="H115" s="217">
        <v>1.22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776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308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2" customFormat="1" ht="16.5" customHeight="1">
      <c r="A117" s="39"/>
      <c r="B117" s="40"/>
      <c r="C117" s="213" t="s">
        <v>297</v>
      </c>
      <c r="D117" s="213" t="s">
        <v>208</v>
      </c>
      <c r="E117" s="214" t="s">
        <v>310</v>
      </c>
      <c r="F117" s="215" t="s">
        <v>311</v>
      </c>
      <c r="G117" s="216" t="s">
        <v>247</v>
      </c>
      <c r="H117" s="217">
        <v>24.399999999999999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777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313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1721</v>
      </c>
      <c r="G119" s="236"/>
      <c r="H119" s="240">
        <v>24.399999999999999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12" customFormat="1" ht="22.8" customHeight="1">
      <c r="A120" s="12"/>
      <c r="B120" s="197"/>
      <c r="C120" s="198"/>
      <c r="D120" s="199" t="s">
        <v>74</v>
      </c>
      <c r="E120" s="211" t="s">
        <v>204</v>
      </c>
      <c r="F120" s="211" t="s">
        <v>315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SUM(P121:P141)</f>
        <v>0</v>
      </c>
      <c r="Q120" s="205"/>
      <c r="R120" s="206">
        <f>SUM(R121:R141)</f>
        <v>0</v>
      </c>
      <c r="S120" s="205"/>
      <c r="T120" s="207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79</v>
      </c>
      <c r="AT120" s="209" t="s">
        <v>74</v>
      </c>
      <c r="AU120" s="209" t="s">
        <v>79</v>
      </c>
      <c r="AY120" s="208" t="s">
        <v>205</v>
      </c>
      <c r="BK120" s="210">
        <f>SUM(BK121:BK141)</f>
        <v>0</v>
      </c>
    </row>
    <row r="121" s="2" customFormat="1" ht="21.75" customHeight="1">
      <c r="A121" s="39"/>
      <c r="B121" s="40"/>
      <c r="C121" s="213" t="s">
        <v>304</v>
      </c>
      <c r="D121" s="213" t="s">
        <v>208</v>
      </c>
      <c r="E121" s="214" t="s">
        <v>1613</v>
      </c>
      <c r="F121" s="215" t="s">
        <v>1614</v>
      </c>
      <c r="G121" s="216" t="s">
        <v>247</v>
      </c>
      <c r="H121" s="217">
        <v>24.399999999999999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1722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1616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13" customFormat="1">
      <c r="A123" s="13"/>
      <c r="B123" s="235"/>
      <c r="C123" s="236"/>
      <c r="D123" s="237" t="s">
        <v>250</v>
      </c>
      <c r="E123" s="238" t="s">
        <v>19</v>
      </c>
      <c r="F123" s="239" t="s">
        <v>1723</v>
      </c>
      <c r="G123" s="236"/>
      <c r="H123" s="240">
        <v>24.399999999999999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250</v>
      </c>
      <c r="AU123" s="246" t="s">
        <v>83</v>
      </c>
      <c r="AV123" s="13" t="s">
        <v>83</v>
      </c>
      <c r="AW123" s="13" t="s">
        <v>36</v>
      </c>
      <c r="AX123" s="13" t="s">
        <v>79</v>
      </c>
      <c r="AY123" s="246" t="s">
        <v>205</v>
      </c>
    </row>
    <row r="124" s="2" customFormat="1" ht="24.15" customHeight="1">
      <c r="A124" s="39"/>
      <c r="B124" s="40"/>
      <c r="C124" s="213" t="s">
        <v>309</v>
      </c>
      <c r="D124" s="213" t="s">
        <v>208</v>
      </c>
      <c r="E124" s="214" t="s">
        <v>1552</v>
      </c>
      <c r="F124" s="215" t="s">
        <v>1553</v>
      </c>
      <c r="G124" s="216" t="s">
        <v>247</v>
      </c>
      <c r="H124" s="217">
        <v>24.399999999999999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1724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1555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1723</v>
      </c>
      <c r="G126" s="236"/>
      <c r="H126" s="240">
        <v>24.399999999999999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79</v>
      </c>
      <c r="AY126" s="246" t="s">
        <v>205</v>
      </c>
    </row>
    <row r="127" s="2" customFormat="1" ht="24.15" customHeight="1">
      <c r="A127" s="39"/>
      <c r="B127" s="40"/>
      <c r="C127" s="213" t="s">
        <v>316</v>
      </c>
      <c r="D127" s="213" t="s">
        <v>208</v>
      </c>
      <c r="E127" s="214" t="s">
        <v>1556</v>
      </c>
      <c r="F127" s="215" t="s">
        <v>1557</v>
      </c>
      <c r="G127" s="216" t="s">
        <v>247</v>
      </c>
      <c r="H127" s="217">
        <v>24.399999999999999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1725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1559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13" customFormat="1">
      <c r="A129" s="13"/>
      <c r="B129" s="235"/>
      <c r="C129" s="236"/>
      <c r="D129" s="237" t="s">
        <v>250</v>
      </c>
      <c r="E129" s="238" t="s">
        <v>19</v>
      </c>
      <c r="F129" s="239" t="s">
        <v>1723</v>
      </c>
      <c r="G129" s="236"/>
      <c r="H129" s="240">
        <v>24.399999999999999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36</v>
      </c>
      <c r="AX129" s="13" t="s">
        <v>79</v>
      </c>
      <c r="AY129" s="246" t="s">
        <v>205</v>
      </c>
    </row>
    <row r="130" s="2" customFormat="1" ht="16.5" customHeight="1">
      <c r="A130" s="39"/>
      <c r="B130" s="40"/>
      <c r="C130" s="213" t="s">
        <v>322</v>
      </c>
      <c r="D130" s="213" t="s">
        <v>208</v>
      </c>
      <c r="E130" s="214" t="s">
        <v>1560</v>
      </c>
      <c r="F130" s="215" t="s">
        <v>1561</v>
      </c>
      <c r="G130" s="216" t="s">
        <v>247</v>
      </c>
      <c r="H130" s="217">
        <v>24.399999999999999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1726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1563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1723</v>
      </c>
      <c r="G132" s="236"/>
      <c r="H132" s="240">
        <v>24.399999999999999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16.5" customHeight="1">
      <c r="A133" s="39"/>
      <c r="B133" s="40"/>
      <c r="C133" s="213" t="s">
        <v>8</v>
      </c>
      <c r="D133" s="213" t="s">
        <v>208</v>
      </c>
      <c r="E133" s="214" t="s">
        <v>1564</v>
      </c>
      <c r="F133" s="215" t="s">
        <v>1565</v>
      </c>
      <c r="G133" s="216" t="s">
        <v>247</v>
      </c>
      <c r="H133" s="217">
        <v>24.399999999999999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1727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1567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1723</v>
      </c>
      <c r="G135" s="236"/>
      <c r="H135" s="240">
        <v>24.399999999999999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79</v>
      </c>
      <c r="AY135" s="246" t="s">
        <v>205</v>
      </c>
    </row>
    <row r="136" s="2" customFormat="1" ht="16.5" customHeight="1">
      <c r="A136" s="39"/>
      <c r="B136" s="40"/>
      <c r="C136" s="213" t="s">
        <v>334</v>
      </c>
      <c r="D136" s="213" t="s">
        <v>208</v>
      </c>
      <c r="E136" s="214" t="s">
        <v>1568</v>
      </c>
      <c r="F136" s="215" t="s">
        <v>1569</v>
      </c>
      <c r="G136" s="216" t="s">
        <v>247</v>
      </c>
      <c r="H136" s="217">
        <v>24.399999999999999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1728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1571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1723</v>
      </c>
      <c r="G138" s="236"/>
      <c r="H138" s="240">
        <v>24.399999999999999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79</v>
      </c>
      <c r="AY138" s="246" t="s">
        <v>205</v>
      </c>
    </row>
    <row r="139" s="2" customFormat="1" ht="24.15" customHeight="1">
      <c r="A139" s="39"/>
      <c r="B139" s="40"/>
      <c r="C139" s="213" t="s">
        <v>339</v>
      </c>
      <c r="D139" s="213" t="s">
        <v>208</v>
      </c>
      <c r="E139" s="214" t="s">
        <v>1572</v>
      </c>
      <c r="F139" s="215" t="s">
        <v>1573</v>
      </c>
      <c r="G139" s="216" t="s">
        <v>247</v>
      </c>
      <c r="H139" s="217">
        <v>24.399999999999999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1729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1575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1723</v>
      </c>
      <c r="G141" s="236"/>
      <c r="H141" s="240">
        <v>24.399999999999999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79</v>
      </c>
      <c r="AY141" s="246" t="s">
        <v>205</v>
      </c>
    </row>
    <row r="142" s="12" customFormat="1" ht="22.8" customHeight="1">
      <c r="A142" s="12"/>
      <c r="B142" s="197"/>
      <c r="C142" s="198"/>
      <c r="D142" s="199" t="s">
        <v>74</v>
      </c>
      <c r="E142" s="211" t="s">
        <v>291</v>
      </c>
      <c r="F142" s="211" t="s">
        <v>369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SUM(P143:P148)</f>
        <v>0</v>
      </c>
      <c r="Q142" s="205"/>
      <c r="R142" s="206">
        <f>SUM(R143:R148)</f>
        <v>0.011819999999999999</v>
      </c>
      <c r="S142" s="205"/>
      <c r="T142" s="207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79</v>
      </c>
      <c r="AT142" s="209" t="s">
        <v>74</v>
      </c>
      <c r="AU142" s="209" t="s">
        <v>79</v>
      </c>
      <c r="AY142" s="208" t="s">
        <v>205</v>
      </c>
      <c r="BK142" s="210">
        <f>SUM(BK143:BK148)</f>
        <v>0</v>
      </c>
    </row>
    <row r="143" s="2" customFormat="1" ht="33" customHeight="1">
      <c r="A143" s="39"/>
      <c r="B143" s="40"/>
      <c r="C143" s="213" t="s">
        <v>344</v>
      </c>
      <c r="D143" s="213" t="s">
        <v>208</v>
      </c>
      <c r="E143" s="214" t="s">
        <v>1590</v>
      </c>
      <c r="F143" s="215" t="s">
        <v>1591</v>
      </c>
      <c r="G143" s="216" t="s">
        <v>260</v>
      </c>
      <c r="H143" s="217">
        <v>19.699999999999999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0.00059999999999999995</v>
      </c>
      <c r="R143" s="222">
        <f>Q143*H143</f>
        <v>0.011819999999999999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1730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1593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1731</v>
      </c>
      <c r="G145" s="236"/>
      <c r="H145" s="240">
        <v>19.699999999999999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16.5" customHeight="1">
      <c r="A146" s="39"/>
      <c r="B146" s="40"/>
      <c r="C146" s="213" t="s">
        <v>350</v>
      </c>
      <c r="D146" s="213" t="s">
        <v>208</v>
      </c>
      <c r="E146" s="214" t="s">
        <v>1362</v>
      </c>
      <c r="F146" s="215" t="s">
        <v>1363</v>
      </c>
      <c r="G146" s="216" t="s">
        <v>260</v>
      </c>
      <c r="H146" s="217">
        <v>24</v>
      </c>
      <c r="I146" s="218"/>
      <c r="J146" s="219">
        <f>ROUND(I146*H146,2)</f>
        <v>0</v>
      </c>
      <c r="K146" s="215" t="s">
        <v>212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149</v>
      </c>
      <c r="AT146" s="224" t="s">
        <v>208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1732</v>
      </c>
    </row>
    <row r="147" s="2" customFormat="1">
      <c r="A147" s="39"/>
      <c r="B147" s="40"/>
      <c r="C147" s="41"/>
      <c r="D147" s="226" t="s">
        <v>215</v>
      </c>
      <c r="E147" s="41"/>
      <c r="F147" s="227" t="s">
        <v>1365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83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1733</v>
      </c>
      <c r="G148" s="236"/>
      <c r="H148" s="240">
        <v>24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79</v>
      </c>
      <c r="AY148" s="246" t="s">
        <v>205</v>
      </c>
    </row>
    <row r="149" s="12" customFormat="1" ht="22.8" customHeight="1">
      <c r="A149" s="12"/>
      <c r="B149" s="197"/>
      <c r="C149" s="198"/>
      <c r="D149" s="199" t="s">
        <v>74</v>
      </c>
      <c r="E149" s="211" t="s">
        <v>416</v>
      </c>
      <c r="F149" s="211" t="s">
        <v>417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SUM(P150:P165)</f>
        <v>0</v>
      </c>
      <c r="Q149" s="205"/>
      <c r="R149" s="206">
        <f>SUM(R150:R165)</f>
        <v>0</v>
      </c>
      <c r="S149" s="205"/>
      <c r="T149" s="207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79</v>
      </c>
      <c r="AT149" s="209" t="s">
        <v>74</v>
      </c>
      <c r="AU149" s="209" t="s">
        <v>79</v>
      </c>
      <c r="AY149" s="208" t="s">
        <v>205</v>
      </c>
      <c r="BK149" s="210">
        <f>SUM(BK150:BK165)</f>
        <v>0</v>
      </c>
    </row>
    <row r="150" s="2" customFormat="1" ht="24.15" customHeight="1">
      <c r="A150" s="39"/>
      <c r="B150" s="40"/>
      <c r="C150" s="213" t="s">
        <v>357</v>
      </c>
      <c r="D150" s="213" t="s">
        <v>208</v>
      </c>
      <c r="E150" s="214" t="s">
        <v>537</v>
      </c>
      <c r="F150" s="215" t="s">
        <v>538</v>
      </c>
      <c r="G150" s="216" t="s">
        <v>301</v>
      </c>
      <c r="H150" s="217">
        <v>7.0759999999999996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812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540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1734</v>
      </c>
      <c r="G152" s="236"/>
      <c r="H152" s="240">
        <v>7.0759999999999996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2" customFormat="1" ht="24.15" customHeight="1">
      <c r="A153" s="39"/>
      <c r="B153" s="40"/>
      <c r="C153" s="213" t="s">
        <v>7</v>
      </c>
      <c r="D153" s="213" t="s">
        <v>208</v>
      </c>
      <c r="E153" s="214" t="s">
        <v>543</v>
      </c>
      <c r="F153" s="215" t="s">
        <v>427</v>
      </c>
      <c r="G153" s="216" t="s">
        <v>301</v>
      </c>
      <c r="H153" s="217">
        <v>275.964</v>
      </c>
      <c r="I153" s="218"/>
      <c r="J153" s="219">
        <f>ROUND(I153*H153,2)</f>
        <v>0</v>
      </c>
      <c r="K153" s="215" t="s">
        <v>212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149</v>
      </c>
      <c r="AT153" s="224" t="s">
        <v>208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814</v>
      </c>
    </row>
    <row r="154" s="2" customFormat="1">
      <c r="A154" s="39"/>
      <c r="B154" s="40"/>
      <c r="C154" s="41"/>
      <c r="D154" s="226" t="s">
        <v>215</v>
      </c>
      <c r="E154" s="41"/>
      <c r="F154" s="227" t="s">
        <v>545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83</v>
      </c>
    </row>
    <row r="155" s="13" customFormat="1">
      <c r="A155" s="13"/>
      <c r="B155" s="235"/>
      <c r="C155" s="236"/>
      <c r="D155" s="237" t="s">
        <v>250</v>
      </c>
      <c r="E155" s="236"/>
      <c r="F155" s="239" t="s">
        <v>1735</v>
      </c>
      <c r="G155" s="236"/>
      <c r="H155" s="240">
        <v>275.964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4</v>
      </c>
      <c r="AX155" s="13" t="s">
        <v>79</v>
      </c>
      <c r="AY155" s="246" t="s">
        <v>205</v>
      </c>
    </row>
    <row r="156" s="2" customFormat="1" ht="24.15" customHeight="1">
      <c r="A156" s="39"/>
      <c r="B156" s="40"/>
      <c r="C156" s="213" t="s">
        <v>370</v>
      </c>
      <c r="D156" s="213" t="s">
        <v>208</v>
      </c>
      <c r="E156" s="214" t="s">
        <v>419</v>
      </c>
      <c r="F156" s="215" t="s">
        <v>420</v>
      </c>
      <c r="G156" s="216" t="s">
        <v>301</v>
      </c>
      <c r="H156" s="217">
        <v>13.566000000000001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816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422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1736</v>
      </c>
      <c r="G158" s="236"/>
      <c r="H158" s="240">
        <v>5.8559999999999999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75</v>
      </c>
      <c r="AY158" s="246" t="s">
        <v>205</v>
      </c>
    </row>
    <row r="159" s="13" customFormat="1">
      <c r="A159" s="13"/>
      <c r="B159" s="235"/>
      <c r="C159" s="236"/>
      <c r="D159" s="237" t="s">
        <v>250</v>
      </c>
      <c r="E159" s="238" t="s">
        <v>19</v>
      </c>
      <c r="F159" s="239" t="s">
        <v>1737</v>
      </c>
      <c r="G159" s="236"/>
      <c r="H159" s="240">
        <v>7.71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36</v>
      </c>
      <c r="AX159" s="13" t="s">
        <v>75</v>
      </c>
      <c r="AY159" s="246" t="s">
        <v>205</v>
      </c>
    </row>
    <row r="160" s="14" customFormat="1">
      <c r="A160" s="14"/>
      <c r="B160" s="247"/>
      <c r="C160" s="248"/>
      <c r="D160" s="237" t="s">
        <v>250</v>
      </c>
      <c r="E160" s="249" t="s">
        <v>19</v>
      </c>
      <c r="F160" s="250" t="s">
        <v>253</v>
      </c>
      <c r="G160" s="248"/>
      <c r="H160" s="251">
        <v>13.565999999999999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250</v>
      </c>
      <c r="AU160" s="257" t="s">
        <v>83</v>
      </c>
      <c r="AV160" s="14" t="s">
        <v>149</v>
      </c>
      <c r="AW160" s="14" t="s">
        <v>36</v>
      </c>
      <c r="AX160" s="14" t="s">
        <v>79</v>
      </c>
      <c r="AY160" s="257" t="s">
        <v>205</v>
      </c>
    </row>
    <row r="161" s="2" customFormat="1" ht="24.15" customHeight="1">
      <c r="A161" s="39"/>
      <c r="B161" s="40"/>
      <c r="C161" s="213" t="s">
        <v>376</v>
      </c>
      <c r="D161" s="213" t="s">
        <v>208</v>
      </c>
      <c r="E161" s="214" t="s">
        <v>426</v>
      </c>
      <c r="F161" s="215" t="s">
        <v>427</v>
      </c>
      <c r="G161" s="216" t="s">
        <v>301</v>
      </c>
      <c r="H161" s="217">
        <v>529.07399999999996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819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429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6"/>
      <c r="F163" s="239" t="s">
        <v>1738</v>
      </c>
      <c r="G163" s="236"/>
      <c r="H163" s="240">
        <v>529.07399999999996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4</v>
      </c>
      <c r="AX163" s="13" t="s">
        <v>79</v>
      </c>
      <c r="AY163" s="246" t="s">
        <v>205</v>
      </c>
    </row>
    <row r="164" s="2" customFormat="1" ht="16.5" customHeight="1">
      <c r="A164" s="39"/>
      <c r="B164" s="40"/>
      <c r="C164" s="213" t="s">
        <v>381</v>
      </c>
      <c r="D164" s="213" t="s">
        <v>208</v>
      </c>
      <c r="E164" s="214" t="s">
        <v>432</v>
      </c>
      <c r="F164" s="215" t="s">
        <v>433</v>
      </c>
      <c r="G164" s="216" t="s">
        <v>301</v>
      </c>
      <c r="H164" s="217">
        <v>20.641999999999999</v>
      </c>
      <c r="I164" s="218"/>
      <c r="J164" s="219">
        <f>ROUND(I164*H164,2)</f>
        <v>0</v>
      </c>
      <c r="K164" s="215" t="s">
        <v>212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149</v>
      </c>
      <c r="AT164" s="224" t="s">
        <v>208</v>
      </c>
      <c r="AU164" s="224" t="s">
        <v>83</v>
      </c>
      <c r="AY164" s="18" t="s">
        <v>205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149</v>
      </c>
      <c r="BM164" s="224" t="s">
        <v>821</v>
      </c>
    </row>
    <row r="165" s="2" customFormat="1">
      <c r="A165" s="39"/>
      <c r="B165" s="40"/>
      <c r="C165" s="41"/>
      <c r="D165" s="226" t="s">
        <v>215</v>
      </c>
      <c r="E165" s="41"/>
      <c r="F165" s="227" t="s">
        <v>435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215</v>
      </c>
      <c r="AU165" s="18" t="s">
        <v>83</v>
      </c>
    </row>
    <row r="166" s="12" customFormat="1" ht="22.8" customHeight="1">
      <c r="A166" s="12"/>
      <c r="B166" s="197"/>
      <c r="C166" s="198"/>
      <c r="D166" s="199" t="s">
        <v>74</v>
      </c>
      <c r="E166" s="211" t="s">
        <v>436</v>
      </c>
      <c r="F166" s="211" t="s">
        <v>437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SUM(P167:P168)</f>
        <v>0</v>
      </c>
      <c r="Q166" s="205"/>
      <c r="R166" s="206">
        <f>SUM(R167:R168)</f>
        <v>0</v>
      </c>
      <c r="S166" s="205"/>
      <c r="T166" s="20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74</v>
      </c>
      <c r="AU166" s="209" t="s">
        <v>79</v>
      </c>
      <c r="AY166" s="208" t="s">
        <v>205</v>
      </c>
      <c r="BK166" s="210">
        <f>SUM(BK167:BK168)</f>
        <v>0</v>
      </c>
    </row>
    <row r="167" s="2" customFormat="1" ht="24.15" customHeight="1">
      <c r="A167" s="39"/>
      <c r="B167" s="40"/>
      <c r="C167" s="213" t="s">
        <v>387</v>
      </c>
      <c r="D167" s="213" t="s">
        <v>208</v>
      </c>
      <c r="E167" s="214" t="s">
        <v>439</v>
      </c>
      <c r="F167" s="215" t="s">
        <v>440</v>
      </c>
      <c r="G167" s="216" t="s">
        <v>301</v>
      </c>
      <c r="H167" s="217">
        <v>0.012</v>
      </c>
      <c r="I167" s="218"/>
      <c r="J167" s="219">
        <f>ROUND(I167*H167,2)</f>
        <v>0</v>
      </c>
      <c r="K167" s="215" t="s">
        <v>212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149</v>
      </c>
      <c r="AT167" s="224" t="s">
        <v>208</v>
      </c>
      <c r="AU167" s="224" t="s">
        <v>83</v>
      </c>
      <c r="AY167" s="18" t="s">
        <v>205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149</v>
      </c>
      <c r="BM167" s="224" t="s">
        <v>822</v>
      </c>
    </row>
    <row r="168" s="2" customFormat="1">
      <c r="A168" s="39"/>
      <c r="B168" s="40"/>
      <c r="C168" s="41"/>
      <c r="D168" s="226" t="s">
        <v>215</v>
      </c>
      <c r="E168" s="41"/>
      <c r="F168" s="227" t="s">
        <v>442</v>
      </c>
      <c r="G168" s="41"/>
      <c r="H168" s="41"/>
      <c r="I168" s="228"/>
      <c r="J168" s="41"/>
      <c r="K168" s="41"/>
      <c r="L168" s="45"/>
      <c r="M168" s="231"/>
      <c r="N168" s="232"/>
      <c r="O168" s="233"/>
      <c r="P168" s="233"/>
      <c r="Q168" s="233"/>
      <c r="R168" s="233"/>
      <c r="S168" s="233"/>
      <c r="T168" s="23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215</v>
      </c>
      <c r="AU168" s="18" t="s">
        <v>83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nxJWvp7SY+R7UfdIF1CYQc5xSKExUWF25dtuEZPlPrJaseZrz11N2lHKmf5TKcd6WRbo29CkE5pHsNeXMyRWFg==" hashValue="G4GwE3Iy1NXDqPSF50fqNAusf0VXyuuBOqDQBdxBRxvJX4u9KsoPy5NoPkvwq4JtcnbVHrUmv7S+TLWHeRRMWg==" algorithmName="SHA-512" password="CC35"/>
  <autoFilter ref="C90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7322"/>
    <hyperlink ref="F98" r:id="rId2" display="https://podminky.urs.cz/item/CS_URS_2023_01/113107330"/>
    <hyperlink ref="F101" r:id="rId3" display="https://podminky.urs.cz/item/CS_URS_2023_01/113107343"/>
    <hyperlink ref="F104" r:id="rId4" display="https://podminky.urs.cz/item/CS_URS_2023_01/122251301"/>
    <hyperlink ref="F107" r:id="rId5" display="https://podminky.urs.cz/item/CS_URS_2023_01/129001101"/>
    <hyperlink ref="F109" r:id="rId6" display="https://podminky.urs.cz/item/CS_URS_2023_01/162751117"/>
    <hyperlink ref="F111" r:id="rId7" display="https://podminky.urs.cz/item/CS_URS_2023_01/162751119"/>
    <hyperlink ref="F114" r:id="rId8" display="https://podminky.urs.cz/item/CS_URS_2023_01/167151101"/>
    <hyperlink ref="F116" r:id="rId9" display="https://podminky.urs.cz/item/CS_URS_2023_01/171251201"/>
    <hyperlink ref="F118" r:id="rId10" display="https://podminky.urs.cz/item/CS_URS_2023_01/181152302"/>
    <hyperlink ref="F122" r:id="rId11" display="https://podminky.urs.cz/item/CS_URS_2023_01/564861011"/>
    <hyperlink ref="F125" r:id="rId12" display="https://podminky.urs.cz/item/CS_URS_2023_01/565145121"/>
    <hyperlink ref="F128" r:id="rId13" display="https://podminky.urs.cz/item/CS_URS_2023_01/567122111"/>
    <hyperlink ref="F131" r:id="rId14" display="https://podminky.urs.cz/item/CS_URS_2023_01/573191111"/>
    <hyperlink ref="F134" r:id="rId15" display="https://podminky.urs.cz/item/CS_URS_2023_01/573211106"/>
    <hyperlink ref="F137" r:id="rId16" display="https://podminky.urs.cz/item/CS_URS_2023_01/573211107"/>
    <hyperlink ref="F140" r:id="rId17" display="https://podminky.urs.cz/item/CS_URS_2023_01/577134121"/>
    <hyperlink ref="F144" r:id="rId18" display="https://podminky.urs.cz/item/CS_URS_2023_01/919732221"/>
    <hyperlink ref="F147" r:id="rId19" display="https://podminky.urs.cz/item/CS_URS_2023_01/919735113"/>
    <hyperlink ref="F151" r:id="rId20" display="https://podminky.urs.cz/item/CS_URS_2023_01/997221551"/>
    <hyperlink ref="F154" r:id="rId21" display="https://podminky.urs.cz/item/CS_URS_2023_01/997221559"/>
    <hyperlink ref="F157" r:id="rId22" display="https://podminky.urs.cz/item/CS_URS_2023_01/997221561"/>
    <hyperlink ref="F162" r:id="rId23" display="https://podminky.urs.cz/item/CS_URS_2023_01/997221569"/>
    <hyperlink ref="F165" r:id="rId24" display="https://podminky.urs.cz/item/CS_URS_2023_01/997221611"/>
    <hyperlink ref="F168" r:id="rId2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ROUND((SUM(BE92:BE172)),  2)</f>
        <v>0</v>
      </c>
      <c r="G35" s="39"/>
      <c r="H35" s="39"/>
      <c r="I35" s="158">
        <v>0.20999999999999999</v>
      </c>
      <c r="J35" s="157">
        <f>ROUND(((SUM(BE92:BE172))*I35),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ROUND((SUM(BF92:BF172)),  2)</f>
        <v>0</v>
      </c>
      <c r="G36" s="39"/>
      <c r="H36" s="39"/>
      <c r="I36" s="158">
        <v>0.14999999999999999</v>
      </c>
      <c r="J36" s="157">
        <f>ROUND(((SUM(BF92:BF172))*I36),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ROUND((SUM(BG92:BG172)),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ROUND((SUM(BH92:BH172)),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ROUND((SUM(BI92:BI172)),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3.6 - Sjezd na MK - 6.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238</v>
      </c>
      <c r="E67" s="183"/>
      <c r="F67" s="183"/>
      <c r="G67" s="183"/>
      <c r="H67" s="183"/>
      <c r="I67" s="183"/>
      <c r="J67" s="184">
        <f>J143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J146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J153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J170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Rekonstrukce chodníku ul. Jiříkovská, Rumburk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1602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3.6 - Sjezd na MK - 6. sjezd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k.ú. Rumburk</v>
      </c>
      <c r="G86" s="41"/>
      <c r="H86" s="41"/>
      <c r="I86" s="33" t="s">
        <v>23</v>
      </c>
      <c r="J86" s="73" t="str">
        <f>IF(J14="","",J14)</f>
        <v>5. 4. 2023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32</v>
      </c>
      <c r="J88" s="37" t="str">
        <f>E23</f>
        <v xml:space="preserve">ProProjekt s.r.o.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IF(E20="","",E20)</f>
        <v>Vyplň údaj</v>
      </c>
      <c r="G89" s="41"/>
      <c r="H89" s="41"/>
      <c r="I89" s="33" t="s">
        <v>37</v>
      </c>
      <c r="J89" s="37" t="str">
        <f>E26</f>
        <v>Martin Rousek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190</v>
      </c>
      <c r="D91" s="189" t="s">
        <v>60</v>
      </c>
      <c r="E91" s="189" t="s">
        <v>56</v>
      </c>
      <c r="F91" s="189" t="s">
        <v>57</v>
      </c>
      <c r="G91" s="189" t="s">
        <v>191</v>
      </c>
      <c r="H91" s="189" t="s">
        <v>192</v>
      </c>
      <c r="I91" s="189" t="s">
        <v>193</v>
      </c>
      <c r="J91" s="189" t="s">
        <v>183</v>
      </c>
      <c r="K91" s="190" t="s">
        <v>194</v>
      </c>
      <c r="L91" s="191"/>
      <c r="M91" s="93" t="s">
        <v>19</v>
      </c>
      <c r="N91" s="94" t="s">
        <v>45</v>
      </c>
      <c r="O91" s="94" t="s">
        <v>195</v>
      </c>
      <c r="P91" s="94" t="s">
        <v>196</v>
      </c>
      <c r="Q91" s="94" t="s">
        <v>197</v>
      </c>
      <c r="R91" s="94" t="s">
        <v>198</v>
      </c>
      <c r="S91" s="94" t="s">
        <v>199</v>
      </c>
      <c r="T91" s="95" t="s">
        <v>200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201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0.43412000000000001</v>
      </c>
      <c r="S92" s="97"/>
      <c r="T92" s="195">
        <f>T93</f>
        <v>23.349600000000002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184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242</v>
      </c>
      <c r="F93" s="200" t="s">
        <v>243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P94+P121+P143+P146+P153+P170</f>
        <v>0</v>
      </c>
      <c r="Q93" s="205"/>
      <c r="R93" s="206">
        <f>R94+R121+R143+R146+R153+R170</f>
        <v>0.43412000000000001</v>
      </c>
      <c r="S93" s="205"/>
      <c r="T93" s="207">
        <f>T94+T121+T143+T146+T153+T170</f>
        <v>23.349600000000002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75</v>
      </c>
      <c r="AY93" s="208" t="s">
        <v>205</v>
      </c>
      <c r="BK93" s="210">
        <f>BK94+BK121+BK143+BK146+BK153+BK170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79</v>
      </c>
      <c r="F94" s="211" t="s">
        <v>244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SUM(P95:P120)</f>
        <v>0</v>
      </c>
      <c r="Q94" s="205"/>
      <c r="R94" s="206">
        <f>SUM(R95:R120)</f>
        <v>0</v>
      </c>
      <c r="S94" s="205"/>
      <c r="T94" s="207">
        <f>SUM(T95:T120)</f>
        <v>23.349600000000002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SUM(BK95:BK120)</f>
        <v>0</v>
      </c>
    </row>
    <row r="95" s="2" customFormat="1" ht="37.8" customHeight="1">
      <c r="A95" s="39"/>
      <c r="B95" s="40"/>
      <c r="C95" s="213" t="s">
        <v>79</v>
      </c>
      <c r="D95" s="213" t="s">
        <v>208</v>
      </c>
      <c r="E95" s="214" t="s">
        <v>444</v>
      </c>
      <c r="F95" s="215" t="s">
        <v>445</v>
      </c>
      <c r="G95" s="216" t="s">
        <v>247</v>
      </c>
      <c r="H95" s="217">
        <v>27.600000000000001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0.28999999999999998</v>
      </c>
      <c r="T95" s="223">
        <f>S95*H95</f>
        <v>8.0039999999999996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824</v>
      </c>
    </row>
    <row r="96" s="2" customFormat="1">
      <c r="A96" s="39"/>
      <c r="B96" s="40"/>
      <c r="C96" s="41"/>
      <c r="D96" s="226" t="s">
        <v>215</v>
      </c>
      <c r="E96" s="41"/>
      <c r="F96" s="227" t="s">
        <v>447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1740</v>
      </c>
      <c r="G97" s="236"/>
      <c r="H97" s="240">
        <v>27.600000000000001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33" customHeight="1">
      <c r="A98" s="39"/>
      <c r="B98" s="40"/>
      <c r="C98" s="213" t="s">
        <v>83</v>
      </c>
      <c r="D98" s="213" t="s">
        <v>208</v>
      </c>
      <c r="E98" s="214" t="s">
        <v>450</v>
      </c>
      <c r="F98" s="215" t="s">
        <v>451</v>
      </c>
      <c r="G98" s="216" t="s">
        <v>247</v>
      </c>
      <c r="H98" s="217">
        <v>27.600000000000001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0.23999999999999999</v>
      </c>
      <c r="T98" s="223">
        <f>S98*H98</f>
        <v>6.6239999999999997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827</v>
      </c>
    </row>
    <row r="99" s="2" customFormat="1">
      <c r="A99" s="39"/>
      <c r="B99" s="40"/>
      <c r="C99" s="41"/>
      <c r="D99" s="226" t="s">
        <v>215</v>
      </c>
      <c r="E99" s="41"/>
      <c r="F99" s="227" t="s">
        <v>453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1740</v>
      </c>
      <c r="G100" s="236"/>
      <c r="H100" s="240">
        <v>27.600000000000001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33" customHeight="1">
      <c r="A101" s="39"/>
      <c r="B101" s="40"/>
      <c r="C101" s="213" t="s">
        <v>126</v>
      </c>
      <c r="D101" s="213" t="s">
        <v>208</v>
      </c>
      <c r="E101" s="214" t="s">
        <v>457</v>
      </c>
      <c r="F101" s="215" t="s">
        <v>458</v>
      </c>
      <c r="G101" s="216" t="s">
        <v>247</v>
      </c>
      <c r="H101" s="217">
        <v>27.600000000000001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0.316</v>
      </c>
      <c r="T101" s="223">
        <f>S101*H101</f>
        <v>8.7216000000000005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831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460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1740</v>
      </c>
      <c r="G103" s="236"/>
      <c r="H103" s="240">
        <v>27.600000000000001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24.15" customHeight="1">
      <c r="A104" s="39"/>
      <c r="B104" s="40"/>
      <c r="C104" s="213" t="s">
        <v>149</v>
      </c>
      <c r="D104" s="213" t="s">
        <v>208</v>
      </c>
      <c r="E104" s="214" t="s">
        <v>265</v>
      </c>
      <c r="F104" s="215" t="s">
        <v>266</v>
      </c>
      <c r="G104" s="216" t="s">
        <v>267</v>
      </c>
      <c r="H104" s="217">
        <v>1.3799999999999999</v>
      </c>
      <c r="I104" s="218"/>
      <c r="J104" s="219">
        <f>ROUND(I104*H104,2)</f>
        <v>0</v>
      </c>
      <c r="K104" s="215" t="s">
        <v>212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149</v>
      </c>
      <c r="AT104" s="224" t="s">
        <v>208</v>
      </c>
      <c r="AU104" s="224" t="s">
        <v>83</v>
      </c>
      <c r="AY104" s="18" t="s">
        <v>205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149</v>
      </c>
      <c r="BM104" s="224" t="s">
        <v>835</v>
      </c>
    </row>
    <row r="105" s="2" customFormat="1">
      <c r="A105" s="39"/>
      <c r="B105" s="40"/>
      <c r="C105" s="41"/>
      <c r="D105" s="226" t="s">
        <v>215</v>
      </c>
      <c r="E105" s="41"/>
      <c r="F105" s="227" t="s">
        <v>269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215</v>
      </c>
      <c r="AU105" s="18" t="s">
        <v>83</v>
      </c>
    </row>
    <row r="106" s="13" customFormat="1">
      <c r="A106" s="13"/>
      <c r="B106" s="235"/>
      <c r="C106" s="236"/>
      <c r="D106" s="237" t="s">
        <v>250</v>
      </c>
      <c r="E106" s="238" t="s">
        <v>19</v>
      </c>
      <c r="F106" s="239" t="s">
        <v>1741</v>
      </c>
      <c r="G106" s="236"/>
      <c r="H106" s="240">
        <v>1.3799999999999999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250</v>
      </c>
      <c r="AU106" s="246" t="s">
        <v>83</v>
      </c>
      <c r="AV106" s="13" t="s">
        <v>83</v>
      </c>
      <c r="AW106" s="13" t="s">
        <v>36</v>
      </c>
      <c r="AX106" s="13" t="s">
        <v>79</v>
      </c>
      <c r="AY106" s="246" t="s">
        <v>205</v>
      </c>
    </row>
    <row r="107" s="2" customFormat="1" ht="24.15" customHeight="1">
      <c r="A107" s="39"/>
      <c r="B107" s="40"/>
      <c r="C107" s="213" t="s">
        <v>204</v>
      </c>
      <c r="D107" s="213" t="s">
        <v>208</v>
      </c>
      <c r="E107" s="214" t="s">
        <v>271</v>
      </c>
      <c r="F107" s="215" t="s">
        <v>272</v>
      </c>
      <c r="G107" s="216" t="s">
        <v>267</v>
      </c>
      <c r="H107" s="217">
        <v>1.3799999999999999</v>
      </c>
      <c r="I107" s="218"/>
      <c r="J107" s="219">
        <f>ROUND(I107*H107,2)</f>
        <v>0</v>
      </c>
      <c r="K107" s="215" t="s">
        <v>212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149</v>
      </c>
      <c r="AT107" s="224" t="s">
        <v>208</v>
      </c>
      <c r="AU107" s="224" t="s">
        <v>83</v>
      </c>
      <c r="AY107" s="18" t="s">
        <v>205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149</v>
      </c>
      <c r="BM107" s="224" t="s">
        <v>837</v>
      </c>
    </row>
    <row r="108" s="2" customFormat="1">
      <c r="A108" s="39"/>
      <c r="B108" s="40"/>
      <c r="C108" s="41"/>
      <c r="D108" s="226" t="s">
        <v>215</v>
      </c>
      <c r="E108" s="41"/>
      <c r="F108" s="227" t="s">
        <v>274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215</v>
      </c>
      <c r="AU108" s="18" t="s">
        <v>83</v>
      </c>
    </row>
    <row r="109" s="2" customFormat="1" ht="37.8" customHeight="1">
      <c r="A109" s="39"/>
      <c r="B109" s="40"/>
      <c r="C109" s="213" t="s">
        <v>275</v>
      </c>
      <c r="D109" s="213" t="s">
        <v>208</v>
      </c>
      <c r="E109" s="214" t="s">
        <v>276</v>
      </c>
      <c r="F109" s="215" t="s">
        <v>277</v>
      </c>
      <c r="G109" s="216" t="s">
        <v>267</v>
      </c>
      <c r="H109" s="217">
        <v>1.3799999999999999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838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279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2" customFormat="1" ht="37.8" customHeight="1">
      <c r="A111" s="39"/>
      <c r="B111" s="40"/>
      <c r="C111" s="213" t="s">
        <v>280</v>
      </c>
      <c r="D111" s="213" t="s">
        <v>208</v>
      </c>
      <c r="E111" s="214" t="s">
        <v>281</v>
      </c>
      <c r="F111" s="215" t="s">
        <v>282</v>
      </c>
      <c r="G111" s="216" t="s">
        <v>267</v>
      </c>
      <c r="H111" s="217">
        <v>41.399999999999999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839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284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6"/>
      <c r="F113" s="239" t="s">
        <v>1742</v>
      </c>
      <c r="G113" s="236"/>
      <c r="H113" s="240">
        <v>41.399999999999999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4</v>
      </c>
      <c r="AX113" s="13" t="s">
        <v>79</v>
      </c>
      <c r="AY113" s="246" t="s">
        <v>205</v>
      </c>
    </row>
    <row r="114" s="2" customFormat="1" ht="24.15" customHeight="1">
      <c r="A114" s="39"/>
      <c r="B114" s="40"/>
      <c r="C114" s="213" t="s">
        <v>286</v>
      </c>
      <c r="D114" s="213" t="s">
        <v>208</v>
      </c>
      <c r="E114" s="214" t="s">
        <v>287</v>
      </c>
      <c r="F114" s="215" t="s">
        <v>288</v>
      </c>
      <c r="G114" s="216" t="s">
        <v>267</v>
      </c>
      <c r="H114" s="217">
        <v>1.3799999999999999</v>
      </c>
      <c r="I114" s="218"/>
      <c r="J114" s="219">
        <f>ROUND(I114*H114,2)</f>
        <v>0</v>
      </c>
      <c r="K114" s="215" t="s">
        <v>212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149</v>
      </c>
      <c r="AT114" s="224" t="s">
        <v>208</v>
      </c>
      <c r="AU114" s="224" t="s">
        <v>83</v>
      </c>
      <c r="AY114" s="18" t="s">
        <v>205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149</v>
      </c>
      <c r="BM114" s="224" t="s">
        <v>841</v>
      </c>
    </row>
    <row r="115" s="2" customFormat="1">
      <c r="A115" s="39"/>
      <c r="B115" s="40"/>
      <c r="C115" s="41"/>
      <c r="D115" s="226" t="s">
        <v>215</v>
      </c>
      <c r="E115" s="41"/>
      <c r="F115" s="227" t="s">
        <v>290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83</v>
      </c>
    </row>
    <row r="116" s="2" customFormat="1" ht="24.15" customHeight="1">
      <c r="A116" s="39"/>
      <c r="B116" s="40"/>
      <c r="C116" s="213" t="s">
        <v>291</v>
      </c>
      <c r="D116" s="213" t="s">
        <v>208</v>
      </c>
      <c r="E116" s="214" t="s">
        <v>305</v>
      </c>
      <c r="F116" s="215" t="s">
        <v>306</v>
      </c>
      <c r="G116" s="216" t="s">
        <v>267</v>
      </c>
      <c r="H116" s="217">
        <v>1.3799999999999999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846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308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2" customFormat="1" ht="16.5" customHeight="1">
      <c r="A118" s="39"/>
      <c r="B118" s="40"/>
      <c r="C118" s="213" t="s">
        <v>297</v>
      </c>
      <c r="D118" s="213" t="s">
        <v>208</v>
      </c>
      <c r="E118" s="214" t="s">
        <v>310</v>
      </c>
      <c r="F118" s="215" t="s">
        <v>311</v>
      </c>
      <c r="G118" s="216" t="s">
        <v>247</v>
      </c>
      <c r="H118" s="217">
        <v>27.600000000000001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847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313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8" t="s">
        <v>19</v>
      </c>
      <c r="F120" s="239" t="s">
        <v>1743</v>
      </c>
      <c r="G120" s="236"/>
      <c r="H120" s="240">
        <v>27.600000000000001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36</v>
      </c>
      <c r="AX120" s="13" t="s">
        <v>79</v>
      </c>
      <c r="AY120" s="246" t="s">
        <v>205</v>
      </c>
    </row>
    <row r="121" s="12" customFormat="1" ht="22.8" customHeight="1">
      <c r="A121" s="12"/>
      <c r="B121" s="197"/>
      <c r="C121" s="198"/>
      <c r="D121" s="199" t="s">
        <v>74</v>
      </c>
      <c r="E121" s="211" t="s">
        <v>204</v>
      </c>
      <c r="F121" s="211" t="s">
        <v>315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SUM(P122:P142)</f>
        <v>0</v>
      </c>
      <c r="Q121" s="205"/>
      <c r="R121" s="206">
        <f>SUM(R122:R142)</f>
        <v>0</v>
      </c>
      <c r="S121" s="205"/>
      <c r="T121" s="207">
        <f>SUM(T122:T142)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79</v>
      </c>
      <c r="AT121" s="209" t="s">
        <v>74</v>
      </c>
      <c r="AU121" s="209" t="s">
        <v>79</v>
      </c>
      <c r="AY121" s="208" t="s">
        <v>205</v>
      </c>
      <c r="BK121" s="210">
        <f>SUM(BK122:BK142)</f>
        <v>0</v>
      </c>
    </row>
    <row r="122" s="2" customFormat="1" ht="21.75" customHeight="1">
      <c r="A122" s="39"/>
      <c r="B122" s="40"/>
      <c r="C122" s="213" t="s">
        <v>304</v>
      </c>
      <c r="D122" s="213" t="s">
        <v>208</v>
      </c>
      <c r="E122" s="214" t="s">
        <v>1613</v>
      </c>
      <c r="F122" s="215" t="s">
        <v>1614</v>
      </c>
      <c r="G122" s="216" t="s">
        <v>247</v>
      </c>
      <c r="H122" s="217">
        <v>27.600000000000001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1744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1616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13" customFormat="1">
      <c r="A124" s="13"/>
      <c r="B124" s="235"/>
      <c r="C124" s="236"/>
      <c r="D124" s="237" t="s">
        <v>250</v>
      </c>
      <c r="E124" s="238" t="s">
        <v>19</v>
      </c>
      <c r="F124" s="239" t="s">
        <v>1745</v>
      </c>
      <c r="G124" s="236"/>
      <c r="H124" s="240">
        <v>27.600000000000001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250</v>
      </c>
      <c r="AU124" s="246" t="s">
        <v>83</v>
      </c>
      <c r="AV124" s="13" t="s">
        <v>83</v>
      </c>
      <c r="AW124" s="13" t="s">
        <v>36</v>
      </c>
      <c r="AX124" s="13" t="s">
        <v>79</v>
      </c>
      <c r="AY124" s="246" t="s">
        <v>205</v>
      </c>
    </row>
    <row r="125" s="2" customFormat="1" ht="24.15" customHeight="1">
      <c r="A125" s="39"/>
      <c r="B125" s="40"/>
      <c r="C125" s="213" t="s">
        <v>309</v>
      </c>
      <c r="D125" s="213" t="s">
        <v>208</v>
      </c>
      <c r="E125" s="214" t="s">
        <v>1552</v>
      </c>
      <c r="F125" s="215" t="s">
        <v>1553</v>
      </c>
      <c r="G125" s="216" t="s">
        <v>247</v>
      </c>
      <c r="H125" s="217">
        <v>27.600000000000001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1746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1555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13" customFormat="1">
      <c r="A127" s="13"/>
      <c r="B127" s="235"/>
      <c r="C127" s="236"/>
      <c r="D127" s="237" t="s">
        <v>250</v>
      </c>
      <c r="E127" s="238" t="s">
        <v>19</v>
      </c>
      <c r="F127" s="239" t="s">
        <v>1745</v>
      </c>
      <c r="G127" s="236"/>
      <c r="H127" s="240">
        <v>27.600000000000001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36</v>
      </c>
      <c r="AX127" s="13" t="s">
        <v>79</v>
      </c>
      <c r="AY127" s="246" t="s">
        <v>205</v>
      </c>
    </row>
    <row r="128" s="2" customFormat="1" ht="24.15" customHeight="1">
      <c r="A128" s="39"/>
      <c r="B128" s="40"/>
      <c r="C128" s="213" t="s">
        <v>316</v>
      </c>
      <c r="D128" s="213" t="s">
        <v>208</v>
      </c>
      <c r="E128" s="214" t="s">
        <v>1556</v>
      </c>
      <c r="F128" s="215" t="s">
        <v>1557</v>
      </c>
      <c r="G128" s="216" t="s">
        <v>247</v>
      </c>
      <c r="H128" s="217">
        <v>27.600000000000001</v>
      </c>
      <c r="I128" s="218"/>
      <c r="J128" s="219">
        <f>ROUND(I128*H128,2)</f>
        <v>0</v>
      </c>
      <c r="K128" s="215" t="s">
        <v>212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149</v>
      </c>
      <c r="AT128" s="224" t="s">
        <v>208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1747</v>
      </c>
    </row>
    <row r="129" s="2" customFormat="1">
      <c r="A129" s="39"/>
      <c r="B129" s="40"/>
      <c r="C129" s="41"/>
      <c r="D129" s="226" t="s">
        <v>215</v>
      </c>
      <c r="E129" s="41"/>
      <c r="F129" s="227" t="s">
        <v>1559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215</v>
      </c>
      <c r="AU129" s="18" t="s">
        <v>83</v>
      </c>
    </row>
    <row r="130" s="13" customFormat="1">
      <c r="A130" s="13"/>
      <c r="B130" s="235"/>
      <c r="C130" s="236"/>
      <c r="D130" s="237" t="s">
        <v>250</v>
      </c>
      <c r="E130" s="238" t="s">
        <v>19</v>
      </c>
      <c r="F130" s="239" t="s">
        <v>1745</v>
      </c>
      <c r="G130" s="236"/>
      <c r="H130" s="240">
        <v>27.600000000000001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250</v>
      </c>
      <c r="AU130" s="246" t="s">
        <v>83</v>
      </c>
      <c r="AV130" s="13" t="s">
        <v>83</v>
      </c>
      <c r="AW130" s="13" t="s">
        <v>36</v>
      </c>
      <c r="AX130" s="13" t="s">
        <v>79</v>
      </c>
      <c r="AY130" s="246" t="s">
        <v>205</v>
      </c>
    </row>
    <row r="131" s="2" customFormat="1" ht="16.5" customHeight="1">
      <c r="A131" s="39"/>
      <c r="B131" s="40"/>
      <c r="C131" s="213" t="s">
        <v>322</v>
      </c>
      <c r="D131" s="213" t="s">
        <v>208</v>
      </c>
      <c r="E131" s="214" t="s">
        <v>1560</v>
      </c>
      <c r="F131" s="215" t="s">
        <v>1561</v>
      </c>
      <c r="G131" s="216" t="s">
        <v>247</v>
      </c>
      <c r="H131" s="217">
        <v>27.600000000000001</v>
      </c>
      <c r="I131" s="218"/>
      <c r="J131" s="219">
        <f>ROUND(I131*H131,2)</f>
        <v>0</v>
      </c>
      <c r="K131" s="215" t="s">
        <v>212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149</v>
      </c>
      <c r="AT131" s="224" t="s">
        <v>208</v>
      </c>
      <c r="AU131" s="224" t="s">
        <v>83</v>
      </c>
      <c r="AY131" s="18" t="s">
        <v>205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149</v>
      </c>
      <c r="BM131" s="224" t="s">
        <v>1748</v>
      </c>
    </row>
    <row r="132" s="2" customFormat="1">
      <c r="A132" s="39"/>
      <c r="B132" s="40"/>
      <c r="C132" s="41"/>
      <c r="D132" s="226" t="s">
        <v>215</v>
      </c>
      <c r="E132" s="41"/>
      <c r="F132" s="227" t="s">
        <v>1563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83</v>
      </c>
    </row>
    <row r="133" s="13" customFormat="1">
      <c r="A133" s="13"/>
      <c r="B133" s="235"/>
      <c r="C133" s="236"/>
      <c r="D133" s="237" t="s">
        <v>250</v>
      </c>
      <c r="E133" s="238" t="s">
        <v>19</v>
      </c>
      <c r="F133" s="239" t="s">
        <v>1745</v>
      </c>
      <c r="G133" s="236"/>
      <c r="H133" s="240">
        <v>27.600000000000001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250</v>
      </c>
      <c r="AU133" s="246" t="s">
        <v>83</v>
      </c>
      <c r="AV133" s="13" t="s">
        <v>83</v>
      </c>
      <c r="AW133" s="13" t="s">
        <v>36</v>
      </c>
      <c r="AX133" s="13" t="s">
        <v>79</v>
      </c>
      <c r="AY133" s="246" t="s">
        <v>205</v>
      </c>
    </row>
    <row r="134" s="2" customFormat="1" ht="16.5" customHeight="1">
      <c r="A134" s="39"/>
      <c r="B134" s="40"/>
      <c r="C134" s="213" t="s">
        <v>8</v>
      </c>
      <c r="D134" s="213" t="s">
        <v>208</v>
      </c>
      <c r="E134" s="214" t="s">
        <v>1564</v>
      </c>
      <c r="F134" s="215" t="s">
        <v>1565</v>
      </c>
      <c r="G134" s="216" t="s">
        <v>247</v>
      </c>
      <c r="H134" s="217">
        <v>27.600000000000001</v>
      </c>
      <c r="I134" s="218"/>
      <c r="J134" s="219">
        <f>ROUND(I134*H134,2)</f>
        <v>0</v>
      </c>
      <c r="K134" s="215" t="s">
        <v>212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149</v>
      </c>
      <c r="AT134" s="224" t="s">
        <v>208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1749</v>
      </c>
    </row>
    <row r="135" s="2" customFormat="1">
      <c r="A135" s="39"/>
      <c r="B135" s="40"/>
      <c r="C135" s="41"/>
      <c r="D135" s="226" t="s">
        <v>215</v>
      </c>
      <c r="E135" s="41"/>
      <c r="F135" s="227" t="s">
        <v>1567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215</v>
      </c>
      <c r="AU135" s="18" t="s">
        <v>83</v>
      </c>
    </row>
    <row r="136" s="13" customFormat="1">
      <c r="A136" s="13"/>
      <c r="B136" s="235"/>
      <c r="C136" s="236"/>
      <c r="D136" s="237" t="s">
        <v>250</v>
      </c>
      <c r="E136" s="238" t="s">
        <v>19</v>
      </c>
      <c r="F136" s="239" t="s">
        <v>1745</v>
      </c>
      <c r="G136" s="236"/>
      <c r="H136" s="240">
        <v>27.600000000000001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250</v>
      </c>
      <c r="AU136" s="246" t="s">
        <v>83</v>
      </c>
      <c r="AV136" s="13" t="s">
        <v>83</v>
      </c>
      <c r="AW136" s="13" t="s">
        <v>36</v>
      </c>
      <c r="AX136" s="13" t="s">
        <v>79</v>
      </c>
      <c r="AY136" s="246" t="s">
        <v>205</v>
      </c>
    </row>
    <row r="137" s="2" customFormat="1" ht="16.5" customHeight="1">
      <c r="A137" s="39"/>
      <c r="B137" s="40"/>
      <c r="C137" s="213" t="s">
        <v>334</v>
      </c>
      <c r="D137" s="213" t="s">
        <v>208</v>
      </c>
      <c r="E137" s="214" t="s">
        <v>1568</v>
      </c>
      <c r="F137" s="215" t="s">
        <v>1569</v>
      </c>
      <c r="G137" s="216" t="s">
        <v>247</v>
      </c>
      <c r="H137" s="217">
        <v>27.600000000000001</v>
      </c>
      <c r="I137" s="218"/>
      <c r="J137" s="219">
        <f>ROUND(I137*H137,2)</f>
        <v>0</v>
      </c>
      <c r="K137" s="215" t="s">
        <v>212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149</v>
      </c>
      <c r="AT137" s="224" t="s">
        <v>208</v>
      </c>
      <c r="AU137" s="224" t="s">
        <v>83</v>
      </c>
      <c r="AY137" s="18" t="s">
        <v>205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149</v>
      </c>
      <c r="BM137" s="224" t="s">
        <v>1750</v>
      </c>
    </row>
    <row r="138" s="2" customFormat="1">
      <c r="A138" s="39"/>
      <c r="B138" s="40"/>
      <c r="C138" s="41"/>
      <c r="D138" s="226" t="s">
        <v>215</v>
      </c>
      <c r="E138" s="41"/>
      <c r="F138" s="227" t="s">
        <v>1571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83</v>
      </c>
    </row>
    <row r="139" s="13" customFormat="1">
      <c r="A139" s="13"/>
      <c r="B139" s="235"/>
      <c r="C139" s="236"/>
      <c r="D139" s="237" t="s">
        <v>250</v>
      </c>
      <c r="E139" s="238" t="s">
        <v>19</v>
      </c>
      <c r="F139" s="239" t="s">
        <v>1745</v>
      </c>
      <c r="G139" s="236"/>
      <c r="H139" s="240">
        <v>27.600000000000001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36</v>
      </c>
      <c r="AX139" s="13" t="s">
        <v>79</v>
      </c>
      <c r="AY139" s="246" t="s">
        <v>205</v>
      </c>
    </row>
    <row r="140" s="2" customFormat="1" ht="24.15" customHeight="1">
      <c r="A140" s="39"/>
      <c r="B140" s="40"/>
      <c r="C140" s="213" t="s">
        <v>339</v>
      </c>
      <c r="D140" s="213" t="s">
        <v>208</v>
      </c>
      <c r="E140" s="214" t="s">
        <v>1572</v>
      </c>
      <c r="F140" s="215" t="s">
        <v>1573</v>
      </c>
      <c r="G140" s="216" t="s">
        <v>247</v>
      </c>
      <c r="H140" s="217">
        <v>27.600000000000001</v>
      </c>
      <c r="I140" s="218"/>
      <c r="J140" s="219">
        <f>ROUND(I140*H140,2)</f>
        <v>0</v>
      </c>
      <c r="K140" s="215" t="s">
        <v>212</v>
      </c>
      <c r="L140" s="45"/>
      <c r="M140" s="220" t="s">
        <v>19</v>
      </c>
      <c r="N140" s="221" t="s">
        <v>46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149</v>
      </c>
      <c r="AT140" s="224" t="s">
        <v>208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1751</v>
      </c>
    </row>
    <row r="141" s="2" customFormat="1">
      <c r="A141" s="39"/>
      <c r="B141" s="40"/>
      <c r="C141" s="41"/>
      <c r="D141" s="226" t="s">
        <v>215</v>
      </c>
      <c r="E141" s="41"/>
      <c r="F141" s="227" t="s">
        <v>1575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215</v>
      </c>
      <c r="AU141" s="18" t="s">
        <v>83</v>
      </c>
    </row>
    <row r="142" s="13" customFormat="1">
      <c r="A142" s="13"/>
      <c r="B142" s="235"/>
      <c r="C142" s="236"/>
      <c r="D142" s="237" t="s">
        <v>250</v>
      </c>
      <c r="E142" s="238" t="s">
        <v>19</v>
      </c>
      <c r="F142" s="239" t="s">
        <v>1745</v>
      </c>
      <c r="G142" s="236"/>
      <c r="H142" s="240">
        <v>27.600000000000001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250</v>
      </c>
      <c r="AU142" s="246" t="s">
        <v>83</v>
      </c>
      <c r="AV142" s="13" t="s">
        <v>83</v>
      </c>
      <c r="AW142" s="13" t="s">
        <v>36</v>
      </c>
      <c r="AX142" s="13" t="s">
        <v>79</v>
      </c>
      <c r="AY142" s="246" t="s">
        <v>205</v>
      </c>
    </row>
    <row r="143" s="12" customFormat="1" ht="22.8" customHeight="1">
      <c r="A143" s="12"/>
      <c r="B143" s="197"/>
      <c r="C143" s="198"/>
      <c r="D143" s="199" t="s">
        <v>74</v>
      </c>
      <c r="E143" s="211" t="s">
        <v>286</v>
      </c>
      <c r="F143" s="211" t="s">
        <v>363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SUM(P144:P145)</f>
        <v>0</v>
      </c>
      <c r="Q143" s="205"/>
      <c r="R143" s="206">
        <f>SUM(R144:R145)</f>
        <v>0.42368</v>
      </c>
      <c r="S143" s="205"/>
      <c r="T143" s="207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79</v>
      </c>
      <c r="AT143" s="209" t="s">
        <v>74</v>
      </c>
      <c r="AU143" s="209" t="s">
        <v>79</v>
      </c>
      <c r="AY143" s="208" t="s">
        <v>205</v>
      </c>
      <c r="BK143" s="210">
        <f>SUM(BK144:BK145)</f>
        <v>0</v>
      </c>
    </row>
    <row r="144" s="2" customFormat="1" ht="16.5" customHeight="1">
      <c r="A144" s="39"/>
      <c r="B144" s="40"/>
      <c r="C144" s="213" t="s">
        <v>344</v>
      </c>
      <c r="D144" s="213" t="s">
        <v>208</v>
      </c>
      <c r="E144" s="214" t="s">
        <v>614</v>
      </c>
      <c r="F144" s="215" t="s">
        <v>615</v>
      </c>
      <c r="G144" s="216" t="s">
        <v>366</v>
      </c>
      <c r="H144" s="217">
        <v>1</v>
      </c>
      <c r="I144" s="218"/>
      <c r="J144" s="219">
        <f>ROUND(I144*H144,2)</f>
        <v>0</v>
      </c>
      <c r="K144" s="215" t="s">
        <v>212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0.42368</v>
      </c>
      <c r="R144" s="222">
        <f>Q144*H144</f>
        <v>0.42368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149</v>
      </c>
      <c r="AT144" s="224" t="s">
        <v>208</v>
      </c>
      <c r="AU144" s="224" t="s">
        <v>83</v>
      </c>
      <c r="AY144" s="18" t="s">
        <v>205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149</v>
      </c>
      <c r="BM144" s="224" t="s">
        <v>1752</v>
      </c>
    </row>
    <row r="145" s="2" customFormat="1">
      <c r="A145" s="39"/>
      <c r="B145" s="40"/>
      <c r="C145" s="41"/>
      <c r="D145" s="226" t="s">
        <v>215</v>
      </c>
      <c r="E145" s="41"/>
      <c r="F145" s="227" t="s">
        <v>617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215</v>
      </c>
      <c r="AU145" s="18" t="s">
        <v>83</v>
      </c>
    </row>
    <row r="146" s="12" customFormat="1" ht="22.8" customHeight="1">
      <c r="A146" s="12"/>
      <c r="B146" s="197"/>
      <c r="C146" s="198"/>
      <c r="D146" s="199" t="s">
        <v>74</v>
      </c>
      <c r="E146" s="211" t="s">
        <v>291</v>
      </c>
      <c r="F146" s="211" t="s">
        <v>369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SUM(P147:P152)</f>
        <v>0</v>
      </c>
      <c r="Q146" s="205"/>
      <c r="R146" s="206">
        <f>SUM(R147:R152)</f>
        <v>0.010439999999999998</v>
      </c>
      <c r="S146" s="205"/>
      <c r="T146" s="207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74</v>
      </c>
      <c r="AU146" s="209" t="s">
        <v>79</v>
      </c>
      <c r="AY146" s="208" t="s">
        <v>205</v>
      </c>
      <c r="BK146" s="210">
        <f>SUM(BK147:BK152)</f>
        <v>0</v>
      </c>
    </row>
    <row r="147" s="2" customFormat="1" ht="33" customHeight="1">
      <c r="A147" s="39"/>
      <c r="B147" s="40"/>
      <c r="C147" s="213" t="s">
        <v>350</v>
      </c>
      <c r="D147" s="213" t="s">
        <v>208</v>
      </c>
      <c r="E147" s="214" t="s">
        <v>1590</v>
      </c>
      <c r="F147" s="215" t="s">
        <v>1591</v>
      </c>
      <c r="G147" s="216" t="s">
        <v>260</v>
      </c>
      <c r="H147" s="217">
        <v>17.399999999999999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0.00059999999999999995</v>
      </c>
      <c r="R147" s="222">
        <f>Q147*H147</f>
        <v>0.010439999999999998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1753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1593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1754</v>
      </c>
      <c r="G149" s="236"/>
      <c r="H149" s="240">
        <v>17.399999999999999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79</v>
      </c>
      <c r="AY149" s="246" t="s">
        <v>205</v>
      </c>
    </row>
    <row r="150" s="2" customFormat="1" ht="16.5" customHeight="1">
      <c r="A150" s="39"/>
      <c r="B150" s="40"/>
      <c r="C150" s="213" t="s">
        <v>357</v>
      </c>
      <c r="D150" s="213" t="s">
        <v>208</v>
      </c>
      <c r="E150" s="214" t="s">
        <v>1362</v>
      </c>
      <c r="F150" s="215" t="s">
        <v>1363</v>
      </c>
      <c r="G150" s="216" t="s">
        <v>260</v>
      </c>
      <c r="H150" s="217">
        <v>19.699999999999999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1755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1365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1756</v>
      </c>
      <c r="G152" s="236"/>
      <c r="H152" s="240">
        <v>19.699999999999999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12" customFormat="1" ht="22.8" customHeight="1">
      <c r="A153" s="12"/>
      <c r="B153" s="197"/>
      <c r="C153" s="198"/>
      <c r="D153" s="199" t="s">
        <v>74</v>
      </c>
      <c r="E153" s="211" t="s">
        <v>416</v>
      </c>
      <c r="F153" s="211" t="s">
        <v>417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SUM(P154:P169)</f>
        <v>0</v>
      </c>
      <c r="Q153" s="205"/>
      <c r="R153" s="206">
        <f>SUM(R154:R169)</f>
        <v>0</v>
      </c>
      <c r="S153" s="205"/>
      <c r="T153" s="207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79</v>
      </c>
      <c r="AT153" s="209" t="s">
        <v>74</v>
      </c>
      <c r="AU153" s="209" t="s">
        <v>79</v>
      </c>
      <c r="AY153" s="208" t="s">
        <v>205</v>
      </c>
      <c r="BK153" s="210">
        <f>SUM(BK154:BK169)</f>
        <v>0</v>
      </c>
    </row>
    <row r="154" s="2" customFormat="1" ht="24.15" customHeight="1">
      <c r="A154" s="39"/>
      <c r="B154" s="40"/>
      <c r="C154" s="213" t="s">
        <v>7</v>
      </c>
      <c r="D154" s="213" t="s">
        <v>208</v>
      </c>
      <c r="E154" s="214" t="s">
        <v>537</v>
      </c>
      <c r="F154" s="215" t="s">
        <v>538</v>
      </c>
      <c r="G154" s="216" t="s">
        <v>301</v>
      </c>
      <c r="H154" s="217">
        <v>8.0039999999999996</v>
      </c>
      <c r="I154" s="218"/>
      <c r="J154" s="219">
        <f>ROUND(I154*H154,2)</f>
        <v>0</v>
      </c>
      <c r="K154" s="215" t="s">
        <v>212</v>
      </c>
      <c r="L154" s="45"/>
      <c r="M154" s="220" t="s">
        <v>19</v>
      </c>
      <c r="N154" s="221" t="s">
        <v>46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149</v>
      </c>
      <c r="AT154" s="224" t="s">
        <v>208</v>
      </c>
      <c r="AU154" s="224" t="s">
        <v>83</v>
      </c>
      <c r="AY154" s="18" t="s">
        <v>205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149</v>
      </c>
      <c r="BM154" s="224" t="s">
        <v>881</v>
      </c>
    </row>
    <row r="155" s="2" customFormat="1">
      <c r="A155" s="39"/>
      <c r="B155" s="40"/>
      <c r="C155" s="41"/>
      <c r="D155" s="226" t="s">
        <v>215</v>
      </c>
      <c r="E155" s="41"/>
      <c r="F155" s="227" t="s">
        <v>540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83</v>
      </c>
    </row>
    <row r="156" s="13" customFormat="1">
      <c r="A156" s="13"/>
      <c r="B156" s="235"/>
      <c r="C156" s="236"/>
      <c r="D156" s="237" t="s">
        <v>250</v>
      </c>
      <c r="E156" s="238" t="s">
        <v>19</v>
      </c>
      <c r="F156" s="239" t="s">
        <v>1757</v>
      </c>
      <c r="G156" s="236"/>
      <c r="H156" s="240">
        <v>8.0039999999999996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250</v>
      </c>
      <c r="AU156" s="246" t="s">
        <v>83</v>
      </c>
      <c r="AV156" s="13" t="s">
        <v>83</v>
      </c>
      <c r="AW156" s="13" t="s">
        <v>36</v>
      </c>
      <c r="AX156" s="13" t="s">
        <v>79</v>
      </c>
      <c r="AY156" s="246" t="s">
        <v>205</v>
      </c>
    </row>
    <row r="157" s="2" customFormat="1" ht="24.15" customHeight="1">
      <c r="A157" s="39"/>
      <c r="B157" s="40"/>
      <c r="C157" s="213" t="s">
        <v>370</v>
      </c>
      <c r="D157" s="213" t="s">
        <v>208</v>
      </c>
      <c r="E157" s="214" t="s">
        <v>543</v>
      </c>
      <c r="F157" s="215" t="s">
        <v>427</v>
      </c>
      <c r="G157" s="216" t="s">
        <v>301</v>
      </c>
      <c r="H157" s="217">
        <v>312.15600000000001</v>
      </c>
      <c r="I157" s="218"/>
      <c r="J157" s="219">
        <f>ROUND(I157*H157,2)</f>
        <v>0</v>
      </c>
      <c r="K157" s="215" t="s">
        <v>212</v>
      </c>
      <c r="L157" s="45"/>
      <c r="M157" s="220" t="s">
        <v>19</v>
      </c>
      <c r="N157" s="221" t="s">
        <v>46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149</v>
      </c>
      <c r="AT157" s="224" t="s">
        <v>208</v>
      </c>
      <c r="AU157" s="224" t="s">
        <v>83</v>
      </c>
      <c r="AY157" s="18" t="s">
        <v>205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149</v>
      </c>
      <c r="BM157" s="224" t="s">
        <v>883</v>
      </c>
    </row>
    <row r="158" s="2" customFormat="1">
      <c r="A158" s="39"/>
      <c r="B158" s="40"/>
      <c r="C158" s="41"/>
      <c r="D158" s="226" t="s">
        <v>215</v>
      </c>
      <c r="E158" s="41"/>
      <c r="F158" s="227" t="s">
        <v>545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215</v>
      </c>
      <c r="AU158" s="18" t="s">
        <v>83</v>
      </c>
    </row>
    <row r="159" s="13" customFormat="1">
      <c r="A159" s="13"/>
      <c r="B159" s="235"/>
      <c r="C159" s="236"/>
      <c r="D159" s="237" t="s">
        <v>250</v>
      </c>
      <c r="E159" s="236"/>
      <c r="F159" s="239" t="s">
        <v>1758</v>
      </c>
      <c r="G159" s="236"/>
      <c r="H159" s="240">
        <v>312.15600000000001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4</v>
      </c>
      <c r="AX159" s="13" t="s">
        <v>79</v>
      </c>
      <c r="AY159" s="246" t="s">
        <v>205</v>
      </c>
    </row>
    <row r="160" s="2" customFormat="1" ht="24.15" customHeight="1">
      <c r="A160" s="39"/>
      <c r="B160" s="40"/>
      <c r="C160" s="213" t="s">
        <v>376</v>
      </c>
      <c r="D160" s="213" t="s">
        <v>208</v>
      </c>
      <c r="E160" s="214" t="s">
        <v>419</v>
      </c>
      <c r="F160" s="215" t="s">
        <v>420</v>
      </c>
      <c r="G160" s="216" t="s">
        <v>301</v>
      </c>
      <c r="H160" s="217">
        <v>15.346</v>
      </c>
      <c r="I160" s="218"/>
      <c r="J160" s="219">
        <f>ROUND(I160*H160,2)</f>
        <v>0</v>
      </c>
      <c r="K160" s="215" t="s">
        <v>212</v>
      </c>
      <c r="L160" s="45"/>
      <c r="M160" s="220" t="s">
        <v>19</v>
      </c>
      <c r="N160" s="221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149</v>
      </c>
      <c r="AT160" s="224" t="s">
        <v>208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885</v>
      </c>
    </row>
    <row r="161" s="2" customFormat="1">
      <c r="A161" s="39"/>
      <c r="B161" s="40"/>
      <c r="C161" s="41"/>
      <c r="D161" s="226" t="s">
        <v>215</v>
      </c>
      <c r="E161" s="41"/>
      <c r="F161" s="227" t="s">
        <v>422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215</v>
      </c>
      <c r="AU161" s="18" t="s">
        <v>83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1759</v>
      </c>
      <c r="G162" s="236"/>
      <c r="H162" s="240">
        <v>6.6239999999999997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75</v>
      </c>
      <c r="AY162" s="246" t="s">
        <v>205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1760</v>
      </c>
      <c r="G163" s="236"/>
      <c r="H163" s="240">
        <v>8.7219999999999995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75</v>
      </c>
      <c r="AY163" s="246" t="s">
        <v>205</v>
      </c>
    </row>
    <row r="164" s="14" customFormat="1">
      <c r="A164" s="14"/>
      <c r="B164" s="247"/>
      <c r="C164" s="248"/>
      <c r="D164" s="237" t="s">
        <v>250</v>
      </c>
      <c r="E164" s="249" t="s">
        <v>19</v>
      </c>
      <c r="F164" s="250" t="s">
        <v>253</v>
      </c>
      <c r="G164" s="248"/>
      <c r="H164" s="251">
        <v>15.346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250</v>
      </c>
      <c r="AU164" s="257" t="s">
        <v>83</v>
      </c>
      <c r="AV164" s="14" t="s">
        <v>149</v>
      </c>
      <c r="AW164" s="14" t="s">
        <v>36</v>
      </c>
      <c r="AX164" s="14" t="s">
        <v>79</v>
      </c>
      <c r="AY164" s="257" t="s">
        <v>205</v>
      </c>
    </row>
    <row r="165" s="2" customFormat="1" ht="24.15" customHeight="1">
      <c r="A165" s="39"/>
      <c r="B165" s="40"/>
      <c r="C165" s="213" t="s">
        <v>381</v>
      </c>
      <c r="D165" s="213" t="s">
        <v>208</v>
      </c>
      <c r="E165" s="214" t="s">
        <v>426</v>
      </c>
      <c r="F165" s="215" t="s">
        <v>427</v>
      </c>
      <c r="G165" s="216" t="s">
        <v>301</v>
      </c>
      <c r="H165" s="217">
        <v>598.49400000000003</v>
      </c>
      <c r="I165" s="218"/>
      <c r="J165" s="219">
        <f>ROUND(I165*H165,2)</f>
        <v>0</v>
      </c>
      <c r="K165" s="215" t="s">
        <v>212</v>
      </c>
      <c r="L165" s="45"/>
      <c r="M165" s="220" t="s">
        <v>19</v>
      </c>
      <c r="N165" s="221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149</v>
      </c>
      <c r="AT165" s="224" t="s">
        <v>208</v>
      </c>
      <c r="AU165" s="224" t="s">
        <v>83</v>
      </c>
      <c r="AY165" s="18" t="s">
        <v>205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149</v>
      </c>
      <c r="BM165" s="224" t="s">
        <v>888</v>
      </c>
    </row>
    <row r="166" s="2" customFormat="1">
      <c r="A166" s="39"/>
      <c r="B166" s="40"/>
      <c r="C166" s="41"/>
      <c r="D166" s="226" t="s">
        <v>215</v>
      </c>
      <c r="E166" s="41"/>
      <c r="F166" s="227" t="s">
        <v>429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215</v>
      </c>
      <c r="AU166" s="18" t="s">
        <v>83</v>
      </c>
    </row>
    <row r="167" s="13" customFormat="1">
      <c r="A167" s="13"/>
      <c r="B167" s="235"/>
      <c r="C167" s="236"/>
      <c r="D167" s="237" t="s">
        <v>250</v>
      </c>
      <c r="E167" s="236"/>
      <c r="F167" s="239" t="s">
        <v>1761</v>
      </c>
      <c r="G167" s="236"/>
      <c r="H167" s="240">
        <v>598.49400000000003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250</v>
      </c>
      <c r="AU167" s="246" t="s">
        <v>83</v>
      </c>
      <c r="AV167" s="13" t="s">
        <v>83</v>
      </c>
      <c r="AW167" s="13" t="s">
        <v>4</v>
      </c>
      <c r="AX167" s="13" t="s">
        <v>79</v>
      </c>
      <c r="AY167" s="246" t="s">
        <v>205</v>
      </c>
    </row>
    <row r="168" s="2" customFormat="1" ht="16.5" customHeight="1">
      <c r="A168" s="39"/>
      <c r="B168" s="40"/>
      <c r="C168" s="213" t="s">
        <v>387</v>
      </c>
      <c r="D168" s="213" t="s">
        <v>208</v>
      </c>
      <c r="E168" s="214" t="s">
        <v>432</v>
      </c>
      <c r="F168" s="215" t="s">
        <v>433</v>
      </c>
      <c r="G168" s="216" t="s">
        <v>301</v>
      </c>
      <c r="H168" s="217">
        <v>23.350000000000001</v>
      </c>
      <c r="I168" s="218"/>
      <c r="J168" s="219">
        <f>ROUND(I168*H168,2)</f>
        <v>0</v>
      </c>
      <c r="K168" s="215" t="s">
        <v>212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149</v>
      </c>
      <c r="AT168" s="224" t="s">
        <v>208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890</v>
      </c>
    </row>
    <row r="169" s="2" customFormat="1">
      <c r="A169" s="39"/>
      <c r="B169" s="40"/>
      <c r="C169" s="41"/>
      <c r="D169" s="226" t="s">
        <v>215</v>
      </c>
      <c r="E169" s="41"/>
      <c r="F169" s="227" t="s">
        <v>435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83</v>
      </c>
    </row>
    <row r="170" s="12" customFormat="1" ht="22.8" customHeight="1">
      <c r="A170" s="12"/>
      <c r="B170" s="197"/>
      <c r="C170" s="198"/>
      <c r="D170" s="199" t="s">
        <v>74</v>
      </c>
      <c r="E170" s="211" t="s">
        <v>436</v>
      </c>
      <c r="F170" s="211" t="s">
        <v>437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SUM(P171:P172)</f>
        <v>0</v>
      </c>
      <c r="Q170" s="205"/>
      <c r="R170" s="206">
        <f>SUM(R171:R172)</f>
        <v>0</v>
      </c>
      <c r="S170" s="205"/>
      <c r="T170" s="207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79</v>
      </c>
      <c r="AT170" s="209" t="s">
        <v>74</v>
      </c>
      <c r="AU170" s="209" t="s">
        <v>79</v>
      </c>
      <c r="AY170" s="208" t="s">
        <v>205</v>
      </c>
      <c r="BK170" s="210">
        <f>SUM(BK171:BK172)</f>
        <v>0</v>
      </c>
    </row>
    <row r="171" s="2" customFormat="1" ht="24.15" customHeight="1">
      <c r="A171" s="39"/>
      <c r="B171" s="40"/>
      <c r="C171" s="213" t="s">
        <v>393</v>
      </c>
      <c r="D171" s="213" t="s">
        <v>208</v>
      </c>
      <c r="E171" s="214" t="s">
        <v>439</v>
      </c>
      <c r="F171" s="215" t="s">
        <v>440</v>
      </c>
      <c r="G171" s="216" t="s">
        <v>301</v>
      </c>
      <c r="H171" s="217">
        <v>0.434</v>
      </c>
      <c r="I171" s="218"/>
      <c r="J171" s="219">
        <f>ROUND(I171*H171,2)</f>
        <v>0</v>
      </c>
      <c r="K171" s="215" t="s">
        <v>212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149</v>
      </c>
      <c r="AT171" s="224" t="s">
        <v>208</v>
      </c>
      <c r="AU171" s="224" t="s">
        <v>83</v>
      </c>
      <c r="AY171" s="18" t="s">
        <v>205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149</v>
      </c>
      <c r="BM171" s="224" t="s">
        <v>891</v>
      </c>
    </row>
    <row r="172" s="2" customFormat="1">
      <c r="A172" s="39"/>
      <c r="B172" s="40"/>
      <c r="C172" s="41"/>
      <c r="D172" s="226" t="s">
        <v>215</v>
      </c>
      <c r="E172" s="41"/>
      <c r="F172" s="227" t="s">
        <v>442</v>
      </c>
      <c r="G172" s="41"/>
      <c r="H172" s="41"/>
      <c r="I172" s="228"/>
      <c r="J172" s="41"/>
      <c r="K172" s="41"/>
      <c r="L172" s="45"/>
      <c r="M172" s="231"/>
      <c r="N172" s="232"/>
      <c r="O172" s="233"/>
      <c r="P172" s="233"/>
      <c r="Q172" s="233"/>
      <c r="R172" s="233"/>
      <c r="S172" s="233"/>
      <c r="T172" s="23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215</v>
      </c>
      <c r="AU172" s="18" t="s">
        <v>83</v>
      </c>
    </row>
    <row r="173" s="2" customFormat="1" ht="6.96" customHeight="1">
      <c r="A173" s="3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85/GFDMPYD8g0Rt4dHeHSd0BApobs/eZzFtGfJx4mdkboYWYoaIMj9NAXnZ5etWFHo6neW5y1WQjW3PXs4gdyg==" hashValue="11YgVEQBgv8zIRbw4Oo6je/+gScaSHOuFX2182EVttRJ7FLg/U6wZ0FkLVGyboazZjqwAH6mZdLXL6lYHL6iuw==" algorithmName="SHA-512" password="CC35"/>
  <autoFilter ref="C91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322"/>
    <hyperlink ref="F99" r:id="rId2" display="https://podminky.urs.cz/item/CS_URS_2023_01/113107330"/>
    <hyperlink ref="F102" r:id="rId3" display="https://podminky.urs.cz/item/CS_URS_2023_01/113107343"/>
    <hyperlink ref="F105" r:id="rId4" display="https://podminky.urs.cz/item/CS_URS_2023_01/122251301"/>
    <hyperlink ref="F108" r:id="rId5" display="https://podminky.urs.cz/item/CS_URS_2023_01/129001101"/>
    <hyperlink ref="F110" r:id="rId6" display="https://podminky.urs.cz/item/CS_URS_2023_01/162751117"/>
    <hyperlink ref="F112" r:id="rId7" display="https://podminky.urs.cz/item/CS_URS_2023_01/162751119"/>
    <hyperlink ref="F115" r:id="rId8" display="https://podminky.urs.cz/item/CS_URS_2023_01/167151101"/>
    <hyperlink ref="F117" r:id="rId9" display="https://podminky.urs.cz/item/CS_URS_2023_01/171251201"/>
    <hyperlink ref="F119" r:id="rId10" display="https://podminky.urs.cz/item/CS_URS_2023_01/181152302"/>
    <hyperlink ref="F123" r:id="rId11" display="https://podminky.urs.cz/item/CS_URS_2023_01/564861011"/>
    <hyperlink ref="F126" r:id="rId12" display="https://podminky.urs.cz/item/CS_URS_2023_01/565145121"/>
    <hyperlink ref="F129" r:id="rId13" display="https://podminky.urs.cz/item/CS_URS_2023_01/567122111"/>
    <hyperlink ref="F132" r:id="rId14" display="https://podminky.urs.cz/item/CS_URS_2023_01/573191111"/>
    <hyperlink ref="F135" r:id="rId15" display="https://podminky.urs.cz/item/CS_URS_2023_01/573211106"/>
    <hyperlink ref="F138" r:id="rId16" display="https://podminky.urs.cz/item/CS_URS_2023_01/573211107"/>
    <hyperlink ref="F141" r:id="rId17" display="https://podminky.urs.cz/item/CS_URS_2023_01/577134121"/>
    <hyperlink ref="F145" r:id="rId18" display="https://podminky.urs.cz/item/CS_URS_2023_01/899231111"/>
    <hyperlink ref="F148" r:id="rId19" display="https://podminky.urs.cz/item/CS_URS_2023_01/919732221"/>
    <hyperlink ref="F151" r:id="rId20" display="https://podminky.urs.cz/item/CS_URS_2023_01/919735113"/>
    <hyperlink ref="F155" r:id="rId21" display="https://podminky.urs.cz/item/CS_URS_2023_01/997221551"/>
    <hyperlink ref="F158" r:id="rId22" display="https://podminky.urs.cz/item/CS_URS_2023_01/997221559"/>
    <hyperlink ref="F161" r:id="rId23" display="https://podminky.urs.cz/item/CS_URS_2023_01/997221561"/>
    <hyperlink ref="F166" r:id="rId24" display="https://podminky.urs.cz/item/CS_URS_2023_01/997221569"/>
    <hyperlink ref="F169" r:id="rId25" display="https://podminky.urs.cz/item/CS_URS_2023_01/997221611"/>
    <hyperlink ref="F172" r:id="rId26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1762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ROUND((SUM(BE91:BE168)),  2)</f>
        <v>0</v>
      </c>
      <c r="G35" s="39"/>
      <c r="H35" s="39"/>
      <c r="I35" s="158">
        <v>0.20999999999999999</v>
      </c>
      <c r="J35" s="157">
        <f>ROUND(((SUM(BE91:BE168))*I35),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ROUND((SUM(BF91:BF168)),  2)</f>
        <v>0</v>
      </c>
      <c r="G36" s="39"/>
      <c r="H36" s="39"/>
      <c r="I36" s="158">
        <v>0.14999999999999999</v>
      </c>
      <c r="J36" s="157">
        <f>ROUND(((SUM(BF91:BF168))*I36),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ROUND((SUM(BG91:BG168)),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ROUND((SUM(BH91:BH168)),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ROUND((SUM(BI91:BI168)),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3.7 - Sjezd do MK - 7. sjedz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J142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J149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J166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1602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3.7 - Sjezd do MK - 7. sjedz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0.0099899999999999989</v>
      </c>
      <c r="S91" s="97"/>
      <c r="T91" s="195">
        <f>T92</f>
        <v>41.961599999999997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P93+P120+P142+P149+P166</f>
        <v>0</v>
      </c>
      <c r="Q92" s="205"/>
      <c r="R92" s="206">
        <f>R93+R120+R142+R149+R166</f>
        <v>0.0099899999999999989</v>
      </c>
      <c r="S92" s="205"/>
      <c r="T92" s="207">
        <f>T93+T120+T142+T149+T166</f>
        <v>41.961599999999997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BK93+BK120+BK142+BK149+BK166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SUM(P94:P119)</f>
        <v>0</v>
      </c>
      <c r="Q93" s="205"/>
      <c r="R93" s="206">
        <f>SUM(R94:R119)</f>
        <v>0</v>
      </c>
      <c r="S93" s="205"/>
      <c r="T93" s="207">
        <f>SUM(T94:T119)</f>
        <v>41.961599999999997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SUM(BK94:BK119)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444</v>
      </c>
      <c r="F94" s="215" t="s">
        <v>445</v>
      </c>
      <c r="G94" s="216" t="s">
        <v>247</v>
      </c>
      <c r="H94" s="217">
        <v>49.600000000000001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0.28999999999999998</v>
      </c>
      <c r="T94" s="223">
        <f>S94*H94</f>
        <v>14.383999999999999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898</v>
      </c>
    </row>
    <row r="95" s="2" customFormat="1">
      <c r="A95" s="39"/>
      <c r="B95" s="40"/>
      <c r="C95" s="41"/>
      <c r="D95" s="226" t="s">
        <v>215</v>
      </c>
      <c r="E95" s="41"/>
      <c r="F95" s="227" t="s">
        <v>447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1763</v>
      </c>
      <c r="G96" s="236"/>
      <c r="H96" s="240">
        <v>49.600000000000001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33" customHeight="1">
      <c r="A97" s="39"/>
      <c r="B97" s="40"/>
      <c r="C97" s="213" t="s">
        <v>83</v>
      </c>
      <c r="D97" s="213" t="s">
        <v>208</v>
      </c>
      <c r="E97" s="214" t="s">
        <v>450</v>
      </c>
      <c r="F97" s="215" t="s">
        <v>451</v>
      </c>
      <c r="G97" s="216" t="s">
        <v>247</v>
      </c>
      <c r="H97" s="217">
        <v>49.600000000000001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0.23999999999999999</v>
      </c>
      <c r="T97" s="223">
        <f>S97*H97</f>
        <v>11.904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901</v>
      </c>
    </row>
    <row r="98" s="2" customFormat="1">
      <c r="A98" s="39"/>
      <c r="B98" s="40"/>
      <c r="C98" s="41"/>
      <c r="D98" s="226" t="s">
        <v>215</v>
      </c>
      <c r="E98" s="41"/>
      <c r="F98" s="227" t="s">
        <v>453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1763</v>
      </c>
      <c r="G99" s="236"/>
      <c r="H99" s="240">
        <v>49.600000000000001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33" customHeight="1">
      <c r="A100" s="39"/>
      <c r="B100" s="40"/>
      <c r="C100" s="213" t="s">
        <v>126</v>
      </c>
      <c r="D100" s="213" t="s">
        <v>208</v>
      </c>
      <c r="E100" s="214" t="s">
        <v>457</v>
      </c>
      <c r="F100" s="215" t="s">
        <v>458</v>
      </c>
      <c r="G100" s="216" t="s">
        <v>247</v>
      </c>
      <c r="H100" s="217">
        <v>49.600000000000001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0.316</v>
      </c>
      <c r="T100" s="223">
        <f>S100*H100</f>
        <v>15.6736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902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460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1763</v>
      </c>
      <c r="G102" s="236"/>
      <c r="H102" s="240">
        <v>49.600000000000001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24.15" customHeight="1">
      <c r="A103" s="39"/>
      <c r="B103" s="40"/>
      <c r="C103" s="213" t="s">
        <v>149</v>
      </c>
      <c r="D103" s="213" t="s">
        <v>208</v>
      </c>
      <c r="E103" s="214" t="s">
        <v>265</v>
      </c>
      <c r="F103" s="215" t="s">
        <v>266</v>
      </c>
      <c r="G103" s="216" t="s">
        <v>267</v>
      </c>
      <c r="H103" s="217">
        <v>2.48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906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269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1764</v>
      </c>
      <c r="G105" s="236"/>
      <c r="H105" s="240">
        <v>2.48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79</v>
      </c>
      <c r="AY105" s="246" t="s">
        <v>205</v>
      </c>
    </row>
    <row r="106" s="2" customFormat="1" ht="24.15" customHeight="1">
      <c r="A106" s="39"/>
      <c r="B106" s="40"/>
      <c r="C106" s="213" t="s">
        <v>204</v>
      </c>
      <c r="D106" s="213" t="s">
        <v>208</v>
      </c>
      <c r="E106" s="214" t="s">
        <v>271</v>
      </c>
      <c r="F106" s="215" t="s">
        <v>272</v>
      </c>
      <c r="G106" s="216" t="s">
        <v>267</v>
      </c>
      <c r="H106" s="217">
        <v>2.48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908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274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2" customFormat="1" ht="37.8" customHeight="1">
      <c r="A108" s="39"/>
      <c r="B108" s="40"/>
      <c r="C108" s="213" t="s">
        <v>275</v>
      </c>
      <c r="D108" s="213" t="s">
        <v>208</v>
      </c>
      <c r="E108" s="214" t="s">
        <v>276</v>
      </c>
      <c r="F108" s="215" t="s">
        <v>277</v>
      </c>
      <c r="G108" s="216" t="s">
        <v>267</v>
      </c>
      <c r="H108" s="217">
        <v>2.48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909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279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2" customFormat="1" ht="37.8" customHeight="1">
      <c r="A110" s="39"/>
      <c r="B110" s="40"/>
      <c r="C110" s="213" t="s">
        <v>280</v>
      </c>
      <c r="D110" s="213" t="s">
        <v>208</v>
      </c>
      <c r="E110" s="214" t="s">
        <v>281</v>
      </c>
      <c r="F110" s="215" t="s">
        <v>282</v>
      </c>
      <c r="G110" s="216" t="s">
        <v>267</v>
      </c>
      <c r="H110" s="217">
        <v>74.400000000000006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910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284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3" customFormat="1">
      <c r="A112" s="13"/>
      <c r="B112" s="235"/>
      <c r="C112" s="236"/>
      <c r="D112" s="237" t="s">
        <v>250</v>
      </c>
      <c r="E112" s="236"/>
      <c r="F112" s="239" t="s">
        <v>1765</v>
      </c>
      <c r="G112" s="236"/>
      <c r="H112" s="240">
        <v>74.400000000000006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250</v>
      </c>
      <c r="AU112" s="246" t="s">
        <v>83</v>
      </c>
      <c r="AV112" s="13" t="s">
        <v>83</v>
      </c>
      <c r="AW112" s="13" t="s">
        <v>4</v>
      </c>
      <c r="AX112" s="13" t="s">
        <v>79</v>
      </c>
      <c r="AY112" s="246" t="s">
        <v>205</v>
      </c>
    </row>
    <row r="113" s="2" customFormat="1" ht="24.15" customHeight="1">
      <c r="A113" s="39"/>
      <c r="B113" s="40"/>
      <c r="C113" s="213" t="s">
        <v>286</v>
      </c>
      <c r="D113" s="213" t="s">
        <v>208</v>
      </c>
      <c r="E113" s="214" t="s">
        <v>287</v>
      </c>
      <c r="F113" s="215" t="s">
        <v>288</v>
      </c>
      <c r="G113" s="216" t="s">
        <v>267</v>
      </c>
      <c r="H113" s="217">
        <v>2.48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912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290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2" customFormat="1" ht="24.15" customHeight="1">
      <c r="A115" s="39"/>
      <c r="B115" s="40"/>
      <c r="C115" s="213" t="s">
        <v>291</v>
      </c>
      <c r="D115" s="213" t="s">
        <v>208</v>
      </c>
      <c r="E115" s="214" t="s">
        <v>305</v>
      </c>
      <c r="F115" s="215" t="s">
        <v>306</v>
      </c>
      <c r="G115" s="216" t="s">
        <v>267</v>
      </c>
      <c r="H115" s="217">
        <v>2.48</v>
      </c>
      <c r="I115" s="218"/>
      <c r="J115" s="219">
        <f>ROUND(I115*H115,2)</f>
        <v>0</v>
      </c>
      <c r="K115" s="215" t="s">
        <v>212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149</v>
      </c>
      <c r="AT115" s="224" t="s">
        <v>208</v>
      </c>
      <c r="AU115" s="224" t="s">
        <v>83</v>
      </c>
      <c r="AY115" s="18" t="s">
        <v>205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149</v>
      </c>
      <c r="BM115" s="224" t="s">
        <v>917</v>
      </c>
    </row>
    <row r="116" s="2" customFormat="1">
      <c r="A116" s="39"/>
      <c r="B116" s="40"/>
      <c r="C116" s="41"/>
      <c r="D116" s="226" t="s">
        <v>215</v>
      </c>
      <c r="E116" s="41"/>
      <c r="F116" s="227" t="s">
        <v>308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215</v>
      </c>
      <c r="AU116" s="18" t="s">
        <v>83</v>
      </c>
    </row>
    <row r="117" s="2" customFormat="1" ht="16.5" customHeight="1">
      <c r="A117" s="39"/>
      <c r="B117" s="40"/>
      <c r="C117" s="213" t="s">
        <v>297</v>
      </c>
      <c r="D117" s="213" t="s">
        <v>208</v>
      </c>
      <c r="E117" s="214" t="s">
        <v>310</v>
      </c>
      <c r="F117" s="215" t="s">
        <v>311</v>
      </c>
      <c r="G117" s="216" t="s">
        <v>247</v>
      </c>
      <c r="H117" s="217">
        <v>49.5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918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313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1766</v>
      </c>
      <c r="G119" s="236"/>
      <c r="H119" s="240">
        <v>49.5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12" customFormat="1" ht="22.8" customHeight="1">
      <c r="A120" s="12"/>
      <c r="B120" s="197"/>
      <c r="C120" s="198"/>
      <c r="D120" s="199" t="s">
        <v>74</v>
      </c>
      <c r="E120" s="211" t="s">
        <v>204</v>
      </c>
      <c r="F120" s="211" t="s">
        <v>315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SUM(P121:P141)</f>
        <v>0</v>
      </c>
      <c r="Q120" s="205"/>
      <c r="R120" s="206">
        <f>SUM(R121:R141)</f>
        <v>0</v>
      </c>
      <c r="S120" s="205"/>
      <c r="T120" s="207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79</v>
      </c>
      <c r="AT120" s="209" t="s">
        <v>74</v>
      </c>
      <c r="AU120" s="209" t="s">
        <v>79</v>
      </c>
      <c r="AY120" s="208" t="s">
        <v>205</v>
      </c>
      <c r="BK120" s="210">
        <f>SUM(BK121:BK141)</f>
        <v>0</v>
      </c>
    </row>
    <row r="121" s="2" customFormat="1" ht="21.75" customHeight="1">
      <c r="A121" s="39"/>
      <c r="B121" s="40"/>
      <c r="C121" s="213" t="s">
        <v>304</v>
      </c>
      <c r="D121" s="213" t="s">
        <v>208</v>
      </c>
      <c r="E121" s="214" t="s">
        <v>1613</v>
      </c>
      <c r="F121" s="215" t="s">
        <v>1614</v>
      </c>
      <c r="G121" s="216" t="s">
        <v>247</v>
      </c>
      <c r="H121" s="217">
        <v>49.600000000000001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1767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1616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13" customFormat="1">
      <c r="A123" s="13"/>
      <c r="B123" s="235"/>
      <c r="C123" s="236"/>
      <c r="D123" s="237" t="s">
        <v>250</v>
      </c>
      <c r="E123" s="238" t="s">
        <v>19</v>
      </c>
      <c r="F123" s="239" t="s">
        <v>1768</v>
      </c>
      <c r="G123" s="236"/>
      <c r="H123" s="240">
        <v>49.600000000000001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250</v>
      </c>
      <c r="AU123" s="246" t="s">
        <v>83</v>
      </c>
      <c r="AV123" s="13" t="s">
        <v>83</v>
      </c>
      <c r="AW123" s="13" t="s">
        <v>36</v>
      </c>
      <c r="AX123" s="13" t="s">
        <v>79</v>
      </c>
      <c r="AY123" s="246" t="s">
        <v>205</v>
      </c>
    </row>
    <row r="124" s="2" customFormat="1" ht="24.15" customHeight="1">
      <c r="A124" s="39"/>
      <c r="B124" s="40"/>
      <c r="C124" s="213" t="s">
        <v>309</v>
      </c>
      <c r="D124" s="213" t="s">
        <v>208</v>
      </c>
      <c r="E124" s="214" t="s">
        <v>1552</v>
      </c>
      <c r="F124" s="215" t="s">
        <v>1553</v>
      </c>
      <c r="G124" s="216" t="s">
        <v>247</v>
      </c>
      <c r="H124" s="217">
        <v>49.600000000000001</v>
      </c>
      <c r="I124" s="218"/>
      <c r="J124" s="219">
        <f>ROUND(I124*H124,2)</f>
        <v>0</v>
      </c>
      <c r="K124" s="215" t="s">
        <v>212</v>
      </c>
      <c r="L124" s="45"/>
      <c r="M124" s="220" t="s">
        <v>19</v>
      </c>
      <c r="N124" s="221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149</v>
      </c>
      <c r="AT124" s="224" t="s">
        <v>208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1769</v>
      </c>
    </row>
    <row r="125" s="2" customFormat="1">
      <c r="A125" s="39"/>
      <c r="B125" s="40"/>
      <c r="C125" s="41"/>
      <c r="D125" s="226" t="s">
        <v>215</v>
      </c>
      <c r="E125" s="41"/>
      <c r="F125" s="227" t="s">
        <v>1555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215</v>
      </c>
      <c r="AU125" s="18" t="s">
        <v>83</v>
      </c>
    </row>
    <row r="126" s="13" customFormat="1">
      <c r="A126" s="13"/>
      <c r="B126" s="235"/>
      <c r="C126" s="236"/>
      <c r="D126" s="237" t="s">
        <v>250</v>
      </c>
      <c r="E126" s="238" t="s">
        <v>19</v>
      </c>
      <c r="F126" s="239" t="s">
        <v>1768</v>
      </c>
      <c r="G126" s="236"/>
      <c r="H126" s="240">
        <v>49.600000000000001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250</v>
      </c>
      <c r="AU126" s="246" t="s">
        <v>83</v>
      </c>
      <c r="AV126" s="13" t="s">
        <v>83</v>
      </c>
      <c r="AW126" s="13" t="s">
        <v>36</v>
      </c>
      <c r="AX126" s="13" t="s">
        <v>79</v>
      </c>
      <c r="AY126" s="246" t="s">
        <v>205</v>
      </c>
    </row>
    <row r="127" s="2" customFormat="1" ht="24.15" customHeight="1">
      <c r="A127" s="39"/>
      <c r="B127" s="40"/>
      <c r="C127" s="213" t="s">
        <v>316</v>
      </c>
      <c r="D127" s="213" t="s">
        <v>208</v>
      </c>
      <c r="E127" s="214" t="s">
        <v>1556</v>
      </c>
      <c r="F127" s="215" t="s">
        <v>1557</v>
      </c>
      <c r="G127" s="216" t="s">
        <v>247</v>
      </c>
      <c r="H127" s="217">
        <v>49.600000000000001</v>
      </c>
      <c r="I127" s="218"/>
      <c r="J127" s="219">
        <f>ROUND(I127*H127,2)</f>
        <v>0</v>
      </c>
      <c r="K127" s="215" t="s">
        <v>212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149</v>
      </c>
      <c r="AT127" s="224" t="s">
        <v>208</v>
      </c>
      <c r="AU127" s="224" t="s">
        <v>83</v>
      </c>
      <c r="AY127" s="18" t="s">
        <v>205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149</v>
      </c>
      <c r="BM127" s="224" t="s">
        <v>1770</v>
      </c>
    </row>
    <row r="128" s="2" customFormat="1">
      <c r="A128" s="39"/>
      <c r="B128" s="40"/>
      <c r="C128" s="41"/>
      <c r="D128" s="226" t="s">
        <v>215</v>
      </c>
      <c r="E128" s="41"/>
      <c r="F128" s="227" t="s">
        <v>1559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83</v>
      </c>
    </row>
    <row r="129" s="13" customFormat="1">
      <c r="A129" s="13"/>
      <c r="B129" s="235"/>
      <c r="C129" s="236"/>
      <c r="D129" s="237" t="s">
        <v>250</v>
      </c>
      <c r="E129" s="238" t="s">
        <v>19</v>
      </c>
      <c r="F129" s="239" t="s">
        <v>1768</v>
      </c>
      <c r="G129" s="236"/>
      <c r="H129" s="240">
        <v>49.600000000000001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36</v>
      </c>
      <c r="AX129" s="13" t="s">
        <v>79</v>
      </c>
      <c r="AY129" s="246" t="s">
        <v>205</v>
      </c>
    </row>
    <row r="130" s="2" customFormat="1" ht="16.5" customHeight="1">
      <c r="A130" s="39"/>
      <c r="B130" s="40"/>
      <c r="C130" s="213" t="s">
        <v>322</v>
      </c>
      <c r="D130" s="213" t="s">
        <v>208</v>
      </c>
      <c r="E130" s="214" t="s">
        <v>1560</v>
      </c>
      <c r="F130" s="215" t="s">
        <v>1561</v>
      </c>
      <c r="G130" s="216" t="s">
        <v>247</v>
      </c>
      <c r="H130" s="217">
        <v>49.600000000000001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1771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1563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1768</v>
      </c>
      <c r="G132" s="236"/>
      <c r="H132" s="240">
        <v>49.600000000000001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16.5" customHeight="1">
      <c r="A133" s="39"/>
      <c r="B133" s="40"/>
      <c r="C133" s="213" t="s">
        <v>8</v>
      </c>
      <c r="D133" s="213" t="s">
        <v>208</v>
      </c>
      <c r="E133" s="214" t="s">
        <v>1564</v>
      </c>
      <c r="F133" s="215" t="s">
        <v>1565</v>
      </c>
      <c r="G133" s="216" t="s">
        <v>247</v>
      </c>
      <c r="H133" s="217">
        <v>49.600000000000001</v>
      </c>
      <c r="I133" s="218"/>
      <c r="J133" s="219">
        <f>ROUND(I133*H133,2)</f>
        <v>0</v>
      </c>
      <c r="K133" s="215" t="s">
        <v>212</v>
      </c>
      <c r="L133" s="45"/>
      <c r="M133" s="220" t="s">
        <v>19</v>
      </c>
      <c r="N133" s="221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149</v>
      </c>
      <c r="AT133" s="224" t="s">
        <v>208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1772</v>
      </c>
    </row>
    <row r="134" s="2" customFormat="1">
      <c r="A134" s="39"/>
      <c r="B134" s="40"/>
      <c r="C134" s="41"/>
      <c r="D134" s="226" t="s">
        <v>215</v>
      </c>
      <c r="E134" s="41"/>
      <c r="F134" s="227" t="s">
        <v>1567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83</v>
      </c>
    </row>
    <row r="135" s="13" customFormat="1">
      <c r="A135" s="13"/>
      <c r="B135" s="235"/>
      <c r="C135" s="236"/>
      <c r="D135" s="237" t="s">
        <v>250</v>
      </c>
      <c r="E135" s="238" t="s">
        <v>19</v>
      </c>
      <c r="F135" s="239" t="s">
        <v>1768</v>
      </c>
      <c r="G135" s="236"/>
      <c r="H135" s="240">
        <v>49.600000000000001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36</v>
      </c>
      <c r="AX135" s="13" t="s">
        <v>79</v>
      </c>
      <c r="AY135" s="246" t="s">
        <v>205</v>
      </c>
    </row>
    <row r="136" s="2" customFormat="1" ht="16.5" customHeight="1">
      <c r="A136" s="39"/>
      <c r="B136" s="40"/>
      <c r="C136" s="213" t="s">
        <v>334</v>
      </c>
      <c r="D136" s="213" t="s">
        <v>208</v>
      </c>
      <c r="E136" s="214" t="s">
        <v>1568</v>
      </c>
      <c r="F136" s="215" t="s">
        <v>1569</v>
      </c>
      <c r="G136" s="216" t="s">
        <v>247</v>
      </c>
      <c r="H136" s="217">
        <v>49.600000000000001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1773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1571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1768</v>
      </c>
      <c r="G138" s="236"/>
      <c r="H138" s="240">
        <v>49.600000000000001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79</v>
      </c>
      <c r="AY138" s="246" t="s">
        <v>205</v>
      </c>
    </row>
    <row r="139" s="2" customFormat="1" ht="24.15" customHeight="1">
      <c r="A139" s="39"/>
      <c r="B139" s="40"/>
      <c r="C139" s="213" t="s">
        <v>339</v>
      </c>
      <c r="D139" s="213" t="s">
        <v>208</v>
      </c>
      <c r="E139" s="214" t="s">
        <v>1572</v>
      </c>
      <c r="F139" s="215" t="s">
        <v>1573</v>
      </c>
      <c r="G139" s="216" t="s">
        <v>247</v>
      </c>
      <c r="H139" s="217">
        <v>49.600000000000001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1774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1575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1768</v>
      </c>
      <c r="G141" s="236"/>
      <c r="H141" s="240">
        <v>49.600000000000001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79</v>
      </c>
      <c r="AY141" s="246" t="s">
        <v>205</v>
      </c>
    </row>
    <row r="142" s="12" customFormat="1" ht="22.8" customHeight="1">
      <c r="A142" s="12"/>
      <c r="B142" s="197"/>
      <c r="C142" s="198"/>
      <c r="D142" s="199" t="s">
        <v>74</v>
      </c>
      <c r="E142" s="211" t="s">
        <v>291</v>
      </c>
      <c r="F142" s="211" t="s">
        <v>369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SUM(P143:P148)</f>
        <v>0</v>
      </c>
      <c r="Q142" s="205"/>
      <c r="R142" s="206">
        <f>SUM(R143:R148)</f>
        <v>0.0099899999999999989</v>
      </c>
      <c r="S142" s="205"/>
      <c r="T142" s="207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79</v>
      </c>
      <c r="AT142" s="209" t="s">
        <v>74</v>
      </c>
      <c r="AU142" s="209" t="s">
        <v>79</v>
      </c>
      <c r="AY142" s="208" t="s">
        <v>205</v>
      </c>
      <c r="BK142" s="210">
        <f>SUM(BK143:BK148)</f>
        <v>0</v>
      </c>
    </row>
    <row r="143" s="2" customFormat="1" ht="33" customHeight="1">
      <c r="A143" s="39"/>
      <c r="B143" s="40"/>
      <c r="C143" s="213" t="s">
        <v>344</v>
      </c>
      <c r="D143" s="213" t="s">
        <v>208</v>
      </c>
      <c r="E143" s="214" t="s">
        <v>1590</v>
      </c>
      <c r="F143" s="215" t="s">
        <v>1591</v>
      </c>
      <c r="G143" s="216" t="s">
        <v>260</v>
      </c>
      <c r="H143" s="217">
        <v>16.649999999999999</v>
      </c>
      <c r="I143" s="218"/>
      <c r="J143" s="219">
        <f>ROUND(I143*H143,2)</f>
        <v>0</v>
      </c>
      <c r="K143" s="215" t="s">
        <v>212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0.00059999999999999995</v>
      </c>
      <c r="R143" s="222">
        <f>Q143*H143</f>
        <v>0.0099899999999999989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149</v>
      </c>
      <c r="AT143" s="224" t="s">
        <v>208</v>
      </c>
      <c r="AU143" s="224" t="s">
        <v>83</v>
      </c>
      <c r="AY143" s="18" t="s">
        <v>205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149</v>
      </c>
      <c r="BM143" s="224" t="s">
        <v>1775</v>
      </c>
    </row>
    <row r="144" s="2" customFormat="1">
      <c r="A144" s="39"/>
      <c r="B144" s="40"/>
      <c r="C144" s="41"/>
      <c r="D144" s="226" t="s">
        <v>215</v>
      </c>
      <c r="E144" s="41"/>
      <c r="F144" s="227" t="s">
        <v>1593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215</v>
      </c>
      <c r="AU144" s="18" t="s">
        <v>83</v>
      </c>
    </row>
    <row r="145" s="13" customFormat="1">
      <c r="A145" s="13"/>
      <c r="B145" s="235"/>
      <c r="C145" s="236"/>
      <c r="D145" s="237" t="s">
        <v>250</v>
      </c>
      <c r="E145" s="238" t="s">
        <v>19</v>
      </c>
      <c r="F145" s="239" t="s">
        <v>1776</v>
      </c>
      <c r="G145" s="236"/>
      <c r="H145" s="240">
        <v>16.649999999999999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250</v>
      </c>
      <c r="AU145" s="246" t="s">
        <v>83</v>
      </c>
      <c r="AV145" s="13" t="s">
        <v>83</v>
      </c>
      <c r="AW145" s="13" t="s">
        <v>36</v>
      </c>
      <c r="AX145" s="13" t="s">
        <v>79</v>
      </c>
      <c r="AY145" s="246" t="s">
        <v>205</v>
      </c>
    </row>
    <row r="146" s="2" customFormat="1" ht="16.5" customHeight="1">
      <c r="A146" s="39"/>
      <c r="B146" s="40"/>
      <c r="C146" s="213" t="s">
        <v>350</v>
      </c>
      <c r="D146" s="213" t="s">
        <v>208</v>
      </c>
      <c r="E146" s="214" t="s">
        <v>1362</v>
      </c>
      <c r="F146" s="215" t="s">
        <v>1363</v>
      </c>
      <c r="G146" s="216" t="s">
        <v>260</v>
      </c>
      <c r="H146" s="217">
        <v>20</v>
      </c>
      <c r="I146" s="218"/>
      <c r="J146" s="219">
        <f>ROUND(I146*H146,2)</f>
        <v>0</v>
      </c>
      <c r="K146" s="215" t="s">
        <v>212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149</v>
      </c>
      <c r="AT146" s="224" t="s">
        <v>208</v>
      </c>
      <c r="AU146" s="224" t="s">
        <v>83</v>
      </c>
      <c r="AY146" s="18" t="s">
        <v>205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149</v>
      </c>
      <c r="BM146" s="224" t="s">
        <v>1777</v>
      </c>
    </row>
    <row r="147" s="2" customFormat="1">
      <c r="A147" s="39"/>
      <c r="B147" s="40"/>
      <c r="C147" s="41"/>
      <c r="D147" s="226" t="s">
        <v>215</v>
      </c>
      <c r="E147" s="41"/>
      <c r="F147" s="227" t="s">
        <v>1365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83</v>
      </c>
    </row>
    <row r="148" s="13" customFormat="1">
      <c r="A148" s="13"/>
      <c r="B148" s="235"/>
      <c r="C148" s="236"/>
      <c r="D148" s="237" t="s">
        <v>250</v>
      </c>
      <c r="E148" s="238" t="s">
        <v>19</v>
      </c>
      <c r="F148" s="239" t="s">
        <v>1778</v>
      </c>
      <c r="G148" s="236"/>
      <c r="H148" s="240">
        <v>20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250</v>
      </c>
      <c r="AU148" s="246" t="s">
        <v>83</v>
      </c>
      <c r="AV148" s="13" t="s">
        <v>83</v>
      </c>
      <c r="AW148" s="13" t="s">
        <v>36</v>
      </c>
      <c r="AX148" s="13" t="s">
        <v>79</v>
      </c>
      <c r="AY148" s="246" t="s">
        <v>205</v>
      </c>
    </row>
    <row r="149" s="12" customFormat="1" ht="22.8" customHeight="1">
      <c r="A149" s="12"/>
      <c r="B149" s="197"/>
      <c r="C149" s="198"/>
      <c r="D149" s="199" t="s">
        <v>74</v>
      </c>
      <c r="E149" s="211" t="s">
        <v>416</v>
      </c>
      <c r="F149" s="211" t="s">
        <v>417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SUM(P150:P165)</f>
        <v>0</v>
      </c>
      <c r="Q149" s="205"/>
      <c r="R149" s="206">
        <f>SUM(R150:R165)</f>
        <v>0</v>
      </c>
      <c r="S149" s="205"/>
      <c r="T149" s="207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79</v>
      </c>
      <c r="AT149" s="209" t="s">
        <v>74</v>
      </c>
      <c r="AU149" s="209" t="s">
        <v>79</v>
      </c>
      <c r="AY149" s="208" t="s">
        <v>205</v>
      </c>
      <c r="BK149" s="210">
        <f>SUM(BK150:BK165)</f>
        <v>0</v>
      </c>
    </row>
    <row r="150" s="2" customFormat="1" ht="24.15" customHeight="1">
      <c r="A150" s="39"/>
      <c r="B150" s="40"/>
      <c r="C150" s="213" t="s">
        <v>357</v>
      </c>
      <c r="D150" s="213" t="s">
        <v>208</v>
      </c>
      <c r="E150" s="214" t="s">
        <v>537</v>
      </c>
      <c r="F150" s="215" t="s">
        <v>538</v>
      </c>
      <c r="G150" s="216" t="s">
        <v>301</v>
      </c>
      <c r="H150" s="217">
        <v>14.384</v>
      </c>
      <c r="I150" s="218"/>
      <c r="J150" s="219">
        <f>ROUND(I150*H150,2)</f>
        <v>0</v>
      </c>
      <c r="K150" s="215" t="s">
        <v>212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149</v>
      </c>
      <c r="AT150" s="224" t="s">
        <v>208</v>
      </c>
      <c r="AU150" s="224" t="s">
        <v>83</v>
      </c>
      <c r="AY150" s="18" t="s">
        <v>205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149</v>
      </c>
      <c r="BM150" s="224" t="s">
        <v>950</v>
      </c>
    </row>
    <row r="151" s="2" customFormat="1">
      <c r="A151" s="39"/>
      <c r="B151" s="40"/>
      <c r="C151" s="41"/>
      <c r="D151" s="226" t="s">
        <v>215</v>
      </c>
      <c r="E151" s="41"/>
      <c r="F151" s="227" t="s">
        <v>540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83</v>
      </c>
    </row>
    <row r="152" s="13" customFormat="1">
      <c r="A152" s="13"/>
      <c r="B152" s="235"/>
      <c r="C152" s="236"/>
      <c r="D152" s="237" t="s">
        <v>250</v>
      </c>
      <c r="E152" s="238" t="s">
        <v>19</v>
      </c>
      <c r="F152" s="239" t="s">
        <v>1779</v>
      </c>
      <c r="G152" s="236"/>
      <c r="H152" s="240">
        <v>14.384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250</v>
      </c>
      <c r="AU152" s="246" t="s">
        <v>83</v>
      </c>
      <c r="AV152" s="13" t="s">
        <v>83</v>
      </c>
      <c r="AW152" s="13" t="s">
        <v>36</v>
      </c>
      <c r="AX152" s="13" t="s">
        <v>79</v>
      </c>
      <c r="AY152" s="246" t="s">
        <v>205</v>
      </c>
    </row>
    <row r="153" s="2" customFormat="1" ht="24.15" customHeight="1">
      <c r="A153" s="39"/>
      <c r="B153" s="40"/>
      <c r="C153" s="213" t="s">
        <v>7</v>
      </c>
      <c r="D153" s="213" t="s">
        <v>208</v>
      </c>
      <c r="E153" s="214" t="s">
        <v>543</v>
      </c>
      <c r="F153" s="215" t="s">
        <v>427</v>
      </c>
      <c r="G153" s="216" t="s">
        <v>301</v>
      </c>
      <c r="H153" s="217">
        <v>560.976</v>
      </c>
      <c r="I153" s="218"/>
      <c r="J153" s="219">
        <f>ROUND(I153*H153,2)</f>
        <v>0</v>
      </c>
      <c r="K153" s="215" t="s">
        <v>212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149</v>
      </c>
      <c r="AT153" s="224" t="s">
        <v>208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952</v>
      </c>
    </row>
    <row r="154" s="2" customFormat="1">
      <c r="A154" s="39"/>
      <c r="B154" s="40"/>
      <c r="C154" s="41"/>
      <c r="D154" s="226" t="s">
        <v>215</v>
      </c>
      <c r="E154" s="41"/>
      <c r="F154" s="227" t="s">
        <v>545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83</v>
      </c>
    </row>
    <row r="155" s="13" customFormat="1">
      <c r="A155" s="13"/>
      <c r="B155" s="235"/>
      <c r="C155" s="236"/>
      <c r="D155" s="237" t="s">
        <v>250</v>
      </c>
      <c r="E155" s="236"/>
      <c r="F155" s="239" t="s">
        <v>1780</v>
      </c>
      <c r="G155" s="236"/>
      <c r="H155" s="240">
        <v>560.976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250</v>
      </c>
      <c r="AU155" s="246" t="s">
        <v>83</v>
      </c>
      <c r="AV155" s="13" t="s">
        <v>83</v>
      </c>
      <c r="AW155" s="13" t="s">
        <v>4</v>
      </c>
      <c r="AX155" s="13" t="s">
        <v>79</v>
      </c>
      <c r="AY155" s="246" t="s">
        <v>205</v>
      </c>
    </row>
    <row r="156" s="2" customFormat="1" ht="24.15" customHeight="1">
      <c r="A156" s="39"/>
      <c r="B156" s="40"/>
      <c r="C156" s="213" t="s">
        <v>370</v>
      </c>
      <c r="D156" s="213" t="s">
        <v>208</v>
      </c>
      <c r="E156" s="214" t="s">
        <v>419</v>
      </c>
      <c r="F156" s="215" t="s">
        <v>420</v>
      </c>
      <c r="G156" s="216" t="s">
        <v>301</v>
      </c>
      <c r="H156" s="217">
        <v>27.577999999999999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954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422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1781</v>
      </c>
      <c r="G158" s="236"/>
      <c r="H158" s="240">
        <v>11.904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75</v>
      </c>
      <c r="AY158" s="246" t="s">
        <v>205</v>
      </c>
    </row>
    <row r="159" s="13" customFormat="1">
      <c r="A159" s="13"/>
      <c r="B159" s="235"/>
      <c r="C159" s="236"/>
      <c r="D159" s="237" t="s">
        <v>250</v>
      </c>
      <c r="E159" s="238" t="s">
        <v>19</v>
      </c>
      <c r="F159" s="239" t="s">
        <v>1782</v>
      </c>
      <c r="G159" s="236"/>
      <c r="H159" s="240">
        <v>15.674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250</v>
      </c>
      <c r="AU159" s="246" t="s">
        <v>83</v>
      </c>
      <c r="AV159" s="13" t="s">
        <v>83</v>
      </c>
      <c r="AW159" s="13" t="s">
        <v>36</v>
      </c>
      <c r="AX159" s="13" t="s">
        <v>75</v>
      </c>
      <c r="AY159" s="246" t="s">
        <v>205</v>
      </c>
    </row>
    <row r="160" s="14" customFormat="1">
      <c r="A160" s="14"/>
      <c r="B160" s="247"/>
      <c r="C160" s="248"/>
      <c r="D160" s="237" t="s">
        <v>250</v>
      </c>
      <c r="E160" s="249" t="s">
        <v>19</v>
      </c>
      <c r="F160" s="250" t="s">
        <v>253</v>
      </c>
      <c r="G160" s="248"/>
      <c r="H160" s="251">
        <v>27.577999999999999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250</v>
      </c>
      <c r="AU160" s="257" t="s">
        <v>83</v>
      </c>
      <c r="AV160" s="14" t="s">
        <v>149</v>
      </c>
      <c r="AW160" s="14" t="s">
        <v>36</v>
      </c>
      <c r="AX160" s="14" t="s">
        <v>79</v>
      </c>
      <c r="AY160" s="257" t="s">
        <v>205</v>
      </c>
    </row>
    <row r="161" s="2" customFormat="1" ht="24.15" customHeight="1">
      <c r="A161" s="39"/>
      <c r="B161" s="40"/>
      <c r="C161" s="213" t="s">
        <v>376</v>
      </c>
      <c r="D161" s="213" t="s">
        <v>208</v>
      </c>
      <c r="E161" s="214" t="s">
        <v>426</v>
      </c>
      <c r="F161" s="215" t="s">
        <v>427</v>
      </c>
      <c r="G161" s="216" t="s">
        <v>301</v>
      </c>
      <c r="H161" s="217">
        <v>1075.5419999999999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957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429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6"/>
      <c r="F163" s="239" t="s">
        <v>1783</v>
      </c>
      <c r="G163" s="236"/>
      <c r="H163" s="240">
        <v>1075.5419999999999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4</v>
      </c>
      <c r="AX163" s="13" t="s">
        <v>79</v>
      </c>
      <c r="AY163" s="246" t="s">
        <v>205</v>
      </c>
    </row>
    <row r="164" s="2" customFormat="1" ht="16.5" customHeight="1">
      <c r="A164" s="39"/>
      <c r="B164" s="40"/>
      <c r="C164" s="213" t="s">
        <v>381</v>
      </c>
      <c r="D164" s="213" t="s">
        <v>208</v>
      </c>
      <c r="E164" s="214" t="s">
        <v>432</v>
      </c>
      <c r="F164" s="215" t="s">
        <v>433</v>
      </c>
      <c r="G164" s="216" t="s">
        <v>301</v>
      </c>
      <c r="H164" s="217">
        <v>41.962000000000003</v>
      </c>
      <c r="I164" s="218"/>
      <c r="J164" s="219">
        <f>ROUND(I164*H164,2)</f>
        <v>0</v>
      </c>
      <c r="K164" s="215" t="s">
        <v>212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149</v>
      </c>
      <c r="AT164" s="224" t="s">
        <v>208</v>
      </c>
      <c r="AU164" s="224" t="s">
        <v>83</v>
      </c>
      <c r="AY164" s="18" t="s">
        <v>205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149</v>
      </c>
      <c r="BM164" s="224" t="s">
        <v>959</v>
      </c>
    </row>
    <row r="165" s="2" customFormat="1">
      <c r="A165" s="39"/>
      <c r="B165" s="40"/>
      <c r="C165" s="41"/>
      <c r="D165" s="226" t="s">
        <v>215</v>
      </c>
      <c r="E165" s="41"/>
      <c r="F165" s="227" t="s">
        <v>435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215</v>
      </c>
      <c r="AU165" s="18" t="s">
        <v>83</v>
      </c>
    </row>
    <row r="166" s="12" customFormat="1" ht="22.8" customHeight="1">
      <c r="A166" s="12"/>
      <c r="B166" s="197"/>
      <c r="C166" s="198"/>
      <c r="D166" s="199" t="s">
        <v>74</v>
      </c>
      <c r="E166" s="211" t="s">
        <v>436</v>
      </c>
      <c r="F166" s="211" t="s">
        <v>437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SUM(P167:P168)</f>
        <v>0</v>
      </c>
      <c r="Q166" s="205"/>
      <c r="R166" s="206">
        <f>SUM(R167:R168)</f>
        <v>0</v>
      </c>
      <c r="S166" s="205"/>
      <c r="T166" s="20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74</v>
      </c>
      <c r="AU166" s="209" t="s">
        <v>79</v>
      </c>
      <c r="AY166" s="208" t="s">
        <v>205</v>
      </c>
      <c r="BK166" s="210">
        <f>SUM(BK167:BK168)</f>
        <v>0</v>
      </c>
    </row>
    <row r="167" s="2" customFormat="1" ht="24.15" customHeight="1">
      <c r="A167" s="39"/>
      <c r="B167" s="40"/>
      <c r="C167" s="213" t="s">
        <v>387</v>
      </c>
      <c r="D167" s="213" t="s">
        <v>208</v>
      </c>
      <c r="E167" s="214" t="s">
        <v>439</v>
      </c>
      <c r="F167" s="215" t="s">
        <v>440</v>
      </c>
      <c r="G167" s="216" t="s">
        <v>301</v>
      </c>
      <c r="H167" s="217">
        <v>0.01</v>
      </c>
      <c r="I167" s="218"/>
      <c r="J167" s="219">
        <f>ROUND(I167*H167,2)</f>
        <v>0</v>
      </c>
      <c r="K167" s="215" t="s">
        <v>212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149</v>
      </c>
      <c r="AT167" s="224" t="s">
        <v>208</v>
      </c>
      <c r="AU167" s="224" t="s">
        <v>83</v>
      </c>
      <c r="AY167" s="18" t="s">
        <v>205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149</v>
      </c>
      <c r="BM167" s="224" t="s">
        <v>960</v>
      </c>
    </row>
    <row r="168" s="2" customFormat="1">
      <c r="A168" s="39"/>
      <c r="B168" s="40"/>
      <c r="C168" s="41"/>
      <c r="D168" s="226" t="s">
        <v>215</v>
      </c>
      <c r="E168" s="41"/>
      <c r="F168" s="227" t="s">
        <v>442</v>
      </c>
      <c r="G168" s="41"/>
      <c r="H168" s="41"/>
      <c r="I168" s="228"/>
      <c r="J168" s="41"/>
      <c r="K168" s="41"/>
      <c r="L168" s="45"/>
      <c r="M168" s="231"/>
      <c r="N168" s="232"/>
      <c r="O168" s="233"/>
      <c r="P168" s="233"/>
      <c r="Q168" s="233"/>
      <c r="R168" s="233"/>
      <c r="S168" s="233"/>
      <c r="T168" s="23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215</v>
      </c>
      <c r="AU168" s="18" t="s">
        <v>83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eRL1WWElsxc8uzJvGVvdxG8+vANmkS3TdcBQwVfrp/TO+xicKJ6KjV/gxWfgmlGxiHi3IaKxV668vDgFur6mlw==" hashValue="ONDJEFfSMvVLB7i4lH1Wor6aL07li0OFe+z4F0R9gOnJNLQrKIFezYGKdaozvaLqEhGj/X9w7jhteWjh02+KRQ==" algorithmName="SHA-512" password="CC35"/>
  <autoFilter ref="C90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7322"/>
    <hyperlink ref="F98" r:id="rId2" display="https://podminky.urs.cz/item/CS_URS_2023_01/113107330"/>
    <hyperlink ref="F101" r:id="rId3" display="https://podminky.urs.cz/item/CS_URS_2023_01/113107343"/>
    <hyperlink ref="F104" r:id="rId4" display="https://podminky.urs.cz/item/CS_URS_2023_01/122251301"/>
    <hyperlink ref="F107" r:id="rId5" display="https://podminky.urs.cz/item/CS_URS_2023_01/129001101"/>
    <hyperlink ref="F109" r:id="rId6" display="https://podminky.urs.cz/item/CS_URS_2023_01/162751117"/>
    <hyperlink ref="F111" r:id="rId7" display="https://podminky.urs.cz/item/CS_URS_2023_01/162751119"/>
    <hyperlink ref="F114" r:id="rId8" display="https://podminky.urs.cz/item/CS_URS_2023_01/167151101"/>
    <hyperlink ref="F116" r:id="rId9" display="https://podminky.urs.cz/item/CS_URS_2023_01/171251201"/>
    <hyperlink ref="F118" r:id="rId10" display="https://podminky.urs.cz/item/CS_URS_2023_01/181152302"/>
    <hyperlink ref="F122" r:id="rId11" display="https://podminky.urs.cz/item/CS_URS_2023_01/564861011"/>
    <hyperlink ref="F125" r:id="rId12" display="https://podminky.urs.cz/item/CS_URS_2023_01/565145121"/>
    <hyperlink ref="F128" r:id="rId13" display="https://podminky.urs.cz/item/CS_URS_2023_01/567122111"/>
    <hyperlink ref="F131" r:id="rId14" display="https://podminky.urs.cz/item/CS_URS_2023_01/573191111"/>
    <hyperlink ref="F134" r:id="rId15" display="https://podminky.urs.cz/item/CS_URS_2023_01/573211106"/>
    <hyperlink ref="F137" r:id="rId16" display="https://podminky.urs.cz/item/CS_URS_2023_01/573211107"/>
    <hyperlink ref="F140" r:id="rId17" display="https://podminky.urs.cz/item/CS_URS_2023_01/577134121"/>
    <hyperlink ref="F144" r:id="rId18" display="https://podminky.urs.cz/item/CS_URS_2023_01/919732221"/>
    <hyperlink ref="F147" r:id="rId19" display="https://podminky.urs.cz/item/CS_URS_2023_01/919735113"/>
    <hyperlink ref="F151" r:id="rId20" display="https://podminky.urs.cz/item/CS_URS_2023_01/997221551"/>
    <hyperlink ref="F154" r:id="rId21" display="https://podminky.urs.cz/item/CS_URS_2023_01/997221559"/>
    <hyperlink ref="F157" r:id="rId22" display="https://podminky.urs.cz/item/CS_URS_2023_01/997221561"/>
    <hyperlink ref="F162" r:id="rId23" display="https://podminky.urs.cz/item/CS_URS_2023_01/997221569"/>
    <hyperlink ref="F165" r:id="rId24" display="https://podminky.urs.cz/item/CS_URS_2023_01/997221611"/>
    <hyperlink ref="F168" r:id="rId2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1784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ROUND((SUM(BE87:BE90)),  2)</f>
        <v>0</v>
      </c>
      <c r="G35" s="39"/>
      <c r="H35" s="39"/>
      <c r="I35" s="158">
        <v>0.20999999999999999</v>
      </c>
      <c r="J35" s="157">
        <f>ROUND(((SUM(BE87:BE90))*I35),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ROUND((SUM(BF87:BF90)),  2)</f>
        <v>0</v>
      </c>
      <c r="G36" s="39"/>
      <c r="H36" s="39"/>
      <c r="I36" s="158">
        <v>0.14999999999999999</v>
      </c>
      <c r="J36" s="157">
        <f>ROUND(((SUM(BF87:BF90))*I36),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ROUND((SUM(BG87:BG90)),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ROUND((SUM(BH87:BH90)),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ROUND((SUM(BI87:BI90)),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3.8 - Autobusová zastávka a křižovatka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238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189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Rekonstrukce chodníku ul. Jiříkovská, Rumburk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177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1602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3.8 - Autobusová zastávka a křižovatka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k.ú. Rumburk</v>
      </c>
      <c r="G81" s="41"/>
      <c r="H81" s="41"/>
      <c r="I81" s="33" t="s">
        <v>23</v>
      </c>
      <c r="J81" s="73" t="str">
        <f>IF(J14="","",J14)</f>
        <v>5. 4. 2023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Rumburk</v>
      </c>
      <c r="G83" s="41"/>
      <c r="H83" s="41"/>
      <c r="I83" s="33" t="s">
        <v>32</v>
      </c>
      <c r="J83" s="37" t="str">
        <f>E23</f>
        <v xml:space="preserve">ProProjekt s.r.o.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IF(E20="","",E20)</f>
        <v>Vyplň údaj</v>
      </c>
      <c r="G84" s="41"/>
      <c r="H84" s="41"/>
      <c r="I84" s="33" t="s">
        <v>37</v>
      </c>
      <c r="J84" s="37" t="str">
        <f>E26</f>
        <v>Martin Rousek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190</v>
      </c>
      <c r="D86" s="189" t="s">
        <v>60</v>
      </c>
      <c r="E86" s="189" t="s">
        <v>56</v>
      </c>
      <c r="F86" s="189" t="s">
        <v>57</v>
      </c>
      <c r="G86" s="189" t="s">
        <v>191</v>
      </c>
      <c r="H86" s="189" t="s">
        <v>192</v>
      </c>
      <c r="I86" s="189" t="s">
        <v>193</v>
      </c>
      <c r="J86" s="189" t="s">
        <v>183</v>
      </c>
      <c r="K86" s="190" t="s">
        <v>194</v>
      </c>
      <c r="L86" s="191"/>
      <c r="M86" s="93" t="s">
        <v>19</v>
      </c>
      <c r="N86" s="94" t="s">
        <v>45</v>
      </c>
      <c r="O86" s="94" t="s">
        <v>195</v>
      </c>
      <c r="P86" s="94" t="s">
        <v>196</v>
      </c>
      <c r="Q86" s="94" t="s">
        <v>197</v>
      </c>
      <c r="R86" s="94" t="s">
        <v>198</v>
      </c>
      <c r="S86" s="94" t="s">
        <v>199</v>
      </c>
      <c r="T86" s="95" t="s">
        <v>200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201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0.0013600000000000001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74</v>
      </c>
      <c r="AU87" s="18" t="s">
        <v>184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74</v>
      </c>
      <c r="E88" s="200" t="s">
        <v>242</v>
      </c>
      <c r="F88" s="200" t="s">
        <v>243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0.0013600000000000001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79</v>
      </c>
      <c r="AT88" s="209" t="s">
        <v>74</v>
      </c>
      <c r="AU88" s="209" t="s">
        <v>75</v>
      </c>
      <c r="AY88" s="208" t="s">
        <v>205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74</v>
      </c>
      <c r="E89" s="211" t="s">
        <v>286</v>
      </c>
      <c r="F89" s="211" t="s">
        <v>363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0.0013600000000000001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79</v>
      </c>
      <c r="AY89" s="208" t="s">
        <v>205</v>
      </c>
      <c r="BK89" s="210">
        <f>BK90</f>
        <v>0</v>
      </c>
    </row>
    <row r="90" s="2" customFormat="1" ht="16.5" customHeight="1">
      <c r="A90" s="39"/>
      <c r="B90" s="40"/>
      <c r="C90" s="213" t="s">
        <v>79</v>
      </c>
      <c r="D90" s="213" t="s">
        <v>208</v>
      </c>
      <c r="E90" s="214" t="s">
        <v>1785</v>
      </c>
      <c r="F90" s="215" t="s">
        <v>1786</v>
      </c>
      <c r="G90" s="216" t="s">
        <v>366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79" t="s">
        <v>19</v>
      </c>
      <c r="N90" s="280" t="s">
        <v>46</v>
      </c>
      <c r="O90" s="233"/>
      <c r="P90" s="281">
        <f>O90*H90</f>
        <v>0</v>
      </c>
      <c r="Q90" s="281">
        <v>0.0013600000000000001</v>
      </c>
      <c r="R90" s="281">
        <f>Q90*H90</f>
        <v>0.0013600000000000001</v>
      </c>
      <c r="S90" s="281">
        <v>0</v>
      </c>
      <c r="T90" s="282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149</v>
      </c>
      <c r="AT90" s="224" t="s">
        <v>208</v>
      </c>
      <c r="AU90" s="224" t="s">
        <v>83</v>
      </c>
      <c r="AY90" s="18" t="s">
        <v>205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149</v>
      </c>
      <c r="BM90" s="224" t="s">
        <v>1787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k9guSj2vwhFUylV3jCSdOLTFdNus1xLpa2K3abxsrcano8B+oC1VauETCXir2CiHBrYhB8s4VAedWou/8/i3Pg==" hashValue="KOJj6tdAj+5ijla3gycn1PaAuH2wqKsdsVhP7tTVUPitnCkG1Fd1OUNsuYdlPCQwqdkevnsQl1I907wGFoI79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1788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ROUND((SUM(BE94:BE160)),  2)</f>
        <v>0</v>
      </c>
      <c r="G35" s="39"/>
      <c r="H35" s="39"/>
      <c r="I35" s="158">
        <v>0.20999999999999999</v>
      </c>
      <c r="J35" s="157">
        <f>ROUND(((SUM(BE94:BE160))*I35),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ROUND((SUM(BF94:BF160)),  2)</f>
        <v>0</v>
      </c>
      <c r="G36" s="39"/>
      <c r="H36" s="39"/>
      <c r="I36" s="158">
        <v>0.14999999999999999</v>
      </c>
      <c r="J36" s="157">
        <f>ROUND(((SUM(BF94:BF160))*I36),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ROUND((SUM(BG94:BG160)),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ROUND((SUM(BH94:BH160)),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ROUND((SUM(BI94:BI160)),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3.9 - Parkování před ZŠ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1789</v>
      </c>
      <c r="E66" s="183"/>
      <c r="F66" s="183"/>
      <c r="G66" s="183"/>
      <c r="H66" s="183"/>
      <c r="I66" s="183"/>
      <c r="J66" s="184">
        <f>J112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1790</v>
      </c>
      <c r="E67" s="183"/>
      <c r="F67" s="183"/>
      <c r="G67" s="183"/>
      <c r="H67" s="183"/>
      <c r="I67" s="183"/>
      <c r="J67" s="184">
        <f>J121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J138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J146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J154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1658</v>
      </c>
      <c r="E71" s="178"/>
      <c r="F71" s="178"/>
      <c r="G71" s="178"/>
      <c r="H71" s="178"/>
      <c r="I71" s="178"/>
      <c r="J71" s="179">
        <f>J157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1659</v>
      </c>
      <c r="E72" s="183"/>
      <c r="F72" s="183"/>
      <c r="G72" s="183"/>
      <c r="H72" s="183"/>
      <c r="I72" s="183"/>
      <c r="J72" s="184">
        <f>J158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189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Rekonstrukce chodníku ul. Jiříkovská, Rumburk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177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1602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179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3.9 - Parkování před ZŠ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k.ú. Rumburk</v>
      </c>
      <c r="G88" s="41"/>
      <c r="H88" s="41"/>
      <c r="I88" s="33" t="s">
        <v>23</v>
      </c>
      <c r="J88" s="73" t="str">
        <f>IF(J14="","",J14)</f>
        <v>5. 4. 2023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Město Rumburk</v>
      </c>
      <c r="G90" s="41"/>
      <c r="H90" s="41"/>
      <c r="I90" s="33" t="s">
        <v>32</v>
      </c>
      <c r="J90" s="37" t="str">
        <f>E23</f>
        <v xml:space="preserve">ProProjekt s.r.o.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IF(E20="","",E20)</f>
        <v>Vyplň údaj</v>
      </c>
      <c r="G91" s="41"/>
      <c r="H91" s="41"/>
      <c r="I91" s="33" t="s">
        <v>37</v>
      </c>
      <c r="J91" s="37" t="str">
        <f>E26</f>
        <v>Martin Rousek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190</v>
      </c>
      <c r="D93" s="189" t="s">
        <v>60</v>
      </c>
      <c r="E93" s="189" t="s">
        <v>56</v>
      </c>
      <c r="F93" s="189" t="s">
        <v>57</v>
      </c>
      <c r="G93" s="189" t="s">
        <v>191</v>
      </c>
      <c r="H93" s="189" t="s">
        <v>192</v>
      </c>
      <c r="I93" s="189" t="s">
        <v>193</v>
      </c>
      <c r="J93" s="189" t="s">
        <v>183</v>
      </c>
      <c r="K93" s="190" t="s">
        <v>194</v>
      </c>
      <c r="L93" s="191"/>
      <c r="M93" s="93" t="s">
        <v>19</v>
      </c>
      <c r="N93" s="94" t="s">
        <v>45</v>
      </c>
      <c r="O93" s="94" t="s">
        <v>195</v>
      </c>
      <c r="P93" s="94" t="s">
        <v>196</v>
      </c>
      <c r="Q93" s="94" t="s">
        <v>197</v>
      </c>
      <c r="R93" s="94" t="s">
        <v>198</v>
      </c>
      <c r="S93" s="94" t="s">
        <v>199</v>
      </c>
      <c r="T93" s="95" t="s">
        <v>200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201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P95+P157</f>
        <v>0</v>
      </c>
      <c r="Q94" s="97"/>
      <c r="R94" s="194">
        <f>R95+R157</f>
        <v>10.285751499999998</v>
      </c>
      <c r="S94" s="97"/>
      <c r="T94" s="195">
        <f>T95+T157</f>
        <v>2.29982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74</v>
      </c>
      <c r="AU94" s="18" t="s">
        <v>184</v>
      </c>
      <c r="BK94" s="196">
        <f>BK95+BK157</f>
        <v>0</v>
      </c>
    </row>
    <row r="95" s="12" customFormat="1" ht="25.92" customHeight="1">
      <c r="A95" s="12"/>
      <c r="B95" s="197"/>
      <c r="C95" s="198"/>
      <c r="D95" s="199" t="s">
        <v>74</v>
      </c>
      <c r="E95" s="200" t="s">
        <v>242</v>
      </c>
      <c r="F95" s="200" t="s">
        <v>243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P96+P112+P121+P138+P146+P154</f>
        <v>0</v>
      </c>
      <c r="Q95" s="205"/>
      <c r="R95" s="206">
        <f>R96+R112+R121+R138+R146+R154</f>
        <v>10.285751499999998</v>
      </c>
      <c r="S95" s="205"/>
      <c r="T95" s="207">
        <f>T96+T112+T121+T138+T146+T154</f>
        <v>2.29982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74</v>
      </c>
      <c r="AU95" s="209" t="s">
        <v>75</v>
      </c>
      <c r="AY95" s="208" t="s">
        <v>205</v>
      </c>
      <c r="BK95" s="210">
        <f>BK96+BK112+BK121+BK138+BK146+BK154</f>
        <v>0</v>
      </c>
    </row>
    <row r="96" s="12" customFormat="1" ht="22.8" customHeight="1">
      <c r="A96" s="12"/>
      <c r="B96" s="197"/>
      <c r="C96" s="198"/>
      <c r="D96" s="199" t="s">
        <v>74</v>
      </c>
      <c r="E96" s="211" t="s">
        <v>79</v>
      </c>
      <c r="F96" s="211" t="s">
        <v>244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SUM(P97:P111)</f>
        <v>0</v>
      </c>
      <c r="Q96" s="205"/>
      <c r="R96" s="206">
        <f>SUM(R97:R111)</f>
        <v>0</v>
      </c>
      <c r="S96" s="205"/>
      <c r="T96" s="207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79</v>
      </c>
      <c r="AT96" s="209" t="s">
        <v>74</v>
      </c>
      <c r="AU96" s="209" t="s">
        <v>79</v>
      </c>
      <c r="AY96" s="208" t="s">
        <v>205</v>
      </c>
      <c r="BK96" s="210">
        <f>SUM(BK97:BK111)</f>
        <v>0</v>
      </c>
    </row>
    <row r="97" s="2" customFormat="1" ht="24.15" customHeight="1">
      <c r="A97" s="39"/>
      <c r="B97" s="40"/>
      <c r="C97" s="213" t="s">
        <v>79</v>
      </c>
      <c r="D97" s="213" t="s">
        <v>208</v>
      </c>
      <c r="E97" s="214" t="s">
        <v>1791</v>
      </c>
      <c r="F97" s="215" t="s">
        <v>1792</v>
      </c>
      <c r="G97" s="216" t="s">
        <v>267</v>
      </c>
      <c r="H97" s="217">
        <v>2.5649999999999999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1793</v>
      </c>
    </row>
    <row r="98" s="2" customFormat="1">
      <c r="A98" s="39"/>
      <c r="B98" s="40"/>
      <c r="C98" s="41"/>
      <c r="D98" s="226" t="s">
        <v>215</v>
      </c>
      <c r="E98" s="41"/>
      <c r="F98" s="227" t="s">
        <v>1794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1795</v>
      </c>
      <c r="G99" s="236"/>
      <c r="H99" s="240">
        <v>2.5649999999999999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24.15" customHeight="1">
      <c r="A100" s="39"/>
      <c r="B100" s="40"/>
      <c r="C100" s="213" t="s">
        <v>83</v>
      </c>
      <c r="D100" s="213" t="s">
        <v>208</v>
      </c>
      <c r="E100" s="214" t="s">
        <v>1796</v>
      </c>
      <c r="F100" s="215" t="s">
        <v>1797</v>
      </c>
      <c r="G100" s="216" t="s">
        <v>267</v>
      </c>
      <c r="H100" s="217">
        <v>2.5649999999999999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1798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1799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2" customFormat="1" ht="37.8" customHeight="1">
      <c r="A102" s="39"/>
      <c r="B102" s="40"/>
      <c r="C102" s="213" t="s">
        <v>126</v>
      </c>
      <c r="D102" s="213" t="s">
        <v>208</v>
      </c>
      <c r="E102" s="214" t="s">
        <v>276</v>
      </c>
      <c r="F102" s="215" t="s">
        <v>277</v>
      </c>
      <c r="G102" s="216" t="s">
        <v>267</v>
      </c>
      <c r="H102" s="217">
        <v>2.5649999999999999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149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149</v>
      </c>
      <c r="BM102" s="224" t="s">
        <v>1800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279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1801</v>
      </c>
      <c r="G104" s="236"/>
      <c r="H104" s="240">
        <v>2.5649999999999999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79</v>
      </c>
      <c r="AY104" s="246" t="s">
        <v>205</v>
      </c>
    </row>
    <row r="105" s="2" customFormat="1" ht="37.8" customHeight="1">
      <c r="A105" s="39"/>
      <c r="B105" s="40"/>
      <c r="C105" s="213" t="s">
        <v>149</v>
      </c>
      <c r="D105" s="213" t="s">
        <v>208</v>
      </c>
      <c r="E105" s="214" t="s">
        <v>281</v>
      </c>
      <c r="F105" s="215" t="s">
        <v>282</v>
      </c>
      <c r="G105" s="216" t="s">
        <v>267</v>
      </c>
      <c r="H105" s="217">
        <v>76.950000000000003</v>
      </c>
      <c r="I105" s="218"/>
      <c r="J105" s="219">
        <f>ROUND(I105*H105,2)</f>
        <v>0</v>
      </c>
      <c r="K105" s="215" t="s">
        <v>212</v>
      </c>
      <c r="L105" s="45"/>
      <c r="M105" s="220" t="s">
        <v>19</v>
      </c>
      <c r="N105" s="221" t="s">
        <v>46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149</v>
      </c>
      <c r="AT105" s="224" t="s">
        <v>208</v>
      </c>
      <c r="AU105" s="224" t="s">
        <v>83</v>
      </c>
      <c r="AY105" s="18" t="s">
        <v>205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149</v>
      </c>
      <c r="BM105" s="224" t="s">
        <v>1802</v>
      </c>
    </row>
    <row r="106" s="2" customFormat="1">
      <c r="A106" s="39"/>
      <c r="B106" s="40"/>
      <c r="C106" s="41"/>
      <c r="D106" s="226" t="s">
        <v>215</v>
      </c>
      <c r="E106" s="41"/>
      <c r="F106" s="227" t="s">
        <v>284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215</v>
      </c>
      <c r="AU106" s="18" t="s">
        <v>83</v>
      </c>
    </row>
    <row r="107" s="13" customFormat="1">
      <c r="A107" s="13"/>
      <c r="B107" s="235"/>
      <c r="C107" s="236"/>
      <c r="D107" s="237" t="s">
        <v>250</v>
      </c>
      <c r="E107" s="236"/>
      <c r="F107" s="239" t="s">
        <v>1803</v>
      </c>
      <c r="G107" s="236"/>
      <c r="H107" s="240">
        <v>76.950000000000003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250</v>
      </c>
      <c r="AU107" s="246" t="s">
        <v>83</v>
      </c>
      <c r="AV107" s="13" t="s">
        <v>83</v>
      </c>
      <c r="AW107" s="13" t="s">
        <v>4</v>
      </c>
      <c r="AX107" s="13" t="s">
        <v>79</v>
      </c>
      <c r="AY107" s="246" t="s">
        <v>205</v>
      </c>
    </row>
    <row r="108" s="2" customFormat="1" ht="24.15" customHeight="1">
      <c r="A108" s="39"/>
      <c r="B108" s="40"/>
      <c r="C108" s="213" t="s">
        <v>204</v>
      </c>
      <c r="D108" s="213" t="s">
        <v>208</v>
      </c>
      <c r="E108" s="214" t="s">
        <v>287</v>
      </c>
      <c r="F108" s="215" t="s">
        <v>288</v>
      </c>
      <c r="G108" s="216" t="s">
        <v>267</v>
      </c>
      <c r="H108" s="217">
        <v>2.5649999999999999</v>
      </c>
      <c r="I108" s="218"/>
      <c r="J108" s="219">
        <f>ROUND(I108*H108,2)</f>
        <v>0</v>
      </c>
      <c r="K108" s="215" t="s">
        <v>212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149</v>
      </c>
      <c r="AT108" s="224" t="s">
        <v>208</v>
      </c>
      <c r="AU108" s="224" t="s">
        <v>83</v>
      </c>
      <c r="AY108" s="18" t="s">
        <v>205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149</v>
      </c>
      <c r="BM108" s="224" t="s">
        <v>1804</v>
      </c>
    </row>
    <row r="109" s="2" customFormat="1">
      <c r="A109" s="39"/>
      <c r="B109" s="40"/>
      <c r="C109" s="41"/>
      <c r="D109" s="226" t="s">
        <v>215</v>
      </c>
      <c r="E109" s="41"/>
      <c r="F109" s="227" t="s">
        <v>290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215</v>
      </c>
      <c r="AU109" s="18" t="s">
        <v>83</v>
      </c>
    </row>
    <row r="110" s="2" customFormat="1" ht="24.15" customHeight="1">
      <c r="A110" s="39"/>
      <c r="B110" s="40"/>
      <c r="C110" s="213" t="s">
        <v>275</v>
      </c>
      <c r="D110" s="213" t="s">
        <v>208</v>
      </c>
      <c r="E110" s="214" t="s">
        <v>305</v>
      </c>
      <c r="F110" s="215" t="s">
        <v>306</v>
      </c>
      <c r="G110" s="216" t="s">
        <v>267</v>
      </c>
      <c r="H110" s="217">
        <v>2.5649999999999999</v>
      </c>
      <c r="I110" s="218"/>
      <c r="J110" s="219">
        <f>ROUND(I110*H110,2)</f>
        <v>0</v>
      </c>
      <c r="K110" s="215" t="s">
        <v>212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149</v>
      </c>
      <c r="AT110" s="224" t="s">
        <v>208</v>
      </c>
      <c r="AU110" s="224" t="s">
        <v>83</v>
      </c>
      <c r="AY110" s="18" t="s">
        <v>205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149</v>
      </c>
      <c r="BM110" s="224" t="s">
        <v>1805</v>
      </c>
    </row>
    <row r="111" s="2" customFormat="1">
      <c r="A111" s="39"/>
      <c r="B111" s="40"/>
      <c r="C111" s="41"/>
      <c r="D111" s="226" t="s">
        <v>215</v>
      </c>
      <c r="E111" s="41"/>
      <c r="F111" s="227" t="s">
        <v>308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83</v>
      </c>
    </row>
    <row r="112" s="12" customFormat="1" ht="22.8" customHeight="1">
      <c r="A112" s="12"/>
      <c r="B112" s="197"/>
      <c r="C112" s="198"/>
      <c r="D112" s="199" t="s">
        <v>74</v>
      </c>
      <c r="E112" s="211" t="s">
        <v>83</v>
      </c>
      <c r="F112" s="211" t="s">
        <v>1806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SUM(P113:P120)</f>
        <v>0</v>
      </c>
      <c r="Q112" s="205"/>
      <c r="R112" s="206">
        <f>SUM(R113:R120)</f>
        <v>8.6583514999999984</v>
      </c>
      <c r="S112" s="205"/>
      <c r="T112" s="207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79</v>
      </c>
      <c r="AT112" s="209" t="s">
        <v>74</v>
      </c>
      <c r="AU112" s="209" t="s">
        <v>79</v>
      </c>
      <c r="AY112" s="208" t="s">
        <v>205</v>
      </c>
      <c r="BK112" s="210">
        <f>SUM(BK113:BK120)</f>
        <v>0</v>
      </c>
    </row>
    <row r="113" s="2" customFormat="1" ht="21.75" customHeight="1">
      <c r="A113" s="39"/>
      <c r="B113" s="40"/>
      <c r="C113" s="213" t="s">
        <v>280</v>
      </c>
      <c r="D113" s="213" t="s">
        <v>208</v>
      </c>
      <c r="E113" s="214" t="s">
        <v>1807</v>
      </c>
      <c r="F113" s="215" t="s">
        <v>1808</v>
      </c>
      <c r="G113" s="216" t="s">
        <v>267</v>
      </c>
      <c r="H113" s="217">
        <v>3.4500000000000002</v>
      </c>
      <c r="I113" s="218"/>
      <c r="J113" s="219">
        <f>ROUND(I113*H113,2)</f>
        <v>0</v>
      </c>
      <c r="K113" s="215" t="s">
        <v>212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2.5018699999999998</v>
      </c>
      <c r="R113" s="222">
        <f>Q113*H113</f>
        <v>8.6314514999999989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149</v>
      </c>
      <c r="AT113" s="224" t="s">
        <v>208</v>
      </c>
      <c r="AU113" s="224" t="s">
        <v>83</v>
      </c>
      <c r="AY113" s="18" t="s">
        <v>205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149</v>
      </c>
      <c r="BM113" s="224" t="s">
        <v>1809</v>
      </c>
    </row>
    <row r="114" s="2" customFormat="1">
      <c r="A114" s="39"/>
      <c r="B114" s="40"/>
      <c r="C114" s="41"/>
      <c r="D114" s="226" t="s">
        <v>215</v>
      </c>
      <c r="E114" s="41"/>
      <c r="F114" s="227" t="s">
        <v>1810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83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1811</v>
      </c>
      <c r="G115" s="236"/>
      <c r="H115" s="240">
        <v>3.4500000000000002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79</v>
      </c>
      <c r="AY115" s="246" t="s">
        <v>205</v>
      </c>
    </row>
    <row r="116" s="2" customFormat="1" ht="16.5" customHeight="1">
      <c r="A116" s="39"/>
      <c r="B116" s="40"/>
      <c r="C116" s="213" t="s">
        <v>286</v>
      </c>
      <c r="D116" s="213" t="s">
        <v>208</v>
      </c>
      <c r="E116" s="214" t="s">
        <v>1812</v>
      </c>
      <c r="F116" s="215" t="s">
        <v>1813</v>
      </c>
      <c r="G116" s="216" t="s">
        <v>247</v>
      </c>
      <c r="H116" s="217">
        <v>10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0.0026900000000000001</v>
      </c>
      <c r="R116" s="222">
        <f>Q116*H116</f>
        <v>0.0269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1814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1815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13" customFormat="1">
      <c r="A118" s="13"/>
      <c r="B118" s="235"/>
      <c r="C118" s="236"/>
      <c r="D118" s="237" t="s">
        <v>250</v>
      </c>
      <c r="E118" s="238" t="s">
        <v>19</v>
      </c>
      <c r="F118" s="239" t="s">
        <v>1816</v>
      </c>
      <c r="G118" s="236"/>
      <c r="H118" s="240">
        <v>10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250</v>
      </c>
      <c r="AU118" s="246" t="s">
        <v>83</v>
      </c>
      <c r="AV118" s="13" t="s">
        <v>83</v>
      </c>
      <c r="AW118" s="13" t="s">
        <v>36</v>
      </c>
      <c r="AX118" s="13" t="s">
        <v>79</v>
      </c>
      <c r="AY118" s="246" t="s">
        <v>205</v>
      </c>
    </row>
    <row r="119" s="2" customFormat="1" ht="16.5" customHeight="1">
      <c r="A119" s="39"/>
      <c r="B119" s="40"/>
      <c r="C119" s="213" t="s">
        <v>291</v>
      </c>
      <c r="D119" s="213" t="s">
        <v>208</v>
      </c>
      <c r="E119" s="214" t="s">
        <v>1817</v>
      </c>
      <c r="F119" s="215" t="s">
        <v>1818</v>
      </c>
      <c r="G119" s="216" t="s">
        <v>247</v>
      </c>
      <c r="H119" s="217">
        <v>10</v>
      </c>
      <c r="I119" s="218"/>
      <c r="J119" s="219">
        <f>ROUND(I119*H119,2)</f>
        <v>0</v>
      </c>
      <c r="K119" s="215" t="s">
        <v>212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149</v>
      </c>
      <c r="AT119" s="224" t="s">
        <v>208</v>
      </c>
      <c r="AU119" s="224" t="s">
        <v>83</v>
      </c>
      <c r="AY119" s="18" t="s">
        <v>205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149</v>
      </c>
      <c r="BM119" s="224" t="s">
        <v>1819</v>
      </c>
    </row>
    <row r="120" s="2" customFormat="1">
      <c r="A120" s="39"/>
      <c r="B120" s="40"/>
      <c r="C120" s="41"/>
      <c r="D120" s="226" t="s">
        <v>215</v>
      </c>
      <c r="E120" s="41"/>
      <c r="F120" s="227" t="s">
        <v>1820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215</v>
      </c>
      <c r="AU120" s="18" t="s">
        <v>83</v>
      </c>
    </row>
    <row r="121" s="12" customFormat="1" ht="22.8" customHeight="1">
      <c r="A121" s="12"/>
      <c r="B121" s="197"/>
      <c r="C121" s="198"/>
      <c r="D121" s="199" t="s">
        <v>74</v>
      </c>
      <c r="E121" s="211" t="s">
        <v>126</v>
      </c>
      <c r="F121" s="211" t="s">
        <v>1821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SUM(P122:P137)</f>
        <v>0</v>
      </c>
      <c r="Q121" s="205"/>
      <c r="R121" s="206">
        <f>SUM(R122:R137)</f>
        <v>1.6273999999999997</v>
      </c>
      <c r="S121" s="205"/>
      <c r="T121" s="207">
        <f>SUM(T122:T137)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79</v>
      </c>
      <c r="AT121" s="209" t="s">
        <v>74</v>
      </c>
      <c r="AU121" s="209" t="s">
        <v>79</v>
      </c>
      <c r="AY121" s="208" t="s">
        <v>205</v>
      </c>
      <c r="BK121" s="210">
        <f>SUM(BK122:BK137)</f>
        <v>0</v>
      </c>
    </row>
    <row r="122" s="2" customFormat="1" ht="24.15" customHeight="1">
      <c r="A122" s="39"/>
      <c r="B122" s="40"/>
      <c r="C122" s="213" t="s">
        <v>297</v>
      </c>
      <c r="D122" s="213" t="s">
        <v>208</v>
      </c>
      <c r="E122" s="214" t="s">
        <v>1822</v>
      </c>
      <c r="F122" s="215" t="s">
        <v>1823</v>
      </c>
      <c r="G122" s="216" t="s">
        <v>366</v>
      </c>
      <c r="H122" s="217">
        <v>9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0.17488999999999999</v>
      </c>
      <c r="R122" s="222">
        <f>Q122*H122</f>
        <v>1.5740099999999999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1824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1825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2" customFormat="1" ht="16.5" customHeight="1">
      <c r="A124" s="39"/>
      <c r="B124" s="40"/>
      <c r="C124" s="258" t="s">
        <v>304</v>
      </c>
      <c r="D124" s="258" t="s">
        <v>298</v>
      </c>
      <c r="E124" s="259" t="s">
        <v>1826</v>
      </c>
      <c r="F124" s="260" t="s">
        <v>1827</v>
      </c>
      <c r="G124" s="261" t="s">
        <v>366</v>
      </c>
      <c r="H124" s="262">
        <v>5</v>
      </c>
      <c r="I124" s="263"/>
      <c r="J124" s="264">
        <f>ROUND(I124*H124,2)</f>
        <v>0</v>
      </c>
      <c r="K124" s="260" t="s">
        <v>212</v>
      </c>
      <c r="L124" s="265"/>
      <c r="M124" s="266" t="s">
        <v>19</v>
      </c>
      <c r="N124" s="267" t="s">
        <v>46</v>
      </c>
      <c r="O124" s="85"/>
      <c r="P124" s="222">
        <f>O124*H124</f>
        <v>0</v>
      </c>
      <c r="Q124" s="222">
        <v>0.0043</v>
      </c>
      <c r="R124" s="222">
        <f>Q124*H124</f>
        <v>0.021499999999999998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286</v>
      </c>
      <c r="AT124" s="224" t="s">
        <v>298</v>
      </c>
      <c r="AU124" s="224" t="s">
        <v>83</v>
      </c>
      <c r="AY124" s="18" t="s">
        <v>205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149</v>
      </c>
      <c r="BM124" s="224" t="s">
        <v>1828</v>
      </c>
    </row>
    <row r="125" s="2" customFormat="1" ht="16.5" customHeight="1">
      <c r="A125" s="39"/>
      <c r="B125" s="40"/>
      <c r="C125" s="258" t="s">
        <v>309</v>
      </c>
      <c r="D125" s="258" t="s">
        <v>298</v>
      </c>
      <c r="E125" s="259" t="s">
        <v>1829</v>
      </c>
      <c r="F125" s="260" t="s">
        <v>1830</v>
      </c>
      <c r="G125" s="261" t="s">
        <v>366</v>
      </c>
      <c r="H125" s="262">
        <v>4</v>
      </c>
      <c r="I125" s="263"/>
      <c r="J125" s="264">
        <f>ROUND(I125*H125,2)</f>
        <v>0</v>
      </c>
      <c r="K125" s="260" t="s">
        <v>212</v>
      </c>
      <c r="L125" s="265"/>
      <c r="M125" s="266" t="s">
        <v>19</v>
      </c>
      <c r="N125" s="267" t="s">
        <v>46</v>
      </c>
      <c r="O125" s="85"/>
      <c r="P125" s="222">
        <f>O125*H125</f>
        <v>0</v>
      </c>
      <c r="Q125" s="222">
        <v>0.0027000000000000001</v>
      </c>
      <c r="R125" s="222">
        <f>Q125*H125</f>
        <v>0.010800000000000001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286</v>
      </c>
      <c r="AT125" s="224" t="s">
        <v>298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1831</v>
      </c>
    </row>
    <row r="126" s="2" customFormat="1" ht="16.5" customHeight="1">
      <c r="A126" s="39"/>
      <c r="B126" s="40"/>
      <c r="C126" s="213" t="s">
        <v>316</v>
      </c>
      <c r="D126" s="213" t="s">
        <v>208</v>
      </c>
      <c r="E126" s="214" t="s">
        <v>1832</v>
      </c>
      <c r="F126" s="215" t="s">
        <v>1833</v>
      </c>
      <c r="G126" s="216" t="s">
        <v>260</v>
      </c>
      <c r="H126" s="217">
        <v>15</v>
      </c>
      <c r="I126" s="218"/>
      <c r="J126" s="219">
        <f>ROUND(I126*H126,2)</f>
        <v>0</v>
      </c>
      <c r="K126" s="215" t="s">
        <v>212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149</v>
      </c>
      <c r="AT126" s="224" t="s">
        <v>208</v>
      </c>
      <c r="AU126" s="224" t="s">
        <v>83</v>
      </c>
      <c r="AY126" s="18" t="s">
        <v>205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149</v>
      </c>
      <c r="BM126" s="224" t="s">
        <v>1834</v>
      </c>
    </row>
    <row r="127" s="2" customFormat="1">
      <c r="A127" s="39"/>
      <c r="B127" s="40"/>
      <c r="C127" s="41"/>
      <c r="D127" s="226" t="s">
        <v>215</v>
      </c>
      <c r="E127" s="41"/>
      <c r="F127" s="227" t="s">
        <v>1835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215</v>
      </c>
      <c r="AU127" s="18" t="s">
        <v>83</v>
      </c>
    </row>
    <row r="128" s="2" customFormat="1" ht="16.5" customHeight="1">
      <c r="A128" s="39"/>
      <c r="B128" s="40"/>
      <c r="C128" s="258" t="s">
        <v>322</v>
      </c>
      <c r="D128" s="258" t="s">
        <v>298</v>
      </c>
      <c r="E128" s="259" t="s">
        <v>1836</v>
      </c>
      <c r="F128" s="260" t="s">
        <v>1837</v>
      </c>
      <c r="G128" s="261" t="s">
        <v>260</v>
      </c>
      <c r="H128" s="262">
        <v>15.75</v>
      </c>
      <c r="I128" s="263"/>
      <c r="J128" s="264">
        <f>ROUND(I128*H128,2)</f>
        <v>0</v>
      </c>
      <c r="K128" s="260" t="s">
        <v>212</v>
      </c>
      <c r="L128" s="265"/>
      <c r="M128" s="266" t="s">
        <v>19</v>
      </c>
      <c r="N128" s="267" t="s">
        <v>46</v>
      </c>
      <c r="O128" s="85"/>
      <c r="P128" s="222">
        <f>O128*H128</f>
        <v>0</v>
      </c>
      <c r="Q128" s="222">
        <v>0.0011999999999999999</v>
      </c>
      <c r="R128" s="222">
        <f>Q128*H128</f>
        <v>0.018899999999999997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286</v>
      </c>
      <c r="AT128" s="224" t="s">
        <v>298</v>
      </c>
      <c r="AU128" s="224" t="s">
        <v>83</v>
      </c>
      <c r="AY128" s="18" t="s">
        <v>205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149</v>
      </c>
      <c r="BM128" s="224" t="s">
        <v>1838</v>
      </c>
    </row>
    <row r="129" s="13" customFormat="1">
      <c r="A129" s="13"/>
      <c r="B129" s="235"/>
      <c r="C129" s="236"/>
      <c r="D129" s="237" t="s">
        <v>250</v>
      </c>
      <c r="E129" s="236"/>
      <c r="F129" s="239" t="s">
        <v>1839</v>
      </c>
      <c r="G129" s="236"/>
      <c r="H129" s="240">
        <v>15.75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250</v>
      </c>
      <c r="AU129" s="246" t="s">
        <v>83</v>
      </c>
      <c r="AV129" s="13" t="s">
        <v>83</v>
      </c>
      <c r="AW129" s="13" t="s">
        <v>4</v>
      </c>
      <c r="AX129" s="13" t="s">
        <v>79</v>
      </c>
      <c r="AY129" s="246" t="s">
        <v>205</v>
      </c>
    </row>
    <row r="130" s="2" customFormat="1" ht="16.5" customHeight="1">
      <c r="A130" s="39"/>
      <c r="B130" s="40"/>
      <c r="C130" s="213" t="s">
        <v>8</v>
      </c>
      <c r="D130" s="213" t="s">
        <v>208</v>
      </c>
      <c r="E130" s="214" t="s">
        <v>1840</v>
      </c>
      <c r="F130" s="215" t="s">
        <v>1841</v>
      </c>
      <c r="G130" s="216" t="s">
        <v>260</v>
      </c>
      <c r="H130" s="217">
        <v>60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1842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1843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1844</v>
      </c>
      <c r="G132" s="236"/>
      <c r="H132" s="240">
        <v>60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79</v>
      </c>
      <c r="AY132" s="246" t="s">
        <v>205</v>
      </c>
    </row>
    <row r="133" s="2" customFormat="1" ht="16.5" customHeight="1">
      <c r="A133" s="39"/>
      <c r="B133" s="40"/>
      <c r="C133" s="258" t="s">
        <v>334</v>
      </c>
      <c r="D133" s="258" t="s">
        <v>298</v>
      </c>
      <c r="E133" s="259" t="s">
        <v>1845</v>
      </c>
      <c r="F133" s="260" t="s">
        <v>1846</v>
      </c>
      <c r="G133" s="261" t="s">
        <v>260</v>
      </c>
      <c r="H133" s="262">
        <v>47.25</v>
      </c>
      <c r="I133" s="263"/>
      <c r="J133" s="264">
        <f>ROUND(I133*H133,2)</f>
        <v>0</v>
      </c>
      <c r="K133" s="260" t="s">
        <v>212</v>
      </c>
      <c r="L133" s="265"/>
      <c r="M133" s="266" t="s">
        <v>19</v>
      </c>
      <c r="N133" s="267" t="s">
        <v>46</v>
      </c>
      <c r="O133" s="85"/>
      <c r="P133" s="222">
        <f>O133*H133</f>
        <v>0</v>
      </c>
      <c r="Q133" s="222">
        <v>4.0000000000000003E-05</v>
      </c>
      <c r="R133" s="222">
        <f>Q133*H133</f>
        <v>0.0018900000000000002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286</v>
      </c>
      <c r="AT133" s="224" t="s">
        <v>298</v>
      </c>
      <c r="AU133" s="224" t="s">
        <v>83</v>
      </c>
      <c r="AY133" s="18" t="s">
        <v>205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149</v>
      </c>
      <c r="BM133" s="224" t="s">
        <v>1847</v>
      </c>
    </row>
    <row r="134" s="13" customFormat="1">
      <c r="A134" s="13"/>
      <c r="B134" s="235"/>
      <c r="C134" s="236"/>
      <c r="D134" s="237" t="s">
        <v>250</v>
      </c>
      <c r="E134" s="236"/>
      <c r="F134" s="239" t="s">
        <v>1848</v>
      </c>
      <c r="G134" s="236"/>
      <c r="H134" s="240">
        <v>47.25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250</v>
      </c>
      <c r="AU134" s="246" t="s">
        <v>83</v>
      </c>
      <c r="AV134" s="13" t="s">
        <v>83</v>
      </c>
      <c r="AW134" s="13" t="s">
        <v>4</v>
      </c>
      <c r="AX134" s="13" t="s">
        <v>79</v>
      </c>
      <c r="AY134" s="246" t="s">
        <v>205</v>
      </c>
    </row>
    <row r="135" s="2" customFormat="1" ht="16.5" customHeight="1">
      <c r="A135" s="39"/>
      <c r="B135" s="40"/>
      <c r="C135" s="258" t="s">
        <v>339</v>
      </c>
      <c r="D135" s="258" t="s">
        <v>298</v>
      </c>
      <c r="E135" s="259" t="s">
        <v>1849</v>
      </c>
      <c r="F135" s="260" t="s">
        <v>1850</v>
      </c>
      <c r="G135" s="261" t="s">
        <v>260</v>
      </c>
      <c r="H135" s="262">
        <v>15</v>
      </c>
      <c r="I135" s="263"/>
      <c r="J135" s="264">
        <f>ROUND(I135*H135,2)</f>
        <v>0</v>
      </c>
      <c r="K135" s="260" t="s">
        <v>212</v>
      </c>
      <c r="L135" s="265"/>
      <c r="M135" s="266" t="s">
        <v>19</v>
      </c>
      <c r="N135" s="267" t="s">
        <v>46</v>
      </c>
      <c r="O135" s="85"/>
      <c r="P135" s="222">
        <f>O135*H135</f>
        <v>0</v>
      </c>
      <c r="Q135" s="222">
        <v>2.0000000000000002E-05</v>
      </c>
      <c r="R135" s="222">
        <f>Q135*H135</f>
        <v>0.00030000000000000003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286</v>
      </c>
      <c r="AT135" s="224" t="s">
        <v>298</v>
      </c>
      <c r="AU135" s="224" t="s">
        <v>83</v>
      </c>
      <c r="AY135" s="18" t="s">
        <v>205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149</v>
      </c>
      <c r="BM135" s="224" t="s">
        <v>1851</v>
      </c>
    </row>
    <row r="136" s="2" customFormat="1" ht="21.75" customHeight="1">
      <c r="A136" s="39"/>
      <c r="B136" s="40"/>
      <c r="C136" s="213" t="s">
        <v>344</v>
      </c>
      <c r="D136" s="213" t="s">
        <v>208</v>
      </c>
      <c r="E136" s="214" t="s">
        <v>1852</v>
      </c>
      <c r="F136" s="215" t="s">
        <v>1853</v>
      </c>
      <c r="G136" s="216" t="s">
        <v>260</v>
      </c>
      <c r="H136" s="217">
        <v>45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1854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1855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2" customFormat="1" ht="22.8" customHeight="1">
      <c r="A138" s="12"/>
      <c r="B138" s="197"/>
      <c r="C138" s="198"/>
      <c r="D138" s="199" t="s">
        <v>74</v>
      </c>
      <c r="E138" s="211" t="s">
        <v>291</v>
      </c>
      <c r="F138" s="211" t="s">
        <v>369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0</v>
      </c>
      <c r="S138" s="205"/>
      <c r="T138" s="207">
        <f>SUM(T139:T145)</f>
        <v>2.29982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79</v>
      </c>
      <c r="AT138" s="209" t="s">
        <v>74</v>
      </c>
      <c r="AU138" s="209" t="s">
        <v>79</v>
      </c>
      <c r="AY138" s="208" t="s">
        <v>205</v>
      </c>
      <c r="BK138" s="210">
        <f>SUM(BK139:BK145)</f>
        <v>0</v>
      </c>
    </row>
    <row r="139" s="2" customFormat="1" ht="16.5" customHeight="1">
      <c r="A139" s="39"/>
      <c r="B139" s="40"/>
      <c r="C139" s="213" t="s">
        <v>350</v>
      </c>
      <c r="D139" s="213" t="s">
        <v>208</v>
      </c>
      <c r="E139" s="214" t="s">
        <v>1856</v>
      </c>
      <c r="F139" s="215" t="s">
        <v>1857</v>
      </c>
      <c r="G139" s="216" t="s">
        <v>267</v>
      </c>
      <c r="H139" s="217">
        <v>1.125</v>
      </c>
      <c r="I139" s="218"/>
      <c r="J139" s="219">
        <f>ROUND(I139*H139,2)</f>
        <v>0</v>
      </c>
      <c r="K139" s="215" t="s">
        <v>212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2</v>
      </c>
      <c r="T139" s="223">
        <f>S139*H139</f>
        <v>2.25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149</v>
      </c>
      <c r="AT139" s="224" t="s">
        <v>208</v>
      </c>
      <c r="AU139" s="224" t="s">
        <v>83</v>
      </c>
      <c r="AY139" s="18" t="s">
        <v>205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149</v>
      </c>
      <c r="BM139" s="224" t="s">
        <v>1858</v>
      </c>
    </row>
    <row r="140" s="2" customFormat="1">
      <c r="A140" s="39"/>
      <c r="B140" s="40"/>
      <c r="C140" s="41"/>
      <c r="D140" s="226" t="s">
        <v>215</v>
      </c>
      <c r="E140" s="41"/>
      <c r="F140" s="227" t="s">
        <v>1859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215</v>
      </c>
      <c r="AU140" s="18" t="s">
        <v>83</v>
      </c>
    </row>
    <row r="141" s="13" customFormat="1">
      <c r="A141" s="13"/>
      <c r="B141" s="235"/>
      <c r="C141" s="236"/>
      <c r="D141" s="237" t="s">
        <v>250</v>
      </c>
      <c r="E141" s="238" t="s">
        <v>19</v>
      </c>
      <c r="F141" s="239" t="s">
        <v>1860</v>
      </c>
      <c r="G141" s="236"/>
      <c r="H141" s="240">
        <v>1.125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250</v>
      </c>
      <c r="AU141" s="246" t="s">
        <v>83</v>
      </c>
      <c r="AV141" s="13" t="s">
        <v>83</v>
      </c>
      <c r="AW141" s="13" t="s">
        <v>36</v>
      </c>
      <c r="AX141" s="13" t="s">
        <v>79</v>
      </c>
      <c r="AY141" s="246" t="s">
        <v>205</v>
      </c>
    </row>
    <row r="142" s="2" customFormat="1" ht="21.75" customHeight="1">
      <c r="A142" s="39"/>
      <c r="B142" s="40"/>
      <c r="C142" s="213" t="s">
        <v>357</v>
      </c>
      <c r="D142" s="213" t="s">
        <v>208</v>
      </c>
      <c r="E142" s="214" t="s">
        <v>1861</v>
      </c>
      <c r="F142" s="215" t="s">
        <v>1862</v>
      </c>
      <c r="G142" s="216" t="s">
        <v>366</v>
      </c>
      <c r="H142" s="217">
        <v>4</v>
      </c>
      <c r="I142" s="218"/>
      <c r="J142" s="219">
        <f>ROUND(I142*H142,2)</f>
        <v>0</v>
      </c>
      <c r="K142" s="215" t="s">
        <v>212</v>
      </c>
      <c r="L142" s="45"/>
      <c r="M142" s="220" t="s">
        <v>19</v>
      </c>
      <c r="N142" s="221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0.0080000000000000002</v>
      </c>
      <c r="T142" s="223">
        <f>S142*H142</f>
        <v>0.032000000000000001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149</v>
      </c>
      <c r="AT142" s="224" t="s">
        <v>208</v>
      </c>
      <c r="AU142" s="224" t="s">
        <v>83</v>
      </c>
      <c r="AY142" s="18" t="s">
        <v>205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149</v>
      </c>
      <c r="BM142" s="224" t="s">
        <v>1863</v>
      </c>
    </row>
    <row r="143" s="2" customFormat="1">
      <c r="A143" s="39"/>
      <c r="B143" s="40"/>
      <c r="C143" s="41"/>
      <c r="D143" s="226" t="s">
        <v>215</v>
      </c>
      <c r="E143" s="41"/>
      <c r="F143" s="227" t="s">
        <v>1864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215</v>
      </c>
      <c r="AU143" s="18" t="s">
        <v>83</v>
      </c>
    </row>
    <row r="144" s="2" customFormat="1" ht="16.5" customHeight="1">
      <c r="A144" s="39"/>
      <c r="B144" s="40"/>
      <c r="C144" s="213" t="s">
        <v>7</v>
      </c>
      <c r="D144" s="213" t="s">
        <v>208</v>
      </c>
      <c r="E144" s="214" t="s">
        <v>1865</v>
      </c>
      <c r="F144" s="215" t="s">
        <v>1866</v>
      </c>
      <c r="G144" s="216" t="s">
        <v>260</v>
      </c>
      <c r="H144" s="217">
        <v>9</v>
      </c>
      <c r="I144" s="218"/>
      <c r="J144" s="219">
        <f>ROUND(I144*H144,2)</f>
        <v>0</v>
      </c>
      <c r="K144" s="215" t="s">
        <v>212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0.00198</v>
      </c>
      <c r="T144" s="223">
        <f>S144*H144</f>
        <v>0.017819999999999999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149</v>
      </c>
      <c r="AT144" s="224" t="s">
        <v>208</v>
      </c>
      <c r="AU144" s="224" t="s">
        <v>83</v>
      </c>
      <c r="AY144" s="18" t="s">
        <v>205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149</v>
      </c>
      <c r="BM144" s="224" t="s">
        <v>1867</v>
      </c>
    </row>
    <row r="145" s="2" customFormat="1">
      <c r="A145" s="39"/>
      <c r="B145" s="40"/>
      <c r="C145" s="41"/>
      <c r="D145" s="226" t="s">
        <v>215</v>
      </c>
      <c r="E145" s="41"/>
      <c r="F145" s="227" t="s">
        <v>1868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215</v>
      </c>
      <c r="AU145" s="18" t="s">
        <v>83</v>
      </c>
    </row>
    <row r="146" s="12" customFormat="1" ht="22.8" customHeight="1">
      <c r="A146" s="12"/>
      <c r="B146" s="197"/>
      <c r="C146" s="198"/>
      <c r="D146" s="199" t="s">
        <v>74</v>
      </c>
      <c r="E146" s="211" t="s">
        <v>416</v>
      </c>
      <c r="F146" s="211" t="s">
        <v>417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SUM(P147:P153)</f>
        <v>0</v>
      </c>
      <c r="Q146" s="205"/>
      <c r="R146" s="206">
        <f>SUM(R147:R153)</f>
        <v>0</v>
      </c>
      <c r="S146" s="205"/>
      <c r="T146" s="207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74</v>
      </c>
      <c r="AU146" s="209" t="s">
        <v>79</v>
      </c>
      <c r="AY146" s="208" t="s">
        <v>205</v>
      </c>
      <c r="BK146" s="210">
        <f>SUM(BK147:BK153)</f>
        <v>0</v>
      </c>
    </row>
    <row r="147" s="2" customFormat="1" ht="24.15" customHeight="1">
      <c r="A147" s="39"/>
      <c r="B147" s="40"/>
      <c r="C147" s="213" t="s">
        <v>370</v>
      </c>
      <c r="D147" s="213" t="s">
        <v>208</v>
      </c>
      <c r="E147" s="214" t="s">
        <v>419</v>
      </c>
      <c r="F147" s="215" t="s">
        <v>420</v>
      </c>
      <c r="G147" s="216" t="s">
        <v>301</v>
      </c>
      <c r="H147" s="217">
        <v>2.2999999999999998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1869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422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2" customFormat="1" ht="24.15" customHeight="1">
      <c r="A149" s="39"/>
      <c r="B149" s="40"/>
      <c r="C149" s="213" t="s">
        <v>376</v>
      </c>
      <c r="D149" s="213" t="s">
        <v>208</v>
      </c>
      <c r="E149" s="214" t="s">
        <v>426</v>
      </c>
      <c r="F149" s="215" t="s">
        <v>427</v>
      </c>
      <c r="G149" s="216" t="s">
        <v>301</v>
      </c>
      <c r="H149" s="217">
        <v>89.700000000000003</v>
      </c>
      <c r="I149" s="218"/>
      <c r="J149" s="219">
        <f>ROUND(I149*H149,2)</f>
        <v>0</v>
      </c>
      <c r="K149" s="215" t="s">
        <v>212</v>
      </c>
      <c r="L149" s="45"/>
      <c r="M149" s="220" t="s">
        <v>19</v>
      </c>
      <c r="N149" s="221" t="s">
        <v>46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149</v>
      </c>
      <c r="AT149" s="224" t="s">
        <v>208</v>
      </c>
      <c r="AU149" s="224" t="s">
        <v>83</v>
      </c>
      <c r="AY149" s="18" t="s">
        <v>205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149</v>
      </c>
      <c r="BM149" s="224" t="s">
        <v>1870</v>
      </c>
    </row>
    <row r="150" s="2" customFormat="1">
      <c r="A150" s="39"/>
      <c r="B150" s="40"/>
      <c r="C150" s="41"/>
      <c r="D150" s="226" t="s">
        <v>215</v>
      </c>
      <c r="E150" s="41"/>
      <c r="F150" s="227" t="s">
        <v>429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215</v>
      </c>
      <c r="AU150" s="18" t="s">
        <v>83</v>
      </c>
    </row>
    <row r="151" s="13" customFormat="1">
      <c r="A151" s="13"/>
      <c r="B151" s="235"/>
      <c r="C151" s="236"/>
      <c r="D151" s="237" t="s">
        <v>250</v>
      </c>
      <c r="E151" s="236"/>
      <c r="F151" s="239" t="s">
        <v>1871</v>
      </c>
      <c r="G151" s="236"/>
      <c r="H151" s="240">
        <v>89.700000000000003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250</v>
      </c>
      <c r="AU151" s="246" t="s">
        <v>83</v>
      </c>
      <c r="AV151" s="13" t="s">
        <v>83</v>
      </c>
      <c r="AW151" s="13" t="s">
        <v>4</v>
      </c>
      <c r="AX151" s="13" t="s">
        <v>79</v>
      </c>
      <c r="AY151" s="246" t="s">
        <v>205</v>
      </c>
    </row>
    <row r="152" s="2" customFormat="1" ht="16.5" customHeight="1">
      <c r="A152" s="39"/>
      <c r="B152" s="40"/>
      <c r="C152" s="213" t="s">
        <v>381</v>
      </c>
      <c r="D152" s="213" t="s">
        <v>208</v>
      </c>
      <c r="E152" s="214" t="s">
        <v>432</v>
      </c>
      <c r="F152" s="215" t="s">
        <v>433</v>
      </c>
      <c r="G152" s="216" t="s">
        <v>301</v>
      </c>
      <c r="H152" s="217">
        <v>2.2999999999999998</v>
      </c>
      <c r="I152" s="218"/>
      <c r="J152" s="219">
        <f>ROUND(I152*H152,2)</f>
        <v>0</v>
      </c>
      <c r="K152" s="215" t="s">
        <v>212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149</v>
      </c>
      <c r="AT152" s="224" t="s">
        <v>208</v>
      </c>
      <c r="AU152" s="224" t="s">
        <v>83</v>
      </c>
      <c r="AY152" s="18" t="s">
        <v>205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149</v>
      </c>
      <c r="BM152" s="224" t="s">
        <v>1872</v>
      </c>
    </row>
    <row r="153" s="2" customFormat="1">
      <c r="A153" s="39"/>
      <c r="B153" s="40"/>
      <c r="C153" s="41"/>
      <c r="D153" s="226" t="s">
        <v>215</v>
      </c>
      <c r="E153" s="41"/>
      <c r="F153" s="227" t="s">
        <v>435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215</v>
      </c>
      <c r="AU153" s="18" t="s">
        <v>83</v>
      </c>
    </row>
    <row r="154" s="12" customFormat="1" ht="22.8" customHeight="1">
      <c r="A154" s="12"/>
      <c r="B154" s="197"/>
      <c r="C154" s="198"/>
      <c r="D154" s="199" t="s">
        <v>74</v>
      </c>
      <c r="E154" s="211" t="s">
        <v>436</v>
      </c>
      <c r="F154" s="211" t="s">
        <v>437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SUM(P155:P156)</f>
        <v>0</v>
      </c>
      <c r="Q154" s="205"/>
      <c r="R154" s="206">
        <f>SUM(R155:R156)</f>
        <v>0</v>
      </c>
      <c r="S154" s="205"/>
      <c r="T154" s="207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79</v>
      </c>
      <c r="AT154" s="209" t="s">
        <v>74</v>
      </c>
      <c r="AU154" s="209" t="s">
        <v>79</v>
      </c>
      <c r="AY154" s="208" t="s">
        <v>205</v>
      </c>
      <c r="BK154" s="210">
        <f>SUM(BK155:BK156)</f>
        <v>0</v>
      </c>
    </row>
    <row r="155" s="2" customFormat="1" ht="24.15" customHeight="1">
      <c r="A155" s="39"/>
      <c r="B155" s="40"/>
      <c r="C155" s="213" t="s">
        <v>387</v>
      </c>
      <c r="D155" s="213" t="s">
        <v>208</v>
      </c>
      <c r="E155" s="214" t="s">
        <v>439</v>
      </c>
      <c r="F155" s="215" t="s">
        <v>440</v>
      </c>
      <c r="G155" s="216" t="s">
        <v>301</v>
      </c>
      <c r="H155" s="217">
        <v>10.286</v>
      </c>
      <c r="I155" s="218"/>
      <c r="J155" s="219">
        <f>ROUND(I155*H155,2)</f>
        <v>0</v>
      </c>
      <c r="K155" s="215" t="s">
        <v>212</v>
      </c>
      <c r="L155" s="45"/>
      <c r="M155" s="220" t="s">
        <v>19</v>
      </c>
      <c r="N155" s="221" t="s">
        <v>46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149</v>
      </c>
      <c r="AT155" s="224" t="s">
        <v>208</v>
      </c>
      <c r="AU155" s="224" t="s">
        <v>83</v>
      </c>
      <c r="AY155" s="18" t="s">
        <v>205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149</v>
      </c>
      <c r="BM155" s="224" t="s">
        <v>1873</v>
      </c>
    </row>
    <row r="156" s="2" customFormat="1">
      <c r="A156" s="39"/>
      <c r="B156" s="40"/>
      <c r="C156" s="41"/>
      <c r="D156" s="226" t="s">
        <v>215</v>
      </c>
      <c r="E156" s="41"/>
      <c r="F156" s="227" t="s">
        <v>442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83</v>
      </c>
    </row>
    <row r="157" s="12" customFormat="1" ht="25.92" customHeight="1">
      <c r="A157" s="12"/>
      <c r="B157" s="197"/>
      <c r="C157" s="198"/>
      <c r="D157" s="199" t="s">
        <v>74</v>
      </c>
      <c r="E157" s="200" t="s">
        <v>1687</v>
      </c>
      <c r="F157" s="200" t="s">
        <v>1688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P158</f>
        <v>0</v>
      </c>
      <c r="Q157" s="205"/>
      <c r="R157" s="206">
        <f>R158</f>
        <v>0</v>
      </c>
      <c r="S157" s="205"/>
      <c r="T157" s="207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83</v>
      </c>
      <c r="AT157" s="209" t="s">
        <v>74</v>
      </c>
      <c r="AU157" s="209" t="s">
        <v>75</v>
      </c>
      <c r="AY157" s="208" t="s">
        <v>205</v>
      </c>
      <c r="BK157" s="210">
        <f>BK158</f>
        <v>0</v>
      </c>
    </row>
    <row r="158" s="12" customFormat="1" ht="22.8" customHeight="1">
      <c r="A158" s="12"/>
      <c r="B158" s="197"/>
      <c r="C158" s="198"/>
      <c r="D158" s="199" t="s">
        <v>74</v>
      </c>
      <c r="E158" s="211" t="s">
        <v>1689</v>
      </c>
      <c r="F158" s="211" t="s">
        <v>1690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SUM(P159:P160)</f>
        <v>0</v>
      </c>
      <c r="Q158" s="205"/>
      <c r="R158" s="206">
        <f>SUM(R159:R160)</f>
        <v>0</v>
      </c>
      <c r="S158" s="205"/>
      <c r="T158" s="20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83</v>
      </c>
      <c r="AT158" s="209" t="s">
        <v>74</v>
      </c>
      <c r="AU158" s="209" t="s">
        <v>79</v>
      </c>
      <c r="AY158" s="208" t="s">
        <v>205</v>
      </c>
      <c r="BK158" s="210">
        <f>SUM(BK159:BK160)</f>
        <v>0</v>
      </c>
    </row>
    <row r="159" s="2" customFormat="1" ht="24.15" customHeight="1">
      <c r="A159" s="39"/>
      <c r="B159" s="40"/>
      <c r="C159" s="213" t="s">
        <v>393</v>
      </c>
      <c r="D159" s="213" t="s">
        <v>208</v>
      </c>
      <c r="E159" s="214" t="s">
        <v>1691</v>
      </c>
      <c r="F159" s="215" t="s">
        <v>1692</v>
      </c>
      <c r="G159" s="216" t="s">
        <v>260</v>
      </c>
      <c r="H159" s="217">
        <v>25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334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334</v>
      </c>
      <c r="BM159" s="224" t="s">
        <v>1874</v>
      </c>
    </row>
    <row r="160" s="2" customFormat="1" ht="24.15" customHeight="1">
      <c r="A160" s="39"/>
      <c r="B160" s="40"/>
      <c r="C160" s="213" t="s">
        <v>399</v>
      </c>
      <c r="D160" s="213" t="s">
        <v>208</v>
      </c>
      <c r="E160" s="214" t="s">
        <v>1875</v>
      </c>
      <c r="F160" s="215" t="s">
        <v>1876</v>
      </c>
      <c r="G160" s="216" t="s">
        <v>260</v>
      </c>
      <c r="H160" s="217">
        <v>25</v>
      </c>
      <c r="I160" s="218"/>
      <c r="J160" s="219">
        <f>ROUND(I160*H160,2)</f>
        <v>0</v>
      </c>
      <c r="K160" s="215" t="s">
        <v>19</v>
      </c>
      <c r="L160" s="45"/>
      <c r="M160" s="279" t="s">
        <v>19</v>
      </c>
      <c r="N160" s="280" t="s">
        <v>46</v>
      </c>
      <c r="O160" s="233"/>
      <c r="P160" s="281">
        <f>O160*H160</f>
        <v>0</v>
      </c>
      <c r="Q160" s="281">
        <v>0</v>
      </c>
      <c r="R160" s="281">
        <f>Q160*H160</f>
        <v>0</v>
      </c>
      <c r="S160" s="281">
        <v>0</v>
      </c>
      <c r="T160" s="28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334</v>
      </c>
      <c r="AT160" s="224" t="s">
        <v>208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334</v>
      </c>
      <c r="BM160" s="224" t="s">
        <v>1877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d5Z+hyUj7CHvk3c/KE+We+uG6pYk3g+UON+zXDrpASjCil1wloxx083zHOTP0dHMsAnhkGg55JEq350qBRtGUQ==" hashValue="d7aKGGMtEkjRxkZH8JkBpHIVY+XGOX6It6715yeckS6oo4Ai4bG6IcAYQO4yoppKWKcjgP1lYdExbYuM3VSczw==" algorithmName="SHA-512" password="CC35"/>
  <autoFilter ref="C93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132251101"/>
    <hyperlink ref="F101" r:id="rId2" display="https://podminky.urs.cz/item/CS_URS_2023_01/139001101"/>
    <hyperlink ref="F103" r:id="rId3" display="https://podminky.urs.cz/item/CS_URS_2023_01/162751117"/>
    <hyperlink ref="F106" r:id="rId4" display="https://podminky.urs.cz/item/CS_URS_2023_01/162751119"/>
    <hyperlink ref="F109" r:id="rId5" display="https://podminky.urs.cz/item/CS_URS_2023_01/167151101"/>
    <hyperlink ref="F111" r:id="rId6" display="https://podminky.urs.cz/item/CS_URS_2023_01/171251201"/>
    <hyperlink ref="F114" r:id="rId7" display="https://podminky.urs.cz/item/CS_URS_2023_01/274322511"/>
    <hyperlink ref="F117" r:id="rId8" display="https://podminky.urs.cz/item/CS_URS_2023_01/274351121"/>
    <hyperlink ref="F120" r:id="rId9" display="https://podminky.urs.cz/item/CS_URS_2023_01/274351122"/>
    <hyperlink ref="F123" r:id="rId10" display="https://podminky.urs.cz/item/CS_URS_2023_01/338171123"/>
    <hyperlink ref="F127" r:id="rId11" display="https://podminky.urs.cz/item/CS_URS_2023_01/348401120"/>
    <hyperlink ref="F131" r:id="rId12" display="https://podminky.urs.cz/item/CS_URS_2023_01/348401350"/>
    <hyperlink ref="F137" r:id="rId13" display="https://podminky.urs.cz/item/CS_URS_2023_01/348401360"/>
    <hyperlink ref="F140" r:id="rId14" display="https://podminky.urs.cz/item/CS_URS_2023_01/961044111"/>
    <hyperlink ref="F143" r:id="rId15" display="https://podminky.urs.cz/item/CS_URS_2023_01/966071721"/>
    <hyperlink ref="F145" r:id="rId16" display="https://podminky.urs.cz/item/CS_URS_2023_01/966071821"/>
    <hyperlink ref="F148" r:id="rId17" display="https://podminky.urs.cz/item/CS_URS_2023_01/997221561"/>
    <hyperlink ref="F150" r:id="rId18" display="https://podminky.urs.cz/item/CS_URS_2023_01/997221569"/>
    <hyperlink ref="F153" r:id="rId19" display="https://podminky.urs.cz/item/CS_URS_2023_01/997221611"/>
    <hyperlink ref="F156" r:id="rId20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1878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ROUND((SUM(BE87:BE91)),  2)</f>
        <v>0</v>
      </c>
      <c r="G35" s="39"/>
      <c r="H35" s="39"/>
      <c r="I35" s="158">
        <v>0.20999999999999999</v>
      </c>
      <c r="J35" s="157">
        <f>ROUND(((SUM(BE87:BE91))*I35),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ROUND((SUM(BF87:BF91)),  2)</f>
        <v>0</v>
      </c>
      <c r="G36" s="39"/>
      <c r="H36" s="39"/>
      <c r="I36" s="158">
        <v>0.14999999999999999</v>
      </c>
      <c r="J36" s="157">
        <f>ROUND(((SUM(BF87:BF91))*I36),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ROUND((SUM(BG87:BG91)),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ROUND((SUM(BH87:BH91)),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ROUND((SUM(BI87:BI91)),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3.11 - Stavební úpravy chodníku SO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1658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1659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189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Rekonstrukce chodníku ul. Jiříkovská, Rumburk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177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1602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3.11 - Stavební úpravy chodníku SO 1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k.ú. Rumburk</v>
      </c>
      <c r="G81" s="41"/>
      <c r="H81" s="41"/>
      <c r="I81" s="33" t="s">
        <v>23</v>
      </c>
      <c r="J81" s="73" t="str">
        <f>IF(J14="","",J14)</f>
        <v>5. 4. 2023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Rumburk</v>
      </c>
      <c r="G83" s="41"/>
      <c r="H83" s="41"/>
      <c r="I83" s="33" t="s">
        <v>32</v>
      </c>
      <c r="J83" s="37" t="str">
        <f>E23</f>
        <v xml:space="preserve">ProProjekt s.r.o.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IF(E20="","",E20)</f>
        <v>Vyplň údaj</v>
      </c>
      <c r="G84" s="41"/>
      <c r="H84" s="41"/>
      <c r="I84" s="33" t="s">
        <v>37</v>
      </c>
      <c r="J84" s="37" t="str">
        <f>E26</f>
        <v>Martin Rousek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190</v>
      </c>
      <c r="D86" s="189" t="s">
        <v>60</v>
      </c>
      <c r="E86" s="189" t="s">
        <v>56</v>
      </c>
      <c r="F86" s="189" t="s">
        <v>57</v>
      </c>
      <c r="G86" s="189" t="s">
        <v>191</v>
      </c>
      <c r="H86" s="189" t="s">
        <v>192</v>
      </c>
      <c r="I86" s="189" t="s">
        <v>193</v>
      </c>
      <c r="J86" s="189" t="s">
        <v>183</v>
      </c>
      <c r="K86" s="190" t="s">
        <v>194</v>
      </c>
      <c r="L86" s="191"/>
      <c r="M86" s="93" t="s">
        <v>19</v>
      </c>
      <c r="N86" s="94" t="s">
        <v>45</v>
      </c>
      <c r="O86" s="94" t="s">
        <v>195</v>
      </c>
      <c r="P86" s="94" t="s">
        <v>196</v>
      </c>
      <c r="Q86" s="94" t="s">
        <v>197</v>
      </c>
      <c r="R86" s="94" t="s">
        <v>198</v>
      </c>
      <c r="S86" s="94" t="s">
        <v>199</v>
      </c>
      <c r="T86" s="95" t="s">
        <v>200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201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74</v>
      </c>
      <c r="AU87" s="18" t="s">
        <v>184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74</v>
      </c>
      <c r="E88" s="200" t="s">
        <v>1687</v>
      </c>
      <c r="F88" s="200" t="s">
        <v>1688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83</v>
      </c>
      <c r="AT88" s="209" t="s">
        <v>74</v>
      </c>
      <c r="AU88" s="209" t="s">
        <v>75</v>
      </c>
      <c r="AY88" s="208" t="s">
        <v>205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74</v>
      </c>
      <c r="E89" s="211" t="s">
        <v>1689</v>
      </c>
      <c r="F89" s="211" t="s">
        <v>1690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SUM(P90:P91)</f>
        <v>0</v>
      </c>
      <c r="Q89" s="205"/>
      <c r="R89" s="206">
        <f>SUM(R90:R91)</f>
        <v>0</v>
      </c>
      <c r="S89" s="205"/>
      <c r="T89" s="207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83</v>
      </c>
      <c r="AT89" s="209" t="s">
        <v>74</v>
      </c>
      <c r="AU89" s="209" t="s">
        <v>79</v>
      </c>
      <c r="AY89" s="208" t="s">
        <v>205</v>
      </c>
      <c r="BK89" s="210">
        <f>SUM(BK90:BK91)</f>
        <v>0</v>
      </c>
    </row>
    <row r="90" s="2" customFormat="1" ht="33" customHeight="1">
      <c r="A90" s="39"/>
      <c r="B90" s="40"/>
      <c r="C90" s="213" t="s">
        <v>79</v>
      </c>
      <c r="D90" s="213" t="s">
        <v>208</v>
      </c>
      <c r="E90" s="214" t="s">
        <v>1879</v>
      </c>
      <c r="F90" s="215" t="s">
        <v>1880</v>
      </c>
      <c r="G90" s="216" t="s">
        <v>260</v>
      </c>
      <c r="H90" s="217">
        <v>150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46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334</v>
      </c>
      <c r="AT90" s="224" t="s">
        <v>208</v>
      </c>
      <c r="AU90" s="224" t="s">
        <v>83</v>
      </c>
      <c r="AY90" s="18" t="s">
        <v>205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334</v>
      </c>
      <c r="BM90" s="224" t="s">
        <v>1881</v>
      </c>
    </row>
    <row r="91" s="2" customFormat="1" ht="24.15" customHeight="1">
      <c r="A91" s="39"/>
      <c r="B91" s="40"/>
      <c r="C91" s="213" t="s">
        <v>83</v>
      </c>
      <c r="D91" s="213" t="s">
        <v>208</v>
      </c>
      <c r="E91" s="214" t="s">
        <v>1691</v>
      </c>
      <c r="F91" s="215" t="s">
        <v>1692</v>
      </c>
      <c r="G91" s="216" t="s">
        <v>260</v>
      </c>
      <c r="H91" s="217">
        <v>5</v>
      </c>
      <c r="I91" s="218"/>
      <c r="J91" s="219">
        <f>ROUND(I91*H91,2)</f>
        <v>0</v>
      </c>
      <c r="K91" s="215" t="s">
        <v>19</v>
      </c>
      <c r="L91" s="45"/>
      <c r="M91" s="279" t="s">
        <v>19</v>
      </c>
      <c r="N91" s="280" t="s">
        <v>46</v>
      </c>
      <c r="O91" s="233"/>
      <c r="P91" s="281">
        <f>O91*H91</f>
        <v>0</v>
      </c>
      <c r="Q91" s="281">
        <v>0</v>
      </c>
      <c r="R91" s="281">
        <f>Q91*H91</f>
        <v>0</v>
      </c>
      <c r="S91" s="281">
        <v>0</v>
      </c>
      <c r="T91" s="282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334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334</v>
      </c>
      <c r="BM91" s="224" t="s">
        <v>1882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lLQ2Ps/72KLPafE4kcL6UNVoFgukNnQJHjMnODq9OmNzwu5iehrxAenHi3yKLlfA5GZvnkkJt6TKae8zOd20Uw==" hashValue="gptVr1hcPU2gn/TaubTj0TuPAsOrxqQdRASVK7604eEbHbB8YsoAmK9SMX2kKxjDCwrObz5yFa4FQbxyaHGTzQ==" algorithmName="SHA-512" password="CC35"/>
  <autoFilter ref="C86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1884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ROUND((SUM(BE89:BE103)),  2)</f>
        <v>0</v>
      </c>
      <c r="G35" s="39"/>
      <c r="H35" s="39"/>
      <c r="I35" s="158">
        <v>0.20999999999999999</v>
      </c>
      <c r="J35" s="157">
        <f>ROUND(((SUM(BE89:BE103))*I35),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ROUND((SUM(BF89:BF103)),  2)</f>
        <v>0</v>
      </c>
      <c r="G36" s="39"/>
      <c r="H36" s="39"/>
      <c r="I36" s="158">
        <v>0.14999999999999999</v>
      </c>
      <c r="J36" s="157">
        <f>ROUND(((SUM(BF89:BF103))*I36),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ROUND((SUM(BG89:BG103)),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ROUND((SUM(BH89:BH103)),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ROUND((SUM(BI89:BI103)),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4.0 - Vedlejší a ostatní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185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186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1885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1886</v>
      </c>
      <c r="E67" s="183"/>
      <c r="F67" s="183"/>
      <c r="G67" s="183"/>
      <c r="H67" s="183"/>
      <c r="I67" s="183"/>
      <c r="J67" s="184">
        <f>J101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189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Rekonstrukce chodníku ul. Jiříkovská, Rumburk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177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1883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179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4.0 - Vedlejší a ostatní náklady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k.ú. Rumburk</v>
      </c>
      <c r="G83" s="41"/>
      <c r="H83" s="41"/>
      <c r="I83" s="33" t="s">
        <v>23</v>
      </c>
      <c r="J83" s="73" t="str">
        <f>IF(J14="","",J14)</f>
        <v>5. 4. 2023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Město Rumburk</v>
      </c>
      <c r="G85" s="41"/>
      <c r="H85" s="41"/>
      <c r="I85" s="33" t="s">
        <v>32</v>
      </c>
      <c r="J85" s="37" t="str">
        <f>E23</f>
        <v xml:space="preserve">ProProjekt s.r.o.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37</v>
      </c>
      <c r="J86" s="37" t="str">
        <f>E26</f>
        <v>Martin Rousek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190</v>
      </c>
      <c r="D88" s="189" t="s">
        <v>60</v>
      </c>
      <c r="E88" s="189" t="s">
        <v>56</v>
      </c>
      <c r="F88" s="189" t="s">
        <v>57</v>
      </c>
      <c r="G88" s="189" t="s">
        <v>191</v>
      </c>
      <c r="H88" s="189" t="s">
        <v>192</v>
      </c>
      <c r="I88" s="189" t="s">
        <v>193</v>
      </c>
      <c r="J88" s="189" t="s">
        <v>183</v>
      </c>
      <c r="K88" s="190" t="s">
        <v>194</v>
      </c>
      <c r="L88" s="191"/>
      <c r="M88" s="93" t="s">
        <v>19</v>
      </c>
      <c r="N88" s="94" t="s">
        <v>45</v>
      </c>
      <c r="O88" s="94" t="s">
        <v>195</v>
      </c>
      <c r="P88" s="94" t="s">
        <v>196</v>
      </c>
      <c r="Q88" s="94" t="s">
        <v>197</v>
      </c>
      <c r="R88" s="94" t="s">
        <v>198</v>
      </c>
      <c r="S88" s="94" t="s">
        <v>199</v>
      </c>
      <c r="T88" s="95" t="s">
        <v>200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201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74</v>
      </c>
      <c r="AU89" s="18" t="s">
        <v>184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74</v>
      </c>
      <c r="E90" s="200" t="s">
        <v>202</v>
      </c>
      <c r="F90" s="200" t="s">
        <v>203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P91+P96+P101</f>
        <v>0</v>
      </c>
      <c r="Q90" s="205"/>
      <c r="R90" s="206">
        <f>R91+R96+R101</f>
        <v>0</v>
      </c>
      <c r="S90" s="205"/>
      <c r="T90" s="207">
        <f>T91+T96+T101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204</v>
      </c>
      <c r="AT90" s="209" t="s">
        <v>74</v>
      </c>
      <c r="AU90" s="209" t="s">
        <v>75</v>
      </c>
      <c r="AY90" s="208" t="s">
        <v>205</v>
      </c>
      <c r="BK90" s="210">
        <f>BK91+BK96+BK101</f>
        <v>0</v>
      </c>
    </row>
    <row r="91" s="12" customFormat="1" ht="22.8" customHeight="1">
      <c r="A91" s="12"/>
      <c r="B91" s="197"/>
      <c r="C91" s="198"/>
      <c r="D91" s="199" t="s">
        <v>74</v>
      </c>
      <c r="E91" s="211" t="s">
        <v>206</v>
      </c>
      <c r="F91" s="211" t="s">
        <v>207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204</v>
      </c>
      <c r="AT91" s="209" t="s">
        <v>74</v>
      </c>
      <c r="AU91" s="209" t="s">
        <v>79</v>
      </c>
      <c r="AY91" s="208" t="s">
        <v>205</v>
      </c>
      <c r="BK91" s="210">
        <f>SUM(BK92:BK95)</f>
        <v>0</v>
      </c>
    </row>
    <row r="92" s="2" customFormat="1" ht="16.5" customHeight="1">
      <c r="A92" s="39"/>
      <c r="B92" s="40"/>
      <c r="C92" s="213" t="s">
        <v>79</v>
      </c>
      <c r="D92" s="213" t="s">
        <v>208</v>
      </c>
      <c r="E92" s="214" t="s">
        <v>1887</v>
      </c>
      <c r="F92" s="215" t="s">
        <v>1888</v>
      </c>
      <c r="G92" s="216" t="s">
        <v>211</v>
      </c>
      <c r="H92" s="217">
        <v>1</v>
      </c>
      <c r="I92" s="218"/>
      <c r="J92" s="219">
        <f>ROUND(I92*H92,2)</f>
        <v>0</v>
      </c>
      <c r="K92" s="215" t="s">
        <v>212</v>
      </c>
      <c r="L92" s="45"/>
      <c r="M92" s="220" t="s">
        <v>19</v>
      </c>
      <c r="N92" s="221" t="s">
        <v>46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213</v>
      </c>
      <c r="AT92" s="224" t="s">
        <v>208</v>
      </c>
      <c r="AU92" s="224" t="s">
        <v>83</v>
      </c>
      <c r="AY92" s="18" t="s">
        <v>205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213</v>
      </c>
      <c r="BM92" s="224" t="s">
        <v>1889</v>
      </c>
    </row>
    <row r="93" s="2" customFormat="1">
      <c r="A93" s="39"/>
      <c r="B93" s="40"/>
      <c r="C93" s="41"/>
      <c r="D93" s="226" t="s">
        <v>215</v>
      </c>
      <c r="E93" s="41"/>
      <c r="F93" s="227" t="s">
        <v>1890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215</v>
      </c>
      <c r="AU93" s="18" t="s">
        <v>83</v>
      </c>
    </row>
    <row r="94" s="2" customFormat="1" ht="16.5" customHeight="1">
      <c r="A94" s="39"/>
      <c r="B94" s="40"/>
      <c r="C94" s="213" t="s">
        <v>83</v>
      </c>
      <c r="D94" s="213" t="s">
        <v>208</v>
      </c>
      <c r="E94" s="214" t="s">
        <v>1891</v>
      </c>
      <c r="F94" s="215" t="s">
        <v>1892</v>
      </c>
      <c r="G94" s="216" t="s">
        <v>211</v>
      </c>
      <c r="H94" s="217">
        <v>1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213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213</v>
      </c>
      <c r="BM94" s="224" t="s">
        <v>1893</v>
      </c>
    </row>
    <row r="95" s="2" customFormat="1">
      <c r="A95" s="39"/>
      <c r="B95" s="40"/>
      <c r="C95" s="41"/>
      <c r="D95" s="226" t="s">
        <v>215</v>
      </c>
      <c r="E95" s="41"/>
      <c r="F95" s="227" t="s">
        <v>1894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2" customFormat="1" ht="22.8" customHeight="1">
      <c r="A96" s="12"/>
      <c r="B96" s="197"/>
      <c r="C96" s="198"/>
      <c r="D96" s="199" t="s">
        <v>74</v>
      </c>
      <c r="E96" s="211" t="s">
        <v>1895</v>
      </c>
      <c r="F96" s="211" t="s">
        <v>1896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SUM(P97:P100)</f>
        <v>0</v>
      </c>
      <c r="Q96" s="205"/>
      <c r="R96" s="206">
        <f>SUM(R97:R100)</f>
        <v>0</v>
      </c>
      <c r="S96" s="205"/>
      <c r="T96" s="207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204</v>
      </c>
      <c r="AT96" s="209" t="s">
        <v>74</v>
      </c>
      <c r="AU96" s="209" t="s">
        <v>79</v>
      </c>
      <c r="AY96" s="208" t="s">
        <v>205</v>
      </c>
      <c r="BK96" s="210">
        <f>SUM(BK97:BK100)</f>
        <v>0</v>
      </c>
    </row>
    <row r="97" s="2" customFormat="1" ht="16.5" customHeight="1">
      <c r="A97" s="39"/>
      <c r="B97" s="40"/>
      <c r="C97" s="213" t="s">
        <v>126</v>
      </c>
      <c r="D97" s="213" t="s">
        <v>208</v>
      </c>
      <c r="E97" s="214" t="s">
        <v>1897</v>
      </c>
      <c r="F97" s="215" t="s">
        <v>1898</v>
      </c>
      <c r="G97" s="216" t="s">
        <v>211</v>
      </c>
      <c r="H97" s="217">
        <v>1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213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213</v>
      </c>
      <c r="BM97" s="224" t="s">
        <v>1899</v>
      </c>
    </row>
    <row r="98" s="2" customFormat="1">
      <c r="A98" s="39"/>
      <c r="B98" s="40"/>
      <c r="C98" s="41"/>
      <c r="D98" s="226" t="s">
        <v>215</v>
      </c>
      <c r="E98" s="41"/>
      <c r="F98" s="227" t="s">
        <v>1900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2" customFormat="1" ht="16.5" customHeight="1">
      <c r="A99" s="39"/>
      <c r="B99" s="40"/>
      <c r="C99" s="213" t="s">
        <v>149</v>
      </c>
      <c r="D99" s="213" t="s">
        <v>208</v>
      </c>
      <c r="E99" s="214" t="s">
        <v>1901</v>
      </c>
      <c r="F99" s="215" t="s">
        <v>1902</v>
      </c>
      <c r="G99" s="216" t="s">
        <v>211</v>
      </c>
      <c r="H99" s="217">
        <v>1</v>
      </c>
      <c r="I99" s="218"/>
      <c r="J99" s="219">
        <f>ROUND(I99*H99,2)</f>
        <v>0</v>
      </c>
      <c r="K99" s="215" t="s">
        <v>212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213</v>
      </c>
      <c r="AT99" s="224" t="s">
        <v>208</v>
      </c>
      <c r="AU99" s="224" t="s">
        <v>83</v>
      </c>
      <c r="AY99" s="18" t="s">
        <v>205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213</v>
      </c>
      <c r="BM99" s="224" t="s">
        <v>1903</v>
      </c>
    </row>
    <row r="100" s="2" customFormat="1">
      <c r="A100" s="39"/>
      <c r="B100" s="40"/>
      <c r="C100" s="41"/>
      <c r="D100" s="226" t="s">
        <v>215</v>
      </c>
      <c r="E100" s="41"/>
      <c r="F100" s="227" t="s">
        <v>1904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83</v>
      </c>
    </row>
    <row r="101" s="12" customFormat="1" ht="22.8" customHeight="1">
      <c r="A101" s="12"/>
      <c r="B101" s="197"/>
      <c r="C101" s="198"/>
      <c r="D101" s="199" t="s">
        <v>74</v>
      </c>
      <c r="E101" s="211" t="s">
        <v>1905</v>
      </c>
      <c r="F101" s="211" t="s">
        <v>1906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SUM(P102:P103)</f>
        <v>0</v>
      </c>
      <c r="Q101" s="205"/>
      <c r="R101" s="206">
        <f>SUM(R102:R103)</f>
        <v>0</v>
      </c>
      <c r="S101" s="205"/>
      <c r="T101" s="207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204</v>
      </c>
      <c r="AT101" s="209" t="s">
        <v>74</v>
      </c>
      <c r="AU101" s="209" t="s">
        <v>79</v>
      </c>
      <c r="AY101" s="208" t="s">
        <v>205</v>
      </c>
      <c r="BK101" s="210">
        <f>SUM(BK102:BK103)</f>
        <v>0</v>
      </c>
    </row>
    <row r="102" s="2" customFormat="1" ht="24.15" customHeight="1">
      <c r="A102" s="39"/>
      <c r="B102" s="40"/>
      <c r="C102" s="213" t="s">
        <v>204</v>
      </c>
      <c r="D102" s="213" t="s">
        <v>208</v>
      </c>
      <c r="E102" s="214" t="s">
        <v>1907</v>
      </c>
      <c r="F102" s="215" t="s">
        <v>1908</v>
      </c>
      <c r="G102" s="216" t="s">
        <v>211</v>
      </c>
      <c r="H102" s="217">
        <v>1</v>
      </c>
      <c r="I102" s="218"/>
      <c r="J102" s="219">
        <f>ROUND(I102*H102,2)</f>
        <v>0</v>
      </c>
      <c r="K102" s="215" t="s">
        <v>212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213</v>
      </c>
      <c r="AT102" s="224" t="s">
        <v>208</v>
      </c>
      <c r="AU102" s="224" t="s">
        <v>83</v>
      </c>
      <c r="AY102" s="18" t="s">
        <v>205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213</v>
      </c>
      <c r="BM102" s="224" t="s">
        <v>1909</v>
      </c>
    </row>
    <row r="103" s="2" customFormat="1">
      <c r="A103" s="39"/>
      <c r="B103" s="40"/>
      <c r="C103" s="41"/>
      <c r="D103" s="226" t="s">
        <v>215</v>
      </c>
      <c r="E103" s="41"/>
      <c r="F103" s="227" t="s">
        <v>1910</v>
      </c>
      <c r="G103" s="41"/>
      <c r="H103" s="41"/>
      <c r="I103" s="228"/>
      <c r="J103" s="41"/>
      <c r="K103" s="41"/>
      <c r="L103" s="45"/>
      <c r="M103" s="231"/>
      <c r="N103" s="232"/>
      <c r="O103" s="233"/>
      <c r="P103" s="233"/>
      <c r="Q103" s="233"/>
      <c r="R103" s="233"/>
      <c r="S103" s="233"/>
      <c r="T103" s="23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83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vtuOJEx+PEG8shhg+1yz5cpZxXqP8HOAI9Li8V3FINSQ7Mnjz3fhtcBT5oU28Umas5XGHGVdJ1CEuO1400275g==" hashValue="gisbxX8naxyVAVz256HTuxQR5oKAXkNQ+DiWQOeu1U2d0x9T6QNjvCAiUJVVDX3MSByFZc/D5Er2kDZBzNc3Bw==" algorithmName="SHA-512" password="CC35"/>
  <autoFilter ref="C88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012303000"/>
    <hyperlink ref="F95" r:id="rId2" display="https://podminky.urs.cz/item/CS_URS_2023_01/013254000"/>
    <hyperlink ref="F98" r:id="rId3" display="https://podminky.urs.cz/item/CS_URS_2023_01/030001000"/>
    <hyperlink ref="F100" r:id="rId4" display="https://podminky.urs.cz/item/CS_URS_2023_01/045002000"/>
    <hyperlink ref="F103" r:id="rId5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1911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ROUND((SUM(BE88:BE102)),  2)</f>
        <v>0</v>
      </c>
      <c r="G35" s="39"/>
      <c r="H35" s="39"/>
      <c r="I35" s="158">
        <v>0.20999999999999999</v>
      </c>
      <c r="J35" s="157">
        <f>ROUND(((SUM(BE88:BE102))*I35),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ROUND((SUM(BF88:BF102)),  2)</f>
        <v>0</v>
      </c>
      <c r="G36" s="39"/>
      <c r="H36" s="39"/>
      <c r="I36" s="158">
        <v>0.14999999999999999</v>
      </c>
      <c r="J36" s="157">
        <f>ROUND(((SUM(BF88:BF102))*I36),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4.1 - Sjezd do MK - 1.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4.1 - Sjezd do MK - 1. sjezd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2.6160000000000001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1914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1916</v>
      </c>
      <c r="G93" s="236"/>
      <c r="H93" s="240">
        <v>2.6160000000000001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SUM(P95:P102)</f>
        <v>0</v>
      </c>
      <c r="Q94" s="205"/>
      <c r="R94" s="206">
        <f>SUM(R95:R102)</f>
        <v>0</v>
      </c>
      <c r="S94" s="205"/>
      <c r="T94" s="207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SUM(BK95:BK102)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13.348000000000001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1919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1921</v>
      </c>
      <c r="G97" s="236"/>
      <c r="H97" s="240">
        <v>13.348000000000001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3.5670000000000002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1923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2" customFormat="1" ht="24.15" customHeight="1">
      <c r="A100" s="39"/>
      <c r="B100" s="40"/>
      <c r="C100" s="213" t="s">
        <v>149</v>
      </c>
      <c r="D100" s="213" t="s">
        <v>208</v>
      </c>
      <c r="E100" s="214" t="s">
        <v>1925</v>
      </c>
      <c r="F100" s="215" t="s">
        <v>1926</v>
      </c>
      <c r="G100" s="216" t="s">
        <v>301</v>
      </c>
      <c r="H100" s="217">
        <v>6.2489999999999997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1927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1928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1929</v>
      </c>
      <c r="G102" s="236"/>
      <c r="H102" s="240">
        <v>6.2489999999999997</v>
      </c>
      <c r="I102" s="241"/>
      <c r="J102" s="236"/>
      <c r="K102" s="236"/>
      <c r="L102" s="242"/>
      <c r="M102" s="283"/>
      <c r="N102" s="284"/>
      <c r="O102" s="284"/>
      <c r="P102" s="284"/>
      <c r="Q102" s="284"/>
      <c r="R102" s="284"/>
      <c r="S102" s="284"/>
      <c r="T102" s="28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mdzzZZoHi2tIAglEk+crxHe+IQmO42B875AuTwtAneRu0spK+XAKnt9W0FKHOPtJrNEso/flVY6ZzbCMCBRjRw==" hashValue="CkA40QF6VhDvtzBvt4TWI+a3HHv0YTXgmhYbLXMduaj5d0pzTv5c8P3NnILEuvBXjd5g42TvBD+vaXioQgzfBw==" algorithmName="SHA-512" password="CC35"/>
  <autoFilter ref="C87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1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1930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ROUND((SUM(BE88:BE103)),  2)</f>
        <v>0</v>
      </c>
      <c r="G35" s="39"/>
      <c r="H35" s="39"/>
      <c r="I35" s="158">
        <v>0.20999999999999999</v>
      </c>
      <c r="J35" s="157">
        <f>ROUND(((SUM(BE88:BE103))*I35),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ROUND((SUM(BF88:BF103)),  2)</f>
        <v>0</v>
      </c>
      <c r="G36" s="39"/>
      <c r="H36" s="39"/>
      <c r="I36" s="158">
        <v>0.14999999999999999</v>
      </c>
      <c r="J36" s="157">
        <f>ROUND(((SUM(BF88:BF103))*I36),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4.2 - Sjezd do MK - 2.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4.2 - Sjezd do MK - 2. sjezd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2.4279999999999999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1931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1932</v>
      </c>
      <c r="G93" s="236"/>
      <c r="H93" s="240">
        <v>2.4279999999999999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SUM(P95:P103)</f>
        <v>0</v>
      </c>
      <c r="Q94" s="205"/>
      <c r="R94" s="206">
        <f>SUM(R95:R103)</f>
        <v>0</v>
      </c>
      <c r="S94" s="205"/>
      <c r="T94" s="20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SUM(BK95:BK103)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9.4060000000000006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1933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1934</v>
      </c>
      <c r="G97" s="236"/>
      <c r="H97" s="240">
        <v>9.4060000000000006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6.4960000000000004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1935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1936</v>
      </c>
      <c r="G100" s="236"/>
      <c r="H100" s="240">
        <v>6.4960000000000004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24.15" customHeight="1">
      <c r="A101" s="39"/>
      <c r="B101" s="40"/>
      <c r="C101" s="213" t="s">
        <v>149</v>
      </c>
      <c r="D101" s="213" t="s">
        <v>208</v>
      </c>
      <c r="E101" s="214" t="s">
        <v>1925</v>
      </c>
      <c r="F101" s="215" t="s">
        <v>1926</v>
      </c>
      <c r="G101" s="216" t="s">
        <v>301</v>
      </c>
      <c r="H101" s="217">
        <v>7.8419999999999996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1937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1938</v>
      </c>
      <c r="G103" s="236"/>
      <c r="H103" s="240">
        <v>7.8419999999999996</v>
      </c>
      <c r="I103" s="241"/>
      <c r="J103" s="236"/>
      <c r="K103" s="236"/>
      <c r="L103" s="242"/>
      <c r="M103" s="283"/>
      <c r="N103" s="284"/>
      <c r="O103" s="284"/>
      <c r="P103" s="284"/>
      <c r="Q103" s="284"/>
      <c r="R103" s="284"/>
      <c r="S103" s="284"/>
      <c r="T103" s="2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3fPIi/lPrCj1uLCeWwX+Sx3jX2KNvrmt8CyJ/ghlLlCeszYJ2HHtgyiimlGqjnS0zX0dIZE36JmGbkJmsVGwbw==" hashValue="YV030tX3AMUes7c6laJUQlNszA+goB8hD/iWCwcVFAK8bAfJAjx3zzYxQWeYpF/ScuPrVN7BWpPvhHk2HJxLAw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ROUND((SUM(BE88:BE102)),  2)</f>
        <v>0</v>
      </c>
      <c r="G35" s="39"/>
      <c r="H35" s="39"/>
      <c r="I35" s="158">
        <v>0.20999999999999999</v>
      </c>
      <c r="J35" s="157">
        <f>ROUND(((SUM(BE88:BE102))*I35),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ROUND((SUM(BF88:BF102)),  2)</f>
        <v>0</v>
      </c>
      <c r="G36" s="39"/>
      <c r="H36" s="39"/>
      <c r="I36" s="158">
        <v>0.14999999999999999</v>
      </c>
      <c r="J36" s="157">
        <f>ROUND(((SUM(BF88:BF102))*I36),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4.3 - Sjedz do MK - 3.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4.3 - Sjedz do MK - 3. sjezd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P90+P93</f>
        <v>0</v>
      </c>
      <c r="Q89" s="205"/>
      <c r="R89" s="206">
        <f>R90+R93</f>
        <v>0</v>
      </c>
      <c r="S89" s="205"/>
      <c r="T89" s="207">
        <f>T90+T93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BK90+BK93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SUM(P91:P92)</f>
        <v>0</v>
      </c>
      <c r="Q90" s="205"/>
      <c r="R90" s="206">
        <f>SUM(R91:R92)</f>
        <v>0</v>
      </c>
      <c r="S90" s="205"/>
      <c r="T90" s="207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SUM(BK91:BK92)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7.25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1940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2" customFormat="1" ht="22.8" customHeight="1">
      <c r="A93" s="12"/>
      <c r="B93" s="197"/>
      <c r="C93" s="198"/>
      <c r="D93" s="199" t="s">
        <v>74</v>
      </c>
      <c r="E93" s="211" t="s">
        <v>416</v>
      </c>
      <c r="F93" s="211" t="s">
        <v>417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SUM(P94:P102)</f>
        <v>0</v>
      </c>
      <c r="Q93" s="205"/>
      <c r="R93" s="206">
        <f>SUM(R94:R102)</f>
        <v>0</v>
      </c>
      <c r="S93" s="205"/>
      <c r="T93" s="207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SUM(BK94:BK102)</f>
        <v>0</v>
      </c>
    </row>
    <row r="94" s="2" customFormat="1" ht="24.15" customHeight="1">
      <c r="A94" s="39"/>
      <c r="B94" s="40"/>
      <c r="C94" s="213" t="s">
        <v>83</v>
      </c>
      <c r="D94" s="213" t="s">
        <v>208</v>
      </c>
      <c r="E94" s="214" t="s">
        <v>1917</v>
      </c>
      <c r="F94" s="215" t="s">
        <v>1918</v>
      </c>
      <c r="G94" s="216" t="s">
        <v>301</v>
      </c>
      <c r="H94" s="217">
        <v>34.283999999999999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1941</v>
      </c>
    </row>
    <row r="95" s="2" customFormat="1">
      <c r="A95" s="39"/>
      <c r="B95" s="40"/>
      <c r="C95" s="41"/>
      <c r="D95" s="226" t="s">
        <v>215</v>
      </c>
      <c r="E95" s="41"/>
      <c r="F95" s="227" t="s">
        <v>1920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1942</v>
      </c>
      <c r="G96" s="236"/>
      <c r="H96" s="240">
        <v>34.283999999999999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24.15" customHeight="1">
      <c r="A97" s="39"/>
      <c r="B97" s="40"/>
      <c r="C97" s="213" t="s">
        <v>126</v>
      </c>
      <c r="D97" s="213" t="s">
        <v>208</v>
      </c>
      <c r="E97" s="214" t="s">
        <v>1922</v>
      </c>
      <c r="F97" s="215" t="s">
        <v>1913</v>
      </c>
      <c r="G97" s="216" t="s">
        <v>301</v>
      </c>
      <c r="H97" s="217">
        <v>22.039999999999999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1943</v>
      </c>
    </row>
    <row r="98" s="2" customFormat="1">
      <c r="A98" s="39"/>
      <c r="B98" s="40"/>
      <c r="C98" s="41"/>
      <c r="D98" s="226" t="s">
        <v>215</v>
      </c>
      <c r="E98" s="41"/>
      <c r="F98" s="227" t="s">
        <v>1924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1944</v>
      </c>
      <c r="G99" s="236"/>
      <c r="H99" s="240">
        <v>22.039999999999999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24.15" customHeight="1">
      <c r="A100" s="39"/>
      <c r="B100" s="40"/>
      <c r="C100" s="213" t="s">
        <v>149</v>
      </c>
      <c r="D100" s="213" t="s">
        <v>208</v>
      </c>
      <c r="E100" s="214" t="s">
        <v>1925</v>
      </c>
      <c r="F100" s="215" t="s">
        <v>1926</v>
      </c>
      <c r="G100" s="216" t="s">
        <v>301</v>
      </c>
      <c r="H100" s="217">
        <v>18.347999999999999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1945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1928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1946</v>
      </c>
      <c r="G102" s="236"/>
      <c r="H102" s="240">
        <v>18.347999999999999</v>
      </c>
      <c r="I102" s="241"/>
      <c r="J102" s="236"/>
      <c r="K102" s="236"/>
      <c r="L102" s="242"/>
      <c r="M102" s="283"/>
      <c r="N102" s="284"/>
      <c r="O102" s="284"/>
      <c r="P102" s="284"/>
      <c r="Q102" s="284"/>
      <c r="R102" s="284"/>
      <c r="S102" s="284"/>
      <c r="T102" s="28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abFAnhaac9H9TBSkdnhuXXJNCPTl5lPNZPDLxHWG1iQiRCPADr6oF6jgweQC+2yNq9klqhHOzJEZl6h2kkSvzA==" hashValue="hDrVzSTscbRKgYg/CbIqHRLsWqUDNt3spX/Bul3MAMiNE/Li4TasbEJerr+T6+WWrvZVt9E5o6QpzFicMIuHAw==" algorithmName="SHA-512" password="CC35"/>
  <autoFilter ref="C87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5" r:id="rId2" display="https://podminky.urs.cz/item/CS_URS_2023_01/997221861"/>
    <hyperlink ref="F98" r:id="rId3" display="https://podminky.urs.cz/item/CS_URS_2023_01/997221873"/>
    <hyperlink ref="F101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1947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ROUND((SUM(BE88:BE103)),  2)</f>
        <v>0</v>
      </c>
      <c r="G35" s="39"/>
      <c r="H35" s="39"/>
      <c r="I35" s="158">
        <v>0.20999999999999999</v>
      </c>
      <c r="J35" s="157">
        <f>ROUND(((SUM(BE88:BE103))*I35),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ROUND((SUM(BF88:BF103)),  2)</f>
        <v>0</v>
      </c>
      <c r="G36" s="39"/>
      <c r="H36" s="39"/>
      <c r="I36" s="158">
        <v>0.14999999999999999</v>
      </c>
      <c r="J36" s="157">
        <f>ROUND(((SUM(BF88:BF103))*I36),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4.4 - Sjezd do MK - 4.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4.4 - Sjezd do MK - 4. sjezd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12.1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1948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1949</v>
      </c>
      <c r="G93" s="236"/>
      <c r="H93" s="240">
        <v>12.1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SUM(P95:P103)</f>
        <v>0</v>
      </c>
      <c r="Q94" s="205"/>
      <c r="R94" s="206">
        <f>SUM(R95:R103)</f>
        <v>0</v>
      </c>
      <c r="S94" s="205"/>
      <c r="T94" s="20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SUM(BK95:BK103)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28.669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1950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1951</v>
      </c>
      <c r="G97" s="236"/>
      <c r="H97" s="240">
        <v>28.669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21.952999999999999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1952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1953</v>
      </c>
      <c r="G100" s="236"/>
      <c r="H100" s="240">
        <v>21.952999999999999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24.15" customHeight="1">
      <c r="A101" s="39"/>
      <c r="B101" s="40"/>
      <c r="C101" s="213" t="s">
        <v>149</v>
      </c>
      <c r="D101" s="213" t="s">
        <v>208</v>
      </c>
      <c r="E101" s="214" t="s">
        <v>1925</v>
      </c>
      <c r="F101" s="215" t="s">
        <v>1926</v>
      </c>
      <c r="G101" s="216" t="s">
        <v>301</v>
      </c>
      <c r="H101" s="217">
        <v>25.184999999999999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1954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1955</v>
      </c>
      <c r="G103" s="236"/>
      <c r="H103" s="240">
        <v>25.184999999999999</v>
      </c>
      <c r="I103" s="241"/>
      <c r="J103" s="236"/>
      <c r="K103" s="236"/>
      <c r="L103" s="242"/>
      <c r="M103" s="283"/>
      <c r="N103" s="284"/>
      <c r="O103" s="284"/>
      <c r="P103" s="284"/>
      <c r="Q103" s="284"/>
      <c r="R103" s="284"/>
      <c r="S103" s="284"/>
      <c r="T103" s="2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MD+py+KGk/XcbaDs5hwnDD52Pf1A5JWt/gzxSQM6W6wbSgq+gnAcllYrqwLn0w6fPY5hiFAbWqstitG5+n68CA==" hashValue="5QciW0OXQUB/n9uNUtle8BmhnG/kqiJdn4qTI2Znq/KAYkS9IRF5799eiav+pxDyA53hgdpSumUX0lQF+6yMHw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1956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ROUND((SUM(BE88:BE103)),  2)</f>
        <v>0</v>
      </c>
      <c r="G35" s="39"/>
      <c r="H35" s="39"/>
      <c r="I35" s="158">
        <v>0.20999999999999999</v>
      </c>
      <c r="J35" s="157">
        <f>ROUND(((SUM(BE88:BE103))*I35),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ROUND((SUM(BF88:BF103)),  2)</f>
        <v>0</v>
      </c>
      <c r="G36" s="39"/>
      <c r="H36" s="39"/>
      <c r="I36" s="158">
        <v>0.14999999999999999</v>
      </c>
      <c r="J36" s="157">
        <f>ROUND(((SUM(BF88:BF103))*I36),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4.5 - Sjezd do MK - 5.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4.5 - Sjezd do MK - 5. sjezd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3.246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1957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1958</v>
      </c>
      <c r="G93" s="236"/>
      <c r="H93" s="240">
        <v>3.246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SUM(P95:P103)</f>
        <v>0</v>
      </c>
      <c r="Q94" s="205"/>
      <c r="R94" s="206">
        <f>SUM(R95:R103)</f>
        <v>0</v>
      </c>
      <c r="S94" s="205"/>
      <c r="T94" s="20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SUM(BK95:BK103)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14.500999999999999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1959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1960</v>
      </c>
      <c r="G97" s="236"/>
      <c r="H97" s="240">
        <v>14.500999999999999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10.369999999999999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1961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1962</v>
      </c>
      <c r="G100" s="236"/>
      <c r="H100" s="240">
        <v>10.369999999999999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24.15" customHeight="1">
      <c r="A101" s="39"/>
      <c r="B101" s="40"/>
      <c r="C101" s="213" t="s">
        <v>149</v>
      </c>
      <c r="D101" s="213" t="s">
        <v>208</v>
      </c>
      <c r="E101" s="214" t="s">
        <v>1925</v>
      </c>
      <c r="F101" s="215" t="s">
        <v>1926</v>
      </c>
      <c r="G101" s="216" t="s">
        <v>301</v>
      </c>
      <c r="H101" s="217">
        <v>11.792999999999999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1963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1964</v>
      </c>
      <c r="G103" s="236"/>
      <c r="H103" s="240">
        <v>11.792999999999999</v>
      </c>
      <c r="I103" s="241"/>
      <c r="J103" s="236"/>
      <c r="K103" s="236"/>
      <c r="L103" s="242"/>
      <c r="M103" s="283"/>
      <c r="N103" s="284"/>
      <c r="O103" s="284"/>
      <c r="P103" s="284"/>
      <c r="Q103" s="284"/>
      <c r="R103" s="284"/>
      <c r="S103" s="284"/>
      <c r="T103" s="2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F5gFCchZeWhUwm9AuX7abf8v/VWaEPnhqwnBiY7gps/1FSZrvBlI0Cskwkins80qyc0JHL6NZUSLTJn6kJE//g==" hashValue="gkITAX/jwMn9KcJXpS7Y8Y+3Tk1qEajV+xqYVv5phxH+Xpm75jq11Qpn1dJ+MAHGnBmMdAncMOHCtpyyDUWBKw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1965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ROUND((SUM(BE88:BE103)),  2)</f>
        <v>0</v>
      </c>
      <c r="G35" s="39"/>
      <c r="H35" s="39"/>
      <c r="I35" s="158">
        <v>0.20999999999999999</v>
      </c>
      <c r="J35" s="157">
        <f>ROUND(((SUM(BE88:BE103))*I35),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ROUND((SUM(BF88:BF103)),  2)</f>
        <v>0</v>
      </c>
      <c r="G36" s="39"/>
      <c r="H36" s="39"/>
      <c r="I36" s="158">
        <v>0.14999999999999999</v>
      </c>
      <c r="J36" s="157">
        <f>ROUND(((SUM(BF88:BF103))*I36),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4.6 - Sjezd na MK - 6. sjezd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4.6 - Sjezd na MK - 6. sjezd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6.4400000000000004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1966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1967</v>
      </c>
      <c r="G93" s="236"/>
      <c r="H93" s="240">
        <v>6.4400000000000004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SUM(P95:P103)</f>
        <v>0</v>
      </c>
      <c r="Q94" s="205"/>
      <c r="R94" s="206">
        <f>SUM(R95:R103)</f>
        <v>0</v>
      </c>
      <c r="S94" s="205"/>
      <c r="T94" s="20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SUM(BK95:BK103)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18.100999999999999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1968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1969</v>
      </c>
      <c r="G97" s="236"/>
      <c r="H97" s="240">
        <v>18.100999999999999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12.586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1970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1971</v>
      </c>
      <c r="G100" s="236"/>
      <c r="H100" s="240">
        <v>12.586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24.15" customHeight="1">
      <c r="A101" s="39"/>
      <c r="B101" s="40"/>
      <c r="C101" s="213" t="s">
        <v>149</v>
      </c>
      <c r="D101" s="213" t="s">
        <v>208</v>
      </c>
      <c r="E101" s="214" t="s">
        <v>1925</v>
      </c>
      <c r="F101" s="215" t="s">
        <v>1926</v>
      </c>
      <c r="G101" s="216" t="s">
        <v>301</v>
      </c>
      <c r="H101" s="217">
        <v>15.439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1972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1973</v>
      </c>
      <c r="G103" s="236"/>
      <c r="H103" s="240">
        <v>15.439</v>
      </c>
      <c r="I103" s="241"/>
      <c r="J103" s="236"/>
      <c r="K103" s="236"/>
      <c r="L103" s="242"/>
      <c r="M103" s="283"/>
      <c r="N103" s="284"/>
      <c r="O103" s="284"/>
      <c r="P103" s="284"/>
      <c r="Q103" s="284"/>
      <c r="R103" s="284"/>
      <c r="S103" s="284"/>
      <c r="T103" s="2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PZMQ4LiAvC/jNOaEwhIWXqcntx+8DXcJHq3NZnFEDRr4xRenw7P/hw1QqPGAyw0StXSQeMI2ECxi2LbNE9iUGw==" hashValue="C0SqSP/066DG7jIQw/nmndoq3LYOeOwuTwPXEwTcMfnUBSeOdmb/Cs2W3pzgwYStxKDU1m67v0OPTFfhHot5vw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ROUND((SUM(BE88:BE103)),  2)</f>
        <v>0</v>
      </c>
      <c r="G35" s="39"/>
      <c r="H35" s="39"/>
      <c r="I35" s="158">
        <v>0.20999999999999999</v>
      </c>
      <c r="J35" s="157">
        <f>ROUND(((SUM(BE88:BE103))*I35),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ROUND((SUM(BF88:BF103)),  2)</f>
        <v>0</v>
      </c>
      <c r="G36" s="39"/>
      <c r="H36" s="39"/>
      <c r="I36" s="158">
        <v>0.14999999999999999</v>
      </c>
      <c r="J36" s="157">
        <f>ROUND(((SUM(BF88:BF103))*I36),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4.7 - Sjezd do MK - 7. sjedz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4.7 - Sjezd do MK - 7. sjedz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6.6100000000000003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1975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1976</v>
      </c>
      <c r="G93" s="236"/>
      <c r="H93" s="240">
        <v>6.6100000000000003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SUM(P95:P103)</f>
        <v>0</v>
      </c>
      <c r="Q94" s="205"/>
      <c r="R94" s="206">
        <f>SUM(R95:R103)</f>
        <v>0</v>
      </c>
      <c r="S94" s="205"/>
      <c r="T94" s="20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SUM(BK95:BK103)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15.007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1977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1978</v>
      </c>
      <c r="G97" s="236"/>
      <c r="H97" s="240">
        <v>15.007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16.414000000000001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1979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1980</v>
      </c>
      <c r="G100" s="236"/>
      <c r="H100" s="240">
        <v>16.414000000000001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24.15" customHeight="1">
      <c r="A101" s="39"/>
      <c r="B101" s="40"/>
      <c r="C101" s="213" t="s">
        <v>149</v>
      </c>
      <c r="D101" s="213" t="s">
        <v>208</v>
      </c>
      <c r="E101" s="214" t="s">
        <v>1925</v>
      </c>
      <c r="F101" s="215" t="s">
        <v>1926</v>
      </c>
      <c r="G101" s="216" t="s">
        <v>301</v>
      </c>
      <c r="H101" s="217">
        <v>16.463999999999999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1981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1982</v>
      </c>
      <c r="G103" s="236"/>
      <c r="H103" s="240">
        <v>16.463999999999999</v>
      </c>
      <c r="I103" s="241"/>
      <c r="J103" s="236"/>
      <c r="K103" s="236"/>
      <c r="L103" s="242"/>
      <c r="M103" s="283"/>
      <c r="N103" s="284"/>
      <c r="O103" s="284"/>
      <c r="P103" s="284"/>
      <c r="Q103" s="284"/>
      <c r="R103" s="284"/>
      <c r="S103" s="284"/>
      <c r="T103" s="2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PIRm/0FHTJjBqCDEmraeBfp23czJWqOGnjxIZatx6/X/Soxk3g8Hik5FW4kkoAr6zdJ6gIaC2pexROS/XehwOg==" hashValue="infwxYQFcXIuUSWAzVbNarVMKwc+g0ZW2ScT0XSmfVRjV3eK5biCGLveq5NvGnNspdE2bbNY0dE9K4BcMWkJSw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1983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ROUND((SUM(BE91:BE264)),  2)</f>
        <v>0</v>
      </c>
      <c r="G35" s="39"/>
      <c r="H35" s="39"/>
      <c r="I35" s="158">
        <v>0.20999999999999999</v>
      </c>
      <c r="J35" s="157">
        <f>ROUND(((SUM(BE91:BE264))*I35),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ROUND((SUM(BF91:BF264)),  2)</f>
        <v>0</v>
      </c>
      <c r="G36" s="39"/>
      <c r="H36" s="39"/>
      <c r="I36" s="158">
        <v>0.14999999999999999</v>
      </c>
      <c r="J36" s="157">
        <f>ROUND(((SUM(BF91:BF264))*I36),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ROUND((SUM(BG91:BG264)),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ROUND((SUM(BH91:BH264)),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ROUND((SUM(BI91:BI264)),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4.8 - Autobusová zastávka a křižovatka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J154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239</v>
      </c>
      <c r="E67" s="183"/>
      <c r="F67" s="183"/>
      <c r="G67" s="183"/>
      <c r="H67" s="183"/>
      <c r="I67" s="183"/>
      <c r="J67" s="184">
        <f>J195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240</v>
      </c>
      <c r="E68" s="183"/>
      <c r="F68" s="183"/>
      <c r="G68" s="183"/>
      <c r="H68" s="183"/>
      <c r="I68" s="183"/>
      <c r="J68" s="184">
        <f>J231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241</v>
      </c>
      <c r="E69" s="183"/>
      <c r="F69" s="183"/>
      <c r="G69" s="183"/>
      <c r="H69" s="183"/>
      <c r="I69" s="183"/>
      <c r="J69" s="184">
        <f>J262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Rekonstrukce chodníku ul. Jiříkovská, Rumburk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1883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4.8 - Autobusová zastávka a křižovatka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Rumburk</v>
      </c>
      <c r="G85" s="41"/>
      <c r="H85" s="41"/>
      <c r="I85" s="33" t="s">
        <v>23</v>
      </c>
      <c r="J85" s="73" t="str">
        <f>IF(J14="","",J14)</f>
        <v>5. 4. 2023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Rumburk</v>
      </c>
      <c r="G87" s="41"/>
      <c r="H87" s="41"/>
      <c r="I87" s="33" t="s">
        <v>32</v>
      </c>
      <c r="J87" s="37" t="str">
        <f>E23</f>
        <v xml:space="preserve">ProProjekt s.r.o.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37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190</v>
      </c>
      <c r="D90" s="189" t="s">
        <v>60</v>
      </c>
      <c r="E90" s="189" t="s">
        <v>56</v>
      </c>
      <c r="F90" s="189" t="s">
        <v>57</v>
      </c>
      <c r="G90" s="189" t="s">
        <v>191</v>
      </c>
      <c r="H90" s="189" t="s">
        <v>192</v>
      </c>
      <c r="I90" s="189" t="s">
        <v>193</v>
      </c>
      <c r="J90" s="189" t="s">
        <v>183</v>
      </c>
      <c r="K90" s="190" t="s">
        <v>194</v>
      </c>
      <c r="L90" s="191"/>
      <c r="M90" s="93" t="s">
        <v>19</v>
      </c>
      <c r="N90" s="94" t="s">
        <v>45</v>
      </c>
      <c r="O90" s="94" t="s">
        <v>195</v>
      </c>
      <c r="P90" s="94" t="s">
        <v>196</v>
      </c>
      <c r="Q90" s="94" t="s">
        <v>197</v>
      </c>
      <c r="R90" s="94" t="s">
        <v>198</v>
      </c>
      <c r="S90" s="94" t="s">
        <v>199</v>
      </c>
      <c r="T90" s="95" t="s">
        <v>200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92.770556999999997</v>
      </c>
      <c r="S91" s="97"/>
      <c r="T91" s="195">
        <f>T92</f>
        <v>448.14959999999996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184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74</v>
      </c>
      <c r="E92" s="200" t="s">
        <v>242</v>
      </c>
      <c r="F92" s="200" t="s">
        <v>243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P93+P154+P195+P231+P262</f>
        <v>0</v>
      </c>
      <c r="Q92" s="205"/>
      <c r="R92" s="206">
        <f>R93+R154+R195+R231+R262</f>
        <v>92.770556999999997</v>
      </c>
      <c r="S92" s="205"/>
      <c r="T92" s="207">
        <f>T93+T154+T195+T231+T262</f>
        <v>448.14959999999996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74</v>
      </c>
      <c r="AU92" s="209" t="s">
        <v>75</v>
      </c>
      <c r="AY92" s="208" t="s">
        <v>205</v>
      </c>
      <c r="BK92" s="210">
        <f>BK93+BK154+BK195+BK231+BK262</f>
        <v>0</v>
      </c>
    </row>
    <row r="93" s="12" customFormat="1" ht="22.8" customHeight="1">
      <c r="A93" s="12"/>
      <c r="B93" s="197"/>
      <c r="C93" s="198"/>
      <c r="D93" s="199" t="s">
        <v>74</v>
      </c>
      <c r="E93" s="211" t="s">
        <v>79</v>
      </c>
      <c r="F93" s="211" t="s">
        <v>244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SUM(P94:P153)</f>
        <v>0</v>
      </c>
      <c r="Q93" s="205"/>
      <c r="R93" s="206">
        <f>SUM(R94:R153)</f>
        <v>55.167199999999994</v>
      </c>
      <c r="S93" s="205"/>
      <c r="T93" s="207">
        <f>SUM(T94:T153)</f>
        <v>448.14959999999996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79</v>
      </c>
      <c r="AY93" s="208" t="s">
        <v>205</v>
      </c>
      <c r="BK93" s="210">
        <f>SUM(BK94:BK153)</f>
        <v>0</v>
      </c>
    </row>
    <row r="94" s="2" customFormat="1" ht="37.8" customHeight="1">
      <c r="A94" s="39"/>
      <c r="B94" s="40"/>
      <c r="C94" s="213" t="s">
        <v>79</v>
      </c>
      <c r="D94" s="213" t="s">
        <v>208</v>
      </c>
      <c r="E94" s="214" t="s">
        <v>1984</v>
      </c>
      <c r="F94" s="215" t="s">
        <v>1985</v>
      </c>
      <c r="G94" s="216" t="s">
        <v>247</v>
      </c>
      <c r="H94" s="217">
        <v>512.60000000000002</v>
      </c>
      <c r="I94" s="218"/>
      <c r="J94" s="219">
        <f>ROUND(I94*H94,2)</f>
        <v>0</v>
      </c>
      <c r="K94" s="215" t="s">
        <v>212</v>
      </c>
      <c r="L94" s="45"/>
      <c r="M94" s="220" t="s">
        <v>19</v>
      </c>
      <c r="N94" s="221" t="s">
        <v>46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0.28999999999999998</v>
      </c>
      <c r="T94" s="223">
        <f>S94*H94</f>
        <v>148.654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149</v>
      </c>
      <c r="AT94" s="224" t="s">
        <v>208</v>
      </c>
      <c r="AU94" s="224" t="s">
        <v>83</v>
      </c>
      <c r="AY94" s="18" t="s">
        <v>205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149</v>
      </c>
      <c r="BM94" s="224" t="s">
        <v>1986</v>
      </c>
    </row>
    <row r="95" s="2" customFormat="1">
      <c r="A95" s="39"/>
      <c r="B95" s="40"/>
      <c r="C95" s="41"/>
      <c r="D95" s="226" t="s">
        <v>215</v>
      </c>
      <c r="E95" s="41"/>
      <c r="F95" s="227" t="s">
        <v>1987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215</v>
      </c>
      <c r="AU95" s="18" t="s">
        <v>83</v>
      </c>
    </row>
    <row r="96" s="13" customFormat="1">
      <c r="A96" s="13"/>
      <c r="B96" s="235"/>
      <c r="C96" s="236"/>
      <c r="D96" s="237" t="s">
        <v>250</v>
      </c>
      <c r="E96" s="238" t="s">
        <v>19</v>
      </c>
      <c r="F96" s="239" t="s">
        <v>1988</v>
      </c>
      <c r="G96" s="236"/>
      <c r="H96" s="240">
        <v>512.60000000000002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250</v>
      </c>
      <c r="AU96" s="246" t="s">
        <v>83</v>
      </c>
      <c r="AV96" s="13" t="s">
        <v>83</v>
      </c>
      <c r="AW96" s="13" t="s">
        <v>36</v>
      </c>
      <c r="AX96" s="13" t="s">
        <v>79</v>
      </c>
      <c r="AY96" s="246" t="s">
        <v>205</v>
      </c>
    </row>
    <row r="97" s="2" customFormat="1" ht="33" customHeight="1">
      <c r="A97" s="39"/>
      <c r="B97" s="40"/>
      <c r="C97" s="213" t="s">
        <v>83</v>
      </c>
      <c r="D97" s="213" t="s">
        <v>208</v>
      </c>
      <c r="E97" s="214" t="s">
        <v>1989</v>
      </c>
      <c r="F97" s="215" t="s">
        <v>1990</v>
      </c>
      <c r="G97" s="216" t="s">
        <v>247</v>
      </c>
      <c r="H97" s="217">
        <v>512.60000000000002</v>
      </c>
      <c r="I97" s="218"/>
      <c r="J97" s="219">
        <f>ROUND(I97*H97,2)</f>
        <v>0</v>
      </c>
      <c r="K97" s="215" t="s">
        <v>212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0.23999999999999999</v>
      </c>
      <c r="T97" s="223">
        <f>S97*H97</f>
        <v>123.024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149</v>
      </c>
      <c r="AT97" s="224" t="s">
        <v>208</v>
      </c>
      <c r="AU97" s="224" t="s">
        <v>83</v>
      </c>
      <c r="AY97" s="18" t="s">
        <v>205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149</v>
      </c>
      <c r="BM97" s="224" t="s">
        <v>1991</v>
      </c>
    </row>
    <row r="98" s="2" customFormat="1">
      <c r="A98" s="39"/>
      <c r="B98" s="40"/>
      <c r="C98" s="41"/>
      <c r="D98" s="226" t="s">
        <v>215</v>
      </c>
      <c r="E98" s="41"/>
      <c r="F98" s="227" t="s">
        <v>1992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83</v>
      </c>
    </row>
    <row r="99" s="13" customFormat="1">
      <c r="A99" s="13"/>
      <c r="B99" s="235"/>
      <c r="C99" s="236"/>
      <c r="D99" s="237" t="s">
        <v>250</v>
      </c>
      <c r="E99" s="238" t="s">
        <v>19</v>
      </c>
      <c r="F99" s="239" t="s">
        <v>1988</v>
      </c>
      <c r="G99" s="236"/>
      <c r="H99" s="240">
        <v>512.60000000000002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250</v>
      </c>
      <c r="AU99" s="246" t="s">
        <v>83</v>
      </c>
      <c r="AV99" s="13" t="s">
        <v>83</v>
      </c>
      <c r="AW99" s="13" t="s">
        <v>36</v>
      </c>
      <c r="AX99" s="13" t="s">
        <v>79</v>
      </c>
      <c r="AY99" s="246" t="s">
        <v>205</v>
      </c>
    </row>
    <row r="100" s="2" customFormat="1" ht="33" customHeight="1">
      <c r="A100" s="39"/>
      <c r="B100" s="40"/>
      <c r="C100" s="213" t="s">
        <v>126</v>
      </c>
      <c r="D100" s="213" t="s">
        <v>208</v>
      </c>
      <c r="E100" s="214" t="s">
        <v>1993</v>
      </c>
      <c r="F100" s="215" t="s">
        <v>1994</v>
      </c>
      <c r="G100" s="216" t="s">
        <v>247</v>
      </c>
      <c r="H100" s="217">
        <v>512.60000000000002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0.316</v>
      </c>
      <c r="T100" s="223">
        <f>S100*H100</f>
        <v>161.98160000000001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1995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1996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13" customFormat="1">
      <c r="A102" s="13"/>
      <c r="B102" s="235"/>
      <c r="C102" s="236"/>
      <c r="D102" s="237" t="s">
        <v>250</v>
      </c>
      <c r="E102" s="238" t="s">
        <v>19</v>
      </c>
      <c r="F102" s="239" t="s">
        <v>1988</v>
      </c>
      <c r="G102" s="236"/>
      <c r="H102" s="240">
        <v>512.60000000000002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250</v>
      </c>
      <c r="AU102" s="246" t="s">
        <v>83</v>
      </c>
      <c r="AV102" s="13" t="s">
        <v>83</v>
      </c>
      <c r="AW102" s="13" t="s">
        <v>36</v>
      </c>
      <c r="AX102" s="13" t="s">
        <v>79</v>
      </c>
      <c r="AY102" s="246" t="s">
        <v>205</v>
      </c>
    </row>
    <row r="103" s="2" customFormat="1" ht="24.15" customHeight="1">
      <c r="A103" s="39"/>
      <c r="B103" s="40"/>
      <c r="C103" s="213" t="s">
        <v>149</v>
      </c>
      <c r="D103" s="213" t="s">
        <v>208</v>
      </c>
      <c r="E103" s="214" t="s">
        <v>995</v>
      </c>
      <c r="F103" s="215" t="s">
        <v>996</v>
      </c>
      <c r="G103" s="216" t="s">
        <v>260</v>
      </c>
      <c r="H103" s="217">
        <v>13.800000000000001</v>
      </c>
      <c r="I103" s="218"/>
      <c r="J103" s="219">
        <f>ROUND(I103*H103,2)</f>
        <v>0</v>
      </c>
      <c r="K103" s="215" t="s">
        <v>212</v>
      </c>
      <c r="L103" s="45"/>
      <c r="M103" s="220" t="s">
        <v>19</v>
      </c>
      <c r="N103" s="221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0.23000000000000001</v>
      </c>
      <c r="T103" s="223">
        <f>S103*H103</f>
        <v>3.1740000000000004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149</v>
      </c>
      <c r="AT103" s="224" t="s">
        <v>208</v>
      </c>
      <c r="AU103" s="224" t="s">
        <v>83</v>
      </c>
      <c r="AY103" s="18" t="s">
        <v>205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149</v>
      </c>
      <c r="BM103" s="224" t="s">
        <v>997</v>
      </c>
    </row>
    <row r="104" s="2" customFormat="1">
      <c r="A104" s="39"/>
      <c r="B104" s="40"/>
      <c r="C104" s="41"/>
      <c r="D104" s="226" t="s">
        <v>215</v>
      </c>
      <c r="E104" s="41"/>
      <c r="F104" s="227" t="s">
        <v>998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83</v>
      </c>
    </row>
    <row r="105" s="13" customFormat="1">
      <c r="A105" s="13"/>
      <c r="B105" s="235"/>
      <c r="C105" s="236"/>
      <c r="D105" s="237" t="s">
        <v>250</v>
      </c>
      <c r="E105" s="238" t="s">
        <v>19</v>
      </c>
      <c r="F105" s="239" t="s">
        <v>1997</v>
      </c>
      <c r="G105" s="236"/>
      <c r="H105" s="240">
        <v>13.800000000000001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250</v>
      </c>
      <c r="AU105" s="246" t="s">
        <v>83</v>
      </c>
      <c r="AV105" s="13" t="s">
        <v>83</v>
      </c>
      <c r="AW105" s="13" t="s">
        <v>36</v>
      </c>
      <c r="AX105" s="13" t="s">
        <v>79</v>
      </c>
      <c r="AY105" s="246" t="s">
        <v>205</v>
      </c>
    </row>
    <row r="106" s="2" customFormat="1" ht="24.15" customHeight="1">
      <c r="A106" s="39"/>
      <c r="B106" s="40"/>
      <c r="C106" s="213" t="s">
        <v>204</v>
      </c>
      <c r="D106" s="213" t="s">
        <v>208</v>
      </c>
      <c r="E106" s="214" t="s">
        <v>258</v>
      </c>
      <c r="F106" s="215" t="s">
        <v>259</v>
      </c>
      <c r="G106" s="216" t="s">
        <v>260</v>
      </c>
      <c r="H106" s="217">
        <v>55.200000000000003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0.20499999999999999</v>
      </c>
      <c r="T106" s="223">
        <f>S106*H106</f>
        <v>11.316000000000001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1000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262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1998</v>
      </c>
      <c r="G108" s="236"/>
      <c r="H108" s="240">
        <v>55.200000000000003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79</v>
      </c>
      <c r="AY108" s="246" t="s">
        <v>205</v>
      </c>
    </row>
    <row r="109" s="2" customFormat="1" ht="16.5" customHeight="1">
      <c r="A109" s="39"/>
      <c r="B109" s="40"/>
      <c r="C109" s="213" t="s">
        <v>275</v>
      </c>
      <c r="D109" s="213" t="s">
        <v>208</v>
      </c>
      <c r="E109" s="214" t="s">
        <v>1005</v>
      </c>
      <c r="F109" s="215" t="s">
        <v>1006</v>
      </c>
      <c r="G109" s="216" t="s">
        <v>247</v>
      </c>
      <c r="H109" s="217">
        <v>40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1007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1008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13" customFormat="1">
      <c r="A111" s="13"/>
      <c r="B111" s="235"/>
      <c r="C111" s="236"/>
      <c r="D111" s="237" t="s">
        <v>250</v>
      </c>
      <c r="E111" s="238" t="s">
        <v>19</v>
      </c>
      <c r="F111" s="239" t="s">
        <v>1999</v>
      </c>
      <c r="G111" s="236"/>
      <c r="H111" s="240">
        <v>40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250</v>
      </c>
      <c r="AU111" s="246" t="s">
        <v>83</v>
      </c>
      <c r="AV111" s="13" t="s">
        <v>83</v>
      </c>
      <c r="AW111" s="13" t="s">
        <v>36</v>
      </c>
      <c r="AX111" s="13" t="s">
        <v>79</v>
      </c>
      <c r="AY111" s="246" t="s">
        <v>205</v>
      </c>
    </row>
    <row r="112" s="2" customFormat="1" ht="24.15" customHeight="1">
      <c r="A112" s="39"/>
      <c r="B112" s="40"/>
      <c r="C112" s="213" t="s">
        <v>280</v>
      </c>
      <c r="D112" s="213" t="s">
        <v>208</v>
      </c>
      <c r="E112" s="214" t="s">
        <v>1010</v>
      </c>
      <c r="F112" s="215" t="s">
        <v>1011</v>
      </c>
      <c r="G112" s="216" t="s">
        <v>267</v>
      </c>
      <c r="H112" s="217">
        <v>58.5</v>
      </c>
      <c r="I112" s="218"/>
      <c r="J112" s="219">
        <f>ROUND(I112*H112,2)</f>
        <v>0</v>
      </c>
      <c r="K112" s="215" t="s">
        <v>212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149</v>
      </c>
      <c r="AT112" s="224" t="s">
        <v>208</v>
      </c>
      <c r="AU112" s="224" t="s">
        <v>83</v>
      </c>
      <c r="AY112" s="18" t="s">
        <v>205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149</v>
      </c>
      <c r="BM112" s="224" t="s">
        <v>1012</v>
      </c>
    </row>
    <row r="113" s="2" customFormat="1">
      <c r="A113" s="39"/>
      <c r="B113" s="40"/>
      <c r="C113" s="41"/>
      <c r="D113" s="226" t="s">
        <v>215</v>
      </c>
      <c r="E113" s="41"/>
      <c r="F113" s="227" t="s">
        <v>1013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215</v>
      </c>
      <c r="AU113" s="18" t="s">
        <v>83</v>
      </c>
    </row>
    <row r="114" s="13" customFormat="1">
      <c r="A114" s="13"/>
      <c r="B114" s="235"/>
      <c r="C114" s="236"/>
      <c r="D114" s="237" t="s">
        <v>250</v>
      </c>
      <c r="E114" s="238" t="s">
        <v>19</v>
      </c>
      <c r="F114" s="239" t="s">
        <v>2000</v>
      </c>
      <c r="G114" s="236"/>
      <c r="H114" s="240">
        <v>37.950000000000003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250</v>
      </c>
      <c r="AU114" s="246" t="s">
        <v>83</v>
      </c>
      <c r="AV114" s="13" t="s">
        <v>83</v>
      </c>
      <c r="AW114" s="13" t="s">
        <v>36</v>
      </c>
      <c r="AX114" s="13" t="s">
        <v>75</v>
      </c>
      <c r="AY114" s="246" t="s">
        <v>205</v>
      </c>
    </row>
    <row r="115" s="13" customFormat="1">
      <c r="A115" s="13"/>
      <c r="B115" s="235"/>
      <c r="C115" s="236"/>
      <c r="D115" s="237" t="s">
        <v>250</v>
      </c>
      <c r="E115" s="238" t="s">
        <v>19</v>
      </c>
      <c r="F115" s="239" t="s">
        <v>2001</v>
      </c>
      <c r="G115" s="236"/>
      <c r="H115" s="240">
        <v>20.550000000000001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250</v>
      </c>
      <c r="AU115" s="246" t="s">
        <v>83</v>
      </c>
      <c r="AV115" s="13" t="s">
        <v>83</v>
      </c>
      <c r="AW115" s="13" t="s">
        <v>36</v>
      </c>
      <c r="AX115" s="13" t="s">
        <v>75</v>
      </c>
      <c r="AY115" s="246" t="s">
        <v>205</v>
      </c>
    </row>
    <row r="116" s="14" customFormat="1">
      <c r="A116" s="14"/>
      <c r="B116" s="247"/>
      <c r="C116" s="248"/>
      <c r="D116" s="237" t="s">
        <v>250</v>
      </c>
      <c r="E116" s="249" t="s">
        <v>19</v>
      </c>
      <c r="F116" s="250" t="s">
        <v>253</v>
      </c>
      <c r="G116" s="248"/>
      <c r="H116" s="251">
        <v>58.5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250</v>
      </c>
      <c r="AU116" s="257" t="s">
        <v>83</v>
      </c>
      <c r="AV116" s="14" t="s">
        <v>149</v>
      </c>
      <c r="AW116" s="14" t="s">
        <v>36</v>
      </c>
      <c r="AX116" s="14" t="s">
        <v>79</v>
      </c>
      <c r="AY116" s="257" t="s">
        <v>205</v>
      </c>
    </row>
    <row r="117" s="2" customFormat="1" ht="37.8" customHeight="1">
      <c r="A117" s="39"/>
      <c r="B117" s="40"/>
      <c r="C117" s="213" t="s">
        <v>286</v>
      </c>
      <c r="D117" s="213" t="s">
        <v>208</v>
      </c>
      <c r="E117" s="214" t="s">
        <v>1017</v>
      </c>
      <c r="F117" s="215" t="s">
        <v>1018</v>
      </c>
      <c r="G117" s="216" t="s">
        <v>267</v>
      </c>
      <c r="H117" s="217">
        <v>12</v>
      </c>
      <c r="I117" s="218"/>
      <c r="J117" s="219">
        <f>ROUND(I117*H117,2)</f>
        <v>0</v>
      </c>
      <c r="K117" s="215" t="s">
        <v>212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149</v>
      </c>
      <c r="AT117" s="224" t="s">
        <v>208</v>
      </c>
      <c r="AU117" s="224" t="s">
        <v>83</v>
      </c>
      <c r="AY117" s="18" t="s">
        <v>205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149</v>
      </c>
      <c r="BM117" s="224" t="s">
        <v>1019</v>
      </c>
    </row>
    <row r="118" s="2" customFormat="1">
      <c r="A118" s="39"/>
      <c r="B118" s="40"/>
      <c r="C118" s="41"/>
      <c r="D118" s="226" t="s">
        <v>215</v>
      </c>
      <c r="E118" s="41"/>
      <c r="F118" s="227" t="s">
        <v>1020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215</v>
      </c>
      <c r="AU118" s="18" t="s">
        <v>83</v>
      </c>
    </row>
    <row r="119" s="13" customFormat="1">
      <c r="A119" s="13"/>
      <c r="B119" s="235"/>
      <c r="C119" s="236"/>
      <c r="D119" s="237" t="s">
        <v>250</v>
      </c>
      <c r="E119" s="238" t="s">
        <v>19</v>
      </c>
      <c r="F119" s="239" t="s">
        <v>2002</v>
      </c>
      <c r="G119" s="236"/>
      <c r="H119" s="240">
        <v>12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250</v>
      </c>
      <c r="AU119" s="246" t="s">
        <v>83</v>
      </c>
      <c r="AV119" s="13" t="s">
        <v>83</v>
      </c>
      <c r="AW119" s="13" t="s">
        <v>36</v>
      </c>
      <c r="AX119" s="13" t="s">
        <v>79</v>
      </c>
      <c r="AY119" s="246" t="s">
        <v>205</v>
      </c>
    </row>
    <row r="120" s="2" customFormat="1" ht="37.8" customHeight="1">
      <c r="A120" s="39"/>
      <c r="B120" s="40"/>
      <c r="C120" s="213" t="s">
        <v>291</v>
      </c>
      <c r="D120" s="213" t="s">
        <v>208</v>
      </c>
      <c r="E120" s="214" t="s">
        <v>276</v>
      </c>
      <c r="F120" s="215" t="s">
        <v>277</v>
      </c>
      <c r="G120" s="216" t="s">
        <v>267</v>
      </c>
      <c r="H120" s="217">
        <v>58.5</v>
      </c>
      <c r="I120" s="218"/>
      <c r="J120" s="219">
        <f>ROUND(I120*H120,2)</f>
        <v>0</v>
      </c>
      <c r="K120" s="215" t="s">
        <v>212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149</v>
      </c>
      <c r="AT120" s="224" t="s">
        <v>208</v>
      </c>
      <c r="AU120" s="224" t="s">
        <v>83</v>
      </c>
      <c r="AY120" s="18" t="s">
        <v>205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149</v>
      </c>
      <c r="BM120" s="224" t="s">
        <v>1022</v>
      </c>
    </row>
    <row r="121" s="2" customFormat="1">
      <c r="A121" s="39"/>
      <c r="B121" s="40"/>
      <c r="C121" s="41"/>
      <c r="D121" s="226" t="s">
        <v>215</v>
      </c>
      <c r="E121" s="41"/>
      <c r="F121" s="227" t="s">
        <v>279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83</v>
      </c>
    </row>
    <row r="122" s="2" customFormat="1" ht="37.8" customHeight="1">
      <c r="A122" s="39"/>
      <c r="B122" s="40"/>
      <c r="C122" s="213" t="s">
        <v>297</v>
      </c>
      <c r="D122" s="213" t="s">
        <v>208</v>
      </c>
      <c r="E122" s="214" t="s">
        <v>281</v>
      </c>
      <c r="F122" s="215" t="s">
        <v>282</v>
      </c>
      <c r="G122" s="216" t="s">
        <v>267</v>
      </c>
      <c r="H122" s="217">
        <v>1755</v>
      </c>
      <c r="I122" s="218"/>
      <c r="J122" s="219">
        <f>ROUND(I122*H122,2)</f>
        <v>0</v>
      </c>
      <c r="K122" s="215" t="s">
        <v>212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149</v>
      </c>
      <c r="AT122" s="224" t="s">
        <v>208</v>
      </c>
      <c r="AU122" s="224" t="s">
        <v>83</v>
      </c>
      <c r="AY122" s="18" t="s">
        <v>205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149</v>
      </c>
      <c r="BM122" s="224" t="s">
        <v>1024</v>
      </c>
    </row>
    <row r="123" s="2" customFormat="1">
      <c r="A123" s="39"/>
      <c r="B123" s="40"/>
      <c r="C123" s="41"/>
      <c r="D123" s="226" t="s">
        <v>215</v>
      </c>
      <c r="E123" s="41"/>
      <c r="F123" s="227" t="s">
        <v>284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83</v>
      </c>
    </row>
    <row r="124" s="13" customFormat="1">
      <c r="A124" s="13"/>
      <c r="B124" s="235"/>
      <c r="C124" s="236"/>
      <c r="D124" s="237" t="s">
        <v>250</v>
      </c>
      <c r="E124" s="236"/>
      <c r="F124" s="239" t="s">
        <v>2003</v>
      </c>
      <c r="G124" s="236"/>
      <c r="H124" s="240">
        <v>1755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250</v>
      </c>
      <c r="AU124" s="246" t="s">
        <v>83</v>
      </c>
      <c r="AV124" s="13" t="s">
        <v>83</v>
      </c>
      <c r="AW124" s="13" t="s">
        <v>4</v>
      </c>
      <c r="AX124" s="13" t="s">
        <v>79</v>
      </c>
      <c r="AY124" s="246" t="s">
        <v>205</v>
      </c>
    </row>
    <row r="125" s="2" customFormat="1" ht="24.15" customHeight="1">
      <c r="A125" s="39"/>
      <c r="B125" s="40"/>
      <c r="C125" s="213" t="s">
        <v>304</v>
      </c>
      <c r="D125" s="213" t="s">
        <v>208</v>
      </c>
      <c r="E125" s="214" t="s">
        <v>1026</v>
      </c>
      <c r="F125" s="215" t="s">
        <v>1027</v>
      </c>
      <c r="G125" s="216" t="s">
        <v>267</v>
      </c>
      <c r="H125" s="217">
        <v>64.5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1028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1029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13" customFormat="1">
      <c r="A127" s="13"/>
      <c r="B127" s="235"/>
      <c r="C127" s="236"/>
      <c r="D127" s="237" t="s">
        <v>250</v>
      </c>
      <c r="E127" s="238" t="s">
        <v>19</v>
      </c>
      <c r="F127" s="239" t="s">
        <v>2004</v>
      </c>
      <c r="G127" s="236"/>
      <c r="H127" s="240">
        <v>6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36</v>
      </c>
      <c r="AX127" s="13" t="s">
        <v>75</v>
      </c>
      <c r="AY127" s="246" t="s">
        <v>205</v>
      </c>
    </row>
    <row r="128" s="13" customFormat="1">
      <c r="A128" s="13"/>
      <c r="B128" s="235"/>
      <c r="C128" s="236"/>
      <c r="D128" s="237" t="s">
        <v>250</v>
      </c>
      <c r="E128" s="238" t="s">
        <v>19</v>
      </c>
      <c r="F128" s="239" t="s">
        <v>2005</v>
      </c>
      <c r="G128" s="236"/>
      <c r="H128" s="240">
        <v>58.5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250</v>
      </c>
      <c r="AU128" s="246" t="s">
        <v>83</v>
      </c>
      <c r="AV128" s="13" t="s">
        <v>83</v>
      </c>
      <c r="AW128" s="13" t="s">
        <v>36</v>
      </c>
      <c r="AX128" s="13" t="s">
        <v>75</v>
      </c>
      <c r="AY128" s="246" t="s">
        <v>205</v>
      </c>
    </row>
    <row r="129" s="14" customFormat="1">
      <c r="A129" s="14"/>
      <c r="B129" s="247"/>
      <c r="C129" s="248"/>
      <c r="D129" s="237" t="s">
        <v>250</v>
      </c>
      <c r="E129" s="249" t="s">
        <v>19</v>
      </c>
      <c r="F129" s="250" t="s">
        <v>253</v>
      </c>
      <c r="G129" s="248"/>
      <c r="H129" s="251">
        <v>64.5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250</v>
      </c>
      <c r="AU129" s="257" t="s">
        <v>83</v>
      </c>
      <c r="AV129" s="14" t="s">
        <v>149</v>
      </c>
      <c r="AW129" s="14" t="s">
        <v>36</v>
      </c>
      <c r="AX129" s="14" t="s">
        <v>79</v>
      </c>
      <c r="AY129" s="257" t="s">
        <v>205</v>
      </c>
    </row>
    <row r="130" s="2" customFormat="1" ht="24.15" customHeight="1">
      <c r="A130" s="39"/>
      <c r="B130" s="40"/>
      <c r="C130" s="213" t="s">
        <v>309</v>
      </c>
      <c r="D130" s="213" t="s">
        <v>208</v>
      </c>
      <c r="E130" s="214" t="s">
        <v>292</v>
      </c>
      <c r="F130" s="215" t="s">
        <v>293</v>
      </c>
      <c r="G130" s="216" t="s">
        <v>267</v>
      </c>
      <c r="H130" s="217">
        <v>23.984999999999999</v>
      </c>
      <c r="I130" s="218"/>
      <c r="J130" s="219">
        <f>ROUND(I130*H130,2)</f>
        <v>0</v>
      </c>
      <c r="K130" s="215" t="s">
        <v>212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149</v>
      </c>
      <c r="AT130" s="224" t="s">
        <v>208</v>
      </c>
      <c r="AU130" s="224" t="s">
        <v>83</v>
      </c>
      <c r="AY130" s="18" t="s">
        <v>205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149</v>
      </c>
      <c r="BM130" s="224" t="s">
        <v>1032</v>
      </c>
    </row>
    <row r="131" s="2" customFormat="1">
      <c r="A131" s="39"/>
      <c r="B131" s="40"/>
      <c r="C131" s="41"/>
      <c r="D131" s="226" t="s">
        <v>215</v>
      </c>
      <c r="E131" s="41"/>
      <c r="F131" s="227" t="s">
        <v>295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83</v>
      </c>
    </row>
    <row r="132" s="13" customFormat="1">
      <c r="A132" s="13"/>
      <c r="B132" s="235"/>
      <c r="C132" s="236"/>
      <c r="D132" s="237" t="s">
        <v>250</v>
      </c>
      <c r="E132" s="238" t="s">
        <v>19</v>
      </c>
      <c r="F132" s="239" t="s">
        <v>2006</v>
      </c>
      <c r="G132" s="236"/>
      <c r="H132" s="240">
        <v>23.984999999999999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250</v>
      </c>
      <c r="AU132" s="246" t="s">
        <v>83</v>
      </c>
      <c r="AV132" s="13" t="s">
        <v>83</v>
      </c>
      <c r="AW132" s="13" t="s">
        <v>36</v>
      </c>
      <c r="AX132" s="13" t="s">
        <v>75</v>
      </c>
      <c r="AY132" s="246" t="s">
        <v>205</v>
      </c>
    </row>
    <row r="133" s="14" customFormat="1">
      <c r="A133" s="14"/>
      <c r="B133" s="247"/>
      <c r="C133" s="248"/>
      <c r="D133" s="237" t="s">
        <v>250</v>
      </c>
      <c r="E133" s="249" t="s">
        <v>19</v>
      </c>
      <c r="F133" s="250" t="s">
        <v>253</v>
      </c>
      <c r="G133" s="248"/>
      <c r="H133" s="251">
        <v>23.984999999999999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250</v>
      </c>
      <c r="AU133" s="257" t="s">
        <v>83</v>
      </c>
      <c r="AV133" s="14" t="s">
        <v>149</v>
      </c>
      <c r="AW133" s="14" t="s">
        <v>36</v>
      </c>
      <c r="AX133" s="14" t="s">
        <v>79</v>
      </c>
      <c r="AY133" s="257" t="s">
        <v>205</v>
      </c>
    </row>
    <row r="134" s="2" customFormat="1" ht="16.5" customHeight="1">
      <c r="A134" s="39"/>
      <c r="B134" s="40"/>
      <c r="C134" s="258" t="s">
        <v>316</v>
      </c>
      <c r="D134" s="258" t="s">
        <v>298</v>
      </c>
      <c r="E134" s="259" t="s">
        <v>299</v>
      </c>
      <c r="F134" s="260" t="s">
        <v>300</v>
      </c>
      <c r="G134" s="261" t="s">
        <v>301</v>
      </c>
      <c r="H134" s="262">
        <v>55.165999999999997</v>
      </c>
      <c r="I134" s="263"/>
      <c r="J134" s="264">
        <f>ROUND(I134*H134,2)</f>
        <v>0</v>
      </c>
      <c r="K134" s="260" t="s">
        <v>212</v>
      </c>
      <c r="L134" s="265"/>
      <c r="M134" s="266" t="s">
        <v>19</v>
      </c>
      <c r="N134" s="267" t="s">
        <v>46</v>
      </c>
      <c r="O134" s="85"/>
      <c r="P134" s="222">
        <f>O134*H134</f>
        <v>0</v>
      </c>
      <c r="Q134" s="222">
        <v>1</v>
      </c>
      <c r="R134" s="222">
        <f>Q134*H134</f>
        <v>55.165999999999997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286</v>
      </c>
      <c r="AT134" s="224" t="s">
        <v>298</v>
      </c>
      <c r="AU134" s="224" t="s">
        <v>83</v>
      </c>
      <c r="AY134" s="18" t="s">
        <v>205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149</v>
      </c>
      <c r="BM134" s="224" t="s">
        <v>1036</v>
      </c>
    </row>
    <row r="135" s="13" customFormat="1">
      <c r="A135" s="13"/>
      <c r="B135" s="235"/>
      <c r="C135" s="236"/>
      <c r="D135" s="237" t="s">
        <v>250</v>
      </c>
      <c r="E135" s="236"/>
      <c r="F135" s="239" t="s">
        <v>2007</v>
      </c>
      <c r="G135" s="236"/>
      <c r="H135" s="240">
        <v>55.165999999999997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250</v>
      </c>
      <c r="AU135" s="246" t="s">
        <v>83</v>
      </c>
      <c r="AV135" s="13" t="s">
        <v>83</v>
      </c>
      <c r="AW135" s="13" t="s">
        <v>4</v>
      </c>
      <c r="AX135" s="13" t="s">
        <v>79</v>
      </c>
      <c r="AY135" s="246" t="s">
        <v>205</v>
      </c>
    </row>
    <row r="136" s="2" customFormat="1" ht="24.15" customHeight="1">
      <c r="A136" s="39"/>
      <c r="B136" s="40"/>
      <c r="C136" s="213" t="s">
        <v>322</v>
      </c>
      <c r="D136" s="213" t="s">
        <v>208</v>
      </c>
      <c r="E136" s="214" t="s">
        <v>1912</v>
      </c>
      <c r="F136" s="215" t="s">
        <v>1913</v>
      </c>
      <c r="G136" s="216" t="s">
        <v>301</v>
      </c>
      <c r="H136" s="217">
        <v>290.30000000000001</v>
      </c>
      <c r="I136" s="218"/>
      <c r="J136" s="219">
        <f>ROUND(I136*H136,2)</f>
        <v>0</v>
      </c>
      <c r="K136" s="215" t="s">
        <v>212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149</v>
      </c>
      <c r="AT136" s="224" t="s">
        <v>208</v>
      </c>
      <c r="AU136" s="224" t="s">
        <v>83</v>
      </c>
      <c r="AY136" s="18" t="s">
        <v>205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149</v>
      </c>
      <c r="BM136" s="224" t="s">
        <v>2008</v>
      </c>
    </row>
    <row r="137" s="2" customFormat="1">
      <c r="A137" s="39"/>
      <c r="B137" s="40"/>
      <c r="C137" s="41"/>
      <c r="D137" s="226" t="s">
        <v>215</v>
      </c>
      <c r="E137" s="41"/>
      <c r="F137" s="227" t="s">
        <v>1915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215</v>
      </c>
      <c r="AU137" s="18" t="s">
        <v>83</v>
      </c>
    </row>
    <row r="138" s="13" customFormat="1">
      <c r="A138" s="13"/>
      <c r="B138" s="235"/>
      <c r="C138" s="236"/>
      <c r="D138" s="237" t="s">
        <v>250</v>
      </c>
      <c r="E138" s="238" t="s">
        <v>19</v>
      </c>
      <c r="F138" s="239" t="s">
        <v>2009</v>
      </c>
      <c r="G138" s="236"/>
      <c r="H138" s="240">
        <v>145.15000000000001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250</v>
      </c>
      <c r="AU138" s="246" t="s">
        <v>83</v>
      </c>
      <c r="AV138" s="13" t="s">
        <v>83</v>
      </c>
      <c r="AW138" s="13" t="s">
        <v>36</v>
      </c>
      <c r="AX138" s="13" t="s">
        <v>79</v>
      </c>
      <c r="AY138" s="246" t="s">
        <v>205</v>
      </c>
    </row>
    <row r="139" s="13" customFormat="1">
      <c r="A139" s="13"/>
      <c r="B139" s="235"/>
      <c r="C139" s="236"/>
      <c r="D139" s="237" t="s">
        <v>250</v>
      </c>
      <c r="E139" s="236"/>
      <c r="F139" s="239" t="s">
        <v>2010</v>
      </c>
      <c r="G139" s="236"/>
      <c r="H139" s="240">
        <v>290.30000000000001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250</v>
      </c>
      <c r="AU139" s="246" t="s">
        <v>83</v>
      </c>
      <c r="AV139" s="13" t="s">
        <v>83</v>
      </c>
      <c r="AW139" s="13" t="s">
        <v>4</v>
      </c>
      <c r="AX139" s="13" t="s">
        <v>79</v>
      </c>
      <c r="AY139" s="246" t="s">
        <v>205</v>
      </c>
    </row>
    <row r="140" s="2" customFormat="1" ht="24.15" customHeight="1">
      <c r="A140" s="39"/>
      <c r="B140" s="40"/>
      <c r="C140" s="213" t="s">
        <v>8</v>
      </c>
      <c r="D140" s="213" t="s">
        <v>208</v>
      </c>
      <c r="E140" s="214" t="s">
        <v>305</v>
      </c>
      <c r="F140" s="215" t="s">
        <v>306</v>
      </c>
      <c r="G140" s="216" t="s">
        <v>267</v>
      </c>
      <c r="H140" s="217">
        <v>64.5</v>
      </c>
      <c r="I140" s="218"/>
      <c r="J140" s="219">
        <f>ROUND(I140*H140,2)</f>
        <v>0</v>
      </c>
      <c r="K140" s="215" t="s">
        <v>212</v>
      </c>
      <c r="L140" s="45"/>
      <c r="M140" s="220" t="s">
        <v>19</v>
      </c>
      <c r="N140" s="221" t="s">
        <v>46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149</v>
      </c>
      <c r="AT140" s="224" t="s">
        <v>208</v>
      </c>
      <c r="AU140" s="224" t="s">
        <v>83</v>
      </c>
      <c r="AY140" s="18" t="s">
        <v>205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149</v>
      </c>
      <c r="BM140" s="224" t="s">
        <v>1038</v>
      </c>
    </row>
    <row r="141" s="2" customFormat="1">
      <c r="A141" s="39"/>
      <c r="B141" s="40"/>
      <c r="C141" s="41"/>
      <c r="D141" s="226" t="s">
        <v>215</v>
      </c>
      <c r="E141" s="41"/>
      <c r="F141" s="227" t="s">
        <v>308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215</v>
      </c>
      <c r="AU141" s="18" t="s">
        <v>83</v>
      </c>
    </row>
    <row r="142" s="13" customFormat="1">
      <c r="A142" s="13"/>
      <c r="B142" s="235"/>
      <c r="C142" s="236"/>
      <c r="D142" s="237" t="s">
        <v>250</v>
      </c>
      <c r="E142" s="238" t="s">
        <v>19</v>
      </c>
      <c r="F142" s="239" t="s">
        <v>2004</v>
      </c>
      <c r="G142" s="236"/>
      <c r="H142" s="240">
        <v>6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250</v>
      </c>
      <c r="AU142" s="246" t="s">
        <v>83</v>
      </c>
      <c r="AV142" s="13" t="s">
        <v>83</v>
      </c>
      <c r="AW142" s="13" t="s">
        <v>36</v>
      </c>
      <c r="AX142" s="13" t="s">
        <v>75</v>
      </c>
      <c r="AY142" s="246" t="s">
        <v>205</v>
      </c>
    </row>
    <row r="143" s="13" customFormat="1">
      <c r="A143" s="13"/>
      <c r="B143" s="235"/>
      <c r="C143" s="236"/>
      <c r="D143" s="237" t="s">
        <v>250</v>
      </c>
      <c r="E143" s="238" t="s">
        <v>19</v>
      </c>
      <c r="F143" s="239" t="s">
        <v>2005</v>
      </c>
      <c r="G143" s="236"/>
      <c r="H143" s="240">
        <v>58.5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250</v>
      </c>
      <c r="AU143" s="246" t="s">
        <v>83</v>
      </c>
      <c r="AV143" s="13" t="s">
        <v>83</v>
      </c>
      <c r="AW143" s="13" t="s">
        <v>36</v>
      </c>
      <c r="AX143" s="13" t="s">
        <v>75</v>
      </c>
      <c r="AY143" s="246" t="s">
        <v>205</v>
      </c>
    </row>
    <row r="144" s="14" customFormat="1">
      <c r="A144" s="14"/>
      <c r="B144" s="247"/>
      <c r="C144" s="248"/>
      <c r="D144" s="237" t="s">
        <v>250</v>
      </c>
      <c r="E144" s="249" t="s">
        <v>19</v>
      </c>
      <c r="F144" s="250" t="s">
        <v>253</v>
      </c>
      <c r="G144" s="248"/>
      <c r="H144" s="251">
        <v>64.5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250</v>
      </c>
      <c r="AU144" s="257" t="s">
        <v>83</v>
      </c>
      <c r="AV144" s="14" t="s">
        <v>149</v>
      </c>
      <c r="AW144" s="14" t="s">
        <v>36</v>
      </c>
      <c r="AX144" s="14" t="s">
        <v>79</v>
      </c>
      <c r="AY144" s="257" t="s">
        <v>205</v>
      </c>
    </row>
    <row r="145" s="2" customFormat="1" ht="16.5" customHeight="1">
      <c r="A145" s="39"/>
      <c r="B145" s="40"/>
      <c r="C145" s="213" t="s">
        <v>334</v>
      </c>
      <c r="D145" s="213" t="s">
        <v>208</v>
      </c>
      <c r="E145" s="214" t="s">
        <v>310</v>
      </c>
      <c r="F145" s="215" t="s">
        <v>311</v>
      </c>
      <c r="G145" s="216" t="s">
        <v>247</v>
      </c>
      <c r="H145" s="217">
        <v>502.60000000000002</v>
      </c>
      <c r="I145" s="218"/>
      <c r="J145" s="219">
        <f>ROUND(I145*H145,2)</f>
        <v>0</v>
      </c>
      <c r="K145" s="215" t="s">
        <v>212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149</v>
      </c>
      <c r="AT145" s="224" t="s">
        <v>208</v>
      </c>
      <c r="AU145" s="224" t="s">
        <v>83</v>
      </c>
      <c r="AY145" s="18" t="s">
        <v>205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149</v>
      </c>
      <c r="BM145" s="224" t="s">
        <v>1039</v>
      </c>
    </row>
    <row r="146" s="2" customFormat="1">
      <c r="A146" s="39"/>
      <c r="B146" s="40"/>
      <c r="C146" s="41"/>
      <c r="D146" s="226" t="s">
        <v>215</v>
      </c>
      <c r="E146" s="41"/>
      <c r="F146" s="227" t="s">
        <v>313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215</v>
      </c>
      <c r="AU146" s="18" t="s">
        <v>83</v>
      </c>
    </row>
    <row r="147" s="2" customFormat="1" ht="24.15" customHeight="1">
      <c r="A147" s="39"/>
      <c r="B147" s="40"/>
      <c r="C147" s="213" t="s">
        <v>339</v>
      </c>
      <c r="D147" s="213" t="s">
        <v>208</v>
      </c>
      <c r="E147" s="214" t="s">
        <v>1041</v>
      </c>
      <c r="F147" s="215" t="s">
        <v>1042</v>
      </c>
      <c r="G147" s="216" t="s">
        <v>247</v>
      </c>
      <c r="H147" s="217">
        <v>60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1043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1044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2" customFormat="1" ht="24.15" customHeight="1">
      <c r="A149" s="39"/>
      <c r="B149" s="40"/>
      <c r="C149" s="213" t="s">
        <v>344</v>
      </c>
      <c r="D149" s="213" t="s">
        <v>208</v>
      </c>
      <c r="E149" s="214" t="s">
        <v>1045</v>
      </c>
      <c r="F149" s="215" t="s">
        <v>1046</v>
      </c>
      <c r="G149" s="216" t="s">
        <v>247</v>
      </c>
      <c r="H149" s="217">
        <v>60</v>
      </c>
      <c r="I149" s="218"/>
      <c r="J149" s="219">
        <f>ROUND(I149*H149,2)</f>
        <v>0</v>
      </c>
      <c r="K149" s="215" t="s">
        <v>212</v>
      </c>
      <c r="L149" s="45"/>
      <c r="M149" s="220" t="s">
        <v>19</v>
      </c>
      <c r="N149" s="221" t="s">
        <v>46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149</v>
      </c>
      <c r="AT149" s="224" t="s">
        <v>208</v>
      </c>
      <c r="AU149" s="224" t="s">
        <v>83</v>
      </c>
      <c r="AY149" s="18" t="s">
        <v>205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149</v>
      </c>
      <c r="BM149" s="224" t="s">
        <v>1047</v>
      </c>
    </row>
    <row r="150" s="2" customFormat="1">
      <c r="A150" s="39"/>
      <c r="B150" s="40"/>
      <c r="C150" s="41"/>
      <c r="D150" s="226" t="s">
        <v>215</v>
      </c>
      <c r="E150" s="41"/>
      <c r="F150" s="227" t="s">
        <v>1048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215</v>
      </c>
      <c r="AU150" s="18" t="s">
        <v>83</v>
      </c>
    </row>
    <row r="151" s="13" customFormat="1">
      <c r="A151" s="13"/>
      <c r="B151" s="235"/>
      <c r="C151" s="236"/>
      <c r="D151" s="237" t="s">
        <v>250</v>
      </c>
      <c r="E151" s="238" t="s">
        <v>19</v>
      </c>
      <c r="F151" s="239" t="s">
        <v>2011</v>
      </c>
      <c r="G151" s="236"/>
      <c r="H151" s="240">
        <v>60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250</v>
      </c>
      <c r="AU151" s="246" t="s">
        <v>83</v>
      </c>
      <c r="AV151" s="13" t="s">
        <v>83</v>
      </c>
      <c r="AW151" s="13" t="s">
        <v>36</v>
      </c>
      <c r="AX151" s="13" t="s">
        <v>79</v>
      </c>
      <c r="AY151" s="246" t="s">
        <v>205</v>
      </c>
    </row>
    <row r="152" s="2" customFormat="1" ht="16.5" customHeight="1">
      <c r="A152" s="39"/>
      <c r="B152" s="40"/>
      <c r="C152" s="258" t="s">
        <v>350</v>
      </c>
      <c r="D152" s="258" t="s">
        <v>298</v>
      </c>
      <c r="E152" s="259" t="s">
        <v>1050</v>
      </c>
      <c r="F152" s="260" t="s">
        <v>1051</v>
      </c>
      <c r="G152" s="261" t="s">
        <v>1052</v>
      </c>
      <c r="H152" s="262">
        <v>1.2</v>
      </c>
      <c r="I152" s="263"/>
      <c r="J152" s="264">
        <f>ROUND(I152*H152,2)</f>
        <v>0</v>
      </c>
      <c r="K152" s="260" t="s">
        <v>212</v>
      </c>
      <c r="L152" s="265"/>
      <c r="M152" s="266" t="s">
        <v>19</v>
      </c>
      <c r="N152" s="267" t="s">
        <v>46</v>
      </c>
      <c r="O152" s="85"/>
      <c r="P152" s="222">
        <f>O152*H152</f>
        <v>0</v>
      </c>
      <c r="Q152" s="222">
        <v>0.001</v>
      </c>
      <c r="R152" s="222">
        <f>Q152*H152</f>
        <v>0.0011999999999999999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286</v>
      </c>
      <c r="AT152" s="224" t="s">
        <v>298</v>
      </c>
      <c r="AU152" s="224" t="s">
        <v>83</v>
      </c>
      <c r="AY152" s="18" t="s">
        <v>205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149</v>
      </c>
      <c r="BM152" s="224" t="s">
        <v>1053</v>
      </c>
    </row>
    <row r="153" s="13" customFormat="1">
      <c r="A153" s="13"/>
      <c r="B153" s="235"/>
      <c r="C153" s="236"/>
      <c r="D153" s="237" t="s">
        <v>250</v>
      </c>
      <c r="E153" s="236"/>
      <c r="F153" s="239" t="s">
        <v>2012</v>
      </c>
      <c r="G153" s="236"/>
      <c r="H153" s="240">
        <v>1.2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250</v>
      </c>
      <c r="AU153" s="246" t="s">
        <v>83</v>
      </c>
      <c r="AV153" s="13" t="s">
        <v>83</v>
      </c>
      <c r="AW153" s="13" t="s">
        <v>4</v>
      </c>
      <c r="AX153" s="13" t="s">
        <v>79</v>
      </c>
      <c r="AY153" s="246" t="s">
        <v>205</v>
      </c>
    </row>
    <row r="154" s="12" customFormat="1" ht="22.8" customHeight="1">
      <c r="A154" s="12"/>
      <c r="B154" s="197"/>
      <c r="C154" s="198"/>
      <c r="D154" s="199" t="s">
        <v>74</v>
      </c>
      <c r="E154" s="211" t="s">
        <v>204</v>
      </c>
      <c r="F154" s="211" t="s">
        <v>315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SUM(P155:P194)</f>
        <v>0</v>
      </c>
      <c r="Q154" s="205"/>
      <c r="R154" s="206">
        <f>SUM(R155:R194)</f>
        <v>19.079742000000003</v>
      </c>
      <c r="S154" s="205"/>
      <c r="T154" s="207">
        <f>SUM(T155:T194)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79</v>
      </c>
      <c r="AT154" s="209" t="s">
        <v>74</v>
      </c>
      <c r="AU154" s="209" t="s">
        <v>79</v>
      </c>
      <c r="AY154" s="208" t="s">
        <v>205</v>
      </c>
      <c r="BK154" s="210">
        <f>SUM(BK155:BK194)</f>
        <v>0</v>
      </c>
    </row>
    <row r="155" s="2" customFormat="1" ht="21.75" customHeight="1">
      <c r="A155" s="39"/>
      <c r="B155" s="40"/>
      <c r="C155" s="213" t="s">
        <v>357</v>
      </c>
      <c r="D155" s="213" t="s">
        <v>208</v>
      </c>
      <c r="E155" s="214" t="s">
        <v>1067</v>
      </c>
      <c r="F155" s="215" t="s">
        <v>1068</v>
      </c>
      <c r="G155" s="216" t="s">
        <v>247</v>
      </c>
      <c r="H155" s="217">
        <v>502.60000000000002</v>
      </c>
      <c r="I155" s="218"/>
      <c r="J155" s="219">
        <f>ROUND(I155*H155,2)</f>
        <v>0</v>
      </c>
      <c r="K155" s="215" t="s">
        <v>212</v>
      </c>
      <c r="L155" s="45"/>
      <c r="M155" s="220" t="s">
        <v>19</v>
      </c>
      <c r="N155" s="221" t="s">
        <v>46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149</v>
      </c>
      <c r="AT155" s="224" t="s">
        <v>208</v>
      </c>
      <c r="AU155" s="224" t="s">
        <v>83</v>
      </c>
      <c r="AY155" s="18" t="s">
        <v>205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149</v>
      </c>
      <c r="BM155" s="224" t="s">
        <v>1069</v>
      </c>
    </row>
    <row r="156" s="2" customFormat="1">
      <c r="A156" s="39"/>
      <c r="B156" s="40"/>
      <c r="C156" s="41"/>
      <c r="D156" s="226" t="s">
        <v>215</v>
      </c>
      <c r="E156" s="41"/>
      <c r="F156" s="227" t="s">
        <v>1070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83</v>
      </c>
    </row>
    <row r="157" s="13" customFormat="1">
      <c r="A157" s="13"/>
      <c r="B157" s="235"/>
      <c r="C157" s="236"/>
      <c r="D157" s="237" t="s">
        <v>250</v>
      </c>
      <c r="E157" s="238" t="s">
        <v>19</v>
      </c>
      <c r="F157" s="239" t="s">
        <v>2013</v>
      </c>
      <c r="G157" s="236"/>
      <c r="H157" s="240">
        <v>493.19999999999999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250</v>
      </c>
      <c r="AU157" s="246" t="s">
        <v>83</v>
      </c>
      <c r="AV157" s="13" t="s">
        <v>83</v>
      </c>
      <c r="AW157" s="13" t="s">
        <v>36</v>
      </c>
      <c r="AX157" s="13" t="s">
        <v>75</v>
      </c>
      <c r="AY157" s="246" t="s">
        <v>205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2014</v>
      </c>
      <c r="G158" s="236"/>
      <c r="H158" s="240">
        <v>9.4000000000000004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75</v>
      </c>
      <c r="AY158" s="246" t="s">
        <v>205</v>
      </c>
    </row>
    <row r="159" s="14" customFormat="1">
      <c r="A159" s="14"/>
      <c r="B159" s="247"/>
      <c r="C159" s="248"/>
      <c r="D159" s="237" t="s">
        <v>250</v>
      </c>
      <c r="E159" s="249" t="s">
        <v>19</v>
      </c>
      <c r="F159" s="250" t="s">
        <v>253</v>
      </c>
      <c r="G159" s="248"/>
      <c r="H159" s="251">
        <v>502.59999999999997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250</v>
      </c>
      <c r="AU159" s="257" t="s">
        <v>83</v>
      </c>
      <c r="AV159" s="14" t="s">
        <v>149</v>
      </c>
      <c r="AW159" s="14" t="s">
        <v>36</v>
      </c>
      <c r="AX159" s="14" t="s">
        <v>79</v>
      </c>
      <c r="AY159" s="257" t="s">
        <v>205</v>
      </c>
    </row>
    <row r="160" s="2" customFormat="1" ht="24.15" customHeight="1">
      <c r="A160" s="39"/>
      <c r="B160" s="40"/>
      <c r="C160" s="213" t="s">
        <v>7</v>
      </c>
      <c r="D160" s="213" t="s">
        <v>208</v>
      </c>
      <c r="E160" s="214" t="s">
        <v>1552</v>
      </c>
      <c r="F160" s="215" t="s">
        <v>1553</v>
      </c>
      <c r="G160" s="216" t="s">
        <v>247</v>
      </c>
      <c r="H160" s="217">
        <v>493.19999999999999</v>
      </c>
      <c r="I160" s="218"/>
      <c r="J160" s="219">
        <f>ROUND(I160*H160,2)</f>
        <v>0</v>
      </c>
      <c r="K160" s="215" t="s">
        <v>212</v>
      </c>
      <c r="L160" s="45"/>
      <c r="M160" s="220" t="s">
        <v>19</v>
      </c>
      <c r="N160" s="221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149</v>
      </c>
      <c r="AT160" s="224" t="s">
        <v>208</v>
      </c>
      <c r="AU160" s="224" t="s">
        <v>83</v>
      </c>
      <c r="AY160" s="18" t="s">
        <v>205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149</v>
      </c>
      <c r="BM160" s="224" t="s">
        <v>1554</v>
      </c>
    </row>
    <row r="161" s="2" customFormat="1">
      <c r="A161" s="39"/>
      <c r="B161" s="40"/>
      <c r="C161" s="41"/>
      <c r="D161" s="226" t="s">
        <v>215</v>
      </c>
      <c r="E161" s="41"/>
      <c r="F161" s="227" t="s">
        <v>1555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215</v>
      </c>
      <c r="AU161" s="18" t="s">
        <v>83</v>
      </c>
    </row>
    <row r="162" s="13" customFormat="1">
      <c r="A162" s="13"/>
      <c r="B162" s="235"/>
      <c r="C162" s="236"/>
      <c r="D162" s="237" t="s">
        <v>250</v>
      </c>
      <c r="E162" s="238" t="s">
        <v>19</v>
      </c>
      <c r="F162" s="239" t="s">
        <v>2013</v>
      </c>
      <c r="G162" s="236"/>
      <c r="H162" s="240">
        <v>493.19999999999999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250</v>
      </c>
      <c r="AU162" s="246" t="s">
        <v>83</v>
      </c>
      <c r="AV162" s="13" t="s">
        <v>83</v>
      </c>
      <c r="AW162" s="13" t="s">
        <v>36</v>
      </c>
      <c r="AX162" s="13" t="s">
        <v>79</v>
      </c>
      <c r="AY162" s="246" t="s">
        <v>205</v>
      </c>
    </row>
    <row r="163" s="2" customFormat="1" ht="24.15" customHeight="1">
      <c r="A163" s="39"/>
      <c r="B163" s="40"/>
      <c r="C163" s="213" t="s">
        <v>370</v>
      </c>
      <c r="D163" s="213" t="s">
        <v>208</v>
      </c>
      <c r="E163" s="214" t="s">
        <v>2015</v>
      </c>
      <c r="F163" s="215" t="s">
        <v>2016</v>
      </c>
      <c r="G163" s="216" t="s">
        <v>247</v>
      </c>
      <c r="H163" s="217">
        <v>18</v>
      </c>
      <c r="I163" s="218"/>
      <c r="J163" s="219">
        <f>ROUND(I163*H163,2)</f>
        <v>0</v>
      </c>
      <c r="K163" s="215" t="s">
        <v>212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0.23000000000000001</v>
      </c>
      <c r="R163" s="222">
        <f>Q163*H163</f>
        <v>4.1400000000000006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149</v>
      </c>
      <c r="AT163" s="224" t="s">
        <v>208</v>
      </c>
      <c r="AU163" s="224" t="s">
        <v>83</v>
      </c>
      <c r="AY163" s="18" t="s">
        <v>205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149</v>
      </c>
      <c r="BM163" s="224" t="s">
        <v>2017</v>
      </c>
    </row>
    <row r="164" s="2" customFormat="1">
      <c r="A164" s="39"/>
      <c r="B164" s="40"/>
      <c r="C164" s="41"/>
      <c r="D164" s="226" t="s">
        <v>215</v>
      </c>
      <c r="E164" s="41"/>
      <c r="F164" s="227" t="s">
        <v>2018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215</v>
      </c>
      <c r="AU164" s="18" t="s">
        <v>83</v>
      </c>
    </row>
    <row r="165" s="13" customFormat="1">
      <c r="A165" s="13"/>
      <c r="B165" s="235"/>
      <c r="C165" s="236"/>
      <c r="D165" s="237" t="s">
        <v>250</v>
      </c>
      <c r="E165" s="238" t="s">
        <v>19</v>
      </c>
      <c r="F165" s="239" t="s">
        <v>2019</v>
      </c>
      <c r="G165" s="236"/>
      <c r="H165" s="240">
        <v>18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250</v>
      </c>
      <c r="AU165" s="246" t="s">
        <v>83</v>
      </c>
      <c r="AV165" s="13" t="s">
        <v>83</v>
      </c>
      <c r="AW165" s="13" t="s">
        <v>36</v>
      </c>
      <c r="AX165" s="13" t="s">
        <v>79</v>
      </c>
      <c r="AY165" s="246" t="s">
        <v>205</v>
      </c>
    </row>
    <row r="166" s="2" customFormat="1" ht="24.15" customHeight="1">
      <c r="A166" s="39"/>
      <c r="B166" s="40"/>
      <c r="C166" s="213" t="s">
        <v>376</v>
      </c>
      <c r="D166" s="213" t="s">
        <v>208</v>
      </c>
      <c r="E166" s="214" t="s">
        <v>2020</v>
      </c>
      <c r="F166" s="215" t="s">
        <v>2021</v>
      </c>
      <c r="G166" s="216" t="s">
        <v>247</v>
      </c>
      <c r="H166" s="217">
        <v>18</v>
      </c>
      <c r="I166" s="218"/>
      <c r="J166" s="219">
        <f>ROUND(I166*H166,2)</f>
        <v>0</v>
      </c>
      <c r="K166" s="215" t="s">
        <v>212</v>
      </c>
      <c r="L166" s="45"/>
      <c r="M166" s="220" t="s">
        <v>19</v>
      </c>
      <c r="N166" s="221" t="s">
        <v>46</v>
      </c>
      <c r="O166" s="85"/>
      <c r="P166" s="222">
        <f>O166*H166</f>
        <v>0</v>
      </c>
      <c r="Q166" s="222">
        <v>0.37536000000000003</v>
      </c>
      <c r="R166" s="222">
        <f>Q166*H166</f>
        <v>6.7564800000000007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149</v>
      </c>
      <c r="AT166" s="224" t="s">
        <v>208</v>
      </c>
      <c r="AU166" s="224" t="s">
        <v>83</v>
      </c>
      <c r="AY166" s="18" t="s">
        <v>205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149</v>
      </c>
      <c r="BM166" s="224" t="s">
        <v>2022</v>
      </c>
    </row>
    <row r="167" s="2" customFormat="1">
      <c r="A167" s="39"/>
      <c r="B167" s="40"/>
      <c r="C167" s="41"/>
      <c r="D167" s="226" t="s">
        <v>215</v>
      </c>
      <c r="E167" s="41"/>
      <c r="F167" s="227" t="s">
        <v>2023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215</v>
      </c>
      <c r="AU167" s="18" t="s">
        <v>83</v>
      </c>
    </row>
    <row r="168" s="13" customFormat="1">
      <c r="A168" s="13"/>
      <c r="B168" s="235"/>
      <c r="C168" s="236"/>
      <c r="D168" s="237" t="s">
        <v>250</v>
      </c>
      <c r="E168" s="238" t="s">
        <v>19</v>
      </c>
      <c r="F168" s="239" t="s">
        <v>2019</v>
      </c>
      <c r="G168" s="236"/>
      <c r="H168" s="240">
        <v>18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250</v>
      </c>
      <c r="AU168" s="246" t="s">
        <v>83</v>
      </c>
      <c r="AV168" s="13" t="s">
        <v>83</v>
      </c>
      <c r="AW168" s="13" t="s">
        <v>36</v>
      </c>
      <c r="AX168" s="13" t="s">
        <v>79</v>
      </c>
      <c r="AY168" s="246" t="s">
        <v>205</v>
      </c>
    </row>
    <row r="169" s="2" customFormat="1" ht="24.15" customHeight="1">
      <c r="A169" s="39"/>
      <c r="B169" s="40"/>
      <c r="C169" s="213" t="s">
        <v>381</v>
      </c>
      <c r="D169" s="213" t="s">
        <v>208</v>
      </c>
      <c r="E169" s="214" t="s">
        <v>1556</v>
      </c>
      <c r="F169" s="215" t="s">
        <v>1557</v>
      </c>
      <c r="G169" s="216" t="s">
        <v>247</v>
      </c>
      <c r="H169" s="217">
        <v>493.19999999999999</v>
      </c>
      <c r="I169" s="218"/>
      <c r="J169" s="219">
        <f>ROUND(I169*H169,2)</f>
        <v>0</v>
      </c>
      <c r="K169" s="215" t="s">
        <v>212</v>
      </c>
      <c r="L169" s="45"/>
      <c r="M169" s="220" t="s">
        <v>19</v>
      </c>
      <c r="N169" s="221" t="s">
        <v>46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149</v>
      </c>
      <c r="AT169" s="224" t="s">
        <v>208</v>
      </c>
      <c r="AU169" s="224" t="s">
        <v>83</v>
      </c>
      <c r="AY169" s="18" t="s">
        <v>205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149</v>
      </c>
      <c r="BM169" s="224" t="s">
        <v>1558</v>
      </c>
    </row>
    <row r="170" s="2" customFormat="1">
      <c r="A170" s="39"/>
      <c r="B170" s="40"/>
      <c r="C170" s="41"/>
      <c r="D170" s="226" t="s">
        <v>215</v>
      </c>
      <c r="E170" s="41"/>
      <c r="F170" s="227" t="s">
        <v>1559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215</v>
      </c>
      <c r="AU170" s="18" t="s">
        <v>83</v>
      </c>
    </row>
    <row r="171" s="13" customFormat="1">
      <c r="A171" s="13"/>
      <c r="B171" s="235"/>
      <c r="C171" s="236"/>
      <c r="D171" s="237" t="s">
        <v>250</v>
      </c>
      <c r="E171" s="238" t="s">
        <v>19</v>
      </c>
      <c r="F171" s="239" t="s">
        <v>2013</v>
      </c>
      <c r="G171" s="236"/>
      <c r="H171" s="240">
        <v>493.19999999999999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250</v>
      </c>
      <c r="AU171" s="246" t="s">
        <v>83</v>
      </c>
      <c r="AV171" s="13" t="s">
        <v>83</v>
      </c>
      <c r="AW171" s="13" t="s">
        <v>36</v>
      </c>
      <c r="AX171" s="13" t="s">
        <v>79</v>
      </c>
      <c r="AY171" s="246" t="s">
        <v>205</v>
      </c>
    </row>
    <row r="172" s="2" customFormat="1" ht="24.15" customHeight="1">
      <c r="A172" s="39"/>
      <c r="B172" s="40"/>
      <c r="C172" s="213" t="s">
        <v>387</v>
      </c>
      <c r="D172" s="213" t="s">
        <v>208</v>
      </c>
      <c r="E172" s="214" t="s">
        <v>2024</v>
      </c>
      <c r="F172" s="215" t="s">
        <v>2025</v>
      </c>
      <c r="G172" s="216" t="s">
        <v>247</v>
      </c>
      <c r="H172" s="217">
        <v>18</v>
      </c>
      <c r="I172" s="218"/>
      <c r="J172" s="219">
        <f>ROUND(I172*H172,2)</f>
        <v>0</v>
      </c>
      <c r="K172" s="215" t="s">
        <v>212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0.12966</v>
      </c>
      <c r="R172" s="222">
        <f>Q172*H172</f>
        <v>2.3338799999999997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149</v>
      </c>
      <c r="AT172" s="224" t="s">
        <v>208</v>
      </c>
      <c r="AU172" s="224" t="s">
        <v>83</v>
      </c>
      <c r="AY172" s="18" t="s">
        <v>205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149</v>
      </c>
      <c r="BM172" s="224" t="s">
        <v>2026</v>
      </c>
    </row>
    <row r="173" s="2" customFormat="1">
      <c r="A173" s="39"/>
      <c r="B173" s="40"/>
      <c r="C173" s="41"/>
      <c r="D173" s="226" t="s">
        <v>215</v>
      </c>
      <c r="E173" s="41"/>
      <c r="F173" s="227" t="s">
        <v>2027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215</v>
      </c>
      <c r="AU173" s="18" t="s">
        <v>83</v>
      </c>
    </row>
    <row r="174" s="13" customFormat="1">
      <c r="A174" s="13"/>
      <c r="B174" s="235"/>
      <c r="C174" s="236"/>
      <c r="D174" s="237" t="s">
        <v>250</v>
      </c>
      <c r="E174" s="238" t="s">
        <v>19</v>
      </c>
      <c r="F174" s="239" t="s">
        <v>2019</v>
      </c>
      <c r="G174" s="236"/>
      <c r="H174" s="240">
        <v>18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250</v>
      </c>
      <c r="AU174" s="246" t="s">
        <v>83</v>
      </c>
      <c r="AV174" s="13" t="s">
        <v>83</v>
      </c>
      <c r="AW174" s="13" t="s">
        <v>36</v>
      </c>
      <c r="AX174" s="13" t="s">
        <v>79</v>
      </c>
      <c r="AY174" s="246" t="s">
        <v>205</v>
      </c>
    </row>
    <row r="175" s="2" customFormat="1" ht="16.5" customHeight="1">
      <c r="A175" s="39"/>
      <c r="B175" s="40"/>
      <c r="C175" s="213" t="s">
        <v>393</v>
      </c>
      <c r="D175" s="213" t="s">
        <v>208</v>
      </c>
      <c r="E175" s="214" t="s">
        <v>1560</v>
      </c>
      <c r="F175" s="215" t="s">
        <v>1561</v>
      </c>
      <c r="G175" s="216" t="s">
        <v>247</v>
      </c>
      <c r="H175" s="217">
        <v>493.19999999999999</v>
      </c>
      <c r="I175" s="218"/>
      <c r="J175" s="219">
        <f>ROUND(I175*H175,2)</f>
        <v>0</v>
      </c>
      <c r="K175" s="215" t="s">
        <v>212</v>
      </c>
      <c r="L175" s="45"/>
      <c r="M175" s="220" t="s">
        <v>19</v>
      </c>
      <c r="N175" s="221" t="s">
        <v>46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149</v>
      </c>
      <c r="AT175" s="224" t="s">
        <v>208</v>
      </c>
      <c r="AU175" s="224" t="s">
        <v>83</v>
      </c>
      <c r="AY175" s="18" t="s">
        <v>205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149</v>
      </c>
      <c r="BM175" s="224" t="s">
        <v>1562</v>
      </c>
    </row>
    <row r="176" s="2" customFormat="1">
      <c r="A176" s="39"/>
      <c r="B176" s="40"/>
      <c r="C176" s="41"/>
      <c r="D176" s="226" t="s">
        <v>215</v>
      </c>
      <c r="E176" s="41"/>
      <c r="F176" s="227" t="s">
        <v>1563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215</v>
      </c>
      <c r="AU176" s="18" t="s">
        <v>83</v>
      </c>
    </row>
    <row r="177" s="13" customFormat="1">
      <c r="A177" s="13"/>
      <c r="B177" s="235"/>
      <c r="C177" s="236"/>
      <c r="D177" s="237" t="s">
        <v>250</v>
      </c>
      <c r="E177" s="238" t="s">
        <v>19</v>
      </c>
      <c r="F177" s="239" t="s">
        <v>2013</v>
      </c>
      <c r="G177" s="236"/>
      <c r="H177" s="240">
        <v>493.19999999999999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250</v>
      </c>
      <c r="AU177" s="246" t="s">
        <v>83</v>
      </c>
      <c r="AV177" s="13" t="s">
        <v>83</v>
      </c>
      <c r="AW177" s="13" t="s">
        <v>36</v>
      </c>
      <c r="AX177" s="13" t="s">
        <v>79</v>
      </c>
      <c r="AY177" s="246" t="s">
        <v>205</v>
      </c>
    </row>
    <row r="178" s="2" customFormat="1" ht="16.5" customHeight="1">
      <c r="A178" s="39"/>
      <c r="B178" s="40"/>
      <c r="C178" s="213" t="s">
        <v>399</v>
      </c>
      <c r="D178" s="213" t="s">
        <v>208</v>
      </c>
      <c r="E178" s="214" t="s">
        <v>1564</v>
      </c>
      <c r="F178" s="215" t="s">
        <v>1565</v>
      </c>
      <c r="G178" s="216" t="s">
        <v>247</v>
      </c>
      <c r="H178" s="217">
        <v>493.19999999999999</v>
      </c>
      <c r="I178" s="218"/>
      <c r="J178" s="219">
        <f>ROUND(I178*H178,2)</f>
        <v>0</v>
      </c>
      <c r="K178" s="215" t="s">
        <v>212</v>
      </c>
      <c r="L178" s="45"/>
      <c r="M178" s="220" t="s">
        <v>19</v>
      </c>
      <c r="N178" s="221" t="s">
        <v>46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149</v>
      </c>
      <c r="AT178" s="224" t="s">
        <v>208</v>
      </c>
      <c r="AU178" s="224" t="s">
        <v>83</v>
      </c>
      <c r="AY178" s="18" t="s">
        <v>205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149</v>
      </c>
      <c r="BM178" s="224" t="s">
        <v>1566</v>
      </c>
    </row>
    <row r="179" s="2" customFormat="1">
      <c r="A179" s="39"/>
      <c r="B179" s="40"/>
      <c r="C179" s="41"/>
      <c r="D179" s="226" t="s">
        <v>215</v>
      </c>
      <c r="E179" s="41"/>
      <c r="F179" s="227" t="s">
        <v>1567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215</v>
      </c>
      <c r="AU179" s="18" t="s">
        <v>83</v>
      </c>
    </row>
    <row r="180" s="13" customFormat="1">
      <c r="A180" s="13"/>
      <c r="B180" s="235"/>
      <c r="C180" s="236"/>
      <c r="D180" s="237" t="s">
        <v>250</v>
      </c>
      <c r="E180" s="238" t="s">
        <v>19</v>
      </c>
      <c r="F180" s="239" t="s">
        <v>2013</v>
      </c>
      <c r="G180" s="236"/>
      <c r="H180" s="240">
        <v>493.19999999999999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250</v>
      </c>
      <c r="AU180" s="246" t="s">
        <v>83</v>
      </c>
      <c r="AV180" s="13" t="s">
        <v>83</v>
      </c>
      <c r="AW180" s="13" t="s">
        <v>36</v>
      </c>
      <c r="AX180" s="13" t="s">
        <v>79</v>
      </c>
      <c r="AY180" s="246" t="s">
        <v>205</v>
      </c>
    </row>
    <row r="181" s="2" customFormat="1" ht="16.5" customHeight="1">
      <c r="A181" s="39"/>
      <c r="B181" s="40"/>
      <c r="C181" s="213" t="s">
        <v>406</v>
      </c>
      <c r="D181" s="213" t="s">
        <v>208</v>
      </c>
      <c r="E181" s="214" t="s">
        <v>1568</v>
      </c>
      <c r="F181" s="215" t="s">
        <v>1569</v>
      </c>
      <c r="G181" s="216" t="s">
        <v>247</v>
      </c>
      <c r="H181" s="217">
        <v>493.19999999999999</v>
      </c>
      <c r="I181" s="218"/>
      <c r="J181" s="219">
        <f>ROUND(I181*H181,2)</f>
        <v>0</v>
      </c>
      <c r="K181" s="215" t="s">
        <v>212</v>
      </c>
      <c r="L181" s="45"/>
      <c r="M181" s="220" t="s">
        <v>19</v>
      </c>
      <c r="N181" s="221" t="s">
        <v>46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149</v>
      </c>
      <c r="AT181" s="224" t="s">
        <v>208</v>
      </c>
      <c r="AU181" s="224" t="s">
        <v>83</v>
      </c>
      <c r="AY181" s="18" t="s">
        <v>205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149</v>
      </c>
      <c r="BM181" s="224" t="s">
        <v>1570</v>
      </c>
    </row>
    <row r="182" s="2" customFormat="1">
      <c r="A182" s="39"/>
      <c r="B182" s="40"/>
      <c r="C182" s="41"/>
      <c r="D182" s="226" t="s">
        <v>215</v>
      </c>
      <c r="E182" s="41"/>
      <c r="F182" s="227" t="s">
        <v>1571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215</v>
      </c>
      <c r="AU182" s="18" t="s">
        <v>83</v>
      </c>
    </row>
    <row r="183" s="13" customFormat="1">
      <c r="A183" s="13"/>
      <c r="B183" s="235"/>
      <c r="C183" s="236"/>
      <c r="D183" s="237" t="s">
        <v>250</v>
      </c>
      <c r="E183" s="238" t="s">
        <v>19</v>
      </c>
      <c r="F183" s="239" t="s">
        <v>2013</v>
      </c>
      <c r="G183" s="236"/>
      <c r="H183" s="240">
        <v>493.19999999999999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250</v>
      </c>
      <c r="AU183" s="246" t="s">
        <v>83</v>
      </c>
      <c r="AV183" s="13" t="s">
        <v>83</v>
      </c>
      <c r="AW183" s="13" t="s">
        <v>36</v>
      </c>
      <c r="AX183" s="13" t="s">
        <v>79</v>
      </c>
      <c r="AY183" s="246" t="s">
        <v>205</v>
      </c>
    </row>
    <row r="184" s="2" customFormat="1" ht="24.15" customHeight="1">
      <c r="A184" s="39"/>
      <c r="B184" s="40"/>
      <c r="C184" s="213" t="s">
        <v>411</v>
      </c>
      <c r="D184" s="213" t="s">
        <v>208</v>
      </c>
      <c r="E184" s="214" t="s">
        <v>1572</v>
      </c>
      <c r="F184" s="215" t="s">
        <v>1573</v>
      </c>
      <c r="G184" s="216" t="s">
        <v>247</v>
      </c>
      <c r="H184" s="217">
        <v>493.19999999999999</v>
      </c>
      <c r="I184" s="218"/>
      <c r="J184" s="219">
        <f>ROUND(I184*H184,2)</f>
        <v>0</v>
      </c>
      <c r="K184" s="215" t="s">
        <v>212</v>
      </c>
      <c r="L184" s="45"/>
      <c r="M184" s="220" t="s">
        <v>19</v>
      </c>
      <c r="N184" s="221" t="s">
        <v>46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149</v>
      </c>
      <c r="AT184" s="224" t="s">
        <v>208</v>
      </c>
      <c r="AU184" s="224" t="s">
        <v>83</v>
      </c>
      <c r="AY184" s="18" t="s">
        <v>205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149</v>
      </c>
      <c r="BM184" s="224" t="s">
        <v>1574</v>
      </c>
    </row>
    <row r="185" s="2" customFormat="1">
      <c r="A185" s="39"/>
      <c r="B185" s="40"/>
      <c r="C185" s="41"/>
      <c r="D185" s="226" t="s">
        <v>215</v>
      </c>
      <c r="E185" s="41"/>
      <c r="F185" s="227" t="s">
        <v>1575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215</v>
      </c>
      <c r="AU185" s="18" t="s">
        <v>83</v>
      </c>
    </row>
    <row r="186" s="13" customFormat="1">
      <c r="A186" s="13"/>
      <c r="B186" s="235"/>
      <c r="C186" s="236"/>
      <c r="D186" s="237" t="s">
        <v>250</v>
      </c>
      <c r="E186" s="238" t="s">
        <v>19</v>
      </c>
      <c r="F186" s="239" t="s">
        <v>2013</v>
      </c>
      <c r="G186" s="236"/>
      <c r="H186" s="240">
        <v>493.19999999999999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250</v>
      </c>
      <c r="AU186" s="246" t="s">
        <v>83</v>
      </c>
      <c r="AV186" s="13" t="s">
        <v>83</v>
      </c>
      <c r="AW186" s="13" t="s">
        <v>36</v>
      </c>
      <c r="AX186" s="13" t="s">
        <v>79</v>
      </c>
      <c r="AY186" s="246" t="s">
        <v>205</v>
      </c>
    </row>
    <row r="187" s="2" customFormat="1" ht="33" customHeight="1">
      <c r="A187" s="39"/>
      <c r="B187" s="40"/>
      <c r="C187" s="213" t="s">
        <v>418</v>
      </c>
      <c r="D187" s="213" t="s">
        <v>208</v>
      </c>
      <c r="E187" s="214" t="s">
        <v>2028</v>
      </c>
      <c r="F187" s="215" t="s">
        <v>2029</v>
      </c>
      <c r="G187" s="216" t="s">
        <v>247</v>
      </c>
      <c r="H187" s="217">
        <v>9.4000000000000004</v>
      </c>
      <c r="I187" s="218"/>
      <c r="J187" s="219">
        <f>ROUND(I187*H187,2)</f>
        <v>0</v>
      </c>
      <c r="K187" s="215" t="s">
        <v>212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0.19536000000000001</v>
      </c>
      <c r="R187" s="222">
        <f>Q187*H187</f>
        <v>1.836384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149</v>
      </c>
      <c r="AT187" s="224" t="s">
        <v>208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2030</v>
      </c>
    </row>
    <row r="188" s="2" customFormat="1">
      <c r="A188" s="39"/>
      <c r="B188" s="40"/>
      <c r="C188" s="41"/>
      <c r="D188" s="226" t="s">
        <v>215</v>
      </c>
      <c r="E188" s="41"/>
      <c r="F188" s="227" t="s">
        <v>2031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215</v>
      </c>
      <c r="AU188" s="18" t="s">
        <v>83</v>
      </c>
    </row>
    <row r="189" s="13" customFormat="1">
      <c r="A189" s="13"/>
      <c r="B189" s="235"/>
      <c r="C189" s="236"/>
      <c r="D189" s="237" t="s">
        <v>250</v>
      </c>
      <c r="E189" s="238" t="s">
        <v>19</v>
      </c>
      <c r="F189" s="239" t="s">
        <v>2014</v>
      </c>
      <c r="G189" s="236"/>
      <c r="H189" s="240">
        <v>9.4000000000000004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250</v>
      </c>
      <c r="AU189" s="246" t="s">
        <v>83</v>
      </c>
      <c r="AV189" s="13" t="s">
        <v>83</v>
      </c>
      <c r="AW189" s="13" t="s">
        <v>36</v>
      </c>
      <c r="AX189" s="13" t="s">
        <v>79</v>
      </c>
      <c r="AY189" s="246" t="s">
        <v>205</v>
      </c>
    </row>
    <row r="190" s="2" customFormat="1" ht="16.5" customHeight="1">
      <c r="A190" s="39"/>
      <c r="B190" s="40"/>
      <c r="C190" s="258" t="s">
        <v>425</v>
      </c>
      <c r="D190" s="258" t="s">
        <v>298</v>
      </c>
      <c r="E190" s="259" t="s">
        <v>2032</v>
      </c>
      <c r="F190" s="260" t="s">
        <v>2033</v>
      </c>
      <c r="G190" s="261" t="s">
        <v>247</v>
      </c>
      <c r="H190" s="262">
        <v>9.4939999999999998</v>
      </c>
      <c r="I190" s="263"/>
      <c r="J190" s="264">
        <f>ROUND(I190*H190,2)</f>
        <v>0</v>
      </c>
      <c r="K190" s="260" t="s">
        <v>212</v>
      </c>
      <c r="L190" s="265"/>
      <c r="M190" s="266" t="s">
        <v>19</v>
      </c>
      <c r="N190" s="267" t="s">
        <v>46</v>
      </c>
      <c r="O190" s="85"/>
      <c r="P190" s="222">
        <f>O190*H190</f>
        <v>0</v>
      </c>
      <c r="Q190" s="222">
        <v>0.41699999999999998</v>
      </c>
      <c r="R190" s="222">
        <f>Q190*H190</f>
        <v>3.9589979999999998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286</v>
      </c>
      <c r="AT190" s="224" t="s">
        <v>298</v>
      </c>
      <c r="AU190" s="224" t="s">
        <v>83</v>
      </c>
      <c r="AY190" s="18" t="s">
        <v>205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149</v>
      </c>
      <c r="BM190" s="224" t="s">
        <v>2034</v>
      </c>
    </row>
    <row r="191" s="13" customFormat="1">
      <c r="A191" s="13"/>
      <c r="B191" s="235"/>
      <c r="C191" s="236"/>
      <c r="D191" s="237" t="s">
        <v>250</v>
      </c>
      <c r="E191" s="236"/>
      <c r="F191" s="239" t="s">
        <v>2035</v>
      </c>
      <c r="G191" s="236"/>
      <c r="H191" s="240">
        <v>9.4939999999999998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250</v>
      </c>
      <c r="AU191" s="246" t="s">
        <v>83</v>
      </c>
      <c r="AV191" s="13" t="s">
        <v>83</v>
      </c>
      <c r="AW191" s="13" t="s">
        <v>4</v>
      </c>
      <c r="AX191" s="13" t="s">
        <v>79</v>
      </c>
      <c r="AY191" s="246" t="s">
        <v>205</v>
      </c>
    </row>
    <row r="192" s="2" customFormat="1" ht="16.5" customHeight="1">
      <c r="A192" s="39"/>
      <c r="B192" s="40"/>
      <c r="C192" s="213" t="s">
        <v>431</v>
      </c>
      <c r="D192" s="213" t="s">
        <v>208</v>
      </c>
      <c r="E192" s="214" t="s">
        <v>351</v>
      </c>
      <c r="F192" s="215" t="s">
        <v>352</v>
      </c>
      <c r="G192" s="216" t="s">
        <v>260</v>
      </c>
      <c r="H192" s="217">
        <v>15</v>
      </c>
      <c r="I192" s="218"/>
      <c r="J192" s="219">
        <f>ROUND(I192*H192,2)</f>
        <v>0</v>
      </c>
      <c r="K192" s="215" t="s">
        <v>212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0.0035999999999999999</v>
      </c>
      <c r="R192" s="222">
        <f>Q192*H192</f>
        <v>0.053999999999999999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149</v>
      </c>
      <c r="AT192" s="224" t="s">
        <v>208</v>
      </c>
      <c r="AU192" s="224" t="s">
        <v>83</v>
      </c>
      <c r="AY192" s="18" t="s">
        <v>205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149</v>
      </c>
      <c r="BM192" s="224" t="s">
        <v>1114</v>
      </c>
    </row>
    <row r="193" s="2" customFormat="1">
      <c r="A193" s="39"/>
      <c r="B193" s="40"/>
      <c r="C193" s="41"/>
      <c r="D193" s="226" t="s">
        <v>215</v>
      </c>
      <c r="E193" s="41"/>
      <c r="F193" s="227" t="s">
        <v>354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215</v>
      </c>
      <c r="AU193" s="18" t="s">
        <v>83</v>
      </c>
    </row>
    <row r="194" s="13" customFormat="1">
      <c r="A194" s="13"/>
      <c r="B194" s="235"/>
      <c r="C194" s="236"/>
      <c r="D194" s="237" t="s">
        <v>250</v>
      </c>
      <c r="E194" s="238" t="s">
        <v>19</v>
      </c>
      <c r="F194" s="239" t="s">
        <v>2036</v>
      </c>
      <c r="G194" s="236"/>
      <c r="H194" s="240">
        <v>15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250</v>
      </c>
      <c r="AU194" s="246" t="s">
        <v>83</v>
      </c>
      <c r="AV194" s="13" t="s">
        <v>83</v>
      </c>
      <c r="AW194" s="13" t="s">
        <v>36</v>
      </c>
      <c r="AX194" s="13" t="s">
        <v>79</v>
      </c>
      <c r="AY194" s="246" t="s">
        <v>205</v>
      </c>
    </row>
    <row r="195" s="12" customFormat="1" ht="22.8" customHeight="1">
      <c r="A195" s="12"/>
      <c r="B195" s="197"/>
      <c r="C195" s="198"/>
      <c r="D195" s="199" t="s">
        <v>74</v>
      </c>
      <c r="E195" s="211" t="s">
        <v>291</v>
      </c>
      <c r="F195" s="211" t="s">
        <v>369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SUM(P196:P230)</f>
        <v>0</v>
      </c>
      <c r="Q195" s="205"/>
      <c r="R195" s="206">
        <f>SUM(R196:R230)</f>
        <v>18.523614999999999</v>
      </c>
      <c r="S195" s="205"/>
      <c r="T195" s="207">
        <f>SUM(T196:T230)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79</v>
      </c>
      <c r="AT195" s="209" t="s">
        <v>74</v>
      </c>
      <c r="AU195" s="209" t="s">
        <v>79</v>
      </c>
      <c r="AY195" s="208" t="s">
        <v>205</v>
      </c>
      <c r="BK195" s="210">
        <f>SUM(BK196:BK230)</f>
        <v>0</v>
      </c>
    </row>
    <row r="196" s="2" customFormat="1" ht="21.75" customHeight="1">
      <c r="A196" s="39"/>
      <c r="B196" s="40"/>
      <c r="C196" s="213" t="s">
        <v>438</v>
      </c>
      <c r="D196" s="213" t="s">
        <v>208</v>
      </c>
      <c r="E196" s="214" t="s">
        <v>2037</v>
      </c>
      <c r="F196" s="215" t="s">
        <v>2038</v>
      </c>
      <c r="G196" s="216" t="s">
        <v>260</v>
      </c>
      <c r="H196" s="217">
        <v>72</v>
      </c>
      <c r="I196" s="218"/>
      <c r="J196" s="219">
        <f>ROUND(I196*H196,2)</f>
        <v>0</v>
      </c>
      <c r="K196" s="215" t="s">
        <v>212</v>
      </c>
      <c r="L196" s="45"/>
      <c r="M196" s="220" t="s">
        <v>19</v>
      </c>
      <c r="N196" s="221" t="s">
        <v>46</v>
      </c>
      <c r="O196" s="85"/>
      <c r="P196" s="222">
        <f>O196*H196</f>
        <v>0</v>
      </c>
      <c r="Q196" s="222">
        <v>0.00033</v>
      </c>
      <c r="R196" s="222">
        <f>Q196*H196</f>
        <v>0.02376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149</v>
      </c>
      <c r="AT196" s="224" t="s">
        <v>208</v>
      </c>
      <c r="AU196" s="224" t="s">
        <v>83</v>
      </c>
      <c r="AY196" s="18" t="s">
        <v>205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149</v>
      </c>
      <c r="BM196" s="224" t="s">
        <v>2039</v>
      </c>
    </row>
    <row r="197" s="2" customFormat="1">
      <c r="A197" s="39"/>
      <c r="B197" s="40"/>
      <c r="C197" s="41"/>
      <c r="D197" s="226" t="s">
        <v>215</v>
      </c>
      <c r="E197" s="41"/>
      <c r="F197" s="227" t="s">
        <v>2040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215</v>
      </c>
      <c r="AU197" s="18" t="s">
        <v>83</v>
      </c>
    </row>
    <row r="198" s="2" customFormat="1" ht="21.75" customHeight="1">
      <c r="A198" s="39"/>
      <c r="B198" s="40"/>
      <c r="C198" s="213" t="s">
        <v>525</v>
      </c>
      <c r="D198" s="213" t="s">
        <v>208</v>
      </c>
      <c r="E198" s="214" t="s">
        <v>1577</v>
      </c>
      <c r="F198" s="215" t="s">
        <v>1578</v>
      </c>
      <c r="G198" s="216" t="s">
        <v>260</v>
      </c>
      <c r="H198" s="217">
        <v>134</v>
      </c>
      <c r="I198" s="218"/>
      <c r="J198" s="219">
        <f>ROUND(I198*H198,2)</f>
        <v>0</v>
      </c>
      <c r="K198" s="215" t="s">
        <v>212</v>
      </c>
      <c r="L198" s="45"/>
      <c r="M198" s="220" t="s">
        <v>19</v>
      </c>
      <c r="N198" s="221" t="s">
        <v>46</v>
      </c>
      <c r="O198" s="85"/>
      <c r="P198" s="222">
        <f>O198*H198</f>
        <v>0</v>
      </c>
      <c r="Q198" s="222">
        <v>0.00064999999999999997</v>
      </c>
      <c r="R198" s="222">
        <f>Q198*H198</f>
        <v>0.087099999999999997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149</v>
      </c>
      <c r="AT198" s="224" t="s">
        <v>208</v>
      </c>
      <c r="AU198" s="224" t="s">
        <v>83</v>
      </c>
      <c r="AY198" s="18" t="s">
        <v>205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149</v>
      </c>
      <c r="BM198" s="224" t="s">
        <v>1579</v>
      </c>
    </row>
    <row r="199" s="2" customFormat="1">
      <c r="A199" s="39"/>
      <c r="B199" s="40"/>
      <c r="C199" s="41"/>
      <c r="D199" s="226" t="s">
        <v>215</v>
      </c>
      <c r="E199" s="41"/>
      <c r="F199" s="227" t="s">
        <v>1580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215</v>
      </c>
      <c r="AU199" s="18" t="s">
        <v>83</v>
      </c>
    </row>
    <row r="200" s="13" customFormat="1">
      <c r="A200" s="13"/>
      <c r="B200" s="235"/>
      <c r="C200" s="236"/>
      <c r="D200" s="237" t="s">
        <v>250</v>
      </c>
      <c r="E200" s="238" t="s">
        <v>19</v>
      </c>
      <c r="F200" s="239" t="s">
        <v>2041</v>
      </c>
      <c r="G200" s="236"/>
      <c r="H200" s="240">
        <v>160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250</v>
      </c>
      <c r="AU200" s="246" t="s">
        <v>83</v>
      </c>
      <c r="AV200" s="13" t="s">
        <v>83</v>
      </c>
      <c r="AW200" s="13" t="s">
        <v>36</v>
      </c>
      <c r="AX200" s="13" t="s">
        <v>75</v>
      </c>
      <c r="AY200" s="246" t="s">
        <v>205</v>
      </c>
    </row>
    <row r="201" s="13" customFormat="1">
      <c r="A201" s="13"/>
      <c r="B201" s="235"/>
      <c r="C201" s="236"/>
      <c r="D201" s="237" t="s">
        <v>250</v>
      </c>
      <c r="E201" s="238" t="s">
        <v>19</v>
      </c>
      <c r="F201" s="239" t="s">
        <v>2042</v>
      </c>
      <c r="G201" s="236"/>
      <c r="H201" s="240">
        <v>-26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250</v>
      </c>
      <c r="AU201" s="246" t="s">
        <v>83</v>
      </c>
      <c r="AV201" s="13" t="s">
        <v>83</v>
      </c>
      <c r="AW201" s="13" t="s">
        <v>36</v>
      </c>
      <c r="AX201" s="13" t="s">
        <v>75</v>
      </c>
      <c r="AY201" s="246" t="s">
        <v>205</v>
      </c>
    </row>
    <row r="202" s="14" customFormat="1">
      <c r="A202" s="14"/>
      <c r="B202" s="247"/>
      <c r="C202" s="248"/>
      <c r="D202" s="237" t="s">
        <v>250</v>
      </c>
      <c r="E202" s="249" t="s">
        <v>19</v>
      </c>
      <c r="F202" s="250" t="s">
        <v>253</v>
      </c>
      <c r="G202" s="248"/>
      <c r="H202" s="251">
        <v>134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250</v>
      </c>
      <c r="AU202" s="257" t="s">
        <v>83</v>
      </c>
      <c r="AV202" s="14" t="s">
        <v>149</v>
      </c>
      <c r="AW202" s="14" t="s">
        <v>36</v>
      </c>
      <c r="AX202" s="14" t="s">
        <v>79</v>
      </c>
      <c r="AY202" s="257" t="s">
        <v>205</v>
      </c>
    </row>
    <row r="203" s="2" customFormat="1" ht="21.75" customHeight="1">
      <c r="A203" s="39"/>
      <c r="B203" s="40"/>
      <c r="C203" s="213" t="s">
        <v>528</v>
      </c>
      <c r="D203" s="213" t="s">
        <v>208</v>
      </c>
      <c r="E203" s="214" t="s">
        <v>2043</v>
      </c>
      <c r="F203" s="215" t="s">
        <v>2044</v>
      </c>
      <c r="G203" s="216" t="s">
        <v>247</v>
      </c>
      <c r="H203" s="217">
        <v>9.5</v>
      </c>
      <c r="I203" s="218"/>
      <c r="J203" s="219">
        <f>ROUND(I203*H203,2)</f>
        <v>0</v>
      </c>
      <c r="K203" s="215" t="s">
        <v>212</v>
      </c>
      <c r="L203" s="45"/>
      <c r="M203" s="220" t="s">
        <v>19</v>
      </c>
      <c r="N203" s="221" t="s">
        <v>46</v>
      </c>
      <c r="O203" s="85"/>
      <c r="P203" s="222">
        <f>O203*H203</f>
        <v>0</v>
      </c>
      <c r="Q203" s="222">
        <v>0.0025999999999999999</v>
      </c>
      <c r="R203" s="222">
        <f>Q203*H203</f>
        <v>0.0247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149</v>
      </c>
      <c r="AT203" s="224" t="s">
        <v>208</v>
      </c>
      <c r="AU203" s="224" t="s">
        <v>83</v>
      </c>
      <c r="AY203" s="18" t="s">
        <v>205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149</v>
      </c>
      <c r="BM203" s="224" t="s">
        <v>2045</v>
      </c>
    </row>
    <row r="204" s="2" customFormat="1">
      <c r="A204" s="39"/>
      <c r="B204" s="40"/>
      <c r="C204" s="41"/>
      <c r="D204" s="226" t="s">
        <v>215</v>
      </c>
      <c r="E204" s="41"/>
      <c r="F204" s="227" t="s">
        <v>2046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215</v>
      </c>
      <c r="AU204" s="18" t="s">
        <v>83</v>
      </c>
    </row>
    <row r="205" s="13" customFormat="1">
      <c r="A205" s="13"/>
      <c r="B205" s="235"/>
      <c r="C205" s="236"/>
      <c r="D205" s="237" t="s">
        <v>250</v>
      </c>
      <c r="E205" s="238" t="s">
        <v>19</v>
      </c>
      <c r="F205" s="239" t="s">
        <v>2047</v>
      </c>
      <c r="G205" s="236"/>
      <c r="H205" s="240">
        <v>9.5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250</v>
      </c>
      <c r="AU205" s="246" t="s">
        <v>83</v>
      </c>
      <c r="AV205" s="13" t="s">
        <v>83</v>
      </c>
      <c r="AW205" s="13" t="s">
        <v>36</v>
      </c>
      <c r="AX205" s="13" t="s">
        <v>79</v>
      </c>
      <c r="AY205" s="246" t="s">
        <v>205</v>
      </c>
    </row>
    <row r="206" s="2" customFormat="1" ht="24.15" customHeight="1">
      <c r="A206" s="39"/>
      <c r="B206" s="40"/>
      <c r="C206" s="213" t="s">
        <v>530</v>
      </c>
      <c r="D206" s="213" t="s">
        <v>208</v>
      </c>
      <c r="E206" s="214" t="s">
        <v>377</v>
      </c>
      <c r="F206" s="215" t="s">
        <v>378</v>
      </c>
      <c r="G206" s="216" t="s">
        <v>260</v>
      </c>
      <c r="H206" s="217">
        <v>206</v>
      </c>
      <c r="I206" s="218"/>
      <c r="J206" s="219">
        <f>ROUND(I206*H206,2)</f>
        <v>0</v>
      </c>
      <c r="K206" s="215" t="s">
        <v>212</v>
      </c>
      <c r="L206" s="45"/>
      <c r="M206" s="220" t="s">
        <v>19</v>
      </c>
      <c r="N206" s="221" t="s">
        <v>46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149</v>
      </c>
      <c r="AT206" s="224" t="s">
        <v>208</v>
      </c>
      <c r="AU206" s="224" t="s">
        <v>83</v>
      </c>
      <c r="AY206" s="18" t="s">
        <v>205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149</v>
      </c>
      <c r="BM206" s="224" t="s">
        <v>1131</v>
      </c>
    </row>
    <row r="207" s="2" customFormat="1">
      <c r="A207" s="39"/>
      <c r="B207" s="40"/>
      <c r="C207" s="41"/>
      <c r="D207" s="226" t="s">
        <v>215</v>
      </c>
      <c r="E207" s="41"/>
      <c r="F207" s="227" t="s">
        <v>380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215</v>
      </c>
      <c r="AU207" s="18" t="s">
        <v>83</v>
      </c>
    </row>
    <row r="208" s="13" customFormat="1">
      <c r="A208" s="13"/>
      <c r="B208" s="235"/>
      <c r="C208" s="236"/>
      <c r="D208" s="237" t="s">
        <v>250</v>
      </c>
      <c r="E208" s="238" t="s">
        <v>19</v>
      </c>
      <c r="F208" s="239" t="s">
        <v>2048</v>
      </c>
      <c r="G208" s="236"/>
      <c r="H208" s="240">
        <v>206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250</v>
      </c>
      <c r="AU208" s="246" t="s">
        <v>83</v>
      </c>
      <c r="AV208" s="13" t="s">
        <v>83</v>
      </c>
      <c r="AW208" s="13" t="s">
        <v>36</v>
      </c>
      <c r="AX208" s="13" t="s">
        <v>79</v>
      </c>
      <c r="AY208" s="246" t="s">
        <v>205</v>
      </c>
    </row>
    <row r="209" s="2" customFormat="1" ht="24.15" customHeight="1">
      <c r="A209" s="39"/>
      <c r="B209" s="40"/>
      <c r="C209" s="213" t="s">
        <v>536</v>
      </c>
      <c r="D209" s="213" t="s">
        <v>208</v>
      </c>
      <c r="E209" s="214" t="s">
        <v>2049</v>
      </c>
      <c r="F209" s="215" t="s">
        <v>2050</v>
      </c>
      <c r="G209" s="216" t="s">
        <v>247</v>
      </c>
      <c r="H209" s="217">
        <v>9.5</v>
      </c>
      <c r="I209" s="218"/>
      <c r="J209" s="219">
        <f>ROUND(I209*H209,2)</f>
        <v>0</v>
      </c>
      <c r="K209" s="215" t="s">
        <v>212</v>
      </c>
      <c r="L209" s="45"/>
      <c r="M209" s="220" t="s">
        <v>19</v>
      </c>
      <c r="N209" s="221" t="s">
        <v>46</v>
      </c>
      <c r="O209" s="85"/>
      <c r="P209" s="222">
        <f>O209*H209</f>
        <v>0</v>
      </c>
      <c r="Q209" s="222">
        <v>1.0000000000000001E-05</v>
      </c>
      <c r="R209" s="222">
        <f>Q209*H209</f>
        <v>9.5000000000000005E-05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149</v>
      </c>
      <c r="AT209" s="224" t="s">
        <v>208</v>
      </c>
      <c r="AU209" s="224" t="s">
        <v>83</v>
      </c>
      <c r="AY209" s="18" t="s">
        <v>205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149</v>
      </c>
      <c r="BM209" s="224" t="s">
        <v>2051</v>
      </c>
    </row>
    <row r="210" s="2" customFormat="1">
      <c r="A210" s="39"/>
      <c r="B210" s="40"/>
      <c r="C210" s="41"/>
      <c r="D210" s="226" t="s">
        <v>215</v>
      </c>
      <c r="E210" s="41"/>
      <c r="F210" s="227" t="s">
        <v>2052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215</v>
      </c>
      <c r="AU210" s="18" t="s">
        <v>83</v>
      </c>
    </row>
    <row r="211" s="2" customFormat="1" ht="24.15" customHeight="1">
      <c r="A211" s="39"/>
      <c r="B211" s="40"/>
      <c r="C211" s="213" t="s">
        <v>542</v>
      </c>
      <c r="D211" s="213" t="s">
        <v>208</v>
      </c>
      <c r="E211" s="214" t="s">
        <v>382</v>
      </c>
      <c r="F211" s="215" t="s">
        <v>383</v>
      </c>
      <c r="G211" s="216" t="s">
        <v>260</v>
      </c>
      <c r="H211" s="217">
        <v>77.5</v>
      </c>
      <c r="I211" s="218"/>
      <c r="J211" s="219">
        <f>ROUND(I211*H211,2)</f>
        <v>0</v>
      </c>
      <c r="K211" s="215" t="s">
        <v>212</v>
      </c>
      <c r="L211" s="45"/>
      <c r="M211" s="220" t="s">
        <v>19</v>
      </c>
      <c r="N211" s="221" t="s">
        <v>46</v>
      </c>
      <c r="O211" s="85"/>
      <c r="P211" s="222">
        <f>O211*H211</f>
        <v>0</v>
      </c>
      <c r="Q211" s="222">
        <v>0.15540000000000001</v>
      </c>
      <c r="R211" s="222">
        <f>Q211*H211</f>
        <v>12.043500000000002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149</v>
      </c>
      <c r="AT211" s="224" t="s">
        <v>208</v>
      </c>
      <c r="AU211" s="224" t="s">
        <v>83</v>
      </c>
      <c r="AY211" s="18" t="s">
        <v>205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149</v>
      </c>
      <c r="BM211" s="224" t="s">
        <v>1139</v>
      </c>
    </row>
    <row r="212" s="2" customFormat="1">
      <c r="A212" s="39"/>
      <c r="B212" s="40"/>
      <c r="C212" s="41"/>
      <c r="D212" s="226" t="s">
        <v>215</v>
      </c>
      <c r="E212" s="41"/>
      <c r="F212" s="227" t="s">
        <v>385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215</v>
      </c>
      <c r="AU212" s="18" t="s">
        <v>83</v>
      </c>
    </row>
    <row r="213" s="13" customFormat="1">
      <c r="A213" s="13"/>
      <c r="B213" s="235"/>
      <c r="C213" s="236"/>
      <c r="D213" s="237" t="s">
        <v>250</v>
      </c>
      <c r="E213" s="238" t="s">
        <v>19</v>
      </c>
      <c r="F213" s="239" t="s">
        <v>1140</v>
      </c>
      <c r="G213" s="236"/>
      <c r="H213" s="240">
        <v>170.69999999999999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250</v>
      </c>
      <c r="AU213" s="246" t="s">
        <v>83</v>
      </c>
      <c r="AV213" s="13" t="s">
        <v>83</v>
      </c>
      <c r="AW213" s="13" t="s">
        <v>36</v>
      </c>
      <c r="AX213" s="13" t="s">
        <v>75</v>
      </c>
      <c r="AY213" s="246" t="s">
        <v>205</v>
      </c>
    </row>
    <row r="214" s="13" customFormat="1">
      <c r="A214" s="13"/>
      <c r="B214" s="235"/>
      <c r="C214" s="236"/>
      <c r="D214" s="237" t="s">
        <v>250</v>
      </c>
      <c r="E214" s="238" t="s">
        <v>19</v>
      </c>
      <c r="F214" s="239" t="s">
        <v>2053</v>
      </c>
      <c r="G214" s="236"/>
      <c r="H214" s="240">
        <v>-93.200000000000003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250</v>
      </c>
      <c r="AU214" s="246" t="s">
        <v>83</v>
      </c>
      <c r="AV214" s="13" t="s">
        <v>83</v>
      </c>
      <c r="AW214" s="13" t="s">
        <v>36</v>
      </c>
      <c r="AX214" s="13" t="s">
        <v>75</v>
      </c>
      <c r="AY214" s="246" t="s">
        <v>205</v>
      </c>
    </row>
    <row r="215" s="14" customFormat="1">
      <c r="A215" s="14"/>
      <c r="B215" s="247"/>
      <c r="C215" s="248"/>
      <c r="D215" s="237" t="s">
        <v>250</v>
      </c>
      <c r="E215" s="249" t="s">
        <v>19</v>
      </c>
      <c r="F215" s="250" t="s">
        <v>253</v>
      </c>
      <c r="G215" s="248"/>
      <c r="H215" s="251">
        <v>77.499999999999986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250</v>
      </c>
      <c r="AU215" s="257" t="s">
        <v>83</v>
      </c>
      <c r="AV215" s="14" t="s">
        <v>149</v>
      </c>
      <c r="AW215" s="14" t="s">
        <v>36</v>
      </c>
      <c r="AX215" s="14" t="s">
        <v>79</v>
      </c>
      <c r="AY215" s="257" t="s">
        <v>205</v>
      </c>
    </row>
    <row r="216" s="2" customFormat="1" ht="16.5" customHeight="1">
      <c r="A216" s="39"/>
      <c r="B216" s="40"/>
      <c r="C216" s="258" t="s">
        <v>547</v>
      </c>
      <c r="D216" s="258" t="s">
        <v>298</v>
      </c>
      <c r="E216" s="259" t="s">
        <v>388</v>
      </c>
      <c r="F216" s="260" t="s">
        <v>389</v>
      </c>
      <c r="G216" s="261" t="s">
        <v>260</v>
      </c>
      <c r="H216" s="262">
        <v>79.049999999999997</v>
      </c>
      <c r="I216" s="263"/>
      <c r="J216" s="264">
        <f>ROUND(I216*H216,2)</f>
        <v>0</v>
      </c>
      <c r="K216" s="260" t="s">
        <v>212</v>
      </c>
      <c r="L216" s="265"/>
      <c r="M216" s="266" t="s">
        <v>19</v>
      </c>
      <c r="N216" s="267" t="s">
        <v>46</v>
      </c>
      <c r="O216" s="85"/>
      <c r="P216" s="222">
        <f>O216*H216</f>
        <v>0</v>
      </c>
      <c r="Q216" s="222">
        <v>0.080000000000000002</v>
      </c>
      <c r="R216" s="222">
        <f>Q216*H216</f>
        <v>6.3239999999999998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286</v>
      </c>
      <c r="AT216" s="224" t="s">
        <v>298</v>
      </c>
      <c r="AU216" s="224" t="s">
        <v>83</v>
      </c>
      <c r="AY216" s="18" t="s">
        <v>205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149</v>
      </c>
      <c r="BM216" s="224" t="s">
        <v>1143</v>
      </c>
    </row>
    <row r="217" s="13" customFormat="1">
      <c r="A217" s="13"/>
      <c r="B217" s="235"/>
      <c r="C217" s="236"/>
      <c r="D217" s="237" t="s">
        <v>250</v>
      </c>
      <c r="E217" s="236"/>
      <c r="F217" s="239" t="s">
        <v>2054</v>
      </c>
      <c r="G217" s="236"/>
      <c r="H217" s="240">
        <v>79.049999999999997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250</v>
      </c>
      <c r="AU217" s="246" t="s">
        <v>83</v>
      </c>
      <c r="AV217" s="13" t="s">
        <v>83</v>
      </c>
      <c r="AW217" s="13" t="s">
        <v>4</v>
      </c>
      <c r="AX217" s="13" t="s">
        <v>79</v>
      </c>
      <c r="AY217" s="246" t="s">
        <v>205</v>
      </c>
    </row>
    <row r="218" s="2" customFormat="1" ht="33" customHeight="1">
      <c r="A218" s="39"/>
      <c r="B218" s="40"/>
      <c r="C218" s="213" t="s">
        <v>551</v>
      </c>
      <c r="D218" s="213" t="s">
        <v>208</v>
      </c>
      <c r="E218" s="214" t="s">
        <v>1590</v>
      </c>
      <c r="F218" s="215" t="s">
        <v>1591</v>
      </c>
      <c r="G218" s="216" t="s">
        <v>260</v>
      </c>
      <c r="H218" s="217">
        <v>34.100000000000001</v>
      </c>
      <c r="I218" s="218"/>
      <c r="J218" s="219">
        <f>ROUND(I218*H218,2)</f>
        <v>0</v>
      </c>
      <c r="K218" s="215" t="s">
        <v>212</v>
      </c>
      <c r="L218" s="45"/>
      <c r="M218" s="220" t="s">
        <v>19</v>
      </c>
      <c r="N218" s="221" t="s">
        <v>46</v>
      </c>
      <c r="O218" s="85"/>
      <c r="P218" s="222">
        <f>O218*H218</f>
        <v>0</v>
      </c>
      <c r="Q218" s="222">
        <v>0.00059999999999999995</v>
      </c>
      <c r="R218" s="222">
        <f>Q218*H218</f>
        <v>0.020459999999999999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149</v>
      </c>
      <c r="AT218" s="224" t="s">
        <v>208</v>
      </c>
      <c r="AU218" s="224" t="s">
        <v>83</v>
      </c>
      <c r="AY218" s="18" t="s">
        <v>205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149</v>
      </c>
      <c r="BM218" s="224" t="s">
        <v>1592</v>
      </c>
    </row>
    <row r="219" s="2" customFormat="1">
      <c r="A219" s="39"/>
      <c r="B219" s="40"/>
      <c r="C219" s="41"/>
      <c r="D219" s="226" t="s">
        <v>215</v>
      </c>
      <c r="E219" s="41"/>
      <c r="F219" s="227" t="s">
        <v>1593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215</v>
      </c>
      <c r="AU219" s="18" t="s">
        <v>83</v>
      </c>
    </row>
    <row r="220" s="13" customFormat="1">
      <c r="A220" s="13"/>
      <c r="B220" s="235"/>
      <c r="C220" s="236"/>
      <c r="D220" s="237" t="s">
        <v>250</v>
      </c>
      <c r="E220" s="238" t="s">
        <v>19</v>
      </c>
      <c r="F220" s="239" t="s">
        <v>2055</v>
      </c>
      <c r="G220" s="236"/>
      <c r="H220" s="240">
        <v>70.200000000000003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250</v>
      </c>
      <c r="AU220" s="246" t="s">
        <v>83</v>
      </c>
      <c r="AV220" s="13" t="s">
        <v>83</v>
      </c>
      <c r="AW220" s="13" t="s">
        <v>36</v>
      </c>
      <c r="AX220" s="13" t="s">
        <v>75</v>
      </c>
      <c r="AY220" s="246" t="s">
        <v>205</v>
      </c>
    </row>
    <row r="221" s="13" customFormat="1">
      <c r="A221" s="13"/>
      <c r="B221" s="235"/>
      <c r="C221" s="236"/>
      <c r="D221" s="237" t="s">
        <v>250</v>
      </c>
      <c r="E221" s="238" t="s">
        <v>19</v>
      </c>
      <c r="F221" s="239" t="s">
        <v>2056</v>
      </c>
      <c r="G221" s="236"/>
      <c r="H221" s="240">
        <v>-36.100000000000001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250</v>
      </c>
      <c r="AU221" s="246" t="s">
        <v>83</v>
      </c>
      <c r="AV221" s="13" t="s">
        <v>83</v>
      </c>
      <c r="AW221" s="13" t="s">
        <v>36</v>
      </c>
      <c r="AX221" s="13" t="s">
        <v>75</v>
      </c>
      <c r="AY221" s="246" t="s">
        <v>205</v>
      </c>
    </row>
    <row r="222" s="14" customFormat="1">
      <c r="A222" s="14"/>
      <c r="B222" s="247"/>
      <c r="C222" s="248"/>
      <c r="D222" s="237" t="s">
        <v>250</v>
      </c>
      <c r="E222" s="249" t="s">
        <v>19</v>
      </c>
      <c r="F222" s="250" t="s">
        <v>253</v>
      </c>
      <c r="G222" s="248"/>
      <c r="H222" s="251">
        <v>34.100000000000001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250</v>
      </c>
      <c r="AU222" s="257" t="s">
        <v>83</v>
      </c>
      <c r="AV222" s="14" t="s">
        <v>149</v>
      </c>
      <c r="AW222" s="14" t="s">
        <v>36</v>
      </c>
      <c r="AX222" s="14" t="s">
        <v>79</v>
      </c>
      <c r="AY222" s="257" t="s">
        <v>205</v>
      </c>
    </row>
    <row r="223" s="2" customFormat="1" ht="16.5" customHeight="1">
      <c r="A223" s="39"/>
      <c r="B223" s="40"/>
      <c r="C223" s="213" t="s">
        <v>554</v>
      </c>
      <c r="D223" s="213" t="s">
        <v>208</v>
      </c>
      <c r="E223" s="214" t="s">
        <v>1505</v>
      </c>
      <c r="F223" s="215" t="s">
        <v>1506</v>
      </c>
      <c r="G223" s="216" t="s">
        <v>260</v>
      </c>
      <c r="H223" s="217">
        <v>43</v>
      </c>
      <c r="I223" s="218"/>
      <c r="J223" s="219">
        <f>ROUND(I223*H223,2)</f>
        <v>0</v>
      </c>
      <c r="K223" s="215" t="s">
        <v>212</v>
      </c>
      <c r="L223" s="45"/>
      <c r="M223" s="220" t="s">
        <v>19</v>
      </c>
      <c r="N223" s="221" t="s">
        <v>46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149</v>
      </c>
      <c r="AT223" s="224" t="s">
        <v>208</v>
      </c>
      <c r="AU223" s="224" t="s">
        <v>83</v>
      </c>
      <c r="AY223" s="18" t="s">
        <v>205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149</v>
      </c>
      <c r="BM223" s="224" t="s">
        <v>2057</v>
      </c>
    </row>
    <row r="224" s="2" customFormat="1">
      <c r="A224" s="39"/>
      <c r="B224" s="40"/>
      <c r="C224" s="41"/>
      <c r="D224" s="226" t="s">
        <v>215</v>
      </c>
      <c r="E224" s="41"/>
      <c r="F224" s="227" t="s">
        <v>1508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215</v>
      </c>
      <c r="AU224" s="18" t="s">
        <v>83</v>
      </c>
    </row>
    <row r="225" s="13" customFormat="1">
      <c r="A225" s="13"/>
      <c r="B225" s="235"/>
      <c r="C225" s="236"/>
      <c r="D225" s="237" t="s">
        <v>250</v>
      </c>
      <c r="E225" s="238" t="s">
        <v>19</v>
      </c>
      <c r="F225" s="239" t="s">
        <v>2058</v>
      </c>
      <c r="G225" s="236"/>
      <c r="H225" s="240">
        <v>43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250</v>
      </c>
      <c r="AU225" s="246" t="s">
        <v>83</v>
      </c>
      <c r="AV225" s="13" t="s">
        <v>83</v>
      </c>
      <c r="AW225" s="13" t="s">
        <v>36</v>
      </c>
      <c r="AX225" s="13" t="s">
        <v>79</v>
      </c>
      <c r="AY225" s="246" t="s">
        <v>205</v>
      </c>
    </row>
    <row r="226" s="2" customFormat="1" ht="16.5" customHeight="1">
      <c r="A226" s="39"/>
      <c r="B226" s="40"/>
      <c r="C226" s="213" t="s">
        <v>556</v>
      </c>
      <c r="D226" s="213" t="s">
        <v>208</v>
      </c>
      <c r="E226" s="214" t="s">
        <v>1362</v>
      </c>
      <c r="F226" s="215" t="s">
        <v>1363</v>
      </c>
      <c r="G226" s="216" t="s">
        <v>260</v>
      </c>
      <c r="H226" s="217">
        <v>69.900000000000006</v>
      </c>
      <c r="I226" s="218"/>
      <c r="J226" s="219">
        <f>ROUND(I226*H226,2)</f>
        <v>0</v>
      </c>
      <c r="K226" s="215" t="s">
        <v>212</v>
      </c>
      <c r="L226" s="45"/>
      <c r="M226" s="220" t="s">
        <v>19</v>
      </c>
      <c r="N226" s="221" t="s">
        <v>46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149</v>
      </c>
      <c r="AT226" s="224" t="s">
        <v>208</v>
      </c>
      <c r="AU226" s="224" t="s">
        <v>83</v>
      </c>
      <c r="AY226" s="18" t="s">
        <v>205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149</v>
      </c>
      <c r="BM226" s="224" t="s">
        <v>1595</v>
      </c>
    </row>
    <row r="227" s="2" customFormat="1">
      <c r="A227" s="39"/>
      <c r="B227" s="40"/>
      <c r="C227" s="41"/>
      <c r="D227" s="226" t="s">
        <v>215</v>
      </c>
      <c r="E227" s="41"/>
      <c r="F227" s="227" t="s">
        <v>1365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215</v>
      </c>
      <c r="AU227" s="18" t="s">
        <v>83</v>
      </c>
    </row>
    <row r="228" s="13" customFormat="1">
      <c r="A228" s="13"/>
      <c r="B228" s="235"/>
      <c r="C228" s="236"/>
      <c r="D228" s="237" t="s">
        <v>250</v>
      </c>
      <c r="E228" s="238" t="s">
        <v>19</v>
      </c>
      <c r="F228" s="239" t="s">
        <v>2059</v>
      </c>
      <c r="G228" s="236"/>
      <c r="H228" s="240">
        <v>106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250</v>
      </c>
      <c r="AU228" s="246" t="s">
        <v>83</v>
      </c>
      <c r="AV228" s="13" t="s">
        <v>83</v>
      </c>
      <c r="AW228" s="13" t="s">
        <v>36</v>
      </c>
      <c r="AX228" s="13" t="s">
        <v>75</v>
      </c>
      <c r="AY228" s="246" t="s">
        <v>205</v>
      </c>
    </row>
    <row r="229" s="13" customFormat="1">
      <c r="A229" s="13"/>
      <c r="B229" s="235"/>
      <c r="C229" s="236"/>
      <c r="D229" s="237" t="s">
        <v>250</v>
      </c>
      <c r="E229" s="238" t="s">
        <v>19</v>
      </c>
      <c r="F229" s="239" t="s">
        <v>2056</v>
      </c>
      <c r="G229" s="236"/>
      <c r="H229" s="240">
        <v>-36.100000000000001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250</v>
      </c>
      <c r="AU229" s="246" t="s">
        <v>83</v>
      </c>
      <c r="AV229" s="13" t="s">
        <v>83</v>
      </c>
      <c r="AW229" s="13" t="s">
        <v>36</v>
      </c>
      <c r="AX229" s="13" t="s">
        <v>75</v>
      </c>
      <c r="AY229" s="246" t="s">
        <v>205</v>
      </c>
    </row>
    <row r="230" s="14" customFormat="1">
      <c r="A230" s="14"/>
      <c r="B230" s="247"/>
      <c r="C230" s="248"/>
      <c r="D230" s="237" t="s">
        <v>250</v>
      </c>
      <c r="E230" s="249" t="s">
        <v>19</v>
      </c>
      <c r="F230" s="250" t="s">
        <v>253</v>
      </c>
      <c r="G230" s="248"/>
      <c r="H230" s="251">
        <v>69.900000000000006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250</v>
      </c>
      <c r="AU230" s="257" t="s">
        <v>83</v>
      </c>
      <c r="AV230" s="14" t="s">
        <v>149</v>
      </c>
      <c r="AW230" s="14" t="s">
        <v>36</v>
      </c>
      <c r="AX230" s="14" t="s">
        <v>79</v>
      </c>
      <c r="AY230" s="257" t="s">
        <v>205</v>
      </c>
    </row>
    <row r="231" s="12" customFormat="1" ht="22.8" customHeight="1">
      <c r="A231" s="12"/>
      <c r="B231" s="197"/>
      <c r="C231" s="198"/>
      <c r="D231" s="199" t="s">
        <v>74</v>
      </c>
      <c r="E231" s="211" t="s">
        <v>416</v>
      </c>
      <c r="F231" s="211" t="s">
        <v>417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SUM(P232:P261)</f>
        <v>0</v>
      </c>
      <c r="Q231" s="205"/>
      <c r="R231" s="206">
        <f>SUM(R232:R261)</f>
        <v>0</v>
      </c>
      <c r="S231" s="205"/>
      <c r="T231" s="207">
        <f>SUM(T232:T261)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79</v>
      </c>
      <c r="AT231" s="209" t="s">
        <v>74</v>
      </c>
      <c r="AU231" s="209" t="s">
        <v>79</v>
      </c>
      <c r="AY231" s="208" t="s">
        <v>205</v>
      </c>
      <c r="BK231" s="210">
        <f>SUM(BK232:BK261)</f>
        <v>0</v>
      </c>
    </row>
    <row r="232" s="2" customFormat="1" ht="24.15" customHeight="1">
      <c r="A232" s="39"/>
      <c r="B232" s="40"/>
      <c r="C232" s="213" t="s">
        <v>655</v>
      </c>
      <c r="D232" s="213" t="s">
        <v>208</v>
      </c>
      <c r="E232" s="214" t="s">
        <v>537</v>
      </c>
      <c r="F232" s="215" t="s">
        <v>538</v>
      </c>
      <c r="G232" s="216" t="s">
        <v>301</v>
      </c>
      <c r="H232" s="217">
        <v>148.654</v>
      </c>
      <c r="I232" s="218"/>
      <c r="J232" s="219">
        <f>ROUND(I232*H232,2)</f>
        <v>0</v>
      </c>
      <c r="K232" s="215" t="s">
        <v>212</v>
      </c>
      <c r="L232" s="45"/>
      <c r="M232" s="220" t="s">
        <v>19</v>
      </c>
      <c r="N232" s="221" t="s">
        <v>46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149</v>
      </c>
      <c r="AT232" s="224" t="s">
        <v>208</v>
      </c>
      <c r="AU232" s="224" t="s">
        <v>83</v>
      </c>
      <c r="AY232" s="18" t="s">
        <v>205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149</v>
      </c>
      <c r="BM232" s="224" t="s">
        <v>1186</v>
      </c>
    </row>
    <row r="233" s="2" customFormat="1">
      <c r="A233" s="39"/>
      <c r="B233" s="40"/>
      <c r="C233" s="41"/>
      <c r="D233" s="226" t="s">
        <v>215</v>
      </c>
      <c r="E233" s="41"/>
      <c r="F233" s="227" t="s">
        <v>540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215</v>
      </c>
      <c r="AU233" s="18" t="s">
        <v>83</v>
      </c>
    </row>
    <row r="234" s="13" customFormat="1">
      <c r="A234" s="13"/>
      <c r="B234" s="235"/>
      <c r="C234" s="236"/>
      <c r="D234" s="237" t="s">
        <v>250</v>
      </c>
      <c r="E234" s="238" t="s">
        <v>19</v>
      </c>
      <c r="F234" s="239" t="s">
        <v>2060</v>
      </c>
      <c r="G234" s="236"/>
      <c r="H234" s="240">
        <v>148.654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250</v>
      </c>
      <c r="AU234" s="246" t="s">
        <v>83</v>
      </c>
      <c r="AV234" s="13" t="s">
        <v>83</v>
      </c>
      <c r="AW234" s="13" t="s">
        <v>36</v>
      </c>
      <c r="AX234" s="13" t="s">
        <v>79</v>
      </c>
      <c r="AY234" s="246" t="s">
        <v>205</v>
      </c>
    </row>
    <row r="235" s="2" customFormat="1" ht="24.15" customHeight="1">
      <c r="A235" s="39"/>
      <c r="B235" s="40"/>
      <c r="C235" s="213" t="s">
        <v>1116</v>
      </c>
      <c r="D235" s="213" t="s">
        <v>208</v>
      </c>
      <c r="E235" s="214" t="s">
        <v>543</v>
      </c>
      <c r="F235" s="215" t="s">
        <v>427</v>
      </c>
      <c r="G235" s="216" t="s">
        <v>301</v>
      </c>
      <c r="H235" s="217">
        <v>5797.5060000000003</v>
      </c>
      <c r="I235" s="218"/>
      <c r="J235" s="219">
        <f>ROUND(I235*H235,2)</f>
        <v>0</v>
      </c>
      <c r="K235" s="215" t="s">
        <v>212</v>
      </c>
      <c r="L235" s="45"/>
      <c r="M235" s="220" t="s">
        <v>19</v>
      </c>
      <c r="N235" s="221" t="s">
        <v>46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149</v>
      </c>
      <c r="AT235" s="224" t="s">
        <v>208</v>
      </c>
      <c r="AU235" s="224" t="s">
        <v>83</v>
      </c>
      <c r="AY235" s="18" t="s">
        <v>205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149</v>
      </c>
      <c r="BM235" s="224" t="s">
        <v>1189</v>
      </c>
    </row>
    <row r="236" s="2" customFormat="1">
      <c r="A236" s="39"/>
      <c r="B236" s="40"/>
      <c r="C236" s="41"/>
      <c r="D236" s="226" t="s">
        <v>215</v>
      </c>
      <c r="E236" s="41"/>
      <c r="F236" s="227" t="s">
        <v>545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215</v>
      </c>
      <c r="AU236" s="18" t="s">
        <v>83</v>
      </c>
    </row>
    <row r="237" s="13" customFormat="1">
      <c r="A237" s="13"/>
      <c r="B237" s="235"/>
      <c r="C237" s="236"/>
      <c r="D237" s="237" t="s">
        <v>250</v>
      </c>
      <c r="E237" s="236"/>
      <c r="F237" s="239" t="s">
        <v>2061</v>
      </c>
      <c r="G237" s="236"/>
      <c r="H237" s="240">
        <v>5797.5060000000003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250</v>
      </c>
      <c r="AU237" s="246" t="s">
        <v>83</v>
      </c>
      <c r="AV237" s="13" t="s">
        <v>83</v>
      </c>
      <c r="AW237" s="13" t="s">
        <v>4</v>
      </c>
      <c r="AX237" s="13" t="s">
        <v>79</v>
      </c>
      <c r="AY237" s="246" t="s">
        <v>205</v>
      </c>
    </row>
    <row r="238" s="2" customFormat="1" ht="24.15" customHeight="1">
      <c r="A238" s="39"/>
      <c r="B238" s="40"/>
      <c r="C238" s="213" t="s">
        <v>1119</v>
      </c>
      <c r="D238" s="213" t="s">
        <v>208</v>
      </c>
      <c r="E238" s="214" t="s">
        <v>419</v>
      </c>
      <c r="F238" s="215" t="s">
        <v>420</v>
      </c>
      <c r="G238" s="216" t="s">
        <v>301</v>
      </c>
      <c r="H238" s="217">
        <v>299.49599999999998</v>
      </c>
      <c r="I238" s="218"/>
      <c r="J238" s="219">
        <f>ROUND(I238*H238,2)</f>
        <v>0</v>
      </c>
      <c r="K238" s="215" t="s">
        <v>212</v>
      </c>
      <c r="L238" s="45"/>
      <c r="M238" s="220" t="s">
        <v>19</v>
      </c>
      <c r="N238" s="221" t="s">
        <v>46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149</v>
      </c>
      <c r="AT238" s="224" t="s">
        <v>208</v>
      </c>
      <c r="AU238" s="224" t="s">
        <v>83</v>
      </c>
      <c r="AY238" s="18" t="s">
        <v>205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149</v>
      </c>
      <c r="BM238" s="224" t="s">
        <v>1192</v>
      </c>
    </row>
    <row r="239" s="2" customFormat="1">
      <c r="A239" s="39"/>
      <c r="B239" s="40"/>
      <c r="C239" s="41"/>
      <c r="D239" s="226" t="s">
        <v>215</v>
      </c>
      <c r="E239" s="41"/>
      <c r="F239" s="227" t="s">
        <v>422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215</v>
      </c>
      <c r="AU239" s="18" t="s">
        <v>83</v>
      </c>
    </row>
    <row r="240" s="13" customFormat="1">
      <c r="A240" s="13"/>
      <c r="B240" s="235"/>
      <c r="C240" s="236"/>
      <c r="D240" s="237" t="s">
        <v>250</v>
      </c>
      <c r="E240" s="238" t="s">
        <v>19</v>
      </c>
      <c r="F240" s="239" t="s">
        <v>2062</v>
      </c>
      <c r="G240" s="236"/>
      <c r="H240" s="240">
        <v>137.51400000000001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250</v>
      </c>
      <c r="AU240" s="246" t="s">
        <v>83</v>
      </c>
      <c r="AV240" s="13" t="s">
        <v>83</v>
      </c>
      <c r="AW240" s="13" t="s">
        <v>36</v>
      </c>
      <c r="AX240" s="13" t="s">
        <v>75</v>
      </c>
      <c r="AY240" s="246" t="s">
        <v>205</v>
      </c>
    </row>
    <row r="241" s="13" customFormat="1">
      <c r="A241" s="13"/>
      <c r="B241" s="235"/>
      <c r="C241" s="236"/>
      <c r="D241" s="237" t="s">
        <v>250</v>
      </c>
      <c r="E241" s="238" t="s">
        <v>19</v>
      </c>
      <c r="F241" s="239" t="s">
        <v>2063</v>
      </c>
      <c r="G241" s="236"/>
      <c r="H241" s="240">
        <v>161.982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250</v>
      </c>
      <c r="AU241" s="246" t="s">
        <v>83</v>
      </c>
      <c r="AV241" s="13" t="s">
        <v>83</v>
      </c>
      <c r="AW241" s="13" t="s">
        <v>36</v>
      </c>
      <c r="AX241" s="13" t="s">
        <v>75</v>
      </c>
      <c r="AY241" s="246" t="s">
        <v>205</v>
      </c>
    </row>
    <row r="242" s="14" customFormat="1">
      <c r="A242" s="14"/>
      <c r="B242" s="247"/>
      <c r="C242" s="248"/>
      <c r="D242" s="237" t="s">
        <v>250</v>
      </c>
      <c r="E242" s="249" t="s">
        <v>19</v>
      </c>
      <c r="F242" s="250" t="s">
        <v>253</v>
      </c>
      <c r="G242" s="248"/>
      <c r="H242" s="251">
        <v>299.49599999999998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250</v>
      </c>
      <c r="AU242" s="257" t="s">
        <v>83</v>
      </c>
      <c r="AV242" s="14" t="s">
        <v>149</v>
      </c>
      <c r="AW242" s="14" t="s">
        <v>36</v>
      </c>
      <c r="AX242" s="14" t="s">
        <v>79</v>
      </c>
      <c r="AY242" s="257" t="s">
        <v>205</v>
      </c>
    </row>
    <row r="243" s="2" customFormat="1" ht="24.15" customHeight="1">
      <c r="A243" s="39"/>
      <c r="B243" s="40"/>
      <c r="C243" s="213" t="s">
        <v>1121</v>
      </c>
      <c r="D243" s="213" t="s">
        <v>208</v>
      </c>
      <c r="E243" s="214" t="s">
        <v>426</v>
      </c>
      <c r="F243" s="215" t="s">
        <v>427</v>
      </c>
      <c r="G243" s="216" t="s">
        <v>301</v>
      </c>
      <c r="H243" s="217">
        <v>11680.343999999999</v>
      </c>
      <c r="I243" s="218"/>
      <c r="J243" s="219">
        <f>ROUND(I243*H243,2)</f>
        <v>0</v>
      </c>
      <c r="K243" s="215" t="s">
        <v>212</v>
      </c>
      <c r="L243" s="45"/>
      <c r="M243" s="220" t="s">
        <v>19</v>
      </c>
      <c r="N243" s="221" t="s">
        <v>46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149</v>
      </c>
      <c r="AT243" s="224" t="s">
        <v>208</v>
      </c>
      <c r="AU243" s="224" t="s">
        <v>83</v>
      </c>
      <c r="AY243" s="18" t="s">
        <v>205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149</v>
      </c>
      <c r="BM243" s="224" t="s">
        <v>1198</v>
      </c>
    </row>
    <row r="244" s="2" customFormat="1">
      <c r="A244" s="39"/>
      <c r="B244" s="40"/>
      <c r="C244" s="41"/>
      <c r="D244" s="226" t="s">
        <v>215</v>
      </c>
      <c r="E244" s="41"/>
      <c r="F244" s="227" t="s">
        <v>429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215</v>
      </c>
      <c r="AU244" s="18" t="s">
        <v>83</v>
      </c>
    </row>
    <row r="245" s="13" customFormat="1">
      <c r="A245" s="13"/>
      <c r="B245" s="235"/>
      <c r="C245" s="236"/>
      <c r="D245" s="237" t="s">
        <v>250</v>
      </c>
      <c r="E245" s="236"/>
      <c r="F245" s="239" t="s">
        <v>2064</v>
      </c>
      <c r="G245" s="236"/>
      <c r="H245" s="240">
        <v>11680.343999999999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250</v>
      </c>
      <c r="AU245" s="246" t="s">
        <v>83</v>
      </c>
      <c r="AV245" s="13" t="s">
        <v>83</v>
      </c>
      <c r="AW245" s="13" t="s">
        <v>4</v>
      </c>
      <c r="AX245" s="13" t="s">
        <v>79</v>
      </c>
      <c r="AY245" s="246" t="s">
        <v>205</v>
      </c>
    </row>
    <row r="246" s="2" customFormat="1" ht="16.5" customHeight="1">
      <c r="A246" s="39"/>
      <c r="B246" s="40"/>
      <c r="C246" s="213" t="s">
        <v>1126</v>
      </c>
      <c r="D246" s="213" t="s">
        <v>208</v>
      </c>
      <c r="E246" s="214" t="s">
        <v>432</v>
      </c>
      <c r="F246" s="215" t="s">
        <v>433</v>
      </c>
      <c r="G246" s="216" t="s">
        <v>301</v>
      </c>
      <c r="H246" s="217">
        <v>448.14999999999998</v>
      </c>
      <c r="I246" s="218"/>
      <c r="J246" s="219">
        <f>ROUND(I246*H246,2)</f>
        <v>0</v>
      </c>
      <c r="K246" s="215" t="s">
        <v>212</v>
      </c>
      <c r="L246" s="45"/>
      <c r="M246" s="220" t="s">
        <v>19</v>
      </c>
      <c r="N246" s="221" t="s">
        <v>46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149</v>
      </c>
      <c r="AT246" s="224" t="s">
        <v>208</v>
      </c>
      <c r="AU246" s="224" t="s">
        <v>83</v>
      </c>
      <c r="AY246" s="18" t="s">
        <v>205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149</v>
      </c>
      <c r="BM246" s="224" t="s">
        <v>1201</v>
      </c>
    </row>
    <row r="247" s="2" customFormat="1">
      <c r="A247" s="39"/>
      <c r="B247" s="40"/>
      <c r="C247" s="41"/>
      <c r="D247" s="226" t="s">
        <v>215</v>
      </c>
      <c r="E247" s="41"/>
      <c r="F247" s="227" t="s">
        <v>435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215</v>
      </c>
      <c r="AU247" s="18" t="s">
        <v>83</v>
      </c>
    </row>
    <row r="248" s="2" customFormat="1" ht="24.15" customHeight="1">
      <c r="A248" s="39"/>
      <c r="B248" s="40"/>
      <c r="C248" s="213" t="s">
        <v>1128</v>
      </c>
      <c r="D248" s="213" t="s">
        <v>208</v>
      </c>
      <c r="E248" s="214" t="s">
        <v>1917</v>
      </c>
      <c r="F248" s="215" t="s">
        <v>1918</v>
      </c>
      <c r="G248" s="216" t="s">
        <v>301</v>
      </c>
      <c r="H248" s="217">
        <v>237.899</v>
      </c>
      <c r="I248" s="218"/>
      <c r="J248" s="219">
        <f>ROUND(I248*H248,2)</f>
        <v>0</v>
      </c>
      <c r="K248" s="215" t="s">
        <v>212</v>
      </c>
      <c r="L248" s="45"/>
      <c r="M248" s="220" t="s">
        <v>19</v>
      </c>
      <c r="N248" s="221" t="s">
        <v>46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149</v>
      </c>
      <c r="AT248" s="224" t="s">
        <v>208</v>
      </c>
      <c r="AU248" s="224" t="s">
        <v>83</v>
      </c>
      <c r="AY248" s="18" t="s">
        <v>205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149</v>
      </c>
      <c r="BM248" s="224" t="s">
        <v>2065</v>
      </c>
    </row>
    <row r="249" s="2" customFormat="1">
      <c r="A249" s="39"/>
      <c r="B249" s="40"/>
      <c r="C249" s="41"/>
      <c r="D249" s="226" t="s">
        <v>215</v>
      </c>
      <c r="E249" s="41"/>
      <c r="F249" s="227" t="s">
        <v>1920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215</v>
      </c>
      <c r="AU249" s="18" t="s">
        <v>83</v>
      </c>
    </row>
    <row r="250" s="13" customFormat="1">
      <c r="A250" s="13"/>
      <c r="B250" s="235"/>
      <c r="C250" s="236"/>
      <c r="D250" s="237" t="s">
        <v>250</v>
      </c>
      <c r="E250" s="238" t="s">
        <v>19</v>
      </c>
      <c r="F250" s="239" t="s">
        <v>2066</v>
      </c>
      <c r="G250" s="236"/>
      <c r="H250" s="240">
        <v>237.899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250</v>
      </c>
      <c r="AU250" s="246" t="s">
        <v>83</v>
      </c>
      <c r="AV250" s="13" t="s">
        <v>83</v>
      </c>
      <c r="AW250" s="13" t="s">
        <v>36</v>
      </c>
      <c r="AX250" s="13" t="s">
        <v>79</v>
      </c>
      <c r="AY250" s="246" t="s">
        <v>205</v>
      </c>
    </row>
    <row r="251" s="2" customFormat="1" ht="24.15" customHeight="1">
      <c r="A251" s="39"/>
      <c r="B251" s="40"/>
      <c r="C251" s="213" t="s">
        <v>1130</v>
      </c>
      <c r="D251" s="213" t="s">
        <v>208</v>
      </c>
      <c r="E251" s="214" t="s">
        <v>1922</v>
      </c>
      <c r="F251" s="215" t="s">
        <v>1913</v>
      </c>
      <c r="G251" s="216" t="s">
        <v>301</v>
      </c>
      <c r="H251" s="217">
        <v>180.118</v>
      </c>
      <c r="I251" s="218"/>
      <c r="J251" s="219">
        <f>ROUND(I251*H251,2)</f>
        <v>0</v>
      </c>
      <c r="K251" s="215" t="s">
        <v>212</v>
      </c>
      <c r="L251" s="45"/>
      <c r="M251" s="220" t="s">
        <v>19</v>
      </c>
      <c r="N251" s="221" t="s">
        <v>46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149</v>
      </c>
      <c r="AT251" s="224" t="s">
        <v>208</v>
      </c>
      <c r="AU251" s="224" t="s">
        <v>83</v>
      </c>
      <c r="AY251" s="18" t="s">
        <v>205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149</v>
      </c>
      <c r="BM251" s="224" t="s">
        <v>2067</v>
      </c>
    </row>
    <row r="252" s="2" customFormat="1">
      <c r="A252" s="39"/>
      <c r="B252" s="40"/>
      <c r="C252" s="41"/>
      <c r="D252" s="226" t="s">
        <v>215</v>
      </c>
      <c r="E252" s="41"/>
      <c r="F252" s="227" t="s">
        <v>1924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215</v>
      </c>
      <c r="AU252" s="18" t="s">
        <v>83</v>
      </c>
    </row>
    <row r="253" s="13" customFormat="1">
      <c r="A253" s="13"/>
      <c r="B253" s="235"/>
      <c r="C253" s="236"/>
      <c r="D253" s="237" t="s">
        <v>250</v>
      </c>
      <c r="E253" s="238" t="s">
        <v>19</v>
      </c>
      <c r="F253" s="239" t="s">
        <v>2068</v>
      </c>
      <c r="G253" s="236"/>
      <c r="H253" s="240">
        <v>180.118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250</v>
      </c>
      <c r="AU253" s="246" t="s">
        <v>83</v>
      </c>
      <c r="AV253" s="13" t="s">
        <v>83</v>
      </c>
      <c r="AW253" s="13" t="s">
        <v>36</v>
      </c>
      <c r="AX253" s="13" t="s">
        <v>79</v>
      </c>
      <c r="AY253" s="246" t="s">
        <v>205</v>
      </c>
    </row>
    <row r="254" s="2" customFormat="1" ht="24.15" customHeight="1">
      <c r="A254" s="39"/>
      <c r="B254" s="40"/>
      <c r="C254" s="213" t="s">
        <v>1132</v>
      </c>
      <c r="D254" s="213" t="s">
        <v>208</v>
      </c>
      <c r="E254" s="214" t="s">
        <v>1925</v>
      </c>
      <c r="F254" s="215" t="s">
        <v>1926</v>
      </c>
      <c r="G254" s="216" t="s">
        <v>301</v>
      </c>
      <c r="H254" s="217">
        <v>198.613</v>
      </c>
      <c r="I254" s="218"/>
      <c r="J254" s="219">
        <f>ROUND(I254*H254,2)</f>
        <v>0</v>
      </c>
      <c r="K254" s="215" t="s">
        <v>212</v>
      </c>
      <c r="L254" s="45"/>
      <c r="M254" s="220" t="s">
        <v>19</v>
      </c>
      <c r="N254" s="221" t="s">
        <v>46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149</v>
      </c>
      <c r="AT254" s="224" t="s">
        <v>208</v>
      </c>
      <c r="AU254" s="224" t="s">
        <v>83</v>
      </c>
      <c r="AY254" s="18" t="s">
        <v>205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149</v>
      </c>
      <c r="BM254" s="224" t="s">
        <v>2069</v>
      </c>
    </row>
    <row r="255" s="2" customFormat="1">
      <c r="A255" s="39"/>
      <c r="B255" s="40"/>
      <c r="C255" s="41"/>
      <c r="D255" s="226" t="s">
        <v>215</v>
      </c>
      <c r="E255" s="41"/>
      <c r="F255" s="227" t="s">
        <v>1928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215</v>
      </c>
      <c r="AU255" s="18" t="s">
        <v>83</v>
      </c>
    </row>
    <row r="256" s="13" customFormat="1">
      <c r="A256" s="13"/>
      <c r="B256" s="235"/>
      <c r="C256" s="236"/>
      <c r="D256" s="237" t="s">
        <v>250</v>
      </c>
      <c r="E256" s="238" t="s">
        <v>19</v>
      </c>
      <c r="F256" s="239" t="s">
        <v>2070</v>
      </c>
      <c r="G256" s="236"/>
      <c r="H256" s="240">
        <v>198.613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250</v>
      </c>
      <c r="AU256" s="246" t="s">
        <v>83</v>
      </c>
      <c r="AV256" s="13" t="s">
        <v>83</v>
      </c>
      <c r="AW256" s="13" t="s">
        <v>36</v>
      </c>
      <c r="AX256" s="13" t="s">
        <v>79</v>
      </c>
      <c r="AY256" s="246" t="s">
        <v>205</v>
      </c>
    </row>
    <row r="257" s="2" customFormat="1" ht="24.15" customHeight="1">
      <c r="A257" s="39"/>
      <c r="B257" s="40"/>
      <c r="C257" s="213" t="s">
        <v>1135</v>
      </c>
      <c r="D257" s="213" t="s">
        <v>208</v>
      </c>
      <c r="E257" s="214" t="s">
        <v>2071</v>
      </c>
      <c r="F257" s="215" t="s">
        <v>2072</v>
      </c>
      <c r="G257" s="216" t="s">
        <v>301</v>
      </c>
      <c r="H257" s="217">
        <v>1.0940000000000001</v>
      </c>
      <c r="I257" s="218"/>
      <c r="J257" s="219">
        <f>ROUND(I257*H257,2)</f>
        <v>0</v>
      </c>
      <c r="K257" s="215" t="s">
        <v>212</v>
      </c>
      <c r="L257" s="45"/>
      <c r="M257" s="220" t="s">
        <v>19</v>
      </c>
      <c r="N257" s="221" t="s">
        <v>46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149</v>
      </c>
      <c r="AT257" s="224" t="s">
        <v>208</v>
      </c>
      <c r="AU257" s="224" t="s">
        <v>83</v>
      </c>
      <c r="AY257" s="18" t="s">
        <v>205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149</v>
      </c>
      <c r="BM257" s="224" t="s">
        <v>2073</v>
      </c>
    </row>
    <row r="258" s="2" customFormat="1">
      <c r="A258" s="39"/>
      <c r="B258" s="40"/>
      <c r="C258" s="41"/>
      <c r="D258" s="226" t="s">
        <v>215</v>
      </c>
      <c r="E258" s="41"/>
      <c r="F258" s="227" t="s">
        <v>2074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215</v>
      </c>
      <c r="AU258" s="18" t="s">
        <v>83</v>
      </c>
    </row>
    <row r="259" s="13" customFormat="1">
      <c r="A259" s="13"/>
      <c r="B259" s="235"/>
      <c r="C259" s="236"/>
      <c r="D259" s="237" t="s">
        <v>250</v>
      </c>
      <c r="E259" s="238" t="s">
        <v>19</v>
      </c>
      <c r="F259" s="239" t="s">
        <v>1195</v>
      </c>
      <c r="G259" s="236"/>
      <c r="H259" s="240">
        <v>1.0940000000000001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250</v>
      </c>
      <c r="AU259" s="246" t="s">
        <v>83</v>
      </c>
      <c r="AV259" s="13" t="s">
        <v>83</v>
      </c>
      <c r="AW259" s="13" t="s">
        <v>36</v>
      </c>
      <c r="AX259" s="13" t="s">
        <v>79</v>
      </c>
      <c r="AY259" s="246" t="s">
        <v>205</v>
      </c>
    </row>
    <row r="260" s="2" customFormat="1" ht="24.15" customHeight="1">
      <c r="A260" s="39"/>
      <c r="B260" s="40"/>
      <c r="C260" s="213" t="s">
        <v>1138</v>
      </c>
      <c r="D260" s="213" t="s">
        <v>208</v>
      </c>
      <c r="E260" s="214" t="s">
        <v>2075</v>
      </c>
      <c r="F260" s="215" t="s">
        <v>2076</v>
      </c>
      <c r="G260" s="216" t="s">
        <v>301</v>
      </c>
      <c r="H260" s="217">
        <v>0.10000000000000001</v>
      </c>
      <c r="I260" s="218"/>
      <c r="J260" s="219">
        <f>ROUND(I260*H260,2)</f>
        <v>0</v>
      </c>
      <c r="K260" s="215" t="s">
        <v>212</v>
      </c>
      <c r="L260" s="45"/>
      <c r="M260" s="220" t="s">
        <v>19</v>
      </c>
      <c r="N260" s="221" t="s">
        <v>46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149</v>
      </c>
      <c r="AT260" s="224" t="s">
        <v>208</v>
      </c>
      <c r="AU260" s="224" t="s">
        <v>83</v>
      </c>
      <c r="AY260" s="18" t="s">
        <v>205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149</v>
      </c>
      <c r="BM260" s="224" t="s">
        <v>2077</v>
      </c>
    </row>
    <row r="261" s="2" customFormat="1">
      <c r="A261" s="39"/>
      <c r="B261" s="40"/>
      <c r="C261" s="41"/>
      <c r="D261" s="226" t="s">
        <v>215</v>
      </c>
      <c r="E261" s="41"/>
      <c r="F261" s="227" t="s">
        <v>2078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215</v>
      </c>
      <c r="AU261" s="18" t="s">
        <v>83</v>
      </c>
    </row>
    <row r="262" s="12" customFormat="1" ht="22.8" customHeight="1">
      <c r="A262" s="12"/>
      <c r="B262" s="197"/>
      <c r="C262" s="198"/>
      <c r="D262" s="199" t="s">
        <v>74</v>
      </c>
      <c r="E262" s="211" t="s">
        <v>436</v>
      </c>
      <c r="F262" s="211" t="s">
        <v>437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SUM(P263:P264)</f>
        <v>0</v>
      </c>
      <c r="Q262" s="205"/>
      <c r="R262" s="206">
        <f>SUM(R263:R264)</f>
        <v>0</v>
      </c>
      <c r="S262" s="205"/>
      <c r="T262" s="207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79</v>
      </c>
      <c r="AT262" s="209" t="s">
        <v>74</v>
      </c>
      <c r="AU262" s="209" t="s">
        <v>79</v>
      </c>
      <c r="AY262" s="208" t="s">
        <v>205</v>
      </c>
      <c r="BK262" s="210">
        <f>SUM(BK263:BK264)</f>
        <v>0</v>
      </c>
    </row>
    <row r="263" s="2" customFormat="1" ht="24.15" customHeight="1">
      <c r="A263" s="39"/>
      <c r="B263" s="40"/>
      <c r="C263" s="213" t="s">
        <v>1142</v>
      </c>
      <c r="D263" s="213" t="s">
        <v>208</v>
      </c>
      <c r="E263" s="214" t="s">
        <v>439</v>
      </c>
      <c r="F263" s="215" t="s">
        <v>440</v>
      </c>
      <c r="G263" s="216" t="s">
        <v>301</v>
      </c>
      <c r="H263" s="217">
        <v>92.771000000000001</v>
      </c>
      <c r="I263" s="218"/>
      <c r="J263" s="219">
        <f>ROUND(I263*H263,2)</f>
        <v>0</v>
      </c>
      <c r="K263" s="215" t="s">
        <v>212</v>
      </c>
      <c r="L263" s="45"/>
      <c r="M263" s="220" t="s">
        <v>19</v>
      </c>
      <c r="N263" s="221" t="s">
        <v>46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149</v>
      </c>
      <c r="AT263" s="224" t="s">
        <v>208</v>
      </c>
      <c r="AU263" s="224" t="s">
        <v>83</v>
      </c>
      <c r="AY263" s="18" t="s">
        <v>205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79</v>
      </c>
      <c r="BK263" s="225">
        <f>ROUND(I263*H263,2)</f>
        <v>0</v>
      </c>
      <c r="BL263" s="18" t="s">
        <v>149</v>
      </c>
      <c r="BM263" s="224" t="s">
        <v>1203</v>
      </c>
    </row>
    <row r="264" s="2" customFormat="1">
      <c r="A264" s="39"/>
      <c r="B264" s="40"/>
      <c r="C264" s="41"/>
      <c r="D264" s="226" t="s">
        <v>215</v>
      </c>
      <c r="E264" s="41"/>
      <c r="F264" s="227" t="s">
        <v>442</v>
      </c>
      <c r="G264" s="41"/>
      <c r="H264" s="41"/>
      <c r="I264" s="228"/>
      <c r="J264" s="41"/>
      <c r="K264" s="41"/>
      <c r="L264" s="45"/>
      <c r="M264" s="231"/>
      <c r="N264" s="232"/>
      <c r="O264" s="233"/>
      <c r="P264" s="233"/>
      <c r="Q264" s="233"/>
      <c r="R264" s="233"/>
      <c r="S264" s="233"/>
      <c r="T264" s="234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215</v>
      </c>
      <c r="AU264" s="18" t="s">
        <v>83</v>
      </c>
    </row>
    <row r="265" s="2" customFormat="1" ht="6.96" customHeight="1">
      <c r="A265" s="3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lJ4nWl/9uMW403Fqgo5BpwjgaL6xmv7UD3LRck848ZiDpwQw2OQ/8dF8wi9H4sdafgTOnf2ufGXe7m2kFKAHpQ==" hashValue="hCxZy2JuGEIABD+gSxPxqKxF4jbOSlVcIEilKFlqCoZB4C93UgIpDQKvFIzoxTsN/kLFZhoTBYvbjKpTRuMO1w==" algorithmName="SHA-512" password="CC35"/>
  <autoFilter ref="C90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3107222"/>
    <hyperlink ref="F98" r:id="rId2" display="https://podminky.urs.cz/item/CS_URS_2023_01/113107230"/>
    <hyperlink ref="F101" r:id="rId3" display="https://podminky.urs.cz/item/CS_URS_2023_01/113107243"/>
    <hyperlink ref="F104" r:id="rId4" display="https://podminky.urs.cz/item/CS_URS_2023_01/113201111"/>
    <hyperlink ref="F107" r:id="rId5" display="https://podminky.urs.cz/item/CS_URS_2023_01/113202111"/>
    <hyperlink ref="F110" r:id="rId6" display="https://podminky.urs.cz/item/CS_URS_2023_01/121151113"/>
    <hyperlink ref="F113" r:id="rId7" display="https://podminky.urs.cz/item/CS_URS_2023_01/122251303"/>
    <hyperlink ref="F118" r:id="rId8" display="https://podminky.urs.cz/item/CS_URS_2023_01/162351103"/>
    <hyperlink ref="F121" r:id="rId9" display="https://podminky.urs.cz/item/CS_URS_2023_01/162751117"/>
    <hyperlink ref="F123" r:id="rId10" display="https://podminky.urs.cz/item/CS_URS_2023_01/162751119"/>
    <hyperlink ref="F126" r:id="rId11" display="https://podminky.urs.cz/item/CS_URS_2023_01/167151111"/>
    <hyperlink ref="F131" r:id="rId12" display="https://podminky.urs.cz/item/CS_URS_2023_01/171151112"/>
    <hyperlink ref="F137" r:id="rId13" display="https://podminky.urs.cz/item/CS_URS_2023_01/171201231"/>
    <hyperlink ref="F141" r:id="rId14" display="https://podminky.urs.cz/item/CS_URS_2023_01/171251201"/>
    <hyperlink ref="F146" r:id="rId15" display="https://podminky.urs.cz/item/CS_URS_2023_01/181152302"/>
    <hyperlink ref="F148" r:id="rId16" display="https://podminky.urs.cz/item/CS_URS_2023_01/181351007"/>
    <hyperlink ref="F150" r:id="rId17" display="https://podminky.urs.cz/item/CS_URS_2023_01/181411131"/>
    <hyperlink ref="F156" r:id="rId18" display="https://podminky.urs.cz/item/CS_URS_2023_01/564861111"/>
    <hyperlink ref="F161" r:id="rId19" display="https://podminky.urs.cz/item/CS_URS_2023_01/565145121"/>
    <hyperlink ref="F164" r:id="rId20" display="https://podminky.urs.cz/item/CS_URS_2023_01/566901231"/>
    <hyperlink ref="F167" r:id="rId21" display="https://podminky.urs.cz/item/CS_URS_2023_01/566901272"/>
    <hyperlink ref="F170" r:id="rId22" display="https://podminky.urs.cz/item/CS_URS_2023_01/567122111"/>
    <hyperlink ref="F173" r:id="rId23" display="https://podminky.urs.cz/item/CS_URS_2023_01/572341111"/>
    <hyperlink ref="F176" r:id="rId24" display="https://podminky.urs.cz/item/CS_URS_2023_01/573191111"/>
    <hyperlink ref="F179" r:id="rId25" display="https://podminky.urs.cz/item/CS_URS_2023_01/573211106"/>
    <hyperlink ref="F182" r:id="rId26" display="https://podminky.urs.cz/item/CS_URS_2023_01/573211107"/>
    <hyperlink ref="F185" r:id="rId27" display="https://podminky.urs.cz/item/CS_URS_2023_01/577134121"/>
    <hyperlink ref="F188" r:id="rId28" display="https://podminky.urs.cz/item/CS_URS_2023_01/591141111"/>
    <hyperlink ref="F193" r:id="rId29" display="https://podminky.urs.cz/item/CS_URS_2023_01/599141111"/>
    <hyperlink ref="F197" r:id="rId30" display="https://podminky.urs.cz/item/CS_URS_2023_01/915211112"/>
    <hyperlink ref="F199" r:id="rId31" display="https://podminky.urs.cz/item/CS_URS_2023_01/915221112"/>
    <hyperlink ref="F204" r:id="rId32" display="https://podminky.urs.cz/item/CS_URS_2023_01/915231112"/>
    <hyperlink ref="F207" r:id="rId33" display="https://podminky.urs.cz/item/CS_URS_2023_01/915611111"/>
    <hyperlink ref="F210" r:id="rId34" display="https://podminky.urs.cz/item/CS_URS_2023_01/915621111"/>
    <hyperlink ref="F212" r:id="rId35" display="https://podminky.urs.cz/item/CS_URS_2023_01/916131213"/>
    <hyperlink ref="F219" r:id="rId36" display="https://podminky.urs.cz/item/CS_URS_2023_01/919732221"/>
    <hyperlink ref="F224" r:id="rId37" display="https://podminky.urs.cz/item/CS_URS_2023_01/919735111"/>
    <hyperlink ref="F227" r:id="rId38" display="https://podminky.urs.cz/item/CS_URS_2023_01/919735113"/>
    <hyperlink ref="F233" r:id="rId39" display="https://podminky.urs.cz/item/CS_URS_2023_01/997221551"/>
    <hyperlink ref="F236" r:id="rId40" display="https://podminky.urs.cz/item/CS_URS_2023_01/997221559"/>
    <hyperlink ref="F239" r:id="rId41" display="https://podminky.urs.cz/item/CS_URS_2023_01/997221561"/>
    <hyperlink ref="F244" r:id="rId42" display="https://podminky.urs.cz/item/CS_URS_2023_01/997221569"/>
    <hyperlink ref="F247" r:id="rId43" display="https://podminky.urs.cz/item/CS_URS_2023_01/997221611"/>
    <hyperlink ref="F249" r:id="rId44" display="https://podminky.urs.cz/item/CS_URS_2023_01/997221861"/>
    <hyperlink ref="F252" r:id="rId45" display="https://podminky.urs.cz/item/CS_URS_2023_01/997221873"/>
    <hyperlink ref="F255" r:id="rId46" display="https://podminky.urs.cz/item/CS_URS_2023_01/997221875"/>
    <hyperlink ref="F258" r:id="rId47" display="https://podminky.urs.cz/item/CS_URS_2023_01/997013811"/>
    <hyperlink ref="F261" r:id="rId48" display="https://podminky.urs.cz/item/CS_URS_2023_01/997013814"/>
    <hyperlink ref="F264" r:id="rId4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ROUND((SUM(BE92:BE194)),  2)</f>
        <v>0</v>
      </c>
      <c r="G35" s="39"/>
      <c r="H35" s="39"/>
      <c r="I35" s="158">
        <v>0.20999999999999999</v>
      </c>
      <c r="J35" s="157">
        <f>ROUND(((SUM(BE92:BE194))*I35),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ROUND((SUM(BF92:BF194)),  2)</f>
        <v>0</v>
      </c>
      <c r="G36" s="39"/>
      <c r="H36" s="39"/>
      <c r="I36" s="158">
        <v>0.14999999999999999</v>
      </c>
      <c r="J36" s="157">
        <f>ROUND(((SUM(BF92:BF194))*I36),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ROUND((SUM(BG92:BG194)),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ROUND((SUM(BH92:BH194)),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ROUND((SUM(BI92:BI194)),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4.9 - Parkování před ZŠ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236</v>
      </c>
      <c r="E66" s="183"/>
      <c r="F66" s="183"/>
      <c r="G66" s="183"/>
      <c r="H66" s="183"/>
      <c r="I66" s="183"/>
      <c r="J66" s="184">
        <f>J128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238</v>
      </c>
      <c r="E67" s="183"/>
      <c r="F67" s="183"/>
      <c r="G67" s="183"/>
      <c r="H67" s="183"/>
      <c r="I67" s="183"/>
      <c r="J67" s="184">
        <f>J150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239</v>
      </c>
      <c r="E68" s="183"/>
      <c r="F68" s="183"/>
      <c r="G68" s="183"/>
      <c r="H68" s="183"/>
      <c r="I68" s="183"/>
      <c r="J68" s="184">
        <f>J155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240</v>
      </c>
      <c r="E69" s="183"/>
      <c r="F69" s="183"/>
      <c r="G69" s="183"/>
      <c r="H69" s="183"/>
      <c r="I69" s="183"/>
      <c r="J69" s="184">
        <f>J167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241</v>
      </c>
      <c r="E70" s="183"/>
      <c r="F70" s="183"/>
      <c r="G70" s="183"/>
      <c r="H70" s="183"/>
      <c r="I70" s="183"/>
      <c r="J70" s="184">
        <f>J192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Rekonstrukce chodníku ul. Jiříkovská, Rumburk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1883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4.9 - Parkování před ZŠ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k.ú. Rumburk</v>
      </c>
      <c r="G86" s="41"/>
      <c r="H86" s="41"/>
      <c r="I86" s="33" t="s">
        <v>23</v>
      </c>
      <c r="J86" s="73" t="str">
        <f>IF(J14="","",J14)</f>
        <v>5. 4. 2023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Rumburk</v>
      </c>
      <c r="G88" s="41"/>
      <c r="H88" s="41"/>
      <c r="I88" s="33" t="s">
        <v>32</v>
      </c>
      <c r="J88" s="37" t="str">
        <f>E23</f>
        <v xml:space="preserve">ProProjekt s.r.o.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IF(E20="","",E20)</f>
        <v>Vyplň údaj</v>
      </c>
      <c r="G89" s="41"/>
      <c r="H89" s="41"/>
      <c r="I89" s="33" t="s">
        <v>37</v>
      </c>
      <c r="J89" s="37" t="str">
        <f>E26</f>
        <v>Martin Rousek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190</v>
      </c>
      <c r="D91" s="189" t="s">
        <v>60</v>
      </c>
      <c r="E91" s="189" t="s">
        <v>56</v>
      </c>
      <c r="F91" s="189" t="s">
        <v>57</v>
      </c>
      <c r="G91" s="189" t="s">
        <v>191</v>
      </c>
      <c r="H91" s="189" t="s">
        <v>192</v>
      </c>
      <c r="I91" s="189" t="s">
        <v>193</v>
      </c>
      <c r="J91" s="189" t="s">
        <v>183</v>
      </c>
      <c r="K91" s="190" t="s">
        <v>194</v>
      </c>
      <c r="L91" s="191"/>
      <c r="M91" s="93" t="s">
        <v>19</v>
      </c>
      <c r="N91" s="94" t="s">
        <v>45</v>
      </c>
      <c r="O91" s="94" t="s">
        <v>195</v>
      </c>
      <c r="P91" s="94" t="s">
        <v>196</v>
      </c>
      <c r="Q91" s="94" t="s">
        <v>197</v>
      </c>
      <c r="R91" s="94" t="s">
        <v>198</v>
      </c>
      <c r="S91" s="94" t="s">
        <v>199</v>
      </c>
      <c r="T91" s="95" t="s">
        <v>200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201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0.60924199999999995</v>
      </c>
      <c r="S92" s="97"/>
      <c r="T92" s="195">
        <f>T93</f>
        <v>52.244999999999997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184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242</v>
      </c>
      <c r="F93" s="200" t="s">
        <v>243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P94+P128+P150+P155+P167+P192</f>
        <v>0</v>
      </c>
      <c r="Q93" s="205"/>
      <c r="R93" s="206">
        <f>R94+R128+R150+R155+R167+R192</f>
        <v>0.60924199999999995</v>
      </c>
      <c r="S93" s="205"/>
      <c r="T93" s="207">
        <f>T94+T128+T150+T155+T167+T192</f>
        <v>52.244999999999997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74</v>
      </c>
      <c r="AU93" s="209" t="s">
        <v>75</v>
      </c>
      <c r="AY93" s="208" t="s">
        <v>205</v>
      </c>
      <c r="BK93" s="210">
        <f>BK94+BK128+BK150+BK155+BK167+BK192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79</v>
      </c>
      <c r="F94" s="211" t="s">
        <v>244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SUM(P95:P127)</f>
        <v>0</v>
      </c>
      <c r="Q94" s="205"/>
      <c r="R94" s="206">
        <f>SUM(R95:R127)</f>
        <v>0</v>
      </c>
      <c r="S94" s="205"/>
      <c r="T94" s="207">
        <f>SUM(T95:T127)</f>
        <v>52.244999999999997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SUM(BK95:BK127)</f>
        <v>0</v>
      </c>
    </row>
    <row r="95" s="2" customFormat="1" ht="37.8" customHeight="1">
      <c r="A95" s="39"/>
      <c r="B95" s="40"/>
      <c r="C95" s="213" t="s">
        <v>79</v>
      </c>
      <c r="D95" s="213" t="s">
        <v>208</v>
      </c>
      <c r="E95" s="214" t="s">
        <v>893</v>
      </c>
      <c r="F95" s="215" t="s">
        <v>894</v>
      </c>
      <c r="G95" s="216" t="s">
        <v>247</v>
      </c>
      <c r="H95" s="217">
        <v>13.800000000000001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0.26000000000000001</v>
      </c>
      <c r="T95" s="223">
        <f>S95*H95</f>
        <v>3.5880000000000005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1205</v>
      </c>
    </row>
    <row r="96" s="2" customFormat="1">
      <c r="A96" s="39"/>
      <c r="B96" s="40"/>
      <c r="C96" s="41"/>
      <c r="D96" s="226" t="s">
        <v>215</v>
      </c>
      <c r="E96" s="41"/>
      <c r="F96" s="227" t="s">
        <v>896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2080</v>
      </c>
      <c r="G97" s="236"/>
      <c r="H97" s="240">
        <v>13.800000000000001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44.25" customHeight="1">
      <c r="A98" s="39"/>
      <c r="B98" s="40"/>
      <c r="C98" s="213" t="s">
        <v>83</v>
      </c>
      <c r="D98" s="213" t="s">
        <v>208</v>
      </c>
      <c r="E98" s="214" t="s">
        <v>962</v>
      </c>
      <c r="F98" s="215" t="s">
        <v>963</v>
      </c>
      <c r="G98" s="216" t="s">
        <v>247</v>
      </c>
      <c r="H98" s="217">
        <v>35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0.255</v>
      </c>
      <c r="T98" s="223">
        <f>S98*H98</f>
        <v>8.9250000000000007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1208</v>
      </c>
    </row>
    <row r="99" s="2" customFormat="1">
      <c r="A99" s="39"/>
      <c r="B99" s="40"/>
      <c r="C99" s="41"/>
      <c r="D99" s="226" t="s">
        <v>215</v>
      </c>
      <c r="E99" s="41"/>
      <c r="F99" s="227" t="s">
        <v>965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1209</v>
      </c>
      <c r="G100" s="236"/>
      <c r="H100" s="240">
        <v>35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37.8" customHeight="1">
      <c r="A101" s="39"/>
      <c r="B101" s="40"/>
      <c r="C101" s="213" t="s">
        <v>126</v>
      </c>
      <c r="D101" s="213" t="s">
        <v>208</v>
      </c>
      <c r="E101" s="214" t="s">
        <v>444</v>
      </c>
      <c r="F101" s="215" t="s">
        <v>445</v>
      </c>
      <c r="G101" s="216" t="s">
        <v>247</v>
      </c>
      <c r="H101" s="217">
        <v>50.600000000000001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0.28999999999999998</v>
      </c>
      <c r="T101" s="223">
        <f>S101*H101</f>
        <v>14.674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1210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447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2080</v>
      </c>
      <c r="G103" s="236"/>
      <c r="H103" s="240">
        <v>13.800000000000001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75</v>
      </c>
      <c r="AY103" s="246" t="s">
        <v>205</v>
      </c>
    </row>
    <row r="104" s="13" customFormat="1">
      <c r="A104" s="13"/>
      <c r="B104" s="235"/>
      <c r="C104" s="236"/>
      <c r="D104" s="237" t="s">
        <v>250</v>
      </c>
      <c r="E104" s="238" t="s">
        <v>19</v>
      </c>
      <c r="F104" s="239" t="s">
        <v>2081</v>
      </c>
      <c r="G104" s="236"/>
      <c r="H104" s="240">
        <v>36.799999999999997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250</v>
      </c>
      <c r="AU104" s="246" t="s">
        <v>83</v>
      </c>
      <c r="AV104" s="13" t="s">
        <v>83</v>
      </c>
      <c r="AW104" s="13" t="s">
        <v>36</v>
      </c>
      <c r="AX104" s="13" t="s">
        <v>75</v>
      </c>
      <c r="AY104" s="246" t="s">
        <v>205</v>
      </c>
    </row>
    <row r="105" s="14" customFormat="1">
      <c r="A105" s="14"/>
      <c r="B105" s="247"/>
      <c r="C105" s="248"/>
      <c r="D105" s="237" t="s">
        <v>250</v>
      </c>
      <c r="E105" s="249" t="s">
        <v>19</v>
      </c>
      <c r="F105" s="250" t="s">
        <v>253</v>
      </c>
      <c r="G105" s="248"/>
      <c r="H105" s="251">
        <v>50.599999999999994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250</v>
      </c>
      <c r="AU105" s="257" t="s">
        <v>83</v>
      </c>
      <c r="AV105" s="14" t="s">
        <v>149</v>
      </c>
      <c r="AW105" s="14" t="s">
        <v>36</v>
      </c>
      <c r="AX105" s="14" t="s">
        <v>79</v>
      </c>
      <c r="AY105" s="257" t="s">
        <v>205</v>
      </c>
    </row>
    <row r="106" s="2" customFormat="1" ht="37.8" customHeight="1">
      <c r="A106" s="39"/>
      <c r="B106" s="40"/>
      <c r="C106" s="213" t="s">
        <v>149</v>
      </c>
      <c r="D106" s="213" t="s">
        <v>208</v>
      </c>
      <c r="E106" s="214" t="s">
        <v>1213</v>
      </c>
      <c r="F106" s="215" t="s">
        <v>1214</v>
      </c>
      <c r="G106" s="216" t="s">
        <v>247</v>
      </c>
      <c r="H106" s="217">
        <v>46.700000000000003</v>
      </c>
      <c r="I106" s="218"/>
      <c r="J106" s="219">
        <f>ROUND(I106*H106,2)</f>
        <v>0</v>
      </c>
      <c r="K106" s="215" t="s">
        <v>212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0.44</v>
      </c>
      <c r="T106" s="223">
        <f>S106*H106</f>
        <v>20.548000000000002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149</v>
      </c>
      <c r="AT106" s="224" t="s">
        <v>208</v>
      </c>
      <c r="AU106" s="224" t="s">
        <v>83</v>
      </c>
      <c r="AY106" s="18" t="s">
        <v>205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149</v>
      </c>
      <c r="BM106" s="224" t="s">
        <v>1215</v>
      </c>
    </row>
    <row r="107" s="2" customFormat="1">
      <c r="A107" s="39"/>
      <c r="B107" s="40"/>
      <c r="C107" s="41"/>
      <c r="D107" s="226" t="s">
        <v>215</v>
      </c>
      <c r="E107" s="41"/>
      <c r="F107" s="227" t="s">
        <v>1216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83</v>
      </c>
    </row>
    <row r="108" s="13" customFormat="1">
      <c r="A108" s="13"/>
      <c r="B108" s="235"/>
      <c r="C108" s="236"/>
      <c r="D108" s="237" t="s">
        <v>250</v>
      </c>
      <c r="E108" s="238" t="s">
        <v>19</v>
      </c>
      <c r="F108" s="239" t="s">
        <v>2082</v>
      </c>
      <c r="G108" s="236"/>
      <c r="H108" s="240">
        <v>46.700000000000003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250</v>
      </c>
      <c r="AU108" s="246" t="s">
        <v>83</v>
      </c>
      <c r="AV108" s="13" t="s">
        <v>83</v>
      </c>
      <c r="AW108" s="13" t="s">
        <v>36</v>
      </c>
      <c r="AX108" s="13" t="s">
        <v>79</v>
      </c>
      <c r="AY108" s="246" t="s">
        <v>205</v>
      </c>
    </row>
    <row r="109" s="2" customFormat="1" ht="24.15" customHeight="1">
      <c r="A109" s="39"/>
      <c r="B109" s="40"/>
      <c r="C109" s="213" t="s">
        <v>204</v>
      </c>
      <c r="D109" s="213" t="s">
        <v>208</v>
      </c>
      <c r="E109" s="214" t="s">
        <v>258</v>
      </c>
      <c r="F109" s="215" t="s">
        <v>259</v>
      </c>
      <c r="G109" s="216" t="s">
        <v>260</v>
      </c>
      <c r="H109" s="217">
        <v>22</v>
      </c>
      <c r="I109" s="218"/>
      <c r="J109" s="219">
        <f>ROUND(I109*H109,2)</f>
        <v>0</v>
      </c>
      <c r="K109" s="215" t="s">
        <v>212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0.20499999999999999</v>
      </c>
      <c r="T109" s="223">
        <f>S109*H109</f>
        <v>4.5099999999999998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149</v>
      </c>
      <c r="AT109" s="224" t="s">
        <v>208</v>
      </c>
      <c r="AU109" s="224" t="s">
        <v>83</v>
      </c>
      <c r="AY109" s="18" t="s">
        <v>205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149</v>
      </c>
      <c r="BM109" s="224" t="s">
        <v>1219</v>
      </c>
    </row>
    <row r="110" s="2" customFormat="1">
      <c r="A110" s="39"/>
      <c r="B110" s="40"/>
      <c r="C110" s="41"/>
      <c r="D110" s="226" t="s">
        <v>215</v>
      </c>
      <c r="E110" s="41"/>
      <c r="F110" s="227" t="s">
        <v>262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83</v>
      </c>
    </row>
    <row r="111" s="2" customFormat="1" ht="24.15" customHeight="1">
      <c r="A111" s="39"/>
      <c r="B111" s="40"/>
      <c r="C111" s="213" t="s">
        <v>275</v>
      </c>
      <c r="D111" s="213" t="s">
        <v>208</v>
      </c>
      <c r="E111" s="214" t="s">
        <v>265</v>
      </c>
      <c r="F111" s="215" t="s">
        <v>266</v>
      </c>
      <c r="G111" s="216" t="s">
        <v>267</v>
      </c>
      <c r="H111" s="217">
        <v>12</v>
      </c>
      <c r="I111" s="218"/>
      <c r="J111" s="219">
        <f>ROUND(I111*H111,2)</f>
        <v>0</v>
      </c>
      <c r="K111" s="215" t="s">
        <v>212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149</v>
      </c>
      <c r="AT111" s="224" t="s">
        <v>208</v>
      </c>
      <c r="AU111" s="224" t="s">
        <v>83</v>
      </c>
      <c r="AY111" s="18" t="s">
        <v>205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149</v>
      </c>
      <c r="BM111" s="224" t="s">
        <v>1225</v>
      </c>
    </row>
    <row r="112" s="2" customFormat="1">
      <c r="A112" s="39"/>
      <c r="B112" s="40"/>
      <c r="C112" s="41"/>
      <c r="D112" s="226" t="s">
        <v>215</v>
      </c>
      <c r="E112" s="41"/>
      <c r="F112" s="227" t="s">
        <v>269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83</v>
      </c>
    </row>
    <row r="113" s="13" customFormat="1">
      <c r="A113" s="13"/>
      <c r="B113" s="235"/>
      <c r="C113" s="236"/>
      <c r="D113" s="237" t="s">
        <v>250</v>
      </c>
      <c r="E113" s="238" t="s">
        <v>19</v>
      </c>
      <c r="F113" s="239" t="s">
        <v>2083</v>
      </c>
      <c r="G113" s="236"/>
      <c r="H113" s="240">
        <v>12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250</v>
      </c>
      <c r="AU113" s="246" t="s">
        <v>83</v>
      </c>
      <c r="AV113" s="13" t="s">
        <v>83</v>
      </c>
      <c r="AW113" s="13" t="s">
        <v>36</v>
      </c>
      <c r="AX113" s="13" t="s">
        <v>79</v>
      </c>
      <c r="AY113" s="246" t="s">
        <v>205</v>
      </c>
    </row>
    <row r="114" s="2" customFormat="1" ht="24.15" customHeight="1">
      <c r="A114" s="39"/>
      <c r="B114" s="40"/>
      <c r="C114" s="213" t="s">
        <v>280</v>
      </c>
      <c r="D114" s="213" t="s">
        <v>208</v>
      </c>
      <c r="E114" s="214" t="s">
        <v>271</v>
      </c>
      <c r="F114" s="215" t="s">
        <v>272</v>
      </c>
      <c r="G114" s="216" t="s">
        <v>267</v>
      </c>
      <c r="H114" s="217">
        <v>12</v>
      </c>
      <c r="I114" s="218"/>
      <c r="J114" s="219">
        <f>ROUND(I114*H114,2)</f>
        <v>0</v>
      </c>
      <c r="K114" s="215" t="s">
        <v>212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149</v>
      </c>
      <c r="AT114" s="224" t="s">
        <v>208</v>
      </c>
      <c r="AU114" s="224" t="s">
        <v>83</v>
      </c>
      <c r="AY114" s="18" t="s">
        <v>205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149</v>
      </c>
      <c r="BM114" s="224" t="s">
        <v>1228</v>
      </c>
    </row>
    <row r="115" s="2" customFormat="1">
      <c r="A115" s="39"/>
      <c r="B115" s="40"/>
      <c r="C115" s="41"/>
      <c r="D115" s="226" t="s">
        <v>215</v>
      </c>
      <c r="E115" s="41"/>
      <c r="F115" s="227" t="s">
        <v>274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83</v>
      </c>
    </row>
    <row r="116" s="2" customFormat="1" ht="37.8" customHeight="1">
      <c r="A116" s="39"/>
      <c r="B116" s="40"/>
      <c r="C116" s="213" t="s">
        <v>286</v>
      </c>
      <c r="D116" s="213" t="s">
        <v>208</v>
      </c>
      <c r="E116" s="214" t="s">
        <v>276</v>
      </c>
      <c r="F116" s="215" t="s">
        <v>277</v>
      </c>
      <c r="G116" s="216" t="s">
        <v>267</v>
      </c>
      <c r="H116" s="217">
        <v>12</v>
      </c>
      <c r="I116" s="218"/>
      <c r="J116" s="219">
        <f>ROUND(I116*H116,2)</f>
        <v>0</v>
      </c>
      <c r="K116" s="215" t="s">
        <v>212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149</v>
      </c>
      <c r="AT116" s="224" t="s">
        <v>208</v>
      </c>
      <c r="AU116" s="224" t="s">
        <v>83</v>
      </c>
      <c r="AY116" s="18" t="s">
        <v>205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149</v>
      </c>
      <c r="BM116" s="224" t="s">
        <v>1229</v>
      </c>
    </row>
    <row r="117" s="2" customFormat="1">
      <c r="A117" s="39"/>
      <c r="B117" s="40"/>
      <c r="C117" s="41"/>
      <c r="D117" s="226" t="s">
        <v>215</v>
      </c>
      <c r="E117" s="41"/>
      <c r="F117" s="227" t="s">
        <v>279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83</v>
      </c>
    </row>
    <row r="118" s="2" customFormat="1" ht="37.8" customHeight="1">
      <c r="A118" s="39"/>
      <c r="B118" s="40"/>
      <c r="C118" s="213" t="s">
        <v>291</v>
      </c>
      <c r="D118" s="213" t="s">
        <v>208</v>
      </c>
      <c r="E118" s="214" t="s">
        <v>281</v>
      </c>
      <c r="F118" s="215" t="s">
        <v>282</v>
      </c>
      <c r="G118" s="216" t="s">
        <v>267</v>
      </c>
      <c r="H118" s="217">
        <v>360</v>
      </c>
      <c r="I118" s="218"/>
      <c r="J118" s="219">
        <f>ROUND(I118*H118,2)</f>
        <v>0</v>
      </c>
      <c r="K118" s="215" t="s">
        <v>212</v>
      </c>
      <c r="L118" s="45"/>
      <c r="M118" s="220" t="s">
        <v>19</v>
      </c>
      <c r="N118" s="221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149</v>
      </c>
      <c r="AT118" s="224" t="s">
        <v>208</v>
      </c>
      <c r="AU118" s="224" t="s">
        <v>83</v>
      </c>
      <c r="AY118" s="18" t="s">
        <v>205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149</v>
      </c>
      <c r="BM118" s="224" t="s">
        <v>1231</v>
      </c>
    </row>
    <row r="119" s="2" customFormat="1">
      <c r="A119" s="39"/>
      <c r="B119" s="40"/>
      <c r="C119" s="41"/>
      <c r="D119" s="226" t="s">
        <v>215</v>
      </c>
      <c r="E119" s="41"/>
      <c r="F119" s="227" t="s">
        <v>284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83</v>
      </c>
    </row>
    <row r="120" s="13" customFormat="1">
      <c r="A120" s="13"/>
      <c r="B120" s="235"/>
      <c r="C120" s="236"/>
      <c r="D120" s="237" t="s">
        <v>250</v>
      </c>
      <c r="E120" s="236"/>
      <c r="F120" s="239" t="s">
        <v>2084</v>
      </c>
      <c r="G120" s="236"/>
      <c r="H120" s="240">
        <v>360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250</v>
      </c>
      <c r="AU120" s="246" t="s">
        <v>83</v>
      </c>
      <c r="AV120" s="13" t="s">
        <v>83</v>
      </c>
      <c r="AW120" s="13" t="s">
        <v>4</v>
      </c>
      <c r="AX120" s="13" t="s">
        <v>79</v>
      </c>
      <c r="AY120" s="246" t="s">
        <v>205</v>
      </c>
    </row>
    <row r="121" s="2" customFormat="1" ht="24.15" customHeight="1">
      <c r="A121" s="39"/>
      <c r="B121" s="40"/>
      <c r="C121" s="213" t="s">
        <v>297</v>
      </c>
      <c r="D121" s="213" t="s">
        <v>208</v>
      </c>
      <c r="E121" s="214" t="s">
        <v>287</v>
      </c>
      <c r="F121" s="215" t="s">
        <v>288</v>
      </c>
      <c r="G121" s="216" t="s">
        <v>267</v>
      </c>
      <c r="H121" s="217">
        <v>12</v>
      </c>
      <c r="I121" s="218"/>
      <c r="J121" s="219">
        <f>ROUND(I121*H121,2)</f>
        <v>0</v>
      </c>
      <c r="K121" s="215" t="s">
        <v>212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149</v>
      </c>
      <c r="AT121" s="224" t="s">
        <v>208</v>
      </c>
      <c r="AU121" s="224" t="s">
        <v>83</v>
      </c>
      <c r="AY121" s="18" t="s">
        <v>205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149</v>
      </c>
      <c r="BM121" s="224" t="s">
        <v>1233</v>
      </c>
    </row>
    <row r="122" s="2" customFormat="1">
      <c r="A122" s="39"/>
      <c r="B122" s="40"/>
      <c r="C122" s="41"/>
      <c r="D122" s="226" t="s">
        <v>215</v>
      </c>
      <c r="E122" s="41"/>
      <c r="F122" s="227" t="s">
        <v>290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83</v>
      </c>
    </row>
    <row r="123" s="2" customFormat="1" ht="24.15" customHeight="1">
      <c r="A123" s="39"/>
      <c r="B123" s="40"/>
      <c r="C123" s="213" t="s">
        <v>304</v>
      </c>
      <c r="D123" s="213" t="s">
        <v>208</v>
      </c>
      <c r="E123" s="214" t="s">
        <v>305</v>
      </c>
      <c r="F123" s="215" t="s">
        <v>306</v>
      </c>
      <c r="G123" s="216" t="s">
        <v>267</v>
      </c>
      <c r="H123" s="217">
        <v>19.364999999999998</v>
      </c>
      <c r="I123" s="218"/>
      <c r="J123" s="219">
        <f>ROUND(I123*H123,2)</f>
        <v>0</v>
      </c>
      <c r="K123" s="215" t="s">
        <v>212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149</v>
      </c>
      <c r="AT123" s="224" t="s">
        <v>208</v>
      </c>
      <c r="AU123" s="224" t="s">
        <v>83</v>
      </c>
      <c r="AY123" s="18" t="s">
        <v>205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149</v>
      </c>
      <c r="BM123" s="224" t="s">
        <v>1238</v>
      </c>
    </row>
    <row r="124" s="2" customFormat="1">
      <c r="A124" s="39"/>
      <c r="B124" s="40"/>
      <c r="C124" s="41"/>
      <c r="D124" s="226" t="s">
        <v>215</v>
      </c>
      <c r="E124" s="41"/>
      <c r="F124" s="227" t="s">
        <v>308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83</v>
      </c>
    </row>
    <row r="125" s="2" customFormat="1" ht="16.5" customHeight="1">
      <c r="A125" s="39"/>
      <c r="B125" s="40"/>
      <c r="C125" s="213" t="s">
        <v>309</v>
      </c>
      <c r="D125" s="213" t="s">
        <v>208</v>
      </c>
      <c r="E125" s="214" t="s">
        <v>310</v>
      </c>
      <c r="F125" s="215" t="s">
        <v>311</v>
      </c>
      <c r="G125" s="216" t="s">
        <v>247</v>
      </c>
      <c r="H125" s="217">
        <v>46.75</v>
      </c>
      <c r="I125" s="218"/>
      <c r="J125" s="219">
        <f>ROUND(I125*H125,2)</f>
        <v>0</v>
      </c>
      <c r="K125" s="215" t="s">
        <v>212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149</v>
      </c>
      <c r="AT125" s="224" t="s">
        <v>208</v>
      </c>
      <c r="AU125" s="224" t="s">
        <v>83</v>
      </c>
      <c r="AY125" s="18" t="s">
        <v>205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149</v>
      </c>
      <c r="BM125" s="224" t="s">
        <v>1239</v>
      </c>
    </row>
    <row r="126" s="2" customFormat="1">
      <c r="A126" s="39"/>
      <c r="B126" s="40"/>
      <c r="C126" s="41"/>
      <c r="D126" s="226" t="s">
        <v>215</v>
      </c>
      <c r="E126" s="41"/>
      <c r="F126" s="227" t="s">
        <v>313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215</v>
      </c>
      <c r="AU126" s="18" t="s">
        <v>83</v>
      </c>
    </row>
    <row r="127" s="13" customFormat="1">
      <c r="A127" s="13"/>
      <c r="B127" s="235"/>
      <c r="C127" s="236"/>
      <c r="D127" s="237" t="s">
        <v>250</v>
      </c>
      <c r="E127" s="238" t="s">
        <v>19</v>
      </c>
      <c r="F127" s="239" t="s">
        <v>2085</v>
      </c>
      <c r="G127" s="236"/>
      <c r="H127" s="240">
        <v>46.75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250</v>
      </c>
      <c r="AU127" s="246" t="s">
        <v>83</v>
      </c>
      <c r="AV127" s="13" t="s">
        <v>83</v>
      </c>
      <c r="AW127" s="13" t="s">
        <v>36</v>
      </c>
      <c r="AX127" s="13" t="s">
        <v>79</v>
      </c>
      <c r="AY127" s="246" t="s">
        <v>205</v>
      </c>
    </row>
    <row r="128" s="12" customFormat="1" ht="22.8" customHeight="1">
      <c r="A128" s="12"/>
      <c r="B128" s="197"/>
      <c r="C128" s="198"/>
      <c r="D128" s="199" t="s">
        <v>74</v>
      </c>
      <c r="E128" s="211" t="s">
        <v>204</v>
      </c>
      <c r="F128" s="211" t="s">
        <v>315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SUM(P129:P149)</f>
        <v>0</v>
      </c>
      <c r="Q128" s="205"/>
      <c r="R128" s="206">
        <f>SUM(R129:R149)</f>
        <v>0</v>
      </c>
      <c r="S128" s="205"/>
      <c r="T128" s="207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74</v>
      </c>
      <c r="AU128" s="209" t="s">
        <v>79</v>
      </c>
      <c r="AY128" s="208" t="s">
        <v>205</v>
      </c>
      <c r="BK128" s="210">
        <f>SUM(BK129:BK149)</f>
        <v>0</v>
      </c>
    </row>
    <row r="129" s="2" customFormat="1" ht="21.75" customHeight="1">
      <c r="A129" s="39"/>
      <c r="B129" s="40"/>
      <c r="C129" s="213" t="s">
        <v>316</v>
      </c>
      <c r="D129" s="213" t="s">
        <v>208</v>
      </c>
      <c r="E129" s="214" t="s">
        <v>1613</v>
      </c>
      <c r="F129" s="215" t="s">
        <v>1614</v>
      </c>
      <c r="G129" s="216" t="s">
        <v>247</v>
      </c>
      <c r="H129" s="217">
        <v>46.75</v>
      </c>
      <c r="I129" s="218"/>
      <c r="J129" s="219">
        <f>ROUND(I129*H129,2)</f>
        <v>0</v>
      </c>
      <c r="K129" s="215" t="s">
        <v>212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149</v>
      </c>
      <c r="AT129" s="224" t="s">
        <v>208</v>
      </c>
      <c r="AU129" s="224" t="s">
        <v>83</v>
      </c>
      <c r="AY129" s="18" t="s">
        <v>205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149</v>
      </c>
      <c r="BM129" s="224" t="s">
        <v>2086</v>
      </c>
    </row>
    <row r="130" s="2" customFormat="1">
      <c r="A130" s="39"/>
      <c r="B130" s="40"/>
      <c r="C130" s="41"/>
      <c r="D130" s="226" t="s">
        <v>215</v>
      </c>
      <c r="E130" s="41"/>
      <c r="F130" s="227" t="s">
        <v>1616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83</v>
      </c>
    </row>
    <row r="131" s="13" customFormat="1">
      <c r="A131" s="13"/>
      <c r="B131" s="235"/>
      <c r="C131" s="236"/>
      <c r="D131" s="237" t="s">
        <v>250</v>
      </c>
      <c r="E131" s="238" t="s">
        <v>19</v>
      </c>
      <c r="F131" s="239" t="s">
        <v>2087</v>
      </c>
      <c r="G131" s="236"/>
      <c r="H131" s="240">
        <v>46.75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250</v>
      </c>
      <c r="AU131" s="246" t="s">
        <v>83</v>
      </c>
      <c r="AV131" s="13" t="s">
        <v>83</v>
      </c>
      <c r="AW131" s="13" t="s">
        <v>36</v>
      </c>
      <c r="AX131" s="13" t="s">
        <v>79</v>
      </c>
      <c r="AY131" s="246" t="s">
        <v>205</v>
      </c>
    </row>
    <row r="132" s="2" customFormat="1" ht="24.15" customHeight="1">
      <c r="A132" s="39"/>
      <c r="B132" s="40"/>
      <c r="C132" s="213" t="s">
        <v>322</v>
      </c>
      <c r="D132" s="213" t="s">
        <v>208</v>
      </c>
      <c r="E132" s="214" t="s">
        <v>1552</v>
      </c>
      <c r="F132" s="215" t="s">
        <v>1553</v>
      </c>
      <c r="G132" s="216" t="s">
        <v>247</v>
      </c>
      <c r="H132" s="217">
        <v>46.75</v>
      </c>
      <c r="I132" s="218"/>
      <c r="J132" s="219">
        <f>ROUND(I132*H132,2)</f>
        <v>0</v>
      </c>
      <c r="K132" s="215" t="s">
        <v>212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149</v>
      </c>
      <c r="AT132" s="224" t="s">
        <v>208</v>
      </c>
      <c r="AU132" s="224" t="s">
        <v>83</v>
      </c>
      <c r="AY132" s="18" t="s">
        <v>205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149</v>
      </c>
      <c r="BM132" s="224" t="s">
        <v>2088</v>
      </c>
    </row>
    <row r="133" s="2" customFormat="1">
      <c r="A133" s="39"/>
      <c r="B133" s="40"/>
      <c r="C133" s="41"/>
      <c r="D133" s="226" t="s">
        <v>215</v>
      </c>
      <c r="E133" s="41"/>
      <c r="F133" s="227" t="s">
        <v>1555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83</v>
      </c>
    </row>
    <row r="134" s="13" customFormat="1">
      <c r="A134" s="13"/>
      <c r="B134" s="235"/>
      <c r="C134" s="236"/>
      <c r="D134" s="237" t="s">
        <v>250</v>
      </c>
      <c r="E134" s="238" t="s">
        <v>19</v>
      </c>
      <c r="F134" s="239" t="s">
        <v>2087</v>
      </c>
      <c r="G134" s="236"/>
      <c r="H134" s="240">
        <v>46.75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250</v>
      </c>
      <c r="AU134" s="246" t="s">
        <v>83</v>
      </c>
      <c r="AV134" s="13" t="s">
        <v>83</v>
      </c>
      <c r="AW134" s="13" t="s">
        <v>36</v>
      </c>
      <c r="AX134" s="13" t="s">
        <v>79</v>
      </c>
      <c r="AY134" s="246" t="s">
        <v>205</v>
      </c>
    </row>
    <row r="135" s="2" customFormat="1" ht="24.15" customHeight="1">
      <c r="A135" s="39"/>
      <c r="B135" s="40"/>
      <c r="C135" s="213" t="s">
        <v>8</v>
      </c>
      <c r="D135" s="213" t="s">
        <v>208</v>
      </c>
      <c r="E135" s="214" t="s">
        <v>1556</v>
      </c>
      <c r="F135" s="215" t="s">
        <v>1557</v>
      </c>
      <c r="G135" s="216" t="s">
        <v>247</v>
      </c>
      <c r="H135" s="217">
        <v>46.75</v>
      </c>
      <c r="I135" s="218"/>
      <c r="J135" s="219">
        <f>ROUND(I135*H135,2)</f>
        <v>0</v>
      </c>
      <c r="K135" s="215" t="s">
        <v>212</v>
      </c>
      <c r="L135" s="45"/>
      <c r="M135" s="220" t="s">
        <v>19</v>
      </c>
      <c r="N135" s="221" t="s">
        <v>46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149</v>
      </c>
      <c r="AT135" s="224" t="s">
        <v>208</v>
      </c>
      <c r="AU135" s="224" t="s">
        <v>83</v>
      </c>
      <c r="AY135" s="18" t="s">
        <v>205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149</v>
      </c>
      <c r="BM135" s="224" t="s">
        <v>2089</v>
      </c>
    </row>
    <row r="136" s="2" customFormat="1">
      <c r="A136" s="39"/>
      <c r="B136" s="40"/>
      <c r="C136" s="41"/>
      <c r="D136" s="226" t="s">
        <v>215</v>
      </c>
      <c r="E136" s="41"/>
      <c r="F136" s="227" t="s">
        <v>1559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215</v>
      </c>
      <c r="AU136" s="18" t="s">
        <v>83</v>
      </c>
    </row>
    <row r="137" s="13" customFormat="1">
      <c r="A137" s="13"/>
      <c r="B137" s="235"/>
      <c r="C137" s="236"/>
      <c r="D137" s="237" t="s">
        <v>250</v>
      </c>
      <c r="E137" s="238" t="s">
        <v>19</v>
      </c>
      <c r="F137" s="239" t="s">
        <v>2087</v>
      </c>
      <c r="G137" s="236"/>
      <c r="H137" s="240">
        <v>46.75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250</v>
      </c>
      <c r="AU137" s="246" t="s">
        <v>83</v>
      </c>
      <c r="AV137" s="13" t="s">
        <v>83</v>
      </c>
      <c r="AW137" s="13" t="s">
        <v>36</v>
      </c>
      <c r="AX137" s="13" t="s">
        <v>79</v>
      </c>
      <c r="AY137" s="246" t="s">
        <v>205</v>
      </c>
    </row>
    <row r="138" s="2" customFormat="1" ht="16.5" customHeight="1">
      <c r="A138" s="39"/>
      <c r="B138" s="40"/>
      <c r="C138" s="213" t="s">
        <v>334</v>
      </c>
      <c r="D138" s="213" t="s">
        <v>208</v>
      </c>
      <c r="E138" s="214" t="s">
        <v>1560</v>
      </c>
      <c r="F138" s="215" t="s">
        <v>1561</v>
      </c>
      <c r="G138" s="216" t="s">
        <v>247</v>
      </c>
      <c r="H138" s="217">
        <v>46.75</v>
      </c>
      <c r="I138" s="218"/>
      <c r="J138" s="219">
        <f>ROUND(I138*H138,2)</f>
        <v>0</v>
      </c>
      <c r="K138" s="215" t="s">
        <v>212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149</v>
      </c>
      <c r="AT138" s="224" t="s">
        <v>208</v>
      </c>
      <c r="AU138" s="224" t="s">
        <v>83</v>
      </c>
      <c r="AY138" s="18" t="s">
        <v>205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149</v>
      </c>
      <c r="BM138" s="224" t="s">
        <v>2090</v>
      </c>
    </row>
    <row r="139" s="2" customFormat="1">
      <c r="A139" s="39"/>
      <c r="B139" s="40"/>
      <c r="C139" s="41"/>
      <c r="D139" s="226" t="s">
        <v>215</v>
      </c>
      <c r="E139" s="41"/>
      <c r="F139" s="227" t="s">
        <v>1563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215</v>
      </c>
      <c r="AU139" s="18" t="s">
        <v>83</v>
      </c>
    </row>
    <row r="140" s="13" customFormat="1">
      <c r="A140" s="13"/>
      <c r="B140" s="235"/>
      <c r="C140" s="236"/>
      <c r="D140" s="237" t="s">
        <v>250</v>
      </c>
      <c r="E140" s="238" t="s">
        <v>19</v>
      </c>
      <c r="F140" s="239" t="s">
        <v>2087</v>
      </c>
      <c r="G140" s="236"/>
      <c r="H140" s="240">
        <v>46.75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250</v>
      </c>
      <c r="AU140" s="246" t="s">
        <v>83</v>
      </c>
      <c r="AV140" s="13" t="s">
        <v>83</v>
      </c>
      <c r="AW140" s="13" t="s">
        <v>36</v>
      </c>
      <c r="AX140" s="13" t="s">
        <v>79</v>
      </c>
      <c r="AY140" s="246" t="s">
        <v>205</v>
      </c>
    </row>
    <row r="141" s="2" customFormat="1" ht="16.5" customHeight="1">
      <c r="A141" s="39"/>
      <c r="B141" s="40"/>
      <c r="C141" s="213" t="s">
        <v>339</v>
      </c>
      <c r="D141" s="213" t="s">
        <v>208</v>
      </c>
      <c r="E141" s="214" t="s">
        <v>1564</v>
      </c>
      <c r="F141" s="215" t="s">
        <v>1565</v>
      </c>
      <c r="G141" s="216" t="s">
        <v>247</v>
      </c>
      <c r="H141" s="217">
        <v>46.75</v>
      </c>
      <c r="I141" s="218"/>
      <c r="J141" s="219">
        <f>ROUND(I141*H141,2)</f>
        <v>0</v>
      </c>
      <c r="K141" s="215" t="s">
        <v>212</v>
      </c>
      <c r="L141" s="45"/>
      <c r="M141" s="220" t="s">
        <v>19</v>
      </c>
      <c r="N141" s="221" t="s">
        <v>46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149</v>
      </c>
      <c r="AT141" s="224" t="s">
        <v>208</v>
      </c>
      <c r="AU141" s="224" t="s">
        <v>83</v>
      </c>
      <c r="AY141" s="18" t="s">
        <v>205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149</v>
      </c>
      <c r="BM141" s="224" t="s">
        <v>2091</v>
      </c>
    </row>
    <row r="142" s="2" customFormat="1">
      <c r="A142" s="39"/>
      <c r="B142" s="40"/>
      <c r="C142" s="41"/>
      <c r="D142" s="226" t="s">
        <v>215</v>
      </c>
      <c r="E142" s="41"/>
      <c r="F142" s="227" t="s">
        <v>1567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215</v>
      </c>
      <c r="AU142" s="18" t="s">
        <v>83</v>
      </c>
    </row>
    <row r="143" s="13" customFormat="1">
      <c r="A143" s="13"/>
      <c r="B143" s="235"/>
      <c r="C143" s="236"/>
      <c r="D143" s="237" t="s">
        <v>250</v>
      </c>
      <c r="E143" s="238" t="s">
        <v>19</v>
      </c>
      <c r="F143" s="239" t="s">
        <v>2087</v>
      </c>
      <c r="G143" s="236"/>
      <c r="H143" s="240">
        <v>46.75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250</v>
      </c>
      <c r="AU143" s="246" t="s">
        <v>83</v>
      </c>
      <c r="AV143" s="13" t="s">
        <v>83</v>
      </c>
      <c r="AW143" s="13" t="s">
        <v>36</v>
      </c>
      <c r="AX143" s="13" t="s">
        <v>79</v>
      </c>
      <c r="AY143" s="246" t="s">
        <v>205</v>
      </c>
    </row>
    <row r="144" s="2" customFormat="1" ht="16.5" customHeight="1">
      <c r="A144" s="39"/>
      <c r="B144" s="40"/>
      <c r="C144" s="213" t="s">
        <v>344</v>
      </c>
      <c r="D144" s="213" t="s">
        <v>208</v>
      </c>
      <c r="E144" s="214" t="s">
        <v>1568</v>
      </c>
      <c r="F144" s="215" t="s">
        <v>1569</v>
      </c>
      <c r="G144" s="216" t="s">
        <v>247</v>
      </c>
      <c r="H144" s="217">
        <v>46.75</v>
      </c>
      <c r="I144" s="218"/>
      <c r="J144" s="219">
        <f>ROUND(I144*H144,2)</f>
        <v>0</v>
      </c>
      <c r="K144" s="215" t="s">
        <v>212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149</v>
      </c>
      <c r="AT144" s="224" t="s">
        <v>208</v>
      </c>
      <c r="AU144" s="224" t="s">
        <v>83</v>
      </c>
      <c r="AY144" s="18" t="s">
        <v>205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149</v>
      </c>
      <c r="BM144" s="224" t="s">
        <v>2092</v>
      </c>
    </row>
    <row r="145" s="2" customFormat="1">
      <c r="A145" s="39"/>
      <c r="B145" s="40"/>
      <c r="C145" s="41"/>
      <c r="D145" s="226" t="s">
        <v>215</v>
      </c>
      <c r="E145" s="41"/>
      <c r="F145" s="227" t="s">
        <v>1571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215</v>
      </c>
      <c r="AU145" s="18" t="s">
        <v>83</v>
      </c>
    </row>
    <row r="146" s="13" customFormat="1">
      <c r="A146" s="13"/>
      <c r="B146" s="235"/>
      <c r="C146" s="236"/>
      <c r="D146" s="237" t="s">
        <v>250</v>
      </c>
      <c r="E146" s="238" t="s">
        <v>19</v>
      </c>
      <c r="F146" s="239" t="s">
        <v>2087</v>
      </c>
      <c r="G146" s="236"/>
      <c r="H146" s="240">
        <v>46.75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250</v>
      </c>
      <c r="AU146" s="246" t="s">
        <v>83</v>
      </c>
      <c r="AV146" s="13" t="s">
        <v>83</v>
      </c>
      <c r="AW146" s="13" t="s">
        <v>36</v>
      </c>
      <c r="AX146" s="13" t="s">
        <v>79</v>
      </c>
      <c r="AY146" s="246" t="s">
        <v>205</v>
      </c>
    </row>
    <row r="147" s="2" customFormat="1" ht="24.15" customHeight="1">
      <c r="A147" s="39"/>
      <c r="B147" s="40"/>
      <c r="C147" s="213" t="s">
        <v>350</v>
      </c>
      <c r="D147" s="213" t="s">
        <v>208</v>
      </c>
      <c r="E147" s="214" t="s">
        <v>2093</v>
      </c>
      <c r="F147" s="215" t="s">
        <v>2094</v>
      </c>
      <c r="G147" s="216" t="s">
        <v>247</v>
      </c>
      <c r="H147" s="217">
        <v>46.75</v>
      </c>
      <c r="I147" s="218"/>
      <c r="J147" s="219">
        <f>ROUND(I147*H147,2)</f>
        <v>0</v>
      </c>
      <c r="K147" s="215" t="s">
        <v>212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149</v>
      </c>
      <c r="AT147" s="224" t="s">
        <v>208</v>
      </c>
      <c r="AU147" s="224" t="s">
        <v>83</v>
      </c>
      <c r="AY147" s="18" t="s">
        <v>205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149</v>
      </c>
      <c r="BM147" s="224" t="s">
        <v>2095</v>
      </c>
    </row>
    <row r="148" s="2" customFormat="1">
      <c r="A148" s="39"/>
      <c r="B148" s="40"/>
      <c r="C148" s="41"/>
      <c r="D148" s="226" t="s">
        <v>215</v>
      </c>
      <c r="E148" s="41"/>
      <c r="F148" s="227" t="s">
        <v>2096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215</v>
      </c>
      <c r="AU148" s="18" t="s">
        <v>83</v>
      </c>
    </row>
    <row r="149" s="13" customFormat="1">
      <c r="A149" s="13"/>
      <c r="B149" s="235"/>
      <c r="C149" s="236"/>
      <c r="D149" s="237" t="s">
        <v>250</v>
      </c>
      <c r="E149" s="238" t="s">
        <v>19</v>
      </c>
      <c r="F149" s="239" t="s">
        <v>2087</v>
      </c>
      <c r="G149" s="236"/>
      <c r="H149" s="240">
        <v>46.75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250</v>
      </c>
      <c r="AU149" s="246" t="s">
        <v>83</v>
      </c>
      <c r="AV149" s="13" t="s">
        <v>83</v>
      </c>
      <c r="AW149" s="13" t="s">
        <v>36</v>
      </c>
      <c r="AX149" s="13" t="s">
        <v>79</v>
      </c>
      <c r="AY149" s="246" t="s">
        <v>205</v>
      </c>
    </row>
    <row r="150" s="12" customFormat="1" ht="22.8" customHeight="1">
      <c r="A150" s="12"/>
      <c r="B150" s="197"/>
      <c r="C150" s="198"/>
      <c r="D150" s="199" t="s">
        <v>74</v>
      </c>
      <c r="E150" s="211" t="s">
        <v>286</v>
      </c>
      <c r="F150" s="211" t="s">
        <v>363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SUM(P151:P154)</f>
        <v>0</v>
      </c>
      <c r="Q150" s="205"/>
      <c r="R150" s="206">
        <f>SUM(R151:R154)</f>
        <v>0.59443999999999997</v>
      </c>
      <c r="S150" s="205"/>
      <c r="T150" s="207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74</v>
      </c>
      <c r="AU150" s="209" t="s">
        <v>79</v>
      </c>
      <c r="AY150" s="208" t="s">
        <v>205</v>
      </c>
      <c r="BK150" s="210">
        <f>SUM(BK151:BK154)</f>
        <v>0</v>
      </c>
    </row>
    <row r="151" s="2" customFormat="1" ht="16.5" customHeight="1">
      <c r="A151" s="39"/>
      <c r="B151" s="40"/>
      <c r="C151" s="213" t="s">
        <v>357</v>
      </c>
      <c r="D151" s="213" t="s">
        <v>208</v>
      </c>
      <c r="E151" s="214" t="s">
        <v>2097</v>
      </c>
      <c r="F151" s="215" t="s">
        <v>2098</v>
      </c>
      <c r="G151" s="216" t="s">
        <v>366</v>
      </c>
      <c r="H151" s="217">
        <v>1</v>
      </c>
      <c r="I151" s="218"/>
      <c r="J151" s="219">
        <f>ROUND(I151*H151,2)</f>
        <v>0</v>
      </c>
      <c r="K151" s="215" t="s">
        <v>212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0.32973999999999998</v>
      </c>
      <c r="R151" s="222">
        <f>Q151*H151</f>
        <v>0.32973999999999998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149</v>
      </c>
      <c r="AT151" s="224" t="s">
        <v>208</v>
      </c>
      <c r="AU151" s="224" t="s">
        <v>83</v>
      </c>
      <c r="AY151" s="18" t="s">
        <v>205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149</v>
      </c>
      <c r="BM151" s="224" t="s">
        <v>2099</v>
      </c>
    </row>
    <row r="152" s="2" customFormat="1">
      <c r="A152" s="39"/>
      <c r="B152" s="40"/>
      <c r="C152" s="41"/>
      <c r="D152" s="226" t="s">
        <v>215</v>
      </c>
      <c r="E152" s="41"/>
      <c r="F152" s="227" t="s">
        <v>2100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215</v>
      </c>
      <c r="AU152" s="18" t="s">
        <v>83</v>
      </c>
    </row>
    <row r="153" s="2" customFormat="1" ht="24.15" customHeight="1">
      <c r="A153" s="39"/>
      <c r="B153" s="40"/>
      <c r="C153" s="213" t="s">
        <v>7</v>
      </c>
      <c r="D153" s="213" t="s">
        <v>208</v>
      </c>
      <c r="E153" s="214" t="s">
        <v>2101</v>
      </c>
      <c r="F153" s="215" t="s">
        <v>2102</v>
      </c>
      <c r="G153" s="216" t="s">
        <v>366</v>
      </c>
      <c r="H153" s="217">
        <v>1</v>
      </c>
      <c r="I153" s="218"/>
      <c r="J153" s="219">
        <f>ROUND(I153*H153,2)</f>
        <v>0</v>
      </c>
      <c r="K153" s="215" t="s">
        <v>212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0.26469999999999999</v>
      </c>
      <c r="R153" s="222">
        <f>Q153*H153</f>
        <v>0.26469999999999999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149</v>
      </c>
      <c r="AT153" s="224" t="s">
        <v>208</v>
      </c>
      <c r="AU153" s="224" t="s">
        <v>83</v>
      </c>
      <c r="AY153" s="18" t="s">
        <v>205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149</v>
      </c>
      <c r="BM153" s="224" t="s">
        <v>2103</v>
      </c>
    </row>
    <row r="154" s="2" customFormat="1">
      <c r="A154" s="39"/>
      <c r="B154" s="40"/>
      <c r="C154" s="41"/>
      <c r="D154" s="226" t="s">
        <v>215</v>
      </c>
      <c r="E154" s="41"/>
      <c r="F154" s="227" t="s">
        <v>2104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83</v>
      </c>
    </row>
    <row r="155" s="12" customFormat="1" ht="22.8" customHeight="1">
      <c r="A155" s="12"/>
      <c r="B155" s="197"/>
      <c r="C155" s="198"/>
      <c r="D155" s="199" t="s">
        <v>74</v>
      </c>
      <c r="E155" s="211" t="s">
        <v>291</v>
      </c>
      <c r="F155" s="211" t="s">
        <v>369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SUM(P156:P166)</f>
        <v>0</v>
      </c>
      <c r="Q155" s="205"/>
      <c r="R155" s="206">
        <f>SUM(R156:R166)</f>
        <v>0.014801999999999999</v>
      </c>
      <c r="S155" s="205"/>
      <c r="T155" s="207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79</v>
      </c>
      <c r="AT155" s="209" t="s">
        <v>74</v>
      </c>
      <c r="AU155" s="209" t="s">
        <v>79</v>
      </c>
      <c r="AY155" s="208" t="s">
        <v>205</v>
      </c>
      <c r="BK155" s="210">
        <f>SUM(BK156:BK166)</f>
        <v>0</v>
      </c>
    </row>
    <row r="156" s="2" customFormat="1" ht="21.75" customHeight="1">
      <c r="A156" s="39"/>
      <c r="B156" s="40"/>
      <c r="C156" s="213" t="s">
        <v>370</v>
      </c>
      <c r="D156" s="213" t="s">
        <v>208</v>
      </c>
      <c r="E156" s="214" t="s">
        <v>2037</v>
      </c>
      <c r="F156" s="215" t="s">
        <v>2038</v>
      </c>
      <c r="G156" s="216" t="s">
        <v>260</v>
      </c>
      <c r="H156" s="217">
        <v>4.4000000000000004</v>
      </c>
      <c r="I156" s="218"/>
      <c r="J156" s="219">
        <f>ROUND(I156*H156,2)</f>
        <v>0</v>
      </c>
      <c r="K156" s="215" t="s">
        <v>212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0.00033</v>
      </c>
      <c r="R156" s="222">
        <f>Q156*H156</f>
        <v>0.0014520000000000002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149</v>
      </c>
      <c r="AT156" s="224" t="s">
        <v>208</v>
      </c>
      <c r="AU156" s="224" t="s">
        <v>83</v>
      </c>
      <c r="AY156" s="18" t="s">
        <v>205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149</v>
      </c>
      <c r="BM156" s="224" t="s">
        <v>2105</v>
      </c>
    </row>
    <row r="157" s="2" customFormat="1">
      <c r="A157" s="39"/>
      <c r="B157" s="40"/>
      <c r="C157" s="41"/>
      <c r="D157" s="226" t="s">
        <v>215</v>
      </c>
      <c r="E157" s="41"/>
      <c r="F157" s="227" t="s">
        <v>2040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215</v>
      </c>
      <c r="AU157" s="18" t="s">
        <v>83</v>
      </c>
    </row>
    <row r="158" s="13" customFormat="1">
      <c r="A158" s="13"/>
      <c r="B158" s="235"/>
      <c r="C158" s="236"/>
      <c r="D158" s="237" t="s">
        <v>250</v>
      </c>
      <c r="E158" s="238" t="s">
        <v>19</v>
      </c>
      <c r="F158" s="239" t="s">
        <v>2106</v>
      </c>
      <c r="G158" s="236"/>
      <c r="H158" s="240">
        <v>4.4000000000000004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250</v>
      </c>
      <c r="AU158" s="246" t="s">
        <v>83</v>
      </c>
      <c r="AV158" s="13" t="s">
        <v>83</v>
      </c>
      <c r="AW158" s="13" t="s">
        <v>36</v>
      </c>
      <c r="AX158" s="13" t="s">
        <v>79</v>
      </c>
      <c r="AY158" s="246" t="s">
        <v>205</v>
      </c>
    </row>
    <row r="159" s="2" customFormat="1" ht="24.15" customHeight="1">
      <c r="A159" s="39"/>
      <c r="B159" s="40"/>
      <c r="C159" s="213" t="s">
        <v>376</v>
      </c>
      <c r="D159" s="213" t="s">
        <v>208</v>
      </c>
      <c r="E159" s="214" t="s">
        <v>377</v>
      </c>
      <c r="F159" s="215" t="s">
        <v>378</v>
      </c>
      <c r="G159" s="216" t="s">
        <v>260</v>
      </c>
      <c r="H159" s="217">
        <v>4.4000000000000004</v>
      </c>
      <c r="I159" s="218"/>
      <c r="J159" s="219">
        <f>ROUND(I159*H159,2)</f>
        <v>0</v>
      </c>
      <c r="K159" s="215" t="s">
        <v>212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149</v>
      </c>
      <c r="AT159" s="224" t="s">
        <v>208</v>
      </c>
      <c r="AU159" s="224" t="s">
        <v>83</v>
      </c>
      <c r="AY159" s="18" t="s">
        <v>205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149</v>
      </c>
      <c r="BM159" s="224" t="s">
        <v>2107</v>
      </c>
    </row>
    <row r="160" s="2" customFormat="1">
      <c r="A160" s="39"/>
      <c r="B160" s="40"/>
      <c r="C160" s="41"/>
      <c r="D160" s="226" t="s">
        <v>215</v>
      </c>
      <c r="E160" s="41"/>
      <c r="F160" s="227" t="s">
        <v>380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83</v>
      </c>
    </row>
    <row r="161" s="2" customFormat="1" ht="33" customHeight="1">
      <c r="A161" s="39"/>
      <c r="B161" s="40"/>
      <c r="C161" s="213" t="s">
        <v>381</v>
      </c>
      <c r="D161" s="213" t="s">
        <v>208</v>
      </c>
      <c r="E161" s="214" t="s">
        <v>1590</v>
      </c>
      <c r="F161" s="215" t="s">
        <v>1591</v>
      </c>
      <c r="G161" s="216" t="s">
        <v>260</v>
      </c>
      <c r="H161" s="217">
        <v>22.25</v>
      </c>
      <c r="I161" s="218"/>
      <c r="J161" s="219">
        <f>ROUND(I161*H161,2)</f>
        <v>0</v>
      </c>
      <c r="K161" s="215" t="s">
        <v>212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0.00059999999999999995</v>
      </c>
      <c r="R161" s="222">
        <f>Q161*H161</f>
        <v>0.013349999999999999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149</v>
      </c>
      <c r="AT161" s="224" t="s">
        <v>208</v>
      </c>
      <c r="AU161" s="224" t="s">
        <v>83</v>
      </c>
      <c r="AY161" s="18" t="s">
        <v>205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149</v>
      </c>
      <c r="BM161" s="224" t="s">
        <v>2108</v>
      </c>
    </row>
    <row r="162" s="2" customFormat="1">
      <c r="A162" s="39"/>
      <c r="B162" s="40"/>
      <c r="C162" s="41"/>
      <c r="D162" s="226" t="s">
        <v>215</v>
      </c>
      <c r="E162" s="41"/>
      <c r="F162" s="227" t="s">
        <v>1593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215</v>
      </c>
      <c r="AU162" s="18" t="s">
        <v>83</v>
      </c>
    </row>
    <row r="163" s="13" customFormat="1">
      <c r="A163" s="13"/>
      <c r="B163" s="235"/>
      <c r="C163" s="236"/>
      <c r="D163" s="237" t="s">
        <v>250</v>
      </c>
      <c r="E163" s="238" t="s">
        <v>19</v>
      </c>
      <c r="F163" s="239" t="s">
        <v>2109</v>
      </c>
      <c r="G163" s="236"/>
      <c r="H163" s="240">
        <v>22.25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250</v>
      </c>
      <c r="AU163" s="246" t="s">
        <v>83</v>
      </c>
      <c r="AV163" s="13" t="s">
        <v>83</v>
      </c>
      <c r="AW163" s="13" t="s">
        <v>36</v>
      </c>
      <c r="AX163" s="13" t="s">
        <v>79</v>
      </c>
      <c r="AY163" s="246" t="s">
        <v>205</v>
      </c>
    </row>
    <row r="164" s="2" customFormat="1" ht="16.5" customHeight="1">
      <c r="A164" s="39"/>
      <c r="B164" s="40"/>
      <c r="C164" s="213" t="s">
        <v>387</v>
      </c>
      <c r="D164" s="213" t="s">
        <v>208</v>
      </c>
      <c r="E164" s="214" t="s">
        <v>1362</v>
      </c>
      <c r="F164" s="215" t="s">
        <v>1363</v>
      </c>
      <c r="G164" s="216" t="s">
        <v>260</v>
      </c>
      <c r="H164" s="217">
        <v>26.5</v>
      </c>
      <c r="I164" s="218"/>
      <c r="J164" s="219">
        <f>ROUND(I164*H164,2)</f>
        <v>0</v>
      </c>
      <c r="K164" s="215" t="s">
        <v>212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149</v>
      </c>
      <c r="AT164" s="224" t="s">
        <v>208</v>
      </c>
      <c r="AU164" s="224" t="s">
        <v>83</v>
      </c>
      <c r="AY164" s="18" t="s">
        <v>205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149</v>
      </c>
      <c r="BM164" s="224" t="s">
        <v>2110</v>
      </c>
    </row>
    <row r="165" s="2" customFormat="1">
      <c r="A165" s="39"/>
      <c r="B165" s="40"/>
      <c r="C165" s="41"/>
      <c r="D165" s="226" t="s">
        <v>215</v>
      </c>
      <c r="E165" s="41"/>
      <c r="F165" s="227" t="s">
        <v>1365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215</v>
      </c>
      <c r="AU165" s="18" t="s">
        <v>83</v>
      </c>
    </row>
    <row r="166" s="13" customFormat="1">
      <c r="A166" s="13"/>
      <c r="B166" s="235"/>
      <c r="C166" s="236"/>
      <c r="D166" s="237" t="s">
        <v>250</v>
      </c>
      <c r="E166" s="238" t="s">
        <v>19</v>
      </c>
      <c r="F166" s="239" t="s">
        <v>2111</v>
      </c>
      <c r="G166" s="236"/>
      <c r="H166" s="240">
        <v>26.5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250</v>
      </c>
      <c r="AU166" s="246" t="s">
        <v>83</v>
      </c>
      <c r="AV166" s="13" t="s">
        <v>83</v>
      </c>
      <c r="AW166" s="13" t="s">
        <v>36</v>
      </c>
      <c r="AX166" s="13" t="s">
        <v>79</v>
      </c>
      <c r="AY166" s="246" t="s">
        <v>205</v>
      </c>
    </row>
    <row r="167" s="12" customFormat="1" ht="22.8" customHeight="1">
      <c r="A167" s="12"/>
      <c r="B167" s="197"/>
      <c r="C167" s="198"/>
      <c r="D167" s="199" t="s">
        <v>74</v>
      </c>
      <c r="E167" s="211" t="s">
        <v>416</v>
      </c>
      <c r="F167" s="211" t="s">
        <v>417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SUM(P168:P191)</f>
        <v>0</v>
      </c>
      <c r="Q167" s="205"/>
      <c r="R167" s="206">
        <f>SUM(R168:R191)</f>
        <v>0</v>
      </c>
      <c r="S167" s="205"/>
      <c r="T167" s="207">
        <f>SUM(T168:T191)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79</v>
      </c>
      <c r="AT167" s="209" t="s">
        <v>74</v>
      </c>
      <c r="AU167" s="209" t="s">
        <v>79</v>
      </c>
      <c r="AY167" s="208" t="s">
        <v>205</v>
      </c>
      <c r="BK167" s="210">
        <f>SUM(BK168:BK191)</f>
        <v>0</v>
      </c>
    </row>
    <row r="168" s="2" customFormat="1" ht="24.15" customHeight="1">
      <c r="A168" s="39"/>
      <c r="B168" s="40"/>
      <c r="C168" s="213" t="s">
        <v>393</v>
      </c>
      <c r="D168" s="213" t="s">
        <v>208</v>
      </c>
      <c r="E168" s="214" t="s">
        <v>537</v>
      </c>
      <c r="F168" s="215" t="s">
        <v>538</v>
      </c>
      <c r="G168" s="216" t="s">
        <v>301</v>
      </c>
      <c r="H168" s="217">
        <v>35.222000000000001</v>
      </c>
      <c r="I168" s="218"/>
      <c r="J168" s="219">
        <f>ROUND(I168*H168,2)</f>
        <v>0</v>
      </c>
      <c r="K168" s="215" t="s">
        <v>212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149</v>
      </c>
      <c r="AT168" s="224" t="s">
        <v>208</v>
      </c>
      <c r="AU168" s="224" t="s">
        <v>83</v>
      </c>
      <c r="AY168" s="18" t="s">
        <v>205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149</v>
      </c>
      <c r="BM168" s="224" t="s">
        <v>1266</v>
      </c>
    </row>
    <row r="169" s="2" customFormat="1">
      <c r="A169" s="39"/>
      <c r="B169" s="40"/>
      <c r="C169" s="41"/>
      <c r="D169" s="226" t="s">
        <v>215</v>
      </c>
      <c r="E169" s="41"/>
      <c r="F169" s="227" t="s">
        <v>540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83</v>
      </c>
    </row>
    <row r="170" s="13" customFormat="1">
      <c r="A170" s="13"/>
      <c r="B170" s="235"/>
      <c r="C170" s="236"/>
      <c r="D170" s="237" t="s">
        <v>250</v>
      </c>
      <c r="E170" s="238" t="s">
        <v>19</v>
      </c>
      <c r="F170" s="239" t="s">
        <v>2112</v>
      </c>
      <c r="G170" s="236"/>
      <c r="H170" s="240">
        <v>35.222000000000001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250</v>
      </c>
      <c r="AU170" s="246" t="s">
        <v>83</v>
      </c>
      <c r="AV170" s="13" t="s">
        <v>83</v>
      </c>
      <c r="AW170" s="13" t="s">
        <v>36</v>
      </c>
      <c r="AX170" s="13" t="s">
        <v>79</v>
      </c>
      <c r="AY170" s="246" t="s">
        <v>205</v>
      </c>
    </row>
    <row r="171" s="2" customFormat="1" ht="24.15" customHeight="1">
      <c r="A171" s="39"/>
      <c r="B171" s="40"/>
      <c r="C171" s="213" t="s">
        <v>399</v>
      </c>
      <c r="D171" s="213" t="s">
        <v>208</v>
      </c>
      <c r="E171" s="214" t="s">
        <v>543</v>
      </c>
      <c r="F171" s="215" t="s">
        <v>427</v>
      </c>
      <c r="G171" s="216" t="s">
        <v>301</v>
      </c>
      <c r="H171" s="217">
        <v>1373.6579999999999</v>
      </c>
      <c r="I171" s="218"/>
      <c r="J171" s="219">
        <f>ROUND(I171*H171,2)</f>
        <v>0</v>
      </c>
      <c r="K171" s="215" t="s">
        <v>212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149</v>
      </c>
      <c r="AT171" s="224" t="s">
        <v>208</v>
      </c>
      <c r="AU171" s="224" t="s">
        <v>83</v>
      </c>
      <c r="AY171" s="18" t="s">
        <v>205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149</v>
      </c>
      <c r="BM171" s="224" t="s">
        <v>1268</v>
      </c>
    </row>
    <row r="172" s="2" customFormat="1">
      <c r="A172" s="39"/>
      <c r="B172" s="40"/>
      <c r="C172" s="41"/>
      <c r="D172" s="226" t="s">
        <v>215</v>
      </c>
      <c r="E172" s="41"/>
      <c r="F172" s="227" t="s">
        <v>545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215</v>
      </c>
      <c r="AU172" s="18" t="s">
        <v>83</v>
      </c>
    </row>
    <row r="173" s="13" customFormat="1">
      <c r="A173" s="13"/>
      <c r="B173" s="235"/>
      <c r="C173" s="236"/>
      <c r="D173" s="237" t="s">
        <v>250</v>
      </c>
      <c r="E173" s="236"/>
      <c r="F173" s="239" t="s">
        <v>2113</v>
      </c>
      <c r="G173" s="236"/>
      <c r="H173" s="240">
        <v>1373.6579999999999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250</v>
      </c>
      <c r="AU173" s="246" t="s">
        <v>83</v>
      </c>
      <c r="AV173" s="13" t="s">
        <v>83</v>
      </c>
      <c r="AW173" s="13" t="s">
        <v>4</v>
      </c>
      <c r="AX173" s="13" t="s">
        <v>79</v>
      </c>
      <c r="AY173" s="246" t="s">
        <v>205</v>
      </c>
    </row>
    <row r="174" s="2" customFormat="1" ht="24.15" customHeight="1">
      <c r="A174" s="39"/>
      <c r="B174" s="40"/>
      <c r="C174" s="213" t="s">
        <v>406</v>
      </c>
      <c r="D174" s="213" t="s">
        <v>208</v>
      </c>
      <c r="E174" s="214" t="s">
        <v>419</v>
      </c>
      <c r="F174" s="215" t="s">
        <v>420</v>
      </c>
      <c r="G174" s="216" t="s">
        <v>301</v>
      </c>
      <c r="H174" s="217">
        <v>17.023</v>
      </c>
      <c r="I174" s="218"/>
      <c r="J174" s="219">
        <f>ROUND(I174*H174,2)</f>
        <v>0</v>
      </c>
      <c r="K174" s="215" t="s">
        <v>212</v>
      </c>
      <c r="L174" s="45"/>
      <c r="M174" s="220" t="s">
        <v>19</v>
      </c>
      <c r="N174" s="221" t="s">
        <v>46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149</v>
      </c>
      <c r="AT174" s="224" t="s">
        <v>208</v>
      </c>
      <c r="AU174" s="224" t="s">
        <v>83</v>
      </c>
      <c r="AY174" s="18" t="s">
        <v>205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149</v>
      </c>
      <c r="BM174" s="224" t="s">
        <v>1270</v>
      </c>
    </row>
    <row r="175" s="2" customFormat="1">
      <c r="A175" s="39"/>
      <c r="B175" s="40"/>
      <c r="C175" s="41"/>
      <c r="D175" s="226" t="s">
        <v>215</v>
      </c>
      <c r="E175" s="41"/>
      <c r="F175" s="227" t="s">
        <v>422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215</v>
      </c>
      <c r="AU175" s="18" t="s">
        <v>83</v>
      </c>
    </row>
    <row r="176" s="13" customFormat="1">
      <c r="A176" s="13"/>
      <c r="B176" s="235"/>
      <c r="C176" s="236"/>
      <c r="D176" s="237" t="s">
        <v>250</v>
      </c>
      <c r="E176" s="238" t="s">
        <v>19</v>
      </c>
      <c r="F176" s="239" t="s">
        <v>2114</v>
      </c>
      <c r="G176" s="236"/>
      <c r="H176" s="240">
        <v>17.023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250</v>
      </c>
      <c r="AU176" s="246" t="s">
        <v>83</v>
      </c>
      <c r="AV176" s="13" t="s">
        <v>83</v>
      </c>
      <c r="AW176" s="13" t="s">
        <v>36</v>
      </c>
      <c r="AX176" s="13" t="s">
        <v>79</v>
      </c>
      <c r="AY176" s="246" t="s">
        <v>205</v>
      </c>
    </row>
    <row r="177" s="2" customFormat="1" ht="24.15" customHeight="1">
      <c r="A177" s="39"/>
      <c r="B177" s="40"/>
      <c r="C177" s="213" t="s">
        <v>411</v>
      </c>
      <c r="D177" s="213" t="s">
        <v>208</v>
      </c>
      <c r="E177" s="214" t="s">
        <v>426</v>
      </c>
      <c r="F177" s="215" t="s">
        <v>427</v>
      </c>
      <c r="G177" s="216" t="s">
        <v>301</v>
      </c>
      <c r="H177" s="217">
        <v>663.89700000000005</v>
      </c>
      <c r="I177" s="218"/>
      <c r="J177" s="219">
        <f>ROUND(I177*H177,2)</f>
        <v>0</v>
      </c>
      <c r="K177" s="215" t="s">
        <v>212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149</v>
      </c>
      <c r="AT177" s="224" t="s">
        <v>208</v>
      </c>
      <c r="AU177" s="224" t="s">
        <v>83</v>
      </c>
      <c r="AY177" s="18" t="s">
        <v>205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149</v>
      </c>
      <c r="BM177" s="224" t="s">
        <v>1272</v>
      </c>
    </row>
    <row r="178" s="2" customFormat="1">
      <c r="A178" s="39"/>
      <c r="B178" s="40"/>
      <c r="C178" s="41"/>
      <c r="D178" s="226" t="s">
        <v>215</v>
      </c>
      <c r="E178" s="41"/>
      <c r="F178" s="227" t="s">
        <v>429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215</v>
      </c>
      <c r="AU178" s="18" t="s">
        <v>83</v>
      </c>
    </row>
    <row r="179" s="13" customFormat="1">
      <c r="A179" s="13"/>
      <c r="B179" s="235"/>
      <c r="C179" s="236"/>
      <c r="D179" s="237" t="s">
        <v>250</v>
      </c>
      <c r="E179" s="236"/>
      <c r="F179" s="239" t="s">
        <v>2115</v>
      </c>
      <c r="G179" s="236"/>
      <c r="H179" s="240">
        <v>663.89700000000005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250</v>
      </c>
      <c r="AU179" s="246" t="s">
        <v>83</v>
      </c>
      <c r="AV179" s="13" t="s">
        <v>83</v>
      </c>
      <c r="AW179" s="13" t="s">
        <v>4</v>
      </c>
      <c r="AX179" s="13" t="s">
        <v>79</v>
      </c>
      <c r="AY179" s="246" t="s">
        <v>205</v>
      </c>
    </row>
    <row r="180" s="2" customFormat="1" ht="16.5" customHeight="1">
      <c r="A180" s="39"/>
      <c r="B180" s="40"/>
      <c r="C180" s="213" t="s">
        <v>418</v>
      </c>
      <c r="D180" s="213" t="s">
        <v>208</v>
      </c>
      <c r="E180" s="214" t="s">
        <v>432</v>
      </c>
      <c r="F180" s="215" t="s">
        <v>433</v>
      </c>
      <c r="G180" s="216" t="s">
        <v>301</v>
      </c>
      <c r="H180" s="217">
        <v>52.244999999999997</v>
      </c>
      <c r="I180" s="218"/>
      <c r="J180" s="219">
        <f>ROUND(I180*H180,2)</f>
        <v>0</v>
      </c>
      <c r="K180" s="215" t="s">
        <v>212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149</v>
      </c>
      <c r="AT180" s="224" t="s">
        <v>208</v>
      </c>
      <c r="AU180" s="224" t="s">
        <v>83</v>
      </c>
      <c r="AY180" s="18" t="s">
        <v>205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149</v>
      </c>
      <c r="BM180" s="224" t="s">
        <v>1274</v>
      </c>
    </row>
    <row r="181" s="2" customFormat="1">
      <c r="A181" s="39"/>
      <c r="B181" s="40"/>
      <c r="C181" s="41"/>
      <c r="D181" s="226" t="s">
        <v>215</v>
      </c>
      <c r="E181" s="41"/>
      <c r="F181" s="227" t="s">
        <v>435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215</v>
      </c>
      <c r="AU181" s="18" t="s">
        <v>83</v>
      </c>
    </row>
    <row r="182" s="2" customFormat="1" ht="24.15" customHeight="1">
      <c r="A182" s="39"/>
      <c r="B182" s="40"/>
      <c r="C182" s="213" t="s">
        <v>425</v>
      </c>
      <c r="D182" s="213" t="s">
        <v>208</v>
      </c>
      <c r="E182" s="214" t="s">
        <v>1917</v>
      </c>
      <c r="F182" s="215" t="s">
        <v>1918</v>
      </c>
      <c r="G182" s="216" t="s">
        <v>301</v>
      </c>
      <c r="H182" s="217">
        <v>30.158999999999999</v>
      </c>
      <c r="I182" s="218"/>
      <c r="J182" s="219">
        <f>ROUND(I182*H182,2)</f>
        <v>0</v>
      </c>
      <c r="K182" s="215" t="s">
        <v>212</v>
      </c>
      <c r="L182" s="45"/>
      <c r="M182" s="220" t="s">
        <v>19</v>
      </c>
      <c r="N182" s="221" t="s">
        <v>46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149</v>
      </c>
      <c r="AT182" s="224" t="s">
        <v>208</v>
      </c>
      <c r="AU182" s="224" t="s">
        <v>83</v>
      </c>
      <c r="AY182" s="18" t="s">
        <v>205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149</v>
      </c>
      <c r="BM182" s="224" t="s">
        <v>2116</v>
      </c>
    </row>
    <row r="183" s="2" customFormat="1">
      <c r="A183" s="39"/>
      <c r="B183" s="40"/>
      <c r="C183" s="41"/>
      <c r="D183" s="226" t="s">
        <v>215</v>
      </c>
      <c r="E183" s="41"/>
      <c r="F183" s="227" t="s">
        <v>1920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215</v>
      </c>
      <c r="AU183" s="18" t="s">
        <v>83</v>
      </c>
    </row>
    <row r="184" s="13" customFormat="1">
      <c r="A184" s="13"/>
      <c r="B184" s="235"/>
      <c r="C184" s="236"/>
      <c r="D184" s="237" t="s">
        <v>250</v>
      </c>
      <c r="E184" s="238" t="s">
        <v>19</v>
      </c>
      <c r="F184" s="239" t="s">
        <v>2114</v>
      </c>
      <c r="G184" s="236"/>
      <c r="H184" s="240">
        <v>17.023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250</v>
      </c>
      <c r="AU184" s="246" t="s">
        <v>83</v>
      </c>
      <c r="AV184" s="13" t="s">
        <v>83</v>
      </c>
      <c r="AW184" s="13" t="s">
        <v>36</v>
      </c>
      <c r="AX184" s="13" t="s">
        <v>75</v>
      </c>
      <c r="AY184" s="246" t="s">
        <v>205</v>
      </c>
    </row>
    <row r="185" s="13" customFormat="1">
      <c r="A185" s="13"/>
      <c r="B185" s="235"/>
      <c r="C185" s="236"/>
      <c r="D185" s="237" t="s">
        <v>250</v>
      </c>
      <c r="E185" s="238" t="s">
        <v>19</v>
      </c>
      <c r="F185" s="239" t="s">
        <v>2117</v>
      </c>
      <c r="G185" s="236"/>
      <c r="H185" s="240">
        <v>13.135999999999999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250</v>
      </c>
      <c r="AU185" s="246" t="s">
        <v>83</v>
      </c>
      <c r="AV185" s="13" t="s">
        <v>83</v>
      </c>
      <c r="AW185" s="13" t="s">
        <v>36</v>
      </c>
      <c r="AX185" s="13" t="s">
        <v>75</v>
      </c>
      <c r="AY185" s="246" t="s">
        <v>205</v>
      </c>
    </row>
    <row r="186" s="14" customFormat="1">
      <c r="A186" s="14"/>
      <c r="B186" s="247"/>
      <c r="C186" s="248"/>
      <c r="D186" s="237" t="s">
        <v>250</v>
      </c>
      <c r="E186" s="249" t="s">
        <v>19</v>
      </c>
      <c r="F186" s="250" t="s">
        <v>253</v>
      </c>
      <c r="G186" s="248"/>
      <c r="H186" s="251">
        <v>30.158999999999999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250</v>
      </c>
      <c r="AU186" s="257" t="s">
        <v>83</v>
      </c>
      <c r="AV186" s="14" t="s">
        <v>149</v>
      </c>
      <c r="AW186" s="14" t="s">
        <v>36</v>
      </c>
      <c r="AX186" s="14" t="s">
        <v>79</v>
      </c>
      <c r="AY186" s="257" t="s">
        <v>205</v>
      </c>
    </row>
    <row r="187" s="2" customFormat="1" ht="24.15" customHeight="1">
      <c r="A187" s="39"/>
      <c r="B187" s="40"/>
      <c r="C187" s="213" t="s">
        <v>431</v>
      </c>
      <c r="D187" s="213" t="s">
        <v>208</v>
      </c>
      <c r="E187" s="214" t="s">
        <v>1922</v>
      </c>
      <c r="F187" s="215" t="s">
        <v>1913</v>
      </c>
      <c r="G187" s="216" t="s">
        <v>301</v>
      </c>
      <c r="H187" s="217">
        <v>53.814</v>
      </c>
      <c r="I187" s="218"/>
      <c r="J187" s="219">
        <f>ROUND(I187*H187,2)</f>
        <v>0</v>
      </c>
      <c r="K187" s="215" t="s">
        <v>212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149</v>
      </c>
      <c r="AT187" s="224" t="s">
        <v>208</v>
      </c>
      <c r="AU187" s="224" t="s">
        <v>83</v>
      </c>
      <c r="AY187" s="18" t="s">
        <v>205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149</v>
      </c>
      <c r="BM187" s="224" t="s">
        <v>2118</v>
      </c>
    </row>
    <row r="188" s="2" customFormat="1">
      <c r="A188" s="39"/>
      <c r="B188" s="40"/>
      <c r="C188" s="41"/>
      <c r="D188" s="226" t="s">
        <v>215</v>
      </c>
      <c r="E188" s="41"/>
      <c r="F188" s="227" t="s">
        <v>1924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215</v>
      </c>
      <c r="AU188" s="18" t="s">
        <v>83</v>
      </c>
    </row>
    <row r="189" s="13" customFormat="1">
      <c r="A189" s="13"/>
      <c r="B189" s="235"/>
      <c r="C189" s="236"/>
      <c r="D189" s="237" t="s">
        <v>250</v>
      </c>
      <c r="E189" s="238" t="s">
        <v>19</v>
      </c>
      <c r="F189" s="239" t="s">
        <v>2112</v>
      </c>
      <c r="G189" s="236"/>
      <c r="H189" s="240">
        <v>35.222000000000001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250</v>
      </c>
      <c r="AU189" s="246" t="s">
        <v>83</v>
      </c>
      <c r="AV189" s="13" t="s">
        <v>83</v>
      </c>
      <c r="AW189" s="13" t="s">
        <v>36</v>
      </c>
      <c r="AX189" s="13" t="s">
        <v>75</v>
      </c>
      <c r="AY189" s="246" t="s">
        <v>205</v>
      </c>
    </row>
    <row r="190" s="13" customFormat="1">
      <c r="A190" s="13"/>
      <c r="B190" s="235"/>
      <c r="C190" s="236"/>
      <c r="D190" s="237" t="s">
        <v>250</v>
      </c>
      <c r="E190" s="238" t="s">
        <v>19</v>
      </c>
      <c r="F190" s="239" t="s">
        <v>2119</v>
      </c>
      <c r="G190" s="236"/>
      <c r="H190" s="240">
        <v>18.591999999999999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250</v>
      </c>
      <c r="AU190" s="246" t="s">
        <v>83</v>
      </c>
      <c r="AV190" s="13" t="s">
        <v>83</v>
      </c>
      <c r="AW190" s="13" t="s">
        <v>36</v>
      </c>
      <c r="AX190" s="13" t="s">
        <v>75</v>
      </c>
      <c r="AY190" s="246" t="s">
        <v>205</v>
      </c>
    </row>
    <row r="191" s="14" customFormat="1">
      <c r="A191" s="14"/>
      <c r="B191" s="247"/>
      <c r="C191" s="248"/>
      <c r="D191" s="237" t="s">
        <v>250</v>
      </c>
      <c r="E191" s="249" t="s">
        <v>19</v>
      </c>
      <c r="F191" s="250" t="s">
        <v>253</v>
      </c>
      <c r="G191" s="248"/>
      <c r="H191" s="251">
        <v>53.814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250</v>
      </c>
      <c r="AU191" s="257" t="s">
        <v>83</v>
      </c>
      <c r="AV191" s="14" t="s">
        <v>149</v>
      </c>
      <c r="AW191" s="14" t="s">
        <v>36</v>
      </c>
      <c r="AX191" s="14" t="s">
        <v>79</v>
      </c>
      <c r="AY191" s="257" t="s">
        <v>205</v>
      </c>
    </row>
    <row r="192" s="12" customFormat="1" ht="22.8" customHeight="1">
      <c r="A192" s="12"/>
      <c r="B192" s="197"/>
      <c r="C192" s="198"/>
      <c r="D192" s="199" t="s">
        <v>74</v>
      </c>
      <c r="E192" s="211" t="s">
        <v>436</v>
      </c>
      <c r="F192" s="211" t="s">
        <v>437</v>
      </c>
      <c r="G192" s="198"/>
      <c r="H192" s="198"/>
      <c r="I192" s="201"/>
      <c r="J192" s="212">
        <f>BK192</f>
        <v>0</v>
      </c>
      <c r="K192" s="198"/>
      <c r="L192" s="203"/>
      <c r="M192" s="204"/>
      <c r="N192" s="205"/>
      <c r="O192" s="205"/>
      <c r="P192" s="206">
        <f>SUM(P193:P194)</f>
        <v>0</v>
      </c>
      <c r="Q192" s="205"/>
      <c r="R192" s="206">
        <f>SUM(R193:R194)</f>
        <v>0</v>
      </c>
      <c r="S192" s="205"/>
      <c r="T192" s="207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79</v>
      </c>
      <c r="AT192" s="209" t="s">
        <v>74</v>
      </c>
      <c r="AU192" s="209" t="s">
        <v>79</v>
      </c>
      <c r="AY192" s="208" t="s">
        <v>205</v>
      </c>
      <c r="BK192" s="210">
        <f>SUM(BK193:BK194)</f>
        <v>0</v>
      </c>
    </row>
    <row r="193" s="2" customFormat="1" ht="24.15" customHeight="1">
      <c r="A193" s="39"/>
      <c r="B193" s="40"/>
      <c r="C193" s="213" t="s">
        <v>438</v>
      </c>
      <c r="D193" s="213" t="s">
        <v>208</v>
      </c>
      <c r="E193" s="214" t="s">
        <v>439</v>
      </c>
      <c r="F193" s="215" t="s">
        <v>440</v>
      </c>
      <c r="G193" s="216" t="s">
        <v>301</v>
      </c>
      <c r="H193" s="217">
        <v>0.60899999999999999</v>
      </c>
      <c r="I193" s="218"/>
      <c r="J193" s="219">
        <f>ROUND(I193*H193,2)</f>
        <v>0</v>
      </c>
      <c r="K193" s="215" t="s">
        <v>212</v>
      </c>
      <c r="L193" s="45"/>
      <c r="M193" s="220" t="s">
        <v>19</v>
      </c>
      <c r="N193" s="221" t="s">
        <v>46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149</v>
      </c>
      <c r="AT193" s="224" t="s">
        <v>208</v>
      </c>
      <c r="AU193" s="224" t="s">
        <v>83</v>
      </c>
      <c r="AY193" s="18" t="s">
        <v>205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149</v>
      </c>
      <c r="BM193" s="224" t="s">
        <v>1275</v>
      </c>
    </row>
    <row r="194" s="2" customFormat="1">
      <c r="A194" s="39"/>
      <c r="B194" s="40"/>
      <c r="C194" s="41"/>
      <c r="D194" s="226" t="s">
        <v>215</v>
      </c>
      <c r="E194" s="41"/>
      <c r="F194" s="227" t="s">
        <v>442</v>
      </c>
      <c r="G194" s="41"/>
      <c r="H194" s="41"/>
      <c r="I194" s="228"/>
      <c r="J194" s="41"/>
      <c r="K194" s="41"/>
      <c r="L194" s="45"/>
      <c r="M194" s="231"/>
      <c r="N194" s="232"/>
      <c r="O194" s="233"/>
      <c r="P194" s="233"/>
      <c r="Q194" s="233"/>
      <c r="R194" s="233"/>
      <c r="S194" s="233"/>
      <c r="T194" s="23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215</v>
      </c>
      <c r="AU194" s="18" t="s">
        <v>83</v>
      </c>
    </row>
    <row r="195" s="2" customFormat="1" ht="6.96" customHeight="1">
      <c r="A195" s="39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nyWju+3RgSDhh5Q7W8Z+yrz1kBAPy1PcjOW0hL2v0EACnu/w5AQwO/RwvUXZi4F09BAIwwZ96SpzGGQ8P1bu3Q==" hashValue="oO1exXU3o0RKRw57ZTcZgiQgMs5+h0n4stfte/QeihUy8O3aR9vwTyjrNW6OhFEmvCnPdil0jiLSbtl6LNYEsg==" algorithmName="SHA-512" password="CC35"/>
  <autoFilter ref="C91:K1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6123"/>
    <hyperlink ref="F99" r:id="rId2" display="https://podminky.urs.cz/item/CS_URS_2023_01/113106132"/>
    <hyperlink ref="F102" r:id="rId3" display="https://podminky.urs.cz/item/CS_URS_2023_01/113107322"/>
    <hyperlink ref="F107" r:id="rId4" display="https://podminky.urs.cz/item/CS_URS_2023_01/113107323"/>
    <hyperlink ref="F110" r:id="rId5" display="https://podminky.urs.cz/item/CS_URS_2023_01/113202111"/>
    <hyperlink ref="F112" r:id="rId6" display="https://podminky.urs.cz/item/CS_URS_2023_01/122251301"/>
    <hyperlink ref="F115" r:id="rId7" display="https://podminky.urs.cz/item/CS_URS_2023_01/129001101"/>
    <hyperlink ref="F117" r:id="rId8" display="https://podminky.urs.cz/item/CS_URS_2023_01/162751117"/>
    <hyperlink ref="F119" r:id="rId9" display="https://podminky.urs.cz/item/CS_URS_2023_01/162751119"/>
    <hyperlink ref="F122" r:id="rId10" display="https://podminky.urs.cz/item/CS_URS_2023_01/167151101"/>
    <hyperlink ref="F124" r:id="rId11" display="https://podminky.urs.cz/item/CS_URS_2023_01/171251201"/>
    <hyperlink ref="F126" r:id="rId12" display="https://podminky.urs.cz/item/CS_URS_2023_01/181152302"/>
    <hyperlink ref="F130" r:id="rId13" display="https://podminky.urs.cz/item/CS_URS_2023_01/564861011"/>
    <hyperlink ref="F133" r:id="rId14" display="https://podminky.urs.cz/item/CS_URS_2023_01/565145121"/>
    <hyperlink ref="F136" r:id="rId15" display="https://podminky.urs.cz/item/CS_URS_2023_01/567122111"/>
    <hyperlink ref="F139" r:id="rId16" display="https://podminky.urs.cz/item/CS_URS_2023_01/573191111"/>
    <hyperlink ref="F142" r:id="rId17" display="https://podminky.urs.cz/item/CS_URS_2023_01/573211106"/>
    <hyperlink ref="F145" r:id="rId18" display="https://podminky.urs.cz/item/CS_URS_2023_01/573211107"/>
    <hyperlink ref="F148" r:id="rId19" display="https://podminky.urs.cz/item/CS_URS_2023_01/577134111"/>
    <hyperlink ref="F152" r:id="rId20" display="https://podminky.urs.cz/item/CS_URS_2023_01/899332111"/>
    <hyperlink ref="F154" r:id="rId21" display="https://podminky.urs.cz/item/CS_URS_2023_01/899432111"/>
    <hyperlink ref="F157" r:id="rId22" display="https://podminky.urs.cz/item/CS_URS_2023_01/915211112"/>
    <hyperlink ref="F160" r:id="rId23" display="https://podminky.urs.cz/item/CS_URS_2023_01/915611111"/>
    <hyperlink ref="F162" r:id="rId24" display="https://podminky.urs.cz/item/CS_URS_2023_01/919732221"/>
    <hyperlink ref="F165" r:id="rId25" display="https://podminky.urs.cz/item/CS_URS_2023_01/919735113"/>
    <hyperlink ref="F169" r:id="rId26" display="https://podminky.urs.cz/item/CS_URS_2023_01/997221551"/>
    <hyperlink ref="F172" r:id="rId27" display="https://podminky.urs.cz/item/CS_URS_2023_01/997221559"/>
    <hyperlink ref="F175" r:id="rId28" display="https://podminky.urs.cz/item/CS_URS_2023_01/997221561"/>
    <hyperlink ref="F178" r:id="rId29" display="https://podminky.urs.cz/item/CS_URS_2023_01/997221569"/>
    <hyperlink ref="F181" r:id="rId30" display="https://podminky.urs.cz/item/CS_URS_2023_01/997221611"/>
    <hyperlink ref="F183" r:id="rId31" display="https://podminky.urs.cz/item/CS_URS_2023_01/997221861"/>
    <hyperlink ref="F188" r:id="rId32" display="https://podminky.urs.cz/item/CS_URS_2023_01/997221873"/>
    <hyperlink ref="F194" r:id="rId33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ROUND((SUM(BE88:BE101)),  2)</f>
        <v>0</v>
      </c>
      <c r="G35" s="39"/>
      <c r="H35" s="39"/>
      <c r="I35" s="158">
        <v>0.20999999999999999</v>
      </c>
      <c r="J35" s="157">
        <f>ROUND(((SUM(BE88:BE101))*I35),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ROUND((SUM(BF88:BF101)),  2)</f>
        <v>0</v>
      </c>
      <c r="G36" s="39"/>
      <c r="H36" s="39"/>
      <c r="I36" s="158">
        <v>0.14999999999999999</v>
      </c>
      <c r="J36" s="157">
        <f>ROUND(((SUM(BF88:BF101))*I36),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4.10 - Výstavba chodníku u ŽP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4.10 - Výstavba chodníku u ŽP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3.1859999999999999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2121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2122</v>
      </c>
      <c r="G93" s="236"/>
      <c r="H93" s="240">
        <v>3.1859999999999999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SUM(P95:P101)</f>
        <v>0</v>
      </c>
      <c r="Q94" s="205"/>
      <c r="R94" s="206">
        <f>SUM(R95:R101)</f>
        <v>0</v>
      </c>
      <c r="S94" s="205"/>
      <c r="T94" s="207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SUM(BK95:BK101)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9.4960000000000004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2123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2124</v>
      </c>
      <c r="G97" s="236"/>
      <c r="H97" s="240">
        <v>9.4960000000000004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4.7149999999999999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2125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2" customFormat="1" ht="24.15" customHeight="1">
      <c r="A100" s="39"/>
      <c r="B100" s="40"/>
      <c r="C100" s="213" t="s">
        <v>149</v>
      </c>
      <c r="D100" s="213" t="s">
        <v>208</v>
      </c>
      <c r="E100" s="214" t="s">
        <v>1925</v>
      </c>
      <c r="F100" s="215" t="s">
        <v>1926</v>
      </c>
      <c r="G100" s="216" t="s">
        <v>301</v>
      </c>
      <c r="H100" s="217">
        <v>8.2560000000000002</v>
      </c>
      <c r="I100" s="218"/>
      <c r="J100" s="219">
        <f>ROUND(I100*H100,2)</f>
        <v>0</v>
      </c>
      <c r="K100" s="215" t="s">
        <v>212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149</v>
      </c>
      <c r="AT100" s="224" t="s">
        <v>208</v>
      </c>
      <c r="AU100" s="224" t="s">
        <v>83</v>
      </c>
      <c r="AY100" s="18" t="s">
        <v>205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149</v>
      </c>
      <c r="BM100" s="224" t="s">
        <v>2126</v>
      </c>
    </row>
    <row r="101" s="2" customFormat="1">
      <c r="A101" s="39"/>
      <c r="B101" s="40"/>
      <c r="C101" s="41"/>
      <c r="D101" s="226" t="s">
        <v>215</v>
      </c>
      <c r="E101" s="41"/>
      <c r="F101" s="227" t="s">
        <v>1928</v>
      </c>
      <c r="G101" s="41"/>
      <c r="H101" s="41"/>
      <c r="I101" s="228"/>
      <c r="J101" s="41"/>
      <c r="K101" s="41"/>
      <c r="L101" s="45"/>
      <c r="M101" s="231"/>
      <c r="N101" s="232"/>
      <c r="O101" s="233"/>
      <c r="P101" s="233"/>
      <c r="Q101" s="233"/>
      <c r="R101" s="233"/>
      <c r="S101" s="233"/>
      <c r="T101" s="23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83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+PuqtN0MarDU1elRpk8RK9wyxuXIpEeypIIFKQxX1jociPT0Jm8JtTSILERopMSeRu1yZOjqP2nUQC8bfvp1gA==" hashValue="uCjEeX+++kqUBA8JBXVE8m6kxrw2pgDG/a8G/Whqk7gpv3f2gFqoM/xfuC8vc2WE3smcwk0cNtI6Uo4VkHUExQ==" algorithmName="SHA-512" password="CC35"/>
  <autoFilter ref="C87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1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176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chodníku ul. Jiříkovská, Rumburk</v>
      </c>
      <c r="F7" s="143"/>
      <c r="G7" s="143"/>
      <c r="H7" s="143"/>
      <c r="L7" s="21"/>
    </row>
    <row r="8" s="1" customFormat="1" ht="12" customHeight="1">
      <c r="B8" s="21"/>
      <c r="D8" s="143" t="s">
        <v>177</v>
      </c>
      <c r="L8" s="21"/>
    </row>
    <row r="9" s="2" customFormat="1" ht="16.5" customHeight="1">
      <c r="A9" s="39"/>
      <c r="B9" s="45"/>
      <c r="C9" s="39"/>
      <c r="D9" s="39"/>
      <c r="E9" s="144" t="s">
        <v>1883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5. 4. 2023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37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ROUND((SUM(BE88:BE103)),  2)</f>
        <v>0</v>
      </c>
      <c r="G35" s="39"/>
      <c r="H35" s="39"/>
      <c r="I35" s="158">
        <v>0.20999999999999999</v>
      </c>
      <c r="J35" s="157">
        <f>ROUND(((SUM(BE88:BE103))*I35),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ROUND((SUM(BF88:BF103)),  2)</f>
        <v>0</v>
      </c>
      <c r="G36" s="39"/>
      <c r="H36" s="39"/>
      <c r="I36" s="158">
        <v>0.14999999999999999</v>
      </c>
      <c r="J36" s="157">
        <f>ROUND(((SUM(BF88:BF103))*I36),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ROUND((SUM(BG88:BG103)),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ROUND((SUM(BH88:BH103)),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ROUND((SUM(BI88:BI103)),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181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chodníku ul. Jiříkovská, Rumburk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1883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4.11 - Stavební úpravy chodníku SO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Rumburk</v>
      </c>
      <c r="G56" s="41"/>
      <c r="H56" s="41"/>
      <c r="I56" s="33" t="s">
        <v>23</v>
      </c>
      <c r="J56" s="73" t="str">
        <f>IF(J14="","",J14)</f>
        <v>5. 4. 2023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Rumburk</v>
      </c>
      <c r="G58" s="41"/>
      <c r="H58" s="41"/>
      <c r="I58" s="33" t="s">
        <v>32</v>
      </c>
      <c r="J58" s="37" t="str">
        <f>E23</f>
        <v xml:space="preserve">ProProjekt s.r.o.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37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182</v>
      </c>
      <c r="D61" s="172"/>
      <c r="E61" s="172"/>
      <c r="F61" s="172"/>
      <c r="G61" s="172"/>
      <c r="H61" s="172"/>
      <c r="I61" s="172"/>
      <c r="J61" s="173" t="s">
        <v>183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184</v>
      </c>
    </row>
    <row r="64" s="9" customFormat="1" ht="24.96" customHeight="1">
      <c r="A64" s="9"/>
      <c r="B64" s="175"/>
      <c r="C64" s="176"/>
      <c r="D64" s="177" t="s">
        <v>234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235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240</v>
      </c>
      <c r="E66" s="183"/>
      <c r="F66" s="183"/>
      <c r="G66" s="183"/>
      <c r="H66" s="183"/>
      <c r="I66" s="183"/>
      <c r="J66" s="184">
        <f>J94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chodníku ul. Jiříkovská, Rumburk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177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1883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179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4.11 - Stavební úpravy chodníku SO 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Rumburk</v>
      </c>
      <c r="G82" s="41"/>
      <c r="H82" s="41"/>
      <c r="I82" s="33" t="s">
        <v>23</v>
      </c>
      <c r="J82" s="73" t="str">
        <f>IF(J14="","",J14)</f>
        <v>5. 4. 2023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Rumburk</v>
      </c>
      <c r="G84" s="41"/>
      <c r="H84" s="41"/>
      <c r="I84" s="33" t="s">
        <v>32</v>
      </c>
      <c r="J84" s="37" t="str">
        <f>E23</f>
        <v xml:space="preserve">ProProjekt s.r.o.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37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190</v>
      </c>
      <c r="D87" s="189" t="s">
        <v>60</v>
      </c>
      <c r="E87" s="189" t="s">
        <v>56</v>
      </c>
      <c r="F87" s="189" t="s">
        <v>57</v>
      </c>
      <c r="G87" s="189" t="s">
        <v>191</v>
      </c>
      <c r="H87" s="189" t="s">
        <v>192</v>
      </c>
      <c r="I87" s="189" t="s">
        <v>193</v>
      </c>
      <c r="J87" s="189" t="s">
        <v>183</v>
      </c>
      <c r="K87" s="190" t="s">
        <v>194</v>
      </c>
      <c r="L87" s="191"/>
      <c r="M87" s="93" t="s">
        <v>19</v>
      </c>
      <c r="N87" s="94" t="s">
        <v>45</v>
      </c>
      <c r="O87" s="94" t="s">
        <v>195</v>
      </c>
      <c r="P87" s="94" t="s">
        <v>196</v>
      </c>
      <c r="Q87" s="94" t="s">
        <v>197</v>
      </c>
      <c r="R87" s="94" t="s">
        <v>198</v>
      </c>
      <c r="S87" s="94" t="s">
        <v>199</v>
      </c>
      <c r="T87" s="95" t="s">
        <v>200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184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74</v>
      </c>
      <c r="E89" s="200" t="s">
        <v>242</v>
      </c>
      <c r="F89" s="200" t="s">
        <v>243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P90+P94</f>
        <v>0</v>
      </c>
      <c r="Q89" s="205"/>
      <c r="R89" s="206">
        <f>R90+R94</f>
        <v>0</v>
      </c>
      <c r="S89" s="205"/>
      <c r="T89" s="207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74</v>
      </c>
      <c r="AU89" s="209" t="s">
        <v>75</v>
      </c>
      <c r="AY89" s="208" t="s">
        <v>205</v>
      </c>
      <c r="BK89" s="210">
        <f>BK90+BK94</f>
        <v>0</v>
      </c>
    </row>
    <row r="90" s="12" customFormat="1" ht="22.8" customHeight="1">
      <c r="A90" s="12"/>
      <c r="B90" s="197"/>
      <c r="C90" s="198"/>
      <c r="D90" s="199" t="s">
        <v>74</v>
      </c>
      <c r="E90" s="211" t="s">
        <v>79</v>
      </c>
      <c r="F90" s="211" t="s">
        <v>244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SUM(P91:P93)</f>
        <v>0</v>
      </c>
      <c r="Q90" s="205"/>
      <c r="R90" s="206">
        <f>SUM(R91:R93)</f>
        <v>0</v>
      </c>
      <c r="S90" s="205"/>
      <c r="T90" s="207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74</v>
      </c>
      <c r="AU90" s="209" t="s">
        <v>79</v>
      </c>
      <c r="AY90" s="208" t="s">
        <v>205</v>
      </c>
      <c r="BK90" s="210">
        <f>SUM(BK91:BK93)</f>
        <v>0</v>
      </c>
    </row>
    <row r="91" s="2" customFormat="1" ht="24.15" customHeight="1">
      <c r="A91" s="39"/>
      <c r="B91" s="40"/>
      <c r="C91" s="213" t="s">
        <v>79</v>
      </c>
      <c r="D91" s="213" t="s">
        <v>208</v>
      </c>
      <c r="E91" s="214" t="s">
        <v>1912</v>
      </c>
      <c r="F91" s="215" t="s">
        <v>1913</v>
      </c>
      <c r="G91" s="216" t="s">
        <v>301</v>
      </c>
      <c r="H91" s="217">
        <v>140.13999999999999</v>
      </c>
      <c r="I91" s="218"/>
      <c r="J91" s="219">
        <f>ROUND(I91*H91,2)</f>
        <v>0</v>
      </c>
      <c r="K91" s="215" t="s">
        <v>212</v>
      </c>
      <c r="L91" s="45"/>
      <c r="M91" s="220" t="s">
        <v>19</v>
      </c>
      <c r="N91" s="221" t="s">
        <v>46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149</v>
      </c>
      <c r="AT91" s="224" t="s">
        <v>208</v>
      </c>
      <c r="AU91" s="224" t="s">
        <v>83</v>
      </c>
      <c r="AY91" s="18" t="s">
        <v>205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149</v>
      </c>
      <c r="BM91" s="224" t="s">
        <v>2128</v>
      </c>
    </row>
    <row r="92" s="2" customFormat="1">
      <c r="A92" s="39"/>
      <c r="B92" s="40"/>
      <c r="C92" s="41"/>
      <c r="D92" s="226" t="s">
        <v>215</v>
      </c>
      <c r="E92" s="41"/>
      <c r="F92" s="227" t="s">
        <v>1915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215</v>
      </c>
      <c r="AU92" s="18" t="s">
        <v>83</v>
      </c>
    </row>
    <row r="93" s="13" customFormat="1">
      <c r="A93" s="13"/>
      <c r="B93" s="235"/>
      <c r="C93" s="236"/>
      <c r="D93" s="237" t="s">
        <v>250</v>
      </c>
      <c r="E93" s="236"/>
      <c r="F93" s="239" t="s">
        <v>2129</v>
      </c>
      <c r="G93" s="236"/>
      <c r="H93" s="240">
        <v>140.13999999999999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250</v>
      </c>
      <c r="AU93" s="246" t="s">
        <v>83</v>
      </c>
      <c r="AV93" s="13" t="s">
        <v>83</v>
      </c>
      <c r="AW93" s="13" t="s">
        <v>4</v>
      </c>
      <c r="AX93" s="13" t="s">
        <v>79</v>
      </c>
      <c r="AY93" s="246" t="s">
        <v>205</v>
      </c>
    </row>
    <row r="94" s="12" customFormat="1" ht="22.8" customHeight="1">
      <c r="A94" s="12"/>
      <c r="B94" s="197"/>
      <c r="C94" s="198"/>
      <c r="D94" s="199" t="s">
        <v>74</v>
      </c>
      <c r="E94" s="211" t="s">
        <v>416</v>
      </c>
      <c r="F94" s="211" t="s">
        <v>417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SUM(P95:P103)</f>
        <v>0</v>
      </c>
      <c r="Q94" s="205"/>
      <c r="R94" s="206">
        <f>SUM(R95:R103)</f>
        <v>0</v>
      </c>
      <c r="S94" s="205"/>
      <c r="T94" s="20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74</v>
      </c>
      <c r="AU94" s="209" t="s">
        <v>79</v>
      </c>
      <c r="AY94" s="208" t="s">
        <v>205</v>
      </c>
      <c r="BK94" s="210">
        <f>SUM(BK95:BK103)</f>
        <v>0</v>
      </c>
    </row>
    <row r="95" s="2" customFormat="1" ht="24.15" customHeight="1">
      <c r="A95" s="39"/>
      <c r="B95" s="40"/>
      <c r="C95" s="213" t="s">
        <v>83</v>
      </c>
      <c r="D95" s="213" t="s">
        <v>208</v>
      </c>
      <c r="E95" s="214" t="s">
        <v>1917</v>
      </c>
      <c r="F95" s="215" t="s">
        <v>1918</v>
      </c>
      <c r="G95" s="216" t="s">
        <v>301</v>
      </c>
      <c r="H95" s="217">
        <v>423.14299999999997</v>
      </c>
      <c r="I95" s="218"/>
      <c r="J95" s="219">
        <f>ROUND(I95*H95,2)</f>
        <v>0</v>
      </c>
      <c r="K95" s="215" t="s">
        <v>212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149</v>
      </c>
      <c r="AT95" s="224" t="s">
        <v>208</v>
      </c>
      <c r="AU95" s="224" t="s">
        <v>83</v>
      </c>
      <c r="AY95" s="18" t="s">
        <v>205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149</v>
      </c>
      <c r="BM95" s="224" t="s">
        <v>2130</v>
      </c>
    </row>
    <row r="96" s="2" customFormat="1">
      <c r="A96" s="39"/>
      <c r="B96" s="40"/>
      <c r="C96" s="41"/>
      <c r="D96" s="226" t="s">
        <v>215</v>
      </c>
      <c r="E96" s="41"/>
      <c r="F96" s="227" t="s">
        <v>1920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83</v>
      </c>
    </row>
    <row r="97" s="13" customFormat="1">
      <c r="A97" s="13"/>
      <c r="B97" s="235"/>
      <c r="C97" s="236"/>
      <c r="D97" s="237" t="s">
        <v>250</v>
      </c>
      <c r="E97" s="238" t="s">
        <v>19</v>
      </c>
      <c r="F97" s="239" t="s">
        <v>1524</v>
      </c>
      <c r="G97" s="236"/>
      <c r="H97" s="240">
        <v>423.14299999999997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250</v>
      </c>
      <c r="AU97" s="246" t="s">
        <v>83</v>
      </c>
      <c r="AV97" s="13" t="s">
        <v>83</v>
      </c>
      <c r="AW97" s="13" t="s">
        <v>36</v>
      </c>
      <c r="AX97" s="13" t="s">
        <v>79</v>
      </c>
      <c r="AY97" s="246" t="s">
        <v>205</v>
      </c>
    </row>
    <row r="98" s="2" customFormat="1" ht="24.15" customHeight="1">
      <c r="A98" s="39"/>
      <c r="B98" s="40"/>
      <c r="C98" s="213" t="s">
        <v>126</v>
      </c>
      <c r="D98" s="213" t="s">
        <v>208</v>
      </c>
      <c r="E98" s="214" t="s">
        <v>1922</v>
      </c>
      <c r="F98" s="215" t="s">
        <v>1913</v>
      </c>
      <c r="G98" s="216" t="s">
        <v>301</v>
      </c>
      <c r="H98" s="217">
        <v>0.87</v>
      </c>
      <c r="I98" s="218"/>
      <c r="J98" s="219">
        <f>ROUND(I98*H98,2)</f>
        <v>0</v>
      </c>
      <c r="K98" s="215" t="s">
        <v>212</v>
      </c>
      <c r="L98" s="45"/>
      <c r="M98" s="220" t="s">
        <v>19</v>
      </c>
      <c r="N98" s="221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149</v>
      </c>
      <c r="AT98" s="224" t="s">
        <v>208</v>
      </c>
      <c r="AU98" s="224" t="s">
        <v>83</v>
      </c>
      <c r="AY98" s="18" t="s">
        <v>205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149</v>
      </c>
      <c r="BM98" s="224" t="s">
        <v>2131</v>
      </c>
    </row>
    <row r="99" s="2" customFormat="1">
      <c r="A99" s="39"/>
      <c r="B99" s="40"/>
      <c r="C99" s="41"/>
      <c r="D99" s="226" t="s">
        <v>215</v>
      </c>
      <c r="E99" s="41"/>
      <c r="F99" s="227" t="s">
        <v>1924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83</v>
      </c>
    </row>
    <row r="100" s="13" customFormat="1">
      <c r="A100" s="13"/>
      <c r="B100" s="235"/>
      <c r="C100" s="236"/>
      <c r="D100" s="237" t="s">
        <v>250</v>
      </c>
      <c r="E100" s="238" t="s">
        <v>19</v>
      </c>
      <c r="F100" s="239" t="s">
        <v>1520</v>
      </c>
      <c r="G100" s="236"/>
      <c r="H100" s="240">
        <v>0.87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250</v>
      </c>
      <c r="AU100" s="246" t="s">
        <v>83</v>
      </c>
      <c r="AV100" s="13" t="s">
        <v>83</v>
      </c>
      <c r="AW100" s="13" t="s">
        <v>36</v>
      </c>
      <c r="AX100" s="13" t="s">
        <v>79</v>
      </c>
      <c r="AY100" s="246" t="s">
        <v>205</v>
      </c>
    </row>
    <row r="101" s="2" customFormat="1" ht="24.15" customHeight="1">
      <c r="A101" s="39"/>
      <c r="B101" s="40"/>
      <c r="C101" s="213" t="s">
        <v>149</v>
      </c>
      <c r="D101" s="213" t="s">
        <v>208</v>
      </c>
      <c r="E101" s="214" t="s">
        <v>1925</v>
      </c>
      <c r="F101" s="215" t="s">
        <v>1926</v>
      </c>
      <c r="G101" s="216" t="s">
        <v>301</v>
      </c>
      <c r="H101" s="217">
        <v>112.26900000000001</v>
      </c>
      <c r="I101" s="218"/>
      <c r="J101" s="219">
        <f>ROUND(I101*H101,2)</f>
        <v>0</v>
      </c>
      <c r="K101" s="215" t="s">
        <v>212</v>
      </c>
      <c r="L101" s="45"/>
      <c r="M101" s="220" t="s">
        <v>19</v>
      </c>
      <c r="N101" s="221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149</v>
      </c>
      <c r="AT101" s="224" t="s">
        <v>208</v>
      </c>
      <c r="AU101" s="224" t="s">
        <v>83</v>
      </c>
      <c r="AY101" s="18" t="s">
        <v>205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149</v>
      </c>
      <c r="BM101" s="224" t="s">
        <v>2132</v>
      </c>
    </row>
    <row r="102" s="2" customFormat="1">
      <c r="A102" s="39"/>
      <c r="B102" s="40"/>
      <c r="C102" s="41"/>
      <c r="D102" s="226" t="s">
        <v>215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215</v>
      </c>
      <c r="AU102" s="18" t="s">
        <v>83</v>
      </c>
    </row>
    <row r="103" s="13" customFormat="1">
      <c r="A103" s="13"/>
      <c r="B103" s="235"/>
      <c r="C103" s="236"/>
      <c r="D103" s="237" t="s">
        <v>250</v>
      </c>
      <c r="E103" s="238" t="s">
        <v>19</v>
      </c>
      <c r="F103" s="239" t="s">
        <v>1525</v>
      </c>
      <c r="G103" s="236"/>
      <c r="H103" s="240">
        <v>112.26900000000001</v>
      </c>
      <c r="I103" s="241"/>
      <c r="J103" s="236"/>
      <c r="K103" s="236"/>
      <c r="L103" s="242"/>
      <c r="M103" s="283"/>
      <c r="N103" s="284"/>
      <c r="O103" s="284"/>
      <c r="P103" s="284"/>
      <c r="Q103" s="284"/>
      <c r="R103" s="284"/>
      <c r="S103" s="284"/>
      <c r="T103" s="2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250</v>
      </c>
      <c r="AU103" s="246" t="s">
        <v>83</v>
      </c>
      <c r="AV103" s="13" t="s">
        <v>83</v>
      </c>
      <c r="AW103" s="13" t="s">
        <v>36</v>
      </c>
      <c r="AX103" s="13" t="s">
        <v>79</v>
      </c>
      <c r="AY103" s="246" t="s">
        <v>205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vn6PLgYJsUl9LNgz1J1Sqs7KKfvzyrQCI0RhSZvQGrv8CDo9pui70wRBZi+Z7AarjP6syY6bIWVCJ+ZsT68dnQ==" hashValue="fVlhmJN4YaFXN6xtQwdIRBgJRiQiNjFCd4tNDdhbkq5fXYsU68L9EnlLWOOEFKdMn+I1xgBPDvGSgtkUKnUsKA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171201231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2133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2134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2135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2136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2137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2138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2139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2140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2141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2142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2143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2144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2145</v>
      </c>
      <c r="F19" s="297" t="s">
        <v>2146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2147</v>
      </c>
      <c r="F20" s="297" t="s">
        <v>2148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2149</v>
      </c>
      <c r="F21" s="297" t="s">
        <v>86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2150</v>
      </c>
      <c r="F22" s="297" t="s">
        <v>2151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87</v>
      </c>
      <c r="F23" s="297" t="s">
        <v>2152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2153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2154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2155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2156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2157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2158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2159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2160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2161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190</v>
      </c>
      <c r="F36" s="297"/>
      <c r="G36" s="297" t="s">
        <v>2162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2163</v>
      </c>
      <c r="F37" s="297"/>
      <c r="G37" s="297" t="s">
        <v>2164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2165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2166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191</v>
      </c>
      <c r="F40" s="297"/>
      <c r="G40" s="297" t="s">
        <v>2167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192</v>
      </c>
      <c r="F41" s="297"/>
      <c r="G41" s="297" t="s">
        <v>2168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2169</v>
      </c>
      <c r="F42" s="297"/>
      <c r="G42" s="297" t="s">
        <v>2170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2171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2172</v>
      </c>
      <c r="F44" s="297"/>
      <c r="G44" s="297" t="s">
        <v>2173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194</v>
      </c>
      <c r="F45" s="297"/>
      <c r="G45" s="297" t="s">
        <v>2174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2175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2176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2177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2178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2179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2180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2181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2182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2183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2184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2185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2186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2187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2188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2189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2190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2191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2192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2193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2194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2195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2196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2197</v>
      </c>
      <c r="D76" s="315"/>
      <c r="E76" s="315"/>
      <c r="F76" s="315" t="s">
        <v>2198</v>
      </c>
      <c r="G76" s="316"/>
      <c r="H76" s="315" t="s">
        <v>57</v>
      </c>
      <c r="I76" s="315" t="s">
        <v>60</v>
      </c>
      <c r="J76" s="315" t="s">
        <v>2199</v>
      </c>
      <c r="K76" s="314"/>
    </row>
    <row r="77" s="1" customFormat="1" ht="17.25" customHeight="1">
      <c r="B77" s="312"/>
      <c r="C77" s="317" t="s">
        <v>2200</v>
      </c>
      <c r="D77" s="317"/>
      <c r="E77" s="317"/>
      <c r="F77" s="318" t="s">
        <v>2201</v>
      </c>
      <c r="G77" s="319"/>
      <c r="H77" s="317"/>
      <c r="I77" s="317"/>
      <c r="J77" s="317" t="s">
        <v>2202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2203</v>
      </c>
      <c r="G79" s="324"/>
      <c r="H79" s="300" t="s">
        <v>2204</v>
      </c>
      <c r="I79" s="300" t="s">
        <v>2205</v>
      </c>
      <c r="J79" s="300">
        <v>20</v>
      </c>
      <c r="K79" s="314"/>
    </row>
    <row r="80" s="1" customFormat="1" ht="15" customHeight="1">
      <c r="B80" s="312"/>
      <c r="C80" s="300" t="s">
        <v>2206</v>
      </c>
      <c r="D80" s="300"/>
      <c r="E80" s="300"/>
      <c r="F80" s="323" t="s">
        <v>2203</v>
      </c>
      <c r="G80" s="324"/>
      <c r="H80" s="300" t="s">
        <v>2207</v>
      </c>
      <c r="I80" s="300" t="s">
        <v>2205</v>
      </c>
      <c r="J80" s="300">
        <v>120</v>
      </c>
      <c r="K80" s="314"/>
    </row>
    <row r="81" s="1" customFormat="1" ht="15" customHeight="1">
      <c r="B81" s="325"/>
      <c r="C81" s="300" t="s">
        <v>2208</v>
      </c>
      <c r="D81" s="300"/>
      <c r="E81" s="300"/>
      <c r="F81" s="323" t="s">
        <v>2209</v>
      </c>
      <c r="G81" s="324"/>
      <c r="H81" s="300" t="s">
        <v>2210</v>
      </c>
      <c r="I81" s="300" t="s">
        <v>2205</v>
      </c>
      <c r="J81" s="300">
        <v>50</v>
      </c>
      <c r="K81" s="314"/>
    </row>
    <row r="82" s="1" customFormat="1" ht="15" customHeight="1">
      <c r="B82" s="325"/>
      <c r="C82" s="300" t="s">
        <v>2211</v>
      </c>
      <c r="D82" s="300"/>
      <c r="E82" s="300"/>
      <c r="F82" s="323" t="s">
        <v>2203</v>
      </c>
      <c r="G82" s="324"/>
      <c r="H82" s="300" t="s">
        <v>2212</v>
      </c>
      <c r="I82" s="300" t="s">
        <v>2213</v>
      </c>
      <c r="J82" s="300"/>
      <c r="K82" s="314"/>
    </row>
    <row r="83" s="1" customFormat="1" ht="15" customHeight="1">
      <c r="B83" s="325"/>
      <c r="C83" s="326" t="s">
        <v>2214</v>
      </c>
      <c r="D83" s="326"/>
      <c r="E83" s="326"/>
      <c r="F83" s="327" t="s">
        <v>2209</v>
      </c>
      <c r="G83" s="326"/>
      <c r="H83" s="326" t="s">
        <v>2215</v>
      </c>
      <c r="I83" s="326" t="s">
        <v>2205</v>
      </c>
      <c r="J83" s="326">
        <v>15</v>
      </c>
      <c r="K83" s="314"/>
    </row>
    <row r="84" s="1" customFormat="1" ht="15" customHeight="1">
      <c r="B84" s="325"/>
      <c r="C84" s="326" t="s">
        <v>2216</v>
      </c>
      <c r="D84" s="326"/>
      <c r="E84" s="326"/>
      <c r="F84" s="327" t="s">
        <v>2209</v>
      </c>
      <c r="G84" s="326"/>
      <c r="H84" s="326" t="s">
        <v>2217</v>
      </c>
      <c r="I84" s="326" t="s">
        <v>2205</v>
      </c>
      <c r="J84" s="326">
        <v>15</v>
      </c>
      <c r="K84" s="314"/>
    </row>
    <row r="85" s="1" customFormat="1" ht="15" customHeight="1">
      <c r="B85" s="325"/>
      <c r="C85" s="326" t="s">
        <v>2218</v>
      </c>
      <c r="D85" s="326"/>
      <c r="E85" s="326"/>
      <c r="F85" s="327" t="s">
        <v>2209</v>
      </c>
      <c r="G85" s="326"/>
      <c r="H85" s="326" t="s">
        <v>2219</v>
      </c>
      <c r="I85" s="326" t="s">
        <v>2205</v>
      </c>
      <c r="J85" s="326">
        <v>20</v>
      </c>
      <c r="K85" s="314"/>
    </row>
    <row r="86" s="1" customFormat="1" ht="15" customHeight="1">
      <c r="B86" s="325"/>
      <c r="C86" s="326" t="s">
        <v>2220</v>
      </c>
      <c r="D86" s="326"/>
      <c r="E86" s="326"/>
      <c r="F86" s="327" t="s">
        <v>2209</v>
      </c>
      <c r="G86" s="326"/>
      <c r="H86" s="326" t="s">
        <v>2221</v>
      </c>
      <c r="I86" s="326" t="s">
        <v>2205</v>
      </c>
      <c r="J86" s="326">
        <v>20</v>
      </c>
      <c r="K86" s="314"/>
    </row>
    <row r="87" s="1" customFormat="1" ht="15" customHeight="1">
      <c r="B87" s="325"/>
      <c r="C87" s="300" t="s">
        <v>2222</v>
      </c>
      <c r="D87" s="300"/>
      <c r="E87" s="300"/>
      <c r="F87" s="323" t="s">
        <v>2209</v>
      </c>
      <c r="G87" s="324"/>
      <c r="H87" s="300" t="s">
        <v>2223</v>
      </c>
      <c r="I87" s="300" t="s">
        <v>2205</v>
      </c>
      <c r="J87" s="300">
        <v>50</v>
      </c>
      <c r="K87" s="314"/>
    </row>
    <row r="88" s="1" customFormat="1" ht="15" customHeight="1">
      <c r="B88" s="325"/>
      <c r="C88" s="300" t="s">
        <v>2224</v>
      </c>
      <c r="D88" s="300"/>
      <c r="E88" s="300"/>
      <c r="F88" s="323" t="s">
        <v>2209</v>
      </c>
      <c r="G88" s="324"/>
      <c r="H88" s="300" t="s">
        <v>2225</v>
      </c>
      <c r="I88" s="300" t="s">
        <v>2205</v>
      </c>
      <c r="J88" s="300">
        <v>20</v>
      </c>
      <c r="K88" s="314"/>
    </row>
    <row r="89" s="1" customFormat="1" ht="15" customHeight="1">
      <c r="B89" s="325"/>
      <c r="C89" s="300" t="s">
        <v>2226</v>
      </c>
      <c r="D89" s="300"/>
      <c r="E89" s="300"/>
      <c r="F89" s="323" t="s">
        <v>2209</v>
      </c>
      <c r="G89" s="324"/>
      <c r="H89" s="300" t="s">
        <v>2227</v>
      </c>
      <c r="I89" s="300" t="s">
        <v>2205</v>
      </c>
      <c r="J89" s="300">
        <v>20</v>
      </c>
      <c r="K89" s="314"/>
    </row>
    <row r="90" s="1" customFormat="1" ht="15" customHeight="1">
      <c r="B90" s="325"/>
      <c r="C90" s="300" t="s">
        <v>2228</v>
      </c>
      <c r="D90" s="300"/>
      <c r="E90" s="300"/>
      <c r="F90" s="323" t="s">
        <v>2209</v>
      </c>
      <c r="G90" s="324"/>
      <c r="H90" s="300" t="s">
        <v>2229</v>
      </c>
      <c r="I90" s="300" t="s">
        <v>2205</v>
      </c>
      <c r="J90" s="300">
        <v>50</v>
      </c>
      <c r="K90" s="314"/>
    </row>
    <row r="91" s="1" customFormat="1" ht="15" customHeight="1">
      <c r="B91" s="325"/>
      <c r="C91" s="300" t="s">
        <v>2230</v>
      </c>
      <c r="D91" s="300"/>
      <c r="E91" s="300"/>
      <c r="F91" s="323" t="s">
        <v>2209</v>
      </c>
      <c r="G91" s="324"/>
      <c r="H91" s="300" t="s">
        <v>2230</v>
      </c>
      <c r="I91" s="300" t="s">
        <v>2205</v>
      </c>
      <c r="J91" s="300">
        <v>50</v>
      </c>
      <c r="K91" s="314"/>
    </row>
    <row r="92" s="1" customFormat="1" ht="15" customHeight="1">
      <c r="B92" s="325"/>
      <c r="C92" s="300" t="s">
        <v>2231</v>
      </c>
      <c r="D92" s="300"/>
      <c r="E92" s="300"/>
      <c r="F92" s="323" t="s">
        <v>2209</v>
      </c>
      <c r="G92" s="324"/>
      <c r="H92" s="300" t="s">
        <v>2232</v>
      </c>
      <c r="I92" s="300" t="s">
        <v>2205</v>
      </c>
      <c r="J92" s="300">
        <v>255</v>
      </c>
      <c r="K92" s="314"/>
    </row>
    <row r="93" s="1" customFormat="1" ht="15" customHeight="1">
      <c r="B93" s="325"/>
      <c r="C93" s="300" t="s">
        <v>2233</v>
      </c>
      <c r="D93" s="300"/>
      <c r="E93" s="300"/>
      <c r="F93" s="323" t="s">
        <v>2203</v>
      </c>
      <c r="G93" s="324"/>
      <c r="H93" s="300" t="s">
        <v>2234</v>
      </c>
      <c r="I93" s="300" t="s">
        <v>2235</v>
      </c>
      <c r="J93" s="300"/>
      <c r="K93" s="314"/>
    </row>
    <row r="94" s="1" customFormat="1" ht="15" customHeight="1">
      <c r="B94" s="325"/>
      <c r="C94" s="300" t="s">
        <v>2236</v>
      </c>
      <c r="D94" s="300"/>
      <c r="E94" s="300"/>
      <c r="F94" s="323" t="s">
        <v>2203</v>
      </c>
      <c r="G94" s="324"/>
      <c r="H94" s="300" t="s">
        <v>2237</v>
      </c>
      <c r="I94" s="300" t="s">
        <v>2238</v>
      </c>
      <c r="J94" s="300"/>
      <c r="K94" s="314"/>
    </row>
    <row r="95" s="1" customFormat="1" ht="15" customHeight="1">
      <c r="B95" s="325"/>
      <c r="C95" s="300" t="s">
        <v>2239</v>
      </c>
      <c r="D95" s="300"/>
      <c r="E95" s="300"/>
      <c r="F95" s="323" t="s">
        <v>2203</v>
      </c>
      <c r="G95" s="324"/>
      <c r="H95" s="300" t="s">
        <v>2239</v>
      </c>
      <c r="I95" s="300" t="s">
        <v>2238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2203</v>
      </c>
      <c r="G96" s="324"/>
      <c r="H96" s="300" t="s">
        <v>2240</v>
      </c>
      <c r="I96" s="300" t="s">
        <v>2238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2203</v>
      </c>
      <c r="G97" s="324"/>
      <c r="H97" s="300" t="s">
        <v>2241</v>
      </c>
      <c r="I97" s="300" t="s">
        <v>2238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2242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2197</v>
      </c>
      <c r="D103" s="315"/>
      <c r="E103" s="315"/>
      <c r="F103" s="315" t="s">
        <v>2198</v>
      </c>
      <c r="G103" s="316"/>
      <c r="H103" s="315" t="s">
        <v>57</v>
      </c>
      <c r="I103" s="315" t="s">
        <v>60</v>
      </c>
      <c r="J103" s="315" t="s">
        <v>2199</v>
      </c>
      <c r="K103" s="314"/>
    </row>
    <row r="104" s="1" customFormat="1" ht="17.25" customHeight="1">
      <c r="B104" s="312"/>
      <c r="C104" s="317" t="s">
        <v>2200</v>
      </c>
      <c r="D104" s="317"/>
      <c r="E104" s="317"/>
      <c r="F104" s="318" t="s">
        <v>2201</v>
      </c>
      <c r="G104" s="319"/>
      <c r="H104" s="317"/>
      <c r="I104" s="317"/>
      <c r="J104" s="317" t="s">
        <v>2202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2203</v>
      </c>
      <c r="G106" s="300"/>
      <c r="H106" s="300" t="s">
        <v>2243</v>
      </c>
      <c r="I106" s="300" t="s">
        <v>2205</v>
      </c>
      <c r="J106" s="300">
        <v>20</v>
      </c>
      <c r="K106" s="314"/>
    </row>
    <row r="107" s="1" customFormat="1" ht="15" customHeight="1">
      <c r="B107" s="312"/>
      <c r="C107" s="300" t="s">
        <v>2206</v>
      </c>
      <c r="D107" s="300"/>
      <c r="E107" s="300"/>
      <c r="F107" s="323" t="s">
        <v>2203</v>
      </c>
      <c r="G107" s="300"/>
      <c r="H107" s="300" t="s">
        <v>2243</v>
      </c>
      <c r="I107" s="300" t="s">
        <v>2205</v>
      </c>
      <c r="J107" s="300">
        <v>120</v>
      </c>
      <c r="K107" s="314"/>
    </row>
    <row r="108" s="1" customFormat="1" ht="15" customHeight="1">
      <c r="B108" s="325"/>
      <c r="C108" s="300" t="s">
        <v>2208</v>
      </c>
      <c r="D108" s="300"/>
      <c r="E108" s="300"/>
      <c r="F108" s="323" t="s">
        <v>2209</v>
      </c>
      <c r="G108" s="300"/>
      <c r="H108" s="300" t="s">
        <v>2243</v>
      </c>
      <c r="I108" s="300" t="s">
        <v>2205</v>
      </c>
      <c r="J108" s="300">
        <v>50</v>
      </c>
      <c r="K108" s="314"/>
    </row>
    <row r="109" s="1" customFormat="1" ht="15" customHeight="1">
      <c r="B109" s="325"/>
      <c r="C109" s="300" t="s">
        <v>2211</v>
      </c>
      <c r="D109" s="300"/>
      <c r="E109" s="300"/>
      <c r="F109" s="323" t="s">
        <v>2203</v>
      </c>
      <c r="G109" s="300"/>
      <c r="H109" s="300" t="s">
        <v>2243</v>
      </c>
      <c r="I109" s="300" t="s">
        <v>2213</v>
      </c>
      <c r="J109" s="300"/>
      <c r="K109" s="314"/>
    </row>
    <row r="110" s="1" customFormat="1" ht="15" customHeight="1">
      <c r="B110" s="325"/>
      <c r="C110" s="300" t="s">
        <v>2222</v>
      </c>
      <c r="D110" s="300"/>
      <c r="E110" s="300"/>
      <c r="F110" s="323" t="s">
        <v>2209</v>
      </c>
      <c r="G110" s="300"/>
      <c r="H110" s="300" t="s">
        <v>2243</v>
      </c>
      <c r="I110" s="300" t="s">
        <v>2205</v>
      </c>
      <c r="J110" s="300">
        <v>50</v>
      </c>
      <c r="K110" s="314"/>
    </row>
    <row r="111" s="1" customFormat="1" ht="15" customHeight="1">
      <c r="B111" s="325"/>
      <c r="C111" s="300" t="s">
        <v>2230</v>
      </c>
      <c r="D111" s="300"/>
      <c r="E111" s="300"/>
      <c r="F111" s="323" t="s">
        <v>2209</v>
      </c>
      <c r="G111" s="300"/>
      <c r="H111" s="300" t="s">
        <v>2243</v>
      </c>
      <c r="I111" s="300" t="s">
        <v>2205</v>
      </c>
      <c r="J111" s="300">
        <v>50</v>
      </c>
      <c r="K111" s="314"/>
    </row>
    <row r="112" s="1" customFormat="1" ht="15" customHeight="1">
      <c r="B112" s="325"/>
      <c r="C112" s="300" t="s">
        <v>2228</v>
      </c>
      <c r="D112" s="300"/>
      <c r="E112" s="300"/>
      <c r="F112" s="323" t="s">
        <v>2209</v>
      </c>
      <c r="G112" s="300"/>
      <c r="H112" s="300" t="s">
        <v>2243</v>
      </c>
      <c r="I112" s="300" t="s">
        <v>2205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2203</v>
      </c>
      <c r="G113" s="300"/>
      <c r="H113" s="300" t="s">
        <v>2244</v>
      </c>
      <c r="I113" s="300" t="s">
        <v>2205</v>
      </c>
      <c r="J113" s="300">
        <v>20</v>
      </c>
      <c r="K113" s="314"/>
    </row>
    <row r="114" s="1" customFormat="1" ht="15" customHeight="1">
      <c r="B114" s="325"/>
      <c r="C114" s="300" t="s">
        <v>2245</v>
      </c>
      <c r="D114" s="300"/>
      <c r="E114" s="300"/>
      <c r="F114" s="323" t="s">
        <v>2203</v>
      </c>
      <c r="G114" s="300"/>
      <c r="H114" s="300" t="s">
        <v>2246</v>
      </c>
      <c r="I114" s="300" t="s">
        <v>2205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2203</v>
      </c>
      <c r="G115" s="300"/>
      <c r="H115" s="300" t="s">
        <v>2247</v>
      </c>
      <c r="I115" s="300" t="s">
        <v>2238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2203</v>
      </c>
      <c r="G116" s="300"/>
      <c r="H116" s="300" t="s">
        <v>2248</v>
      </c>
      <c r="I116" s="300" t="s">
        <v>2238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2203</v>
      </c>
      <c r="G117" s="300"/>
      <c r="H117" s="300" t="s">
        <v>2249</v>
      </c>
      <c r="I117" s="300" t="s">
        <v>2250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2251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2197</v>
      </c>
      <c r="D123" s="315"/>
      <c r="E123" s="315"/>
      <c r="F123" s="315" t="s">
        <v>2198</v>
      </c>
      <c r="G123" s="316"/>
      <c r="H123" s="315" t="s">
        <v>57</v>
      </c>
      <c r="I123" s="315" t="s">
        <v>60</v>
      </c>
      <c r="J123" s="315" t="s">
        <v>2199</v>
      </c>
      <c r="K123" s="344"/>
    </row>
    <row r="124" s="1" customFormat="1" ht="17.25" customHeight="1">
      <c r="B124" s="343"/>
      <c r="C124" s="317" t="s">
        <v>2200</v>
      </c>
      <c r="D124" s="317"/>
      <c r="E124" s="317"/>
      <c r="F124" s="318" t="s">
        <v>2201</v>
      </c>
      <c r="G124" s="319"/>
      <c r="H124" s="317"/>
      <c r="I124" s="317"/>
      <c r="J124" s="317" t="s">
        <v>2202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2206</v>
      </c>
      <c r="D126" s="322"/>
      <c r="E126" s="322"/>
      <c r="F126" s="323" t="s">
        <v>2203</v>
      </c>
      <c r="G126" s="300"/>
      <c r="H126" s="300" t="s">
        <v>2243</v>
      </c>
      <c r="I126" s="300" t="s">
        <v>2205</v>
      </c>
      <c r="J126" s="300">
        <v>120</v>
      </c>
      <c r="K126" s="348"/>
    </row>
    <row r="127" s="1" customFormat="1" ht="15" customHeight="1">
      <c r="B127" s="345"/>
      <c r="C127" s="300" t="s">
        <v>2252</v>
      </c>
      <c r="D127" s="300"/>
      <c r="E127" s="300"/>
      <c r="F127" s="323" t="s">
        <v>2203</v>
      </c>
      <c r="G127" s="300"/>
      <c r="H127" s="300" t="s">
        <v>2253</v>
      </c>
      <c r="I127" s="300" t="s">
        <v>2205</v>
      </c>
      <c r="J127" s="300" t="s">
        <v>2254</v>
      </c>
      <c r="K127" s="348"/>
    </row>
    <row r="128" s="1" customFormat="1" ht="15" customHeight="1">
      <c r="B128" s="345"/>
      <c r="C128" s="300" t="s">
        <v>87</v>
      </c>
      <c r="D128" s="300"/>
      <c r="E128" s="300"/>
      <c r="F128" s="323" t="s">
        <v>2203</v>
      </c>
      <c r="G128" s="300"/>
      <c r="H128" s="300" t="s">
        <v>2255</v>
      </c>
      <c r="I128" s="300" t="s">
        <v>2205</v>
      </c>
      <c r="J128" s="300" t="s">
        <v>2254</v>
      </c>
      <c r="K128" s="348"/>
    </row>
    <row r="129" s="1" customFormat="1" ht="15" customHeight="1">
      <c r="B129" s="345"/>
      <c r="C129" s="300" t="s">
        <v>2214</v>
      </c>
      <c r="D129" s="300"/>
      <c r="E129" s="300"/>
      <c r="F129" s="323" t="s">
        <v>2209</v>
      </c>
      <c r="G129" s="300"/>
      <c r="H129" s="300" t="s">
        <v>2215</v>
      </c>
      <c r="I129" s="300" t="s">
        <v>2205</v>
      </c>
      <c r="J129" s="300">
        <v>15</v>
      </c>
      <c r="K129" s="348"/>
    </row>
    <row r="130" s="1" customFormat="1" ht="15" customHeight="1">
      <c r="B130" s="345"/>
      <c r="C130" s="326" t="s">
        <v>2216</v>
      </c>
      <c r="D130" s="326"/>
      <c r="E130" s="326"/>
      <c r="F130" s="327" t="s">
        <v>2209</v>
      </c>
      <c r="G130" s="326"/>
      <c r="H130" s="326" t="s">
        <v>2217</v>
      </c>
      <c r="I130" s="326" t="s">
        <v>2205</v>
      </c>
      <c r="J130" s="326">
        <v>15</v>
      </c>
      <c r="K130" s="348"/>
    </row>
    <row r="131" s="1" customFormat="1" ht="15" customHeight="1">
      <c r="B131" s="345"/>
      <c r="C131" s="326" t="s">
        <v>2218</v>
      </c>
      <c r="D131" s="326"/>
      <c r="E131" s="326"/>
      <c r="F131" s="327" t="s">
        <v>2209</v>
      </c>
      <c r="G131" s="326"/>
      <c r="H131" s="326" t="s">
        <v>2219</v>
      </c>
      <c r="I131" s="326" t="s">
        <v>2205</v>
      </c>
      <c r="J131" s="326">
        <v>20</v>
      </c>
      <c r="K131" s="348"/>
    </row>
    <row r="132" s="1" customFormat="1" ht="15" customHeight="1">
      <c r="B132" s="345"/>
      <c r="C132" s="326" t="s">
        <v>2220</v>
      </c>
      <c r="D132" s="326"/>
      <c r="E132" s="326"/>
      <c r="F132" s="327" t="s">
        <v>2209</v>
      </c>
      <c r="G132" s="326"/>
      <c r="H132" s="326" t="s">
        <v>2221</v>
      </c>
      <c r="I132" s="326" t="s">
        <v>2205</v>
      </c>
      <c r="J132" s="326">
        <v>20</v>
      </c>
      <c r="K132" s="348"/>
    </row>
    <row r="133" s="1" customFormat="1" ht="15" customHeight="1">
      <c r="B133" s="345"/>
      <c r="C133" s="300" t="s">
        <v>2208</v>
      </c>
      <c r="D133" s="300"/>
      <c r="E133" s="300"/>
      <c r="F133" s="323" t="s">
        <v>2209</v>
      </c>
      <c r="G133" s="300"/>
      <c r="H133" s="300" t="s">
        <v>2243</v>
      </c>
      <c r="I133" s="300" t="s">
        <v>2205</v>
      </c>
      <c r="J133" s="300">
        <v>50</v>
      </c>
      <c r="K133" s="348"/>
    </row>
    <row r="134" s="1" customFormat="1" ht="15" customHeight="1">
      <c r="B134" s="345"/>
      <c r="C134" s="300" t="s">
        <v>2222</v>
      </c>
      <c r="D134" s="300"/>
      <c r="E134" s="300"/>
      <c r="F134" s="323" t="s">
        <v>2209</v>
      </c>
      <c r="G134" s="300"/>
      <c r="H134" s="300" t="s">
        <v>2243</v>
      </c>
      <c r="I134" s="300" t="s">
        <v>2205</v>
      </c>
      <c r="J134" s="300">
        <v>50</v>
      </c>
      <c r="K134" s="348"/>
    </row>
    <row r="135" s="1" customFormat="1" ht="15" customHeight="1">
      <c r="B135" s="345"/>
      <c r="C135" s="300" t="s">
        <v>2228</v>
      </c>
      <c r="D135" s="300"/>
      <c r="E135" s="300"/>
      <c r="F135" s="323" t="s">
        <v>2209</v>
      </c>
      <c r="G135" s="300"/>
      <c r="H135" s="300" t="s">
        <v>2243</v>
      </c>
      <c r="I135" s="300" t="s">
        <v>2205</v>
      </c>
      <c r="J135" s="300">
        <v>50</v>
      </c>
      <c r="K135" s="348"/>
    </row>
    <row r="136" s="1" customFormat="1" ht="15" customHeight="1">
      <c r="B136" s="345"/>
      <c r="C136" s="300" t="s">
        <v>2230</v>
      </c>
      <c r="D136" s="300"/>
      <c r="E136" s="300"/>
      <c r="F136" s="323" t="s">
        <v>2209</v>
      </c>
      <c r="G136" s="300"/>
      <c r="H136" s="300" t="s">
        <v>2243</v>
      </c>
      <c r="I136" s="300" t="s">
        <v>2205</v>
      </c>
      <c r="J136" s="300">
        <v>50</v>
      </c>
      <c r="K136" s="348"/>
    </row>
    <row r="137" s="1" customFormat="1" ht="15" customHeight="1">
      <c r="B137" s="345"/>
      <c r="C137" s="300" t="s">
        <v>2231</v>
      </c>
      <c r="D137" s="300"/>
      <c r="E137" s="300"/>
      <c r="F137" s="323" t="s">
        <v>2209</v>
      </c>
      <c r="G137" s="300"/>
      <c r="H137" s="300" t="s">
        <v>2256</v>
      </c>
      <c r="I137" s="300" t="s">
        <v>2205</v>
      </c>
      <c r="J137" s="300">
        <v>255</v>
      </c>
      <c r="K137" s="348"/>
    </row>
    <row r="138" s="1" customFormat="1" ht="15" customHeight="1">
      <c r="B138" s="345"/>
      <c r="C138" s="300" t="s">
        <v>2233</v>
      </c>
      <c r="D138" s="300"/>
      <c r="E138" s="300"/>
      <c r="F138" s="323" t="s">
        <v>2203</v>
      </c>
      <c r="G138" s="300"/>
      <c r="H138" s="300" t="s">
        <v>2257</v>
      </c>
      <c r="I138" s="300" t="s">
        <v>2235</v>
      </c>
      <c r="J138" s="300"/>
      <c r="K138" s="348"/>
    </row>
    <row r="139" s="1" customFormat="1" ht="15" customHeight="1">
      <c r="B139" s="345"/>
      <c r="C139" s="300" t="s">
        <v>2236</v>
      </c>
      <c r="D139" s="300"/>
      <c r="E139" s="300"/>
      <c r="F139" s="323" t="s">
        <v>2203</v>
      </c>
      <c r="G139" s="300"/>
      <c r="H139" s="300" t="s">
        <v>2258</v>
      </c>
      <c r="I139" s="300" t="s">
        <v>2238</v>
      </c>
      <c r="J139" s="300"/>
      <c r="K139" s="348"/>
    </row>
    <row r="140" s="1" customFormat="1" ht="15" customHeight="1">
      <c r="B140" s="345"/>
      <c r="C140" s="300" t="s">
        <v>2239</v>
      </c>
      <c r="D140" s="300"/>
      <c r="E140" s="300"/>
      <c r="F140" s="323" t="s">
        <v>2203</v>
      </c>
      <c r="G140" s="300"/>
      <c r="H140" s="300" t="s">
        <v>2239</v>
      </c>
      <c r="I140" s="300" t="s">
        <v>2238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2203</v>
      </c>
      <c r="G141" s="300"/>
      <c r="H141" s="300" t="s">
        <v>2259</v>
      </c>
      <c r="I141" s="300" t="s">
        <v>2238</v>
      </c>
      <c r="J141" s="300"/>
      <c r="K141" s="348"/>
    </row>
    <row r="142" s="1" customFormat="1" ht="15" customHeight="1">
      <c r="B142" s="345"/>
      <c r="C142" s="300" t="s">
        <v>2260</v>
      </c>
      <c r="D142" s="300"/>
      <c r="E142" s="300"/>
      <c r="F142" s="323" t="s">
        <v>2203</v>
      </c>
      <c r="G142" s="300"/>
      <c r="H142" s="300" t="s">
        <v>2261</v>
      </c>
      <c r="I142" s="300" t="s">
        <v>2238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2262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2197</v>
      </c>
      <c r="D148" s="315"/>
      <c r="E148" s="315"/>
      <c r="F148" s="315" t="s">
        <v>2198</v>
      </c>
      <c r="G148" s="316"/>
      <c r="H148" s="315" t="s">
        <v>57</v>
      </c>
      <c r="I148" s="315" t="s">
        <v>60</v>
      </c>
      <c r="J148" s="315" t="s">
        <v>2199</v>
      </c>
      <c r="K148" s="314"/>
    </row>
    <row r="149" s="1" customFormat="1" ht="17.25" customHeight="1">
      <c r="B149" s="312"/>
      <c r="C149" s="317" t="s">
        <v>2200</v>
      </c>
      <c r="D149" s="317"/>
      <c r="E149" s="317"/>
      <c r="F149" s="318" t="s">
        <v>2201</v>
      </c>
      <c r="G149" s="319"/>
      <c r="H149" s="317"/>
      <c r="I149" s="317"/>
      <c r="J149" s="317" t="s">
        <v>2202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2206</v>
      </c>
      <c r="D151" s="300"/>
      <c r="E151" s="300"/>
      <c r="F151" s="353" t="s">
        <v>2203</v>
      </c>
      <c r="G151" s="300"/>
      <c r="H151" s="352" t="s">
        <v>2243</v>
      </c>
      <c r="I151" s="352" t="s">
        <v>2205</v>
      </c>
      <c r="J151" s="352">
        <v>120</v>
      </c>
      <c r="K151" s="348"/>
    </row>
    <row r="152" s="1" customFormat="1" ht="15" customHeight="1">
      <c r="B152" s="325"/>
      <c r="C152" s="352" t="s">
        <v>2252</v>
      </c>
      <c r="D152" s="300"/>
      <c r="E152" s="300"/>
      <c r="F152" s="353" t="s">
        <v>2203</v>
      </c>
      <c r="G152" s="300"/>
      <c r="H152" s="352" t="s">
        <v>2263</v>
      </c>
      <c r="I152" s="352" t="s">
        <v>2205</v>
      </c>
      <c r="J152" s="352" t="s">
        <v>2254</v>
      </c>
      <c r="K152" s="348"/>
    </row>
    <row r="153" s="1" customFormat="1" ht="15" customHeight="1">
      <c r="B153" s="325"/>
      <c r="C153" s="352" t="s">
        <v>87</v>
      </c>
      <c r="D153" s="300"/>
      <c r="E153" s="300"/>
      <c r="F153" s="353" t="s">
        <v>2203</v>
      </c>
      <c r="G153" s="300"/>
      <c r="H153" s="352" t="s">
        <v>2264</v>
      </c>
      <c r="I153" s="352" t="s">
        <v>2205</v>
      </c>
      <c r="J153" s="352" t="s">
        <v>2254</v>
      </c>
      <c r="K153" s="348"/>
    </row>
    <row r="154" s="1" customFormat="1" ht="15" customHeight="1">
      <c r="B154" s="325"/>
      <c r="C154" s="352" t="s">
        <v>2208</v>
      </c>
      <c r="D154" s="300"/>
      <c r="E154" s="300"/>
      <c r="F154" s="353" t="s">
        <v>2209</v>
      </c>
      <c r="G154" s="300"/>
      <c r="H154" s="352" t="s">
        <v>2243</v>
      </c>
      <c r="I154" s="352" t="s">
        <v>2205</v>
      </c>
      <c r="J154" s="352">
        <v>50</v>
      </c>
      <c r="K154" s="348"/>
    </row>
    <row r="155" s="1" customFormat="1" ht="15" customHeight="1">
      <c r="B155" s="325"/>
      <c r="C155" s="352" t="s">
        <v>2211</v>
      </c>
      <c r="D155" s="300"/>
      <c r="E155" s="300"/>
      <c r="F155" s="353" t="s">
        <v>2203</v>
      </c>
      <c r="G155" s="300"/>
      <c r="H155" s="352" t="s">
        <v>2243</v>
      </c>
      <c r="I155" s="352" t="s">
        <v>2213</v>
      </c>
      <c r="J155" s="352"/>
      <c r="K155" s="348"/>
    </row>
    <row r="156" s="1" customFormat="1" ht="15" customHeight="1">
      <c r="B156" s="325"/>
      <c r="C156" s="352" t="s">
        <v>2222</v>
      </c>
      <c r="D156" s="300"/>
      <c r="E156" s="300"/>
      <c r="F156" s="353" t="s">
        <v>2209</v>
      </c>
      <c r="G156" s="300"/>
      <c r="H156" s="352" t="s">
        <v>2243</v>
      </c>
      <c r="I156" s="352" t="s">
        <v>2205</v>
      </c>
      <c r="J156" s="352">
        <v>50</v>
      </c>
      <c r="K156" s="348"/>
    </row>
    <row r="157" s="1" customFormat="1" ht="15" customHeight="1">
      <c r="B157" s="325"/>
      <c r="C157" s="352" t="s">
        <v>2230</v>
      </c>
      <c r="D157" s="300"/>
      <c r="E157" s="300"/>
      <c r="F157" s="353" t="s">
        <v>2209</v>
      </c>
      <c r="G157" s="300"/>
      <c r="H157" s="352" t="s">
        <v>2243</v>
      </c>
      <c r="I157" s="352" t="s">
        <v>2205</v>
      </c>
      <c r="J157" s="352">
        <v>50</v>
      </c>
      <c r="K157" s="348"/>
    </row>
    <row r="158" s="1" customFormat="1" ht="15" customHeight="1">
      <c r="B158" s="325"/>
      <c r="C158" s="352" t="s">
        <v>2228</v>
      </c>
      <c r="D158" s="300"/>
      <c r="E158" s="300"/>
      <c r="F158" s="353" t="s">
        <v>2209</v>
      </c>
      <c r="G158" s="300"/>
      <c r="H158" s="352" t="s">
        <v>2243</v>
      </c>
      <c r="I158" s="352" t="s">
        <v>2205</v>
      </c>
      <c r="J158" s="352">
        <v>50</v>
      </c>
      <c r="K158" s="348"/>
    </row>
    <row r="159" s="1" customFormat="1" ht="15" customHeight="1">
      <c r="B159" s="325"/>
      <c r="C159" s="352" t="s">
        <v>182</v>
      </c>
      <c r="D159" s="300"/>
      <c r="E159" s="300"/>
      <c r="F159" s="353" t="s">
        <v>2203</v>
      </c>
      <c r="G159" s="300"/>
      <c r="H159" s="352" t="s">
        <v>2265</v>
      </c>
      <c r="I159" s="352" t="s">
        <v>2205</v>
      </c>
      <c r="J159" s="352" t="s">
        <v>2266</v>
      </c>
      <c r="K159" s="348"/>
    </row>
    <row r="160" s="1" customFormat="1" ht="15" customHeight="1">
      <c r="B160" s="325"/>
      <c r="C160" s="352" t="s">
        <v>2267</v>
      </c>
      <c r="D160" s="300"/>
      <c r="E160" s="300"/>
      <c r="F160" s="353" t="s">
        <v>2203</v>
      </c>
      <c r="G160" s="300"/>
      <c r="H160" s="352" t="s">
        <v>2268</v>
      </c>
      <c r="I160" s="352" t="s">
        <v>2238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2269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2197</v>
      </c>
      <c r="D166" s="315"/>
      <c r="E166" s="315"/>
      <c r="F166" s="315" t="s">
        <v>2198</v>
      </c>
      <c r="G166" s="357"/>
      <c r="H166" s="358" t="s">
        <v>57</v>
      </c>
      <c r="I166" s="358" t="s">
        <v>60</v>
      </c>
      <c r="J166" s="315" t="s">
        <v>2199</v>
      </c>
      <c r="K166" s="292"/>
    </row>
    <row r="167" s="1" customFormat="1" ht="17.25" customHeight="1">
      <c r="B167" s="293"/>
      <c r="C167" s="317" t="s">
        <v>2200</v>
      </c>
      <c r="D167" s="317"/>
      <c r="E167" s="317"/>
      <c r="F167" s="318" t="s">
        <v>2201</v>
      </c>
      <c r="G167" s="359"/>
      <c r="H167" s="360"/>
      <c r="I167" s="360"/>
      <c r="J167" s="317" t="s">
        <v>2202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2206</v>
      </c>
      <c r="D169" s="300"/>
      <c r="E169" s="300"/>
      <c r="F169" s="323" t="s">
        <v>2203</v>
      </c>
      <c r="G169" s="300"/>
      <c r="H169" s="300" t="s">
        <v>2243</v>
      </c>
      <c r="I169" s="300" t="s">
        <v>2205</v>
      </c>
      <c r="J169" s="300">
        <v>120</v>
      </c>
      <c r="K169" s="348"/>
    </row>
    <row r="170" s="1" customFormat="1" ht="15" customHeight="1">
      <c r="B170" s="325"/>
      <c r="C170" s="300" t="s">
        <v>2252</v>
      </c>
      <c r="D170" s="300"/>
      <c r="E170" s="300"/>
      <c r="F170" s="323" t="s">
        <v>2203</v>
      </c>
      <c r="G170" s="300"/>
      <c r="H170" s="300" t="s">
        <v>2253</v>
      </c>
      <c r="I170" s="300" t="s">
        <v>2205</v>
      </c>
      <c r="J170" s="300" t="s">
        <v>2254</v>
      </c>
      <c r="K170" s="348"/>
    </row>
    <row r="171" s="1" customFormat="1" ht="15" customHeight="1">
      <c r="B171" s="325"/>
      <c r="C171" s="300" t="s">
        <v>87</v>
      </c>
      <c r="D171" s="300"/>
      <c r="E171" s="300"/>
      <c r="F171" s="323" t="s">
        <v>2203</v>
      </c>
      <c r="G171" s="300"/>
      <c r="H171" s="300" t="s">
        <v>2270</v>
      </c>
      <c r="I171" s="300" t="s">
        <v>2205</v>
      </c>
      <c r="J171" s="300" t="s">
        <v>2254</v>
      </c>
      <c r="K171" s="348"/>
    </row>
    <row r="172" s="1" customFormat="1" ht="15" customHeight="1">
      <c r="B172" s="325"/>
      <c r="C172" s="300" t="s">
        <v>2208</v>
      </c>
      <c r="D172" s="300"/>
      <c r="E172" s="300"/>
      <c r="F172" s="323" t="s">
        <v>2209</v>
      </c>
      <c r="G172" s="300"/>
      <c r="H172" s="300" t="s">
        <v>2270</v>
      </c>
      <c r="I172" s="300" t="s">
        <v>2205</v>
      </c>
      <c r="J172" s="300">
        <v>50</v>
      </c>
      <c r="K172" s="348"/>
    </row>
    <row r="173" s="1" customFormat="1" ht="15" customHeight="1">
      <c r="B173" s="325"/>
      <c r="C173" s="300" t="s">
        <v>2211</v>
      </c>
      <c r="D173" s="300"/>
      <c r="E173" s="300"/>
      <c r="F173" s="323" t="s">
        <v>2203</v>
      </c>
      <c r="G173" s="300"/>
      <c r="H173" s="300" t="s">
        <v>2270</v>
      </c>
      <c r="I173" s="300" t="s">
        <v>2213</v>
      </c>
      <c r="J173" s="300"/>
      <c r="K173" s="348"/>
    </row>
    <row r="174" s="1" customFormat="1" ht="15" customHeight="1">
      <c r="B174" s="325"/>
      <c r="C174" s="300" t="s">
        <v>2222</v>
      </c>
      <c r="D174" s="300"/>
      <c r="E174" s="300"/>
      <c r="F174" s="323" t="s">
        <v>2209</v>
      </c>
      <c r="G174" s="300"/>
      <c r="H174" s="300" t="s">
        <v>2270</v>
      </c>
      <c r="I174" s="300" t="s">
        <v>2205</v>
      </c>
      <c r="J174" s="300">
        <v>50</v>
      </c>
      <c r="K174" s="348"/>
    </row>
    <row r="175" s="1" customFormat="1" ht="15" customHeight="1">
      <c r="B175" s="325"/>
      <c r="C175" s="300" t="s">
        <v>2230</v>
      </c>
      <c r="D175" s="300"/>
      <c r="E175" s="300"/>
      <c r="F175" s="323" t="s">
        <v>2209</v>
      </c>
      <c r="G175" s="300"/>
      <c r="H175" s="300" t="s">
        <v>2270</v>
      </c>
      <c r="I175" s="300" t="s">
        <v>2205</v>
      </c>
      <c r="J175" s="300">
        <v>50</v>
      </c>
      <c r="K175" s="348"/>
    </row>
    <row r="176" s="1" customFormat="1" ht="15" customHeight="1">
      <c r="B176" s="325"/>
      <c r="C176" s="300" t="s">
        <v>2228</v>
      </c>
      <c r="D176" s="300"/>
      <c r="E176" s="300"/>
      <c r="F176" s="323" t="s">
        <v>2209</v>
      </c>
      <c r="G176" s="300"/>
      <c r="H176" s="300" t="s">
        <v>2270</v>
      </c>
      <c r="I176" s="300" t="s">
        <v>2205</v>
      </c>
      <c r="J176" s="300">
        <v>50</v>
      </c>
      <c r="K176" s="348"/>
    </row>
    <row r="177" s="1" customFormat="1" ht="15" customHeight="1">
      <c r="B177" s="325"/>
      <c r="C177" s="300" t="s">
        <v>190</v>
      </c>
      <c r="D177" s="300"/>
      <c r="E177" s="300"/>
      <c r="F177" s="323" t="s">
        <v>2203</v>
      </c>
      <c r="G177" s="300"/>
      <c r="H177" s="300" t="s">
        <v>2271</v>
      </c>
      <c r="I177" s="300" t="s">
        <v>2272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2203</v>
      </c>
      <c r="G178" s="300"/>
      <c r="H178" s="300" t="s">
        <v>2273</v>
      </c>
      <c r="I178" s="300" t="s">
        <v>2274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2203</v>
      </c>
      <c r="G179" s="300"/>
      <c r="H179" s="300" t="s">
        <v>2275</v>
      </c>
      <c r="I179" s="300" t="s">
        <v>2205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2203</v>
      </c>
      <c r="G180" s="300"/>
      <c r="H180" s="300" t="s">
        <v>2276</v>
      </c>
      <c r="I180" s="300" t="s">
        <v>2205</v>
      </c>
      <c r="J180" s="300">
        <v>255</v>
      </c>
      <c r="K180" s="348"/>
    </row>
    <row r="181" s="1" customFormat="1" ht="15" customHeight="1">
      <c r="B181" s="325"/>
      <c r="C181" s="300" t="s">
        <v>191</v>
      </c>
      <c r="D181" s="300"/>
      <c r="E181" s="300"/>
      <c r="F181" s="323" t="s">
        <v>2203</v>
      </c>
      <c r="G181" s="300"/>
      <c r="H181" s="300" t="s">
        <v>2167</v>
      </c>
      <c r="I181" s="300" t="s">
        <v>2205</v>
      </c>
      <c r="J181" s="300">
        <v>10</v>
      </c>
      <c r="K181" s="348"/>
    </row>
    <row r="182" s="1" customFormat="1" ht="15" customHeight="1">
      <c r="B182" s="325"/>
      <c r="C182" s="300" t="s">
        <v>192</v>
      </c>
      <c r="D182" s="300"/>
      <c r="E182" s="300"/>
      <c r="F182" s="323" t="s">
        <v>2203</v>
      </c>
      <c r="G182" s="300"/>
      <c r="H182" s="300" t="s">
        <v>2277</v>
      </c>
      <c r="I182" s="300" t="s">
        <v>2238</v>
      </c>
      <c r="J182" s="300"/>
      <c r="K182" s="348"/>
    </row>
    <row r="183" s="1" customFormat="1" ht="15" customHeight="1">
      <c r="B183" s="325"/>
      <c r="C183" s="300" t="s">
        <v>2278</v>
      </c>
      <c r="D183" s="300"/>
      <c r="E183" s="300"/>
      <c r="F183" s="323" t="s">
        <v>2203</v>
      </c>
      <c r="G183" s="300"/>
      <c r="H183" s="300" t="s">
        <v>2279</v>
      </c>
      <c r="I183" s="300" t="s">
        <v>2238</v>
      </c>
      <c r="J183" s="300"/>
      <c r="K183" s="348"/>
    </row>
    <row r="184" s="1" customFormat="1" ht="15" customHeight="1">
      <c r="B184" s="325"/>
      <c r="C184" s="300" t="s">
        <v>2267</v>
      </c>
      <c r="D184" s="300"/>
      <c r="E184" s="300"/>
      <c r="F184" s="323" t="s">
        <v>2203</v>
      </c>
      <c r="G184" s="300"/>
      <c r="H184" s="300" t="s">
        <v>2280</v>
      </c>
      <c r="I184" s="300" t="s">
        <v>2238</v>
      </c>
      <c r="J184" s="300"/>
      <c r="K184" s="348"/>
    </row>
    <row r="185" s="1" customFormat="1" ht="15" customHeight="1">
      <c r="B185" s="325"/>
      <c r="C185" s="300" t="s">
        <v>194</v>
      </c>
      <c r="D185" s="300"/>
      <c r="E185" s="300"/>
      <c r="F185" s="323" t="s">
        <v>2209</v>
      </c>
      <c r="G185" s="300"/>
      <c r="H185" s="300" t="s">
        <v>2281</v>
      </c>
      <c r="I185" s="300" t="s">
        <v>2205</v>
      </c>
      <c r="J185" s="300">
        <v>50</v>
      </c>
      <c r="K185" s="348"/>
    </row>
    <row r="186" s="1" customFormat="1" ht="15" customHeight="1">
      <c r="B186" s="325"/>
      <c r="C186" s="300" t="s">
        <v>2282</v>
      </c>
      <c r="D186" s="300"/>
      <c r="E186" s="300"/>
      <c r="F186" s="323" t="s">
        <v>2209</v>
      </c>
      <c r="G186" s="300"/>
      <c r="H186" s="300" t="s">
        <v>2283</v>
      </c>
      <c r="I186" s="300" t="s">
        <v>2284</v>
      </c>
      <c r="J186" s="300"/>
      <c r="K186" s="348"/>
    </row>
    <row r="187" s="1" customFormat="1" ht="15" customHeight="1">
      <c r="B187" s="325"/>
      <c r="C187" s="300" t="s">
        <v>2285</v>
      </c>
      <c r="D187" s="300"/>
      <c r="E187" s="300"/>
      <c r="F187" s="323" t="s">
        <v>2209</v>
      </c>
      <c r="G187" s="300"/>
      <c r="H187" s="300" t="s">
        <v>2286</v>
      </c>
      <c r="I187" s="300" t="s">
        <v>2284</v>
      </c>
      <c r="J187" s="300"/>
      <c r="K187" s="348"/>
    </row>
    <row r="188" s="1" customFormat="1" ht="15" customHeight="1">
      <c r="B188" s="325"/>
      <c r="C188" s="300" t="s">
        <v>2287</v>
      </c>
      <c r="D188" s="300"/>
      <c r="E188" s="300"/>
      <c r="F188" s="323" t="s">
        <v>2209</v>
      </c>
      <c r="G188" s="300"/>
      <c r="H188" s="300" t="s">
        <v>2288</v>
      </c>
      <c r="I188" s="300" t="s">
        <v>2284</v>
      </c>
      <c r="J188" s="300"/>
      <c r="K188" s="348"/>
    </row>
    <row r="189" s="1" customFormat="1" ht="15" customHeight="1">
      <c r="B189" s="325"/>
      <c r="C189" s="361" t="s">
        <v>2289</v>
      </c>
      <c r="D189" s="300"/>
      <c r="E189" s="300"/>
      <c r="F189" s="323" t="s">
        <v>2209</v>
      </c>
      <c r="G189" s="300"/>
      <c r="H189" s="300" t="s">
        <v>2290</v>
      </c>
      <c r="I189" s="300" t="s">
        <v>2291</v>
      </c>
      <c r="J189" s="362" t="s">
        <v>2292</v>
      </c>
      <c r="K189" s="348"/>
    </row>
    <row r="190" s="1" customFormat="1" ht="15" customHeight="1">
      <c r="B190" s="325"/>
      <c r="C190" s="361" t="s">
        <v>45</v>
      </c>
      <c r="D190" s="300"/>
      <c r="E190" s="300"/>
      <c r="F190" s="323" t="s">
        <v>2203</v>
      </c>
      <c r="G190" s="300"/>
      <c r="H190" s="297" t="s">
        <v>2293</v>
      </c>
      <c r="I190" s="300" t="s">
        <v>2294</v>
      </c>
      <c r="J190" s="300"/>
      <c r="K190" s="348"/>
    </row>
    <row r="191" s="1" customFormat="1" ht="15" customHeight="1">
      <c r="B191" s="325"/>
      <c r="C191" s="361" t="s">
        <v>2295</v>
      </c>
      <c r="D191" s="300"/>
      <c r="E191" s="300"/>
      <c r="F191" s="323" t="s">
        <v>2203</v>
      </c>
      <c r="G191" s="300"/>
      <c r="H191" s="300" t="s">
        <v>2296</v>
      </c>
      <c r="I191" s="300" t="s">
        <v>2238</v>
      </c>
      <c r="J191" s="300"/>
      <c r="K191" s="348"/>
    </row>
    <row r="192" s="1" customFormat="1" ht="15" customHeight="1">
      <c r="B192" s="325"/>
      <c r="C192" s="361" t="s">
        <v>2297</v>
      </c>
      <c r="D192" s="300"/>
      <c r="E192" s="300"/>
      <c r="F192" s="323" t="s">
        <v>2203</v>
      </c>
      <c r="G192" s="300"/>
      <c r="H192" s="300" t="s">
        <v>2298</v>
      </c>
      <c r="I192" s="300" t="s">
        <v>2238</v>
      </c>
      <c r="J192" s="300"/>
      <c r="K192" s="348"/>
    </row>
    <row r="193" s="1" customFormat="1" ht="15" customHeight="1">
      <c r="B193" s="325"/>
      <c r="C193" s="361" t="s">
        <v>2299</v>
      </c>
      <c r="D193" s="300"/>
      <c r="E193" s="300"/>
      <c r="F193" s="323" t="s">
        <v>2209</v>
      </c>
      <c r="G193" s="300"/>
      <c r="H193" s="300" t="s">
        <v>2300</v>
      </c>
      <c r="I193" s="300" t="s">
        <v>2238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2301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2302</v>
      </c>
      <c r="D200" s="364"/>
      <c r="E200" s="364"/>
      <c r="F200" s="364" t="s">
        <v>2303</v>
      </c>
      <c r="G200" s="365"/>
      <c r="H200" s="364" t="s">
        <v>2304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2294</v>
      </c>
      <c r="D202" s="300"/>
      <c r="E202" s="300"/>
      <c r="F202" s="323" t="s">
        <v>46</v>
      </c>
      <c r="G202" s="300"/>
      <c r="H202" s="300" t="s">
        <v>2305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47</v>
      </c>
      <c r="G203" s="300"/>
      <c r="H203" s="300" t="s">
        <v>2306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50</v>
      </c>
      <c r="G204" s="300"/>
      <c r="H204" s="300" t="s">
        <v>2307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2308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49</v>
      </c>
      <c r="G206" s="300"/>
      <c r="H206" s="300" t="s">
        <v>2309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2250</v>
      </c>
      <c r="D208" s="300"/>
      <c r="E208" s="300"/>
      <c r="F208" s="323" t="s">
        <v>81</v>
      </c>
      <c r="G208" s="300"/>
      <c r="H208" s="300" t="s">
        <v>2310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2147</v>
      </c>
      <c r="G209" s="300"/>
      <c r="H209" s="300" t="s">
        <v>2148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2145</v>
      </c>
      <c r="G210" s="300"/>
      <c r="H210" s="300" t="s">
        <v>2311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2149</v>
      </c>
      <c r="G211" s="361"/>
      <c r="H211" s="352" t="s">
        <v>86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2150</v>
      </c>
      <c r="G212" s="361"/>
      <c r="H212" s="352" t="s">
        <v>228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2274</v>
      </c>
      <c r="D214" s="300"/>
      <c r="E214" s="300"/>
      <c r="F214" s="323">
        <v>1</v>
      </c>
      <c r="G214" s="361"/>
      <c r="H214" s="352" t="s">
        <v>2312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2313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2314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2315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2023-06-01T08:08:50Z</dcterms:created>
  <dcterms:modified xsi:type="dcterms:W3CDTF">2023-06-01T08:09:31Z</dcterms:modified>
</cp:coreProperties>
</file>