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-II.etapa - Chodník..." sheetId="2" r:id="rId2"/>
    <sheet name="SO 101-II. - Stabilizace ..." sheetId="3" r:id="rId3"/>
    <sheet name="04 - elektroinstalace II...." sheetId="4" r:id="rId4"/>
    <sheet name="VRN - Vedlejší rozpočtové...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_FilterDatabase" localSheetId="1" hidden="1">'SO 101-II.etapa - Chodník...'!$C$122:$K$317</definedName>
    <definedName name="_xlnm.Print_Area" localSheetId="1">'SO 101-II.etapa - Chodník...'!$C$4:$J$76,'SO 101-II.etapa - Chodník...'!$C$82:$J$104,'SO 101-II.etapa - Chodník...'!$C$110:$K$317</definedName>
    <definedName name="_xlnm._FilterDatabase" localSheetId="2" hidden="1">'SO 101-II. - Stabilizace ...'!$C$118:$K$130</definedName>
    <definedName name="_xlnm.Print_Area" localSheetId="2">'SO 101-II. - Stabilizace ...'!$C$4:$J$76,'SO 101-II. - Stabilizace ...'!$C$82:$J$100,'SO 101-II. - Stabilizace ...'!$C$106:$K$130</definedName>
    <definedName name="_xlnm._FilterDatabase" localSheetId="3" hidden="1">'04 - elektroinstalace II....'!$C$120:$K$190</definedName>
    <definedName name="_xlnm.Print_Area" localSheetId="3">'04 - elektroinstalace II....'!$C$4:$J$76,'04 - elektroinstalace II....'!$C$82:$J$102,'04 - elektroinstalace II....'!$C$108:$K$190</definedName>
    <definedName name="_xlnm._FilterDatabase" localSheetId="4" hidden="1">'VRN - Vedlejší rozpočtové...'!$C$120:$K$137</definedName>
    <definedName name="_xlnm.Print_Area" localSheetId="4">'VRN - Vedlejší rozpočtové...'!$C$4:$J$76,'VRN - Vedlejší rozpočtové...'!$C$82:$J$102,'VRN - Vedlejší rozpočtové...'!$C$108:$K$137</definedName>
    <definedName name="_xlnm.Print_Area" localSheetId="5">'Seznam figur'!$C$4:$G$46</definedName>
    <definedName name="_xlnm.Print_Titles" localSheetId="0">'Rekapitulace stavby'!$92:$92</definedName>
    <definedName name="_xlnm.Print_Titles" localSheetId="1">'SO 101-II.etapa - Chodník...'!$122:$122</definedName>
    <definedName name="_xlnm.Print_Titles" localSheetId="2">'SO 101-II. - Stabilizace ...'!$118:$118</definedName>
    <definedName name="_xlnm.Print_Titles" localSheetId="3">'04 - elektroinstalace II....'!$120:$120</definedName>
    <definedName name="_xlnm.Print_Titles" localSheetId="4">'VRN - Vedlejší rozpočtové...'!$120:$120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<sst xmlns="http://schemas.openxmlformats.org/spreadsheetml/2006/main" count="3303" uniqueCount="601">
  <si>
    <t>Export Komplet</t>
  </si>
  <si>
    <t/>
  </si>
  <si>
    <t>2.0</t>
  </si>
  <si>
    <t>ZAMOK</t>
  </si>
  <si>
    <t>False</t>
  </si>
  <si>
    <t>{03a5efd9-c2ea-4e19-913b-ccc6690e0c4a}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</si>
  <si>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</si>
  <si>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</si>
  <si>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</si>
  <si>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</si>
  <si>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</si>
  <si>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</si>
  <si>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</si>
  <si>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</si>
  <si>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20230104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</si>
  <si>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</si>
  <si>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</si>
  <si>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Komunikace pro pěší a cyklisty průmyslová zóna II. etapa</t>
  </si>
  <si>
    <t>KSO:</t>
  </si>
  <si>
    <t>CC-CZ:</t>
  </si>
  <si>
    <t>Místo:</t>
  </si>
  <si>
    <t>Rumburk 2</t>
  </si>
  <si>
    <t>Datum:</t>
  </si>
  <si>
    <t>4. 1. 2023</t>
  </si>
  <si>
    <t>Zadavatel:</t>
  </si>
  <si>
    <t>IČ:</t>
  </si>
  <si>
    <t>Město Rumburk</t>
  </si>
  <si>
    <t>DIČ:</t>
  </si>
  <si>
    <t>Uchazeč:</t>
  </si>
  <si>
    <t>Vyplň údaj</t>
  </si>
  <si>
    <t>Projektant:</t>
  </si>
  <si>
    <t>KIP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</si>
  <si>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</si>
  <si>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</si>
  <si>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</si>
  <si>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</si>
  <si>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</si>
  <si>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</si>
  <si>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</si>
  <si>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</si>
  <si>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</si>
  <si>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</si>
  <si>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</si>
  <si>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</si>
  <si>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</si>
  <si>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</si>
  <si>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</si>
  <si>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</si>
  <si>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</si>
  <si>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</si>
  <si>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</si>
  <si>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</si>
  <si>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</si>
  <si>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</si>
  <si>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</si>
  <si>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</si>
  <si>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</si>
  <si>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</si>
  <si>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</si>
  <si>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</si>
  <si>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</si>
  <si>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</si>
  <si>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</si>
  <si>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</si>
  <si>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</si>
  <si>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</si>
  <si>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</si>
  <si>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</si>
  <si>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</si>
  <si>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</si>
  <si>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</si>
  <si>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</si>
  <si>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</si>
  <si>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</si>
  <si>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</si>
  <si>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</si>
  <si>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</si>
  <si>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</si>
  <si>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</si>
  <si>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</si>
  <si>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</si>
  <si>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101-II.etapa</t>
  </si>
  <si>
    <t xml:space="preserve">Chodník a cyklostezka vč.dopravního značení </t>
  </si>
  <si>
    <t>STA</t>
  </si>
  <si>
    <t>1</t>
  </si>
  <si>
    <t>{dfc36769-0218-414c-bae5-18905a8f60a9}</t>
  </si>
  <si>
    <t>2</t>
  </si>
  <si>
    <t>SO 101-II.</t>
  </si>
  <si>
    <t>Stabilizace pláně - II.etapa</t>
  </si>
  <si>
    <t>{804a9b3a-6810-4c98-8e09-adf657dba242}</t>
  </si>
  <si>
    <t>04</t>
  </si>
  <si>
    <t>elektroinstalace II. etapa</t>
  </si>
  <si>
    <t>{40a5190d-aee3-431f-8ec9-13ce010ccac6}</t>
  </si>
  <si>
    <t>VRN</t>
  </si>
  <si>
    <t>Vedlejší rozpočtové náklady</t>
  </si>
  <si>
    <t>{caf35eae-f00c-420e-8e0c-a42a73af6961}</t>
  </si>
  <si>
    <t>cyklo</t>
  </si>
  <si>
    <t>2401,5</t>
  </si>
  <si>
    <t>drén</t>
  </si>
  <si>
    <t>798</t>
  </si>
  <si>
    <t>KRYCÍ LIST SOUPISU PRACÍ</t>
  </si>
  <si>
    <t>komunikace</t>
  </si>
  <si>
    <t>sjezdy</t>
  </si>
  <si>
    <t>11,2</t>
  </si>
  <si>
    <t>slepecká_dl</t>
  </si>
  <si>
    <t>30,3</t>
  </si>
  <si>
    <t>Objekt:</t>
  </si>
  <si>
    <t xml:space="preserve">SO 101-II.etapa - Chodník a cyklostezka vč.dopravního značení </t>
  </si>
  <si>
    <t>Rumburk</t>
  </si>
  <si>
    <t>27275850</t>
  </si>
  <si>
    <t>VPH s.r.o.</t>
  </si>
  <si>
    <t>CZ27275850</t>
  </si>
  <si>
    <t>ing.Žílová Helena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</si>
  <si>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</si>
  <si>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</si>
  <si>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</si>
  <si>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</si>
  <si>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</si>
  <si>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</si>
  <si>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</si>
  <si>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</si>
  <si>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</si>
  <si>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</si>
  <si>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</si>
  <si>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</si>
  <si>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</si>
  <si>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</si>
  <si>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</si>
  <si>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</si>
  <si>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</si>
  <si>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</si>
  <si>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</si>
  <si>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</si>
  <si>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</si>
  <si>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</si>
  <si>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</si>
  <si>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</si>
  <si>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</si>
  <si>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</si>
  <si>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</si>
  <si>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</si>
  <si>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</si>
  <si>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</si>
  <si>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</si>
  <si>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</si>
  <si>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m2</t>
  </si>
  <si>
    <t>CS ÚRS 2023 01</t>
  </si>
  <si>
    <t>4</t>
  </si>
  <si>
    <t>-135671089</t>
  </si>
  <si>
    <t>PP</t>
  </si>
  <si>
    <t>P</t>
  </si>
  <si>
    <t>Poznámka k položce:
stávající silnice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</si>
  <si>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</si>
  <si>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</si>
  <si>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-1395860991</t>
  </si>
  <si>
    <t>3</t>
  </si>
  <si>
    <t>113154255</t>
  </si>
  <si>
    <t>Frézování živičného podkladu nebo krytu s naložením na dopravní prostředek plochy přes 500 do 1 000 m2 s překážkami v trase pruhu šířky do 1 m, tloušťky vrstvy 200 mm</t>
  </si>
  <si>
    <t>2119821328</t>
  </si>
  <si>
    <t>121151123</t>
  </si>
  <si>
    <t>Sejmutí ornice plochy přes 500 m2 tl vrstvy do 200 mm strojně</t>
  </si>
  <si>
    <t>-1720119570</t>
  </si>
  <si>
    <t>Sejmutí ornice strojně při souvislé ploše přes 500 m2, tl. vrstvy do 200 mm</t>
  </si>
  <si>
    <t>VV</t>
  </si>
  <si>
    <t>260,115/0,15"trasa 2</t>
  </si>
  <si>
    <t>550,976/0,15"trasa 1</t>
  </si>
  <si>
    <t>Součet</t>
  </si>
  <si>
    <t>5</t>
  </si>
  <si>
    <t>122251104</t>
  </si>
  <si>
    <t>Odkopávky a prokopávky nezapažené v hornině třídy těžitelnosti I skupiny 3 objem do 500 m3 strojně</t>
  </si>
  <si>
    <t>m3</t>
  </si>
  <si>
    <t>-714510182</t>
  </si>
  <si>
    <t>Odkopávky a prokopávky nezapažené strojně v hornině třídy těžitelnosti I skupiny 3 přes 100 do 500 m3</t>
  </si>
  <si>
    <t>12,709"trasa 2</t>
  </si>
  <si>
    <t>26,353"trasa 1</t>
  </si>
  <si>
    <t>6</t>
  </si>
  <si>
    <t>132251104</t>
  </si>
  <si>
    <t>Hloubení rýh nezapažených š do 800 mm v hornině třídy těžitelnosti I skupiny 3 objem přes 100 m3 strojně</t>
  </si>
  <si>
    <t>1446824063</t>
  </si>
  <si>
    <t>Hloubení nezapažených rýh šířky do 800 mm strojně s urovnáním dna do předepsaného profilu a spádu v hornině třídy těžitelnosti I skupiny 3 přes 100 m3</t>
  </si>
  <si>
    <t>drén*0,4*0,5</t>
  </si>
  <si>
    <t>7</t>
  </si>
  <si>
    <t>162351103</t>
  </si>
  <si>
    <t>Vodorovné přemístění přes 50 do 500 m výkopku/sypaniny z horniny třídy těžitelnosti I skupiny 1 až 3</t>
  </si>
  <si>
    <t>1307237805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</si>
  <si>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</si>
  <si>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387,678"krajnice</t>
  </si>
  <si>
    <t>8</t>
  </si>
  <si>
    <t>M</t>
  </si>
  <si>
    <t>10364100</t>
  </si>
  <si>
    <t>zemina pro terénní úpravy - tříděná</t>
  </si>
  <si>
    <t>t</t>
  </si>
  <si>
    <t>1389041231</t>
  </si>
  <si>
    <t>365,803"ze zemníku</t>
  </si>
  <si>
    <t>365,803*1,65 "Přepočtené koeficientem množství</t>
  </si>
  <si>
    <t>9</t>
  </si>
  <si>
    <t>162751117</t>
  </si>
  <si>
    <t>Vodorovné přemístění přes 9 000 do 10000 m výkopku/sypaniny z horniny třídy těžitelnosti I skupiny 1 až 3</t>
  </si>
  <si>
    <t>528297127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</si>
  <si>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</si>
  <si>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564,465-39,062-159,6"násyp-odkopávky-rýhy, ze zemníku</t>
  </si>
  <si>
    <t>811,091-387,678"ornice-krajnice, na zemník</t>
  </si>
  <si>
    <t>10</t>
  </si>
  <si>
    <t>167151111</t>
  </si>
  <si>
    <t>Nakládání výkopku z hornin třídy těžitelnosti I skupiny 1 až 3 přes 100 m3</t>
  </si>
  <si>
    <t>-1289892615</t>
  </si>
  <si>
    <t>Nakládání, skládání a překládání neulehlého výkopku nebo sypaniny strojně nakládání, množství přes 100 m3, z hornin třídy těžitelnosti I, skupiny 1 až 3</t>
  </si>
  <si>
    <t>387,678" pro krajnice</t>
  </si>
  <si>
    <t>11</t>
  </si>
  <si>
    <t>171152111</t>
  </si>
  <si>
    <t>Uložení sypaniny z hornin nesoudržných a sypkých do násypů zhutněných v aktivní zóně silnic a dálnic</t>
  </si>
  <si>
    <t>-1343417953</t>
  </si>
  <si>
    <t>Uložení sypaniny do zhutněných násypů pro silnice, dálnice a letiště s rozprostřením sypaniny ve vrstvách, s hrubým urovnáním a uzavřením povrchu násypu z hornin nesoudržných sypkých v aktivní zóně</t>
  </si>
  <si>
    <t>137,909"trasa 2</t>
  </si>
  <si>
    <t>426,556"trasa 1</t>
  </si>
  <si>
    <t>12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</si>
  <si>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</si>
  <si>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</si>
  <si>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1436798054</t>
  </si>
  <si>
    <t>13</t>
  </si>
  <si>
    <t>58343959</t>
  </si>
  <si>
    <t>kamenivo drcené hrubé frakce 32/63</t>
  </si>
  <si>
    <t>893241643</t>
  </si>
  <si>
    <t>159,6*2 "Přepočtené koeficientem množství</t>
  </si>
  <si>
    <t>14</t>
  </si>
  <si>
    <t>181451122</t>
  </si>
  <si>
    <t>Založení trávníku na půdě předem připravené plochy přes 1000 m2 výsevem včetně utažení lučního na svahu přes 1:5 do 1:2</t>
  </si>
  <si>
    <t>1635148891</t>
  </si>
  <si>
    <t>368,678/0,2</t>
  </si>
  <si>
    <t>00572100</t>
  </si>
  <si>
    <t>osivo jetelotráva intenzivní víceletá</t>
  </si>
  <si>
    <t>kg</t>
  </si>
  <si>
    <t>-942253912</t>
  </si>
  <si>
    <t>1843,39*0,015 "Přepočtené koeficientem množství</t>
  </si>
  <si>
    <t>16</t>
  </si>
  <si>
    <t>181951112</t>
  </si>
  <si>
    <t>Úprava pláně v hornině třídy těžitelnosti I skupiny 1 až 3 se zhutněním strojně</t>
  </si>
  <si>
    <t>1672488267</t>
  </si>
  <si>
    <t>Úprava pláně vyrovnáním výškových rozdílů strojně v hornině třídy těžitelnosti I, skupiny 1 až 3 se zhutněním</t>
  </si>
  <si>
    <t>1196,695"trasa 2</t>
  </si>
  <si>
    <t>2455,886"trasa 1</t>
  </si>
  <si>
    <t>Komunikace pozemní</t>
  </si>
  <si>
    <t>17</t>
  </si>
  <si>
    <t>564851111</t>
  </si>
  <si>
    <t>Podklad ze štěrkodrti ŠD s rozprostřením a zhutněním, po zhutnění tl. 150 mm</t>
  </si>
  <si>
    <t>69965109</t>
  </si>
  <si>
    <t>sjezdy*2+slepecká_dl*2</t>
  </si>
  <si>
    <t>18</t>
  </si>
  <si>
    <t>564861111</t>
  </si>
  <si>
    <t>Podklad ze štěrkodrti ŠD s rozprostřením a zhutněním, po zhutnění tl. 200 mm</t>
  </si>
  <si>
    <t>17141230</t>
  </si>
  <si>
    <t>19</t>
  </si>
  <si>
    <t>564871111</t>
  </si>
  <si>
    <t>Podklad ze štěrkodrti ŠD s rozprostřením a zhutněním, po zhutnění tl. 250 mm</t>
  </si>
  <si>
    <t>-167569083</t>
  </si>
  <si>
    <t>20</t>
  </si>
  <si>
    <t>564962111</t>
  </si>
  <si>
    <t>Podklad z mechanicky zpevněného kameniva MZK (minerální beton) s rozprostřením a s hutněním, po zhutnění tl. 200 mm</t>
  </si>
  <si>
    <t>-1252132557</t>
  </si>
  <si>
    <t>565135111</t>
  </si>
  <si>
    <t>Asfaltový beton vrstva podkladní ACP 16 (obalované kamenivo střednězrnné - OKS) s rozprostřením a zhutněním v pruhu šířky do 3 m, po zhutnění tl. 50 mm</t>
  </si>
  <si>
    <t>-1958151147</t>
  </si>
  <si>
    <t>sjezdy+cyklo</t>
  </si>
  <si>
    <t>22</t>
  </si>
  <si>
    <t>565166112</t>
  </si>
  <si>
    <t>Asfaltový beton vrstva podkladní ACP 22 (obalované kamenivo hrubozrnné - OKH) s rozprostřením a zhutněním v pruhu šířky do 3 m, po zhutnění tl. 90 mm</t>
  </si>
  <si>
    <t>-785657919</t>
  </si>
  <si>
    <t>23</t>
  </si>
  <si>
    <t>569903311</t>
  </si>
  <si>
    <t>Zřízení zemních krajnic z hornin jakékoliv třídy se zhutněním</t>
  </si>
  <si>
    <t>628376330</t>
  </si>
  <si>
    <t>Poznámka k položce:
Dle tabulky kubatur</t>
  </si>
  <si>
    <t>102,282"trasa 2</t>
  </si>
  <si>
    <t>285,396"trasa 1</t>
  </si>
  <si>
    <t>24</t>
  </si>
  <si>
    <t>573111111</t>
  </si>
  <si>
    <t>Postřik infiltrační PI z asfaltu silničního s posypem kamenivem, v množství 0,60 kg/m2</t>
  </si>
  <si>
    <t>1827866251</t>
  </si>
  <si>
    <t>25</t>
  </si>
  <si>
    <t>573191111</t>
  </si>
  <si>
    <t>Postřik infiltrační kationaktivní emulzí v množství 1,00 kg/m2</t>
  </si>
  <si>
    <t>-98780206</t>
  </si>
  <si>
    <t>cyklo+sjezdy</t>
  </si>
  <si>
    <t>26</t>
  </si>
  <si>
    <t>573231106</t>
  </si>
  <si>
    <t>Postřik spojovací PS bez posypu kamenivem ze silniční emulze, v množství 0,30 kg/m2</t>
  </si>
  <si>
    <t>622462423</t>
  </si>
  <si>
    <t>komunikace*2+cyklo+sjezdy</t>
  </si>
  <si>
    <t>27</t>
  </si>
  <si>
    <t>577134131</t>
  </si>
  <si>
    <t>Asfaltový beton vrstva obrusná ACO 11 (ABS) s rozprostřením a se zhutněním z modifikovaného asfaltu v pruhu šířky do 3 m, po zhutnění tl. 40 mm</t>
  </si>
  <si>
    <t>-1164052592</t>
  </si>
  <si>
    <t>3+3+3+3+3</t>
  </si>
  <si>
    <t>28</t>
  </si>
  <si>
    <t>577144111</t>
  </si>
  <si>
    <t>Asfaltový beton vrstva obrusná ACO 11 (ABS) s rozprostřením a se zhutněním z nemodifikovaného asfaltu v pruhu šířky do 3 m tř. I, po zhutnění tl. 50 mm</t>
  </si>
  <si>
    <t>-824934465</t>
  </si>
  <si>
    <t>1594,1+31+222,6+249,8+214,1+89,9</t>
  </si>
  <si>
    <t>29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</si>
  <si>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</si>
  <si>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</si>
  <si>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-467347532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</si>
  <si>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</t>
  </si>
  <si>
    <t>2+3,8+1,8+3,7+1,6+8,9+1,6+1,6+1,6+3,7</t>
  </si>
  <si>
    <t>30</t>
  </si>
  <si>
    <t>59245006</t>
  </si>
  <si>
    <t>dlažba skladebná betonová pro nevidomé 200x100x60mm barevná</t>
  </si>
  <si>
    <t>-1934589970</t>
  </si>
  <si>
    <t>30,3*1,02 "Přepočtené koeficientem množství</t>
  </si>
  <si>
    <t>Trubní vedení</t>
  </si>
  <si>
    <t>31</t>
  </si>
  <si>
    <t>871218113</t>
  </si>
  <si>
    <t>Kladení drenážního potrubí z plastických hmot do připravené rýhy z flexibilního PVC, průměru do 65 mm</t>
  </si>
  <si>
    <t>m</t>
  </si>
  <si>
    <t>1161088146</t>
  </si>
  <si>
    <t>152,6+111,3+29+2,5+491,2+2,4+9</t>
  </si>
  <si>
    <t>32</t>
  </si>
  <si>
    <t>28611223</t>
  </si>
  <si>
    <t>trubka PVC drenážní flexibilní D 100mm</t>
  </si>
  <si>
    <t>-1492723285</t>
  </si>
  <si>
    <t>798*1,01 "Přepočtené koeficientem množství</t>
  </si>
  <si>
    <t>33</t>
  </si>
  <si>
    <t>895111121</t>
  </si>
  <si>
    <t>Drenážní šachtice normální z betonových dílců typ Šn 60 hl. do 1 m</t>
  </si>
  <si>
    <t>kus</t>
  </si>
  <si>
    <t>839420889</t>
  </si>
  <si>
    <t>Ostatní konstrukce a práce-bourání</t>
  </si>
  <si>
    <t>34</t>
  </si>
  <si>
    <t>914111111</t>
  </si>
  <si>
    <t>Montáž svislé dopravní značky základní velikosti do 1 m2 objímkami na sloupky nebo konzoly</t>
  </si>
  <si>
    <t>-1834405479</t>
  </si>
  <si>
    <t>35</t>
  </si>
  <si>
    <t>40445572</t>
  </si>
  <si>
    <t>značka dopravní svislá retroreflexní fólie tř 1 Al prolis D 500mm</t>
  </si>
  <si>
    <t>CS ÚRS 2019 01</t>
  </si>
  <si>
    <t>-921409648</t>
  </si>
  <si>
    <t>Poznámka k položce:
Svislé dopravní značení na silnici I.třídy I/9 bude provedeno v souladu se standardy ŘSD PPK SZ (fólie třídy č.2) dle TP 133</t>
  </si>
  <si>
    <t>36</t>
  </si>
  <si>
    <t>914211111</t>
  </si>
  <si>
    <t>Montáž svislé dopravní značky velkoplošné velikosti do 6 m2</t>
  </si>
  <si>
    <t>1381329101</t>
  </si>
  <si>
    <t>Poznámka k položce:
Přemístění IS 8b</t>
  </si>
  <si>
    <t>37</t>
  </si>
  <si>
    <t>914511111</t>
  </si>
  <si>
    <t>Montáž sloupku dopravních značek délky do 3,5 m do betonového základu</t>
  </si>
  <si>
    <t>2095647059</t>
  </si>
  <si>
    <t>38</t>
  </si>
  <si>
    <t>40445230</t>
  </si>
  <si>
    <t>sloupek pro dopravní značku Zn D 70mm v 3,5m</t>
  </si>
  <si>
    <t>-41314504</t>
  </si>
  <si>
    <t>39</t>
  </si>
  <si>
    <t>40445257</t>
  </si>
  <si>
    <t>svorka upínací na sloupek D 70mm</t>
  </si>
  <si>
    <t>90172665</t>
  </si>
  <si>
    <t>7*2</t>
  </si>
  <si>
    <t>40</t>
  </si>
  <si>
    <t>40445254</t>
  </si>
  <si>
    <t>víčko plastové na sloupek D 70mm</t>
  </si>
  <si>
    <t>-1116803370</t>
  </si>
  <si>
    <t>41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</si>
  <si>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</si>
  <si>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</si>
  <si>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1312115572</t>
  </si>
  <si>
    <t>6+6,1+6,1+6+5</t>
  </si>
  <si>
    <t>42</t>
  </si>
  <si>
    <t>59217034</t>
  </si>
  <si>
    <t>obrubník betonový silniční 1000x150x300mm</t>
  </si>
  <si>
    <t>1458747747</t>
  </si>
  <si>
    <t>29,2*1,01 "Přepočtené koeficientem množství</t>
  </si>
  <si>
    <t>43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</si>
  <si>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</si>
  <si>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</si>
  <si>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-8777528</t>
  </si>
  <si>
    <t>268,1+262,7+9+12,9+538,2+540,5</t>
  </si>
  <si>
    <t>44</t>
  </si>
  <si>
    <t>59217012</t>
  </si>
  <si>
    <t>obrubník betonový zahradní 500x80x250mm</t>
  </si>
  <si>
    <t>-889680311</t>
  </si>
  <si>
    <t>1631,4*1,01 "Přepočtené koeficientem množství</t>
  </si>
  <si>
    <t>45</t>
  </si>
  <si>
    <t>919411121</t>
  </si>
  <si>
    <t>Čelo propustku včetně římsy z betonu prostého bez zvláštních nároků na prostředí, pro propustek z trub DN 600 až 800 mm</t>
  </si>
  <si>
    <t>1836513775</t>
  </si>
  <si>
    <t>46</t>
  </si>
  <si>
    <t>919521015</t>
  </si>
  <si>
    <t>Zřízení propustků a hospodářských přejezdů z trub betonových a železobetonových do DN 600</t>
  </si>
  <si>
    <t>1235530816</t>
  </si>
  <si>
    <t>6+6</t>
  </si>
  <si>
    <t>47</t>
  </si>
  <si>
    <t>59222001</t>
  </si>
  <si>
    <t>trouba hrdlová přímá železobetonová s integrovaným těsněním  60 x 250 x 10 cm</t>
  </si>
  <si>
    <t>-1448671521</t>
  </si>
  <si>
    <t>12*1,02 "Přepočtené koeficientem množství</t>
  </si>
  <si>
    <t>48</t>
  </si>
  <si>
    <t>919535555</t>
  </si>
  <si>
    <t>Obetonování trubního propustku betonem prostým bez zvýšených nároků na prostředí tř. C 12/15</t>
  </si>
  <si>
    <t>1004808140</t>
  </si>
  <si>
    <t>11,8*0,12</t>
  </si>
  <si>
    <t>49</t>
  </si>
  <si>
    <t>919731123</t>
  </si>
  <si>
    <t>Zarovnání styčné plochy podkladu nebo krytu podél vybourané části komunikace nebo zpevněné plochy živičné tl. přes 100 do 200 mm</t>
  </si>
  <si>
    <t>-1285859919</t>
  </si>
  <si>
    <t>4*7,1+7</t>
  </si>
  <si>
    <t>50</t>
  </si>
  <si>
    <t>919735114</t>
  </si>
  <si>
    <t>Řezání stávajícího živičného krytu nebo podkladu hloubky přes 150 do 200 mm</t>
  </si>
  <si>
    <t>1979001584</t>
  </si>
  <si>
    <t>51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</si>
  <si>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</si>
  <si>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</si>
  <si>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1608747481</t>
  </si>
  <si>
    <t>997</t>
  </si>
  <si>
    <t>Přesun sutě</t>
  </si>
  <si>
    <t>52</t>
  </si>
  <si>
    <t>997221551</t>
  </si>
  <si>
    <t>Vodorovná doprava suti bez naložení, ale se složením a s hrubým urovnáním ze sypkých materiálů, na vzdálenost do 1 km</t>
  </si>
  <si>
    <t>2109592812</t>
  </si>
  <si>
    <t>4,5+6,6+7,68</t>
  </si>
  <si>
    <t>53</t>
  </si>
  <si>
    <t>997221559</t>
  </si>
  <si>
    <t>Vodorovná doprava suti bez naložení, ale se složením a s hrubým urovnáním Příplatek k ceně za každý další i započatý 1 km přes 1 km</t>
  </si>
  <si>
    <t>1365252763</t>
  </si>
  <si>
    <t>18,78*9 "Přepočtené koeficientem množství</t>
  </si>
  <si>
    <t>54</t>
  </si>
  <si>
    <t>997221561</t>
  </si>
  <si>
    <t>Vodorovná doprava suti bez naložení, ale se složením a s hrubým urovnáním z kusových materiálů, na vzdálenost do 1 km</t>
  </si>
  <si>
    <t>-2071843374</t>
  </si>
  <si>
    <t>0,082</t>
  </si>
  <si>
    <t>55</t>
  </si>
  <si>
    <t>997221569</t>
  </si>
  <si>
    <t>-2130452226</t>
  </si>
  <si>
    <t>0,082*9 "Přepočtené koeficientem množství</t>
  </si>
  <si>
    <t>56</t>
  </si>
  <si>
    <t>997221861</t>
  </si>
  <si>
    <t>Poplatek za uložení stavebního odpadu na recyklační skládce (skládkovné) z prostého betonu pod kódem 17 01 01</t>
  </si>
  <si>
    <t>1715492796</t>
  </si>
  <si>
    <t>Poplatek za uložení stavebního odpadu na recyklační skládce (skládkovné) z prostého betonu zatříděného do Katalogu odpadů pod kódem 17 01 01</t>
  </si>
  <si>
    <t>57</t>
  </si>
  <si>
    <t>997221873</t>
  </si>
  <si>
    <t>Poplatek za uložení stavebního odpadu na recyklační skládce (skládkovné) zeminy a kamení zatříděného do Katalogu odpadů pod kódem 17 05 04</t>
  </si>
  <si>
    <t>1157587174</t>
  </si>
  <si>
    <t>4,5+6,6</t>
  </si>
  <si>
    <t>58</t>
  </si>
  <si>
    <t>997221875</t>
  </si>
  <si>
    <t>Poplatek za uložení stavebního odpadu na recyklační skládce (skládkovné) asfaltového bez obsahu dehtu zatříděného do Katalogu odpadů pod kódem 17 03 02</t>
  </si>
  <si>
    <t>1058149419</t>
  </si>
  <si>
    <t>7,68</t>
  </si>
  <si>
    <t>998</t>
  </si>
  <si>
    <t>Přesun hmot</t>
  </si>
  <si>
    <t>59</t>
  </si>
  <si>
    <t>998225111</t>
  </si>
  <si>
    <t>Přesun hmot pro komunikace s krytem z kameniva, monolitickým betonovým nebo živičným dopravní vzdálenost do 200 m jakékoliv délky objektu</t>
  </si>
  <si>
    <t>-1975157163</t>
  </si>
  <si>
    <t>SO 101-II. - Stabilizace pláně - II.etapa</t>
  </si>
  <si>
    <t>561041111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</si>
  <si>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250 do 300 mm</t>
  </si>
  <si>
    <t>817734783</t>
  </si>
  <si>
    <t>3652,581"Dle tabulky kubatur</t>
  </si>
  <si>
    <t>58530170</t>
  </si>
  <si>
    <t>vápno nehašené CL 90-Q pro úpravu zemin standardní</t>
  </si>
  <si>
    <t>-1705895261</t>
  </si>
  <si>
    <t>3652,581*16,2/1000"kg/m2</t>
  </si>
  <si>
    <t>445184515</t>
  </si>
  <si>
    <t>04 - elektroinstalace II. etapa</t>
  </si>
  <si>
    <t xml:space="preserve"> </t>
  </si>
  <si>
    <t>13 - Hloubené vykopávky</t>
  </si>
  <si>
    <t>14 - Ražení a hloubení tunelářské</t>
  </si>
  <si>
    <t>M21 - Elektromontáže</t>
  </si>
  <si>
    <t>M46 - Zemní práce při montážích</t>
  </si>
  <si>
    <t>D1 - Ostatní materiál</t>
  </si>
  <si>
    <t>Hloubené vykopávky</t>
  </si>
  <si>
    <t>132301401R00</t>
  </si>
  <si>
    <t>Hloubený výkop pro startovací jámu v hor.4</t>
  </si>
  <si>
    <t>RTS I / 2019</t>
  </si>
  <si>
    <t>1606583107</t>
  </si>
  <si>
    <t>Poznámka k položce:
Položka obsahuje přehození výkopku nebo naložení na ruční dopravní prostředek. Položka neobsahuje podchycení základového zdiva.</t>
  </si>
  <si>
    <t>Ražení a hloubení tunelářské</t>
  </si>
  <si>
    <t>141721101R00</t>
  </si>
  <si>
    <t>Řízené protlačení a vtažení PE d 110 mm, hor.1 - 4</t>
  </si>
  <si>
    <t>28148327</t>
  </si>
  <si>
    <t>Poznámka k položce:
Jedná se o bezvýkopovou technologii horizontálně řízeného vrtání a vtažení potrubí na principu rozplavování a rozrušování zeminy pomocí vysokotlaké sm; Jedná se o bezvýkopovou technologii horizontálně řízeného vrtání a vtažení potrubí na principu rozplavování a rozrušování zeminy pomocí vysokotlaké směsi vody a bentonitu. V položce je započteno : - provedení pilotního vrtu,  - potřebné rozšíření vrtu,  - vtažení potrubí,  - svařování vtahovaného potrubí. V položce není započteno: - zemní práce nutné pro provedení prací,  - případné čerpání vody,  - montáž vedení, slouží-li vtahovaná trubka jako ochranné potrubí,  - dodání vtahovaných trubek.</t>
  </si>
  <si>
    <t>M21</t>
  </si>
  <si>
    <t>Elektromontáže</t>
  </si>
  <si>
    <t>210202115R00</t>
  </si>
  <si>
    <t>Svítidlo veřejného osvětlení parkové</t>
  </si>
  <si>
    <t>-591964849</t>
  </si>
  <si>
    <t>210204011RS2</t>
  </si>
  <si>
    <t>Stožár osvětlovací ocelový délky do 12 m</t>
  </si>
  <si>
    <t>57776897</t>
  </si>
  <si>
    <t>Poznámka k položce:
včetně nákladů na autojeřáb</t>
  </si>
  <si>
    <t>210192553R00</t>
  </si>
  <si>
    <t>Svorkovnice stoupačková se zapoj. 6325-55-25 mm2</t>
  </si>
  <si>
    <t>1519043898</t>
  </si>
  <si>
    <t>210810046R00</t>
  </si>
  <si>
    <t>Kabel CYKY-m 750 V 3 x 2,5 mm2 pevně uložený</t>
  </si>
  <si>
    <t>586974640</t>
  </si>
  <si>
    <t>210810054R00</t>
  </si>
  <si>
    <t>Kabel CYKY-m 750 V 4 žíly16-25 mm2 pevně uložený</t>
  </si>
  <si>
    <t>-296528543</t>
  </si>
  <si>
    <t>210220021R00</t>
  </si>
  <si>
    <t>Vedení uzemňovací v zemi FeZn do 120 mm2 vč.svorek</t>
  </si>
  <si>
    <t>-1468934484</t>
  </si>
  <si>
    <t>210010124R00</t>
  </si>
  <si>
    <t>Trubka ochranná z PE, uložená volně, DN do 80 mm</t>
  </si>
  <si>
    <t>-423030511</t>
  </si>
  <si>
    <t>M46</t>
  </si>
  <si>
    <t>Zemní práce při montážích</t>
  </si>
  <si>
    <t>460490012R00</t>
  </si>
  <si>
    <t>Fólie výstražná z PVC, šířka 33 cm</t>
  </si>
  <si>
    <t>529710964</t>
  </si>
  <si>
    <t>460010023RT3</t>
  </si>
  <si>
    <t>Vytýčení kabelové trasy ve volném terénu</t>
  </si>
  <si>
    <t>km</t>
  </si>
  <si>
    <t>1381733584</t>
  </si>
  <si>
    <t>Poznámka k položce:
délka trasy do 1000 m</t>
  </si>
  <si>
    <t>460030011R00</t>
  </si>
  <si>
    <t>Sejmutí drnu</t>
  </si>
  <si>
    <t>1331926228</t>
  </si>
  <si>
    <t>460050004R00</t>
  </si>
  <si>
    <t>Jáma pro stožár J nepatk. do 8 m, v rovině, hor. 4</t>
  </si>
  <si>
    <t>-747109230</t>
  </si>
  <si>
    <t>460100025RT1</t>
  </si>
  <si>
    <t>Pouzdrový základ 400x1500 mm v ose trasy kab.</t>
  </si>
  <si>
    <t>-1457458267</t>
  </si>
  <si>
    <t>Poznámka k položce:
kompletní zhot.pouzdrového základu</t>
  </si>
  <si>
    <t>460200264RT2</t>
  </si>
  <si>
    <t>Výkop kabelové rýhy 50/80 cm  hor.4</t>
  </si>
  <si>
    <t>2085495736</t>
  </si>
  <si>
    <t>Poznámka k položce:
ruční výkop rýhy</t>
  </si>
  <si>
    <t>460570264R00</t>
  </si>
  <si>
    <t>Zához rýhy 50/80 cm, hornina třídy 4, se zhutněním</t>
  </si>
  <si>
    <t>-1426371402</t>
  </si>
  <si>
    <t>460600001RT8</t>
  </si>
  <si>
    <t>Naložení a odvoz zeminy</t>
  </si>
  <si>
    <t>1400584585</t>
  </si>
  <si>
    <t>Poznámka k položce:
odvoz na vzdálenost 10000 m</t>
  </si>
  <si>
    <t>D1</t>
  </si>
  <si>
    <t>Ostatní materiál</t>
  </si>
  <si>
    <t>3483602101</t>
  </si>
  <si>
    <t>A Svítidlo LED pro veřejné osvětlení 14 W</t>
  </si>
  <si>
    <t>1236928161</t>
  </si>
  <si>
    <t>Poznámka k položce:
LED VEŘEJNÉ OSVĚTLENÍ 10LED, 14W, 2100lm, 4000K, 230V, IP66, optika DN09</t>
  </si>
  <si>
    <t>3483602102</t>
  </si>
  <si>
    <t>F Svítidlo LED pro veřejné osvětlení 14 W</t>
  </si>
  <si>
    <t>-1446401187</t>
  </si>
  <si>
    <t>Poznámka k položce:
LED VEŘEJNÉ OSVĚTLENÍ 10LED, 14W, 2100lm, 4000K, 230V, IP66, optika DRN2</t>
  </si>
  <si>
    <t>015-005VD</t>
  </si>
  <si>
    <t>Osvětlovací stožár bezpaticový - třístupňový, 6m</t>
  </si>
  <si>
    <t>ks</t>
  </si>
  <si>
    <t>348105296</t>
  </si>
  <si>
    <t>Poznámka k položce:
Žározinková povrchnová úprava, spodní část dříku nad zemí je opatřena dvířky s otvorem pro montáž elektropříslušenství. Tři stupně kll6 114/76/60</t>
  </si>
  <si>
    <t>000-s03VD</t>
  </si>
  <si>
    <t>Stožárová svorkovnice odbočná jednookruhová s pojistkou 10A</t>
  </si>
  <si>
    <t>-2099439725</t>
  </si>
  <si>
    <t>Poznámka k položce:
Stožárová výzbroj s odbočnou svorkovnicí RSA 16, s jedním držákem pojistky RSP 4</t>
  </si>
  <si>
    <t>34111080</t>
  </si>
  <si>
    <t>Kabel silový s Cu jádrem 750 V CYKY 4 x16 mm2</t>
  </si>
  <si>
    <t>-351487737</t>
  </si>
  <si>
    <t>Poznámka k položce:
CYKY Instalační kabely  Použití: pro pevné uložení ve vnitřních a venkovních prostorách, v zemi, v betonu. Kabely jsou odolné proti UV záření a proti šíření plamene.  Konstrukce: 1. Měděné plné holé jádro 2. PVC izolace 3. Výplňový obal 4. PVC plášť</t>
  </si>
  <si>
    <t>34111038</t>
  </si>
  <si>
    <t>Kabel silový s Cu jádrem 750 V CYKY 3 C x 2,5 mm2</t>
  </si>
  <si>
    <t>1260461162</t>
  </si>
  <si>
    <t>003LPSVD</t>
  </si>
  <si>
    <t>Pásek zemnící ZP 30x4 FEZN 1kg=1.05m</t>
  </si>
  <si>
    <t>-449625005</t>
  </si>
  <si>
    <t>3457114701</t>
  </si>
  <si>
    <t>Trubka kabelová chránička 50mm</t>
  </si>
  <si>
    <t>-1314184803</t>
  </si>
  <si>
    <t>Poznámka k položce:
Elektroinstalační trubky pro mechanickou ochranu všech druhů energetických a telekomunikačních vedení. Vnější plášť trubky je vyroben z HDPE, vnitřní z LDPE. Tato kombinace umožňuje vysokou ohebnost.  Technické specifikace Konstrukce dvojité stěny - uvnitř hladká trubka a zevně trubka korugovaná Trubkový systém splňuje pevnost v tlaku &gt;450 N a umožňuje práci v teplotním rozmezí -45 °C až +60 °C při zachování tvaru trubky. Stupeň krytí: IP 67 - při použití těsnících kroužků. Trubky se dodávají standardně v červené barvě. Na jednom konci trubky je nasunuta spojka, která umožňuje napojení trubek.  Utěsnění proti vniknutí prachu a písku.  Nasunutím dvou profilovaných těsnění na spojovanétrubky je možné zabránit zaplavení vodou.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</si>
  <si>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</si>
  <si>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</si>
  <si>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</si>
  <si>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</si>
  <si>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</si>
  <si>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</si>
  <si>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</si>
  <si>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012002000</t>
  </si>
  <si>
    <t>Geodetické práce</t>
  </si>
  <si>
    <t>soubor</t>
  </si>
  <si>
    <t>1024</t>
  </si>
  <si>
    <t>-714776860</t>
  </si>
  <si>
    <t>013254000</t>
  </si>
  <si>
    <t>Dokumentace skutečného provedení stavby</t>
  </si>
  <si>
    <t>-2088427116</t>
  </si>
  <si>
    <t>VRN3</t>
  </si>
  <si>
    <t>Zařízení staveniště</t>
  </si>
  <si>
    <t>030001000</t>
  </si>
  <si>
    <t>-1249654122</t>
  </si>
  <si>
    <t>VRN4</t>
  </si>
  <si>
    <t>Inženýrská činnost</t>
  </si>
  <si>
    <t>042903000</t>
  </si>
  <si>
    <t>Ostatní posudky</t>
  </si>
  <si>
    <t>-408836884</t>
  </si>
  <si>
    <t>VRN7</t>
  </si>
  <si>
    <t>Provozní vlivy</t>
  </si>
  <si>
    <t>070001000</t>
  </si>
  <si>
    <t>-1015243060</t>
  </si>
  <si>
    <t>SEZNAM FIGUR</t>
  </si>
  <si>
    <t>Výměra</t>
  </si>
  <si>
    <t xml:space="preserve"> SO 101-II.etapa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</si>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</sst>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20230104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Komunikace pro pěší a cyklisty průmyslová zóna II.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Rumburk 2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4. 1. 2023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Rumburk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KIP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24.7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101-II.etapa - Chodník...'!J30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 101-II.etapa - Chodník...'!P123</f>
        <v>0</v>
      </c>
      <c r="AV95" s="127">
        <f>'SO 101-II.etapa - Chodník...'!J33</f>
        <v>0</v>
      </c>
      <c r="AW95" s="127">
        <f>'SO 101-II.etapa - Chodník...'!J34</f>
        <v>0</v>
      </c>
      <c r="AX95" s="127">
        <f>'SO 101-II.etapa - Chodník...'!J35</f>
        <v>0</v>
      </c>
      <c r="AY95" s="127">
        <f>'SO 101-II.etapa - Chodník...'!J36</f>
        <v>0</v>
      </c>
      <c r="AZ95" s="127">
        <f>'SO 101-II.etapa - Chodník...'!F33</f>
        <v>0</v>
      </c>
      <c r="BA95" s="127">
        <f>'SO 101-II.etapa - Chodník...'!F34</f>
        <v>0</v>
      </c>
      <c r="BB95" s="127">
        <f>'SO 101-II.etapa - Chodník...'!F35</f>
        <v>0</v>
      </c>
      <c r="BC95" s="127">
        <f>'SO 101-II.etapa - Chodník...'!F36</f>
        <v>0</v>
      </c>
      <c r="BD95" s="129">
        <f>'SO 101-II.etapa - Chodník...'!F37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24.7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101-II. - Stabilizace 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'SO 101-II. - Stabilizace ...'!P119</f>
        <v>0</v>
      </c>
      <c r="AV96" s="127">
        <f>'SO 101-II. - Stabilizace ...'!J33</f>
        <v>0</v>
      </c>
      <c r="AW96" s="127">
        <f>'SO 101-II. - Stabilizace ...'!J34</f>
        <v>0</v>
      </c>
      <c r="AX96" s="127">
        <f>'SO 101-II. - Stabilizace ...'!J35</f>
        <v>0</v>
      </c>
      <c r="AY96" s="127">
        <f>'SO 101-II. - Stabilizace ...'!J36</f>
        <v>0</v>
      </c>
      <c r="AZ96" s="127">
        <f>'SO 101-II. - Stabilizace ...'!F33</f>
        <v>0</v>
      </c>
      <c r="BA96" s="127">
        <f>'SO 101-II. - Stabilizace ...'!F34</f>
        <v>0</v>
      </c>
      <c r="BB96" s="127">
        <f>'SO 101-II. - Stabilizace ...'!F35</f>
        <v>0</v>
      </c>
      <c r="BC96" s="127">
        <f>'SO 101-II. - Stabilizace ...'!F36</f>
        <v>0</v>
      </c>
      <c r="BD96" s="129">
        <f>'SO 101-II. - Stabilizace ...'!F37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'04 - elektroinstalace II....'!J30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'04 - elektroinstalace II....'!P121</f>
        <v>0</v>
      </c>
      <c r="AV97" s="127">
        <f>'04 - elektroinstalace II....'!J33</f>
        <v>0</v>
      </c>
      <c r="AW97" s="127">
        <f>'04 - elektroinstalace II....'!J34</f>
        <v>0</v>
      </c>
      <c r="AX97" s="127">
        <f>'04 - elektroinstalace II....'!J35</f>
        <v>0</v>
      </c>
      <c r="AY97" s="127">
        <f>'04 - elektroinstalace II....'!J36</f>
        <v>0</v>
      </c>
      <c r="AZ97" s="127">
        <f>'04 - elektroinstalace II....'!F33</f>
        <v>0</v>
      </c>
      <c r="BA97" s="127">
        <f>'04 - elektroinstalace II....'!F34</f>
        <v>0</v>
      </c>
      <c r="BB97" s="127">
        <f>'04 - elektroinstalace II....'!F35</f>
        <v>0</v>
      </c>
      <c r="BC97" s="127">
        <f>'04 - elektroinstalace II....'!F36</f>
        <v>0</v>
      </c>
      <c r="BD97" s="129">
        <f>'04 - elektroinstalace II....'!F37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6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'VRN - Vedlejší rozpočtové...'!J30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31">
        <v>0</v>
      </c>
      <c r="AT98" s="132">
        <f>ROUND(SUM(AV98:AW98),2)</f>
        <v>0</v>
      </c>
      <c r="AU98" s="133">
        <f>'VRN - Vedlejší rozpočtové...'!P121</f>
        <v>0</v>
      </c>
      <c r="AV98" s="132">
        <f>'VRN - Vedlejší rozpočtové...'!J33</f>
        <v>0</v>
      </c>
      <c r="AW98" s="132">
        <f>'VRN - Vedlejší rozpočtové...'!J34</f>
        <v>0</v>
      </c>
      <c r="AX98" s="132">
        <f>'VRN - Vedlejší rozpočtové...'!J35</f>
        <v>0</v>
      </c>
      <c r="AY98" s="132">
        <f>'VRN - Vedlejší rozpočtové...'!J36</f>
        <v>0</v>
      </c>
      <c r="AZ98" s="132">
        <f>'VRN - Vedlejší rozpočtové...'!F33</f>
        <v>0</v>
      </c>
      <c r="BA98" s="132">
        <f>'VRN - Vedlejší rozpočtové...'!F34</f>
        <v>0</v>
      </c>
      <c r="BB98" s="132">
        <f>'VRN - Vedlejší rozpočtové...'!F35</f>
        <v>0</v>
      </c>
      <c r="BC98" s="132">
        <f>'VRN - Vedlejší rozpočtové...'!F36</f>
        <v>0</v>
      </c>
      <c r="BD98" s="134">
        <f>'VRN - Vedlejší rozpočtové...'!F37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-II.etapa - Chodník...'!C2" display="/"/>
    <hyperlink ref="A96" location="'SO 101-II. - Stabilizace ...'!C2" display="/"/>
    <hyperlink ref="A97" location="'04 - elektroinstalace II....'!C2" display="/"/>
    <hyperlink ref="A9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  <c r="AZ2" s="135" t="s">
        <v>96</v>
      </c>
      <c r="BA2" s="135" t="s">
        <v>1</v>
      </c>
      <c r="BB2" s="135" t="s">
        <v>1</v>
      </c>
      <c r="BC2" s="135" t="s">
        <v>97</v>
      </c>
      <c r="BD2" s="135" t="s">
        <v>86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  <c r="AZ3" s="135" t="s">
        <v>98</v>
      </c>
      <c r="BA3" s="135" t="s">
        <v>1</v>
      </c>
      <c r="BB3" s="135" t="s">
        <v>1</v>
      </c>
      <c r="BC3" s="135" t="s">
        <v>99</v>
      </c>
      <c r="BD3" s="135" t="s">
        <v>86</v>
      </c>
    </row>
    <row r="4" spans="2:5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  <c r="AZ4" s="135" t="s">
        <v>101</v>
      </c>
      <c r="BA4" s="135" t="s">
        <v>1</v>
      </c>
      <c r="BB4" s="135" t="s">
        <v>1</v>
      </c>
      <c r="BC4" s="135" t="s">
        <v>8</v>
      </c>
      <c r="BD4" s="135" t="s">
        <v>86</v>
      </c>
    </row>
    <row r="5" spans="2:56" s="1" customFormat="1" ht="6.95" customHeight="1">
      <c r="B5" s="19"/>
      <c r="L5" s="19"/>
      <c r="AZ5" s="135" t="s">
        <v>102</v>
      </c>
      <c r="BA5" s="135" t="s">
        <v>1</v>
      </c>
      <c r="BB5" s="135" t="s">
        <v>1</v>
      </c>
      <c r="BC5" s="135" t="s">
        <v>103</v>
      </c>
      <c r="BD5" s="135" t="s">
        <v>86</v>
      </c>
    </row>
    <row r="6" spans="2:56" s="1" customFormat="1" ht="12" customHeight="1">
      <c r="B6" s="19"/>
      <c r="D6" s="140" t="s">
        <v>16</v>
      </c>
      <c r="L6" s="19"/>
      <c r="AZ6" s="135" t="s">
        <v>104</v>
      </c>
      <c r="BA6" s="135" t="s">
        <v>1</v>
      </c>
      <c r="BB6" s="135" t="s">
        <v>1</v>
      </c>
      <c r="BC6" s="135" t="s">
        <v>105</v>
      </c>
      <c r="BD6" s="135" t="s">
        <v>86</v>
      </c>
    </row>
    <row r="7" spans="2:12" s="1" customFormat="1" ht="16.5" customHeight="1">
      <c r="B7" s="19"/>
      <c r="E7" s="141" t="str">
        <f>'Rekapitulace stavby'!K6</f>
        <v>Komunikace pro pěší a cyklisty průmyslová zóna II.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>
      <c r="A9" s="37"/>
      <c r="B9" s="43"/>
      <c r="C9" s="37"/>
      <c r="D9" s="37"/>
      <c r="E9" s="142" t="s">
        <v>107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108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109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110</v>
      </c>
      <c r="F21" s="37"/>
      <c r="G21" s="37"/>
      <c r="H21" s="37"/>
      <c r="I21" s="140" t="s">
        <v>27</v>
      </c>
      <c r="J21" s="143" t="s">
        <v>111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112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ROUND((SUM(BE123:BE317)),2)</f>
        <v>0</v>
      </c>
      <c r="G33" s="37"/>
      <c r="H33" s="37"/>
      <c r="I33" s="155">
        <v>0.21</v>
      </c>
      <c r="J33" s="154">
        <f>ROUND(((SUM(BE123:BE317))*I33),2)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ROUND((SUM(BF123:BF317)),2)</f>
        <v>0</v>
      </c>
      <c r="G34" s="37"/>
      <c r="H34" s="37"/>
      <c r="I34" s="155">
        <v>0.15</v>
      </c>
      <c r="J34" s="154">
        <f>ROUND(((SUM(BF123:BF317))*I34),2)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ROUND((SUM(BG123:BG317)),2)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ROUND((SUM(BH123:BH317)),2)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ROUND((SUM(BI123:BI317)),2)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30" customHeight="1">
      <c r="A87" s="37"/>
      <c r="B87" s="38"/>
      <c r="C87" s="39"/>
      <c r="D87" s="39"/>
      <c r="E87" s="75" t="str">
        <f>E9</f>
        <v xml:space="preserve">SO 101-II.etapa - Chodník a cyklostezka vč.dopravního značení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ing.Žílová Helena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114</v>
      </c>
      <c r="D94" s="176"/>
      <c r="E94" s="176"/>
      <c r="F94" s="176"/>
      <c r="G94" s="176"/>
      <c r="H94" s="176"/>
      <c r="I94" s="176"/>
      <c r="J94" s="177" t="s">
        <v>115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116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117</v>
      </c>
    </row>
    <row r="97" spans="1:31" s="9" customFormat="1" ht="24.95" customHeight="1">
      <c r="A97" s="9"/>
      <c r="B97" s="179"/>
      <c r="C97" s="180"/>
      <c r="D97" s="181" t="s">
        <v>118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119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120</v>
      </c>
      <c r="E99" s="188"/>
      <c r="F99" s="188"/>
      <c r="G99" s="188"/>
      <c r="H99" s="188"/>
      <c r="I99" s="188"/>
      <c r="J99" s="189">
        <f>J187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121</v>
      </c>
      <c r="E100" s="188"/>
      <c r="F100" s="188"/>
      <c r="G100" s="188"/>
      <c r="H100" s="188"/>
      <c r="I100" s="188"/>
      <c r="J100" s="189">
        <f>J235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122</v>
      </c>
      <c r="E101" s="188"/>
      <c r="F101" s="188"/>
      <c r="G101" s="188"/>
      <c r="H101" s="188"/>
      <c r="I101" s="188"/>
      <c r="J101" s="189">
        <f>J244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123</v>
      </c>
      <c r="E102" s="188"/>
      <c r="F102" s="188"/>
      <c r="G102" s="188"/>
      <c r="H102" s="188"/>
      <c r="I102" s="188"/>
      <c r="J102" s="189">
        <f>J293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124</v>
      </c>
      <c r="E103" s="188"/>
      <c r="F103" s="188"/>
      <c r="G103" s="188"/>
      <c r="H103" s="188"/>
      <c r="I103" s="188"/>
      <c r="J103" s="189">
        <f>J315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125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4" t="str">
        <f>E7</f>
        <v>Komunikace pro pěší a cyklisty průmyslová zóna II. etapa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106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30" customHeight="1">
      <c r="A115" s="37"/>
      <c r="B115" s="38"/>
      <c r="C115" s="39"/>
      <c r="D115" s="39"/>
      <c r="E115" s="75" t="str">
        <f>E9</f>
        <v xml:space="preserve">SO 101-II.etapa - Chodník a cyklostezka vč.dopravního značení 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Rumburk</v>
      </c>
      <c r="G117" s="39"/>
      <c r="H117" s="39"/>
      <c r="I117" s="31" t="s">
        <v>22</v>
      </c>
      <c r="J117" s="78" t="str">
        <f>IF(J12="","",J12)</f>
        <v>4. 1. 2023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Město Rumburk</v>
      </c>
      <c r="G119" s="39"/>
      <c r="H119" s="39"/>
      <c r="I119" s="31" t="s">
        <v>30</v>
      </c>
      <c r="J119" s="35" t="str">
        <f>E21</f>
        <v>VPH s.r.o.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33</v>
      </c>
      <c r="J120" s="35" t="str">
        <f>E24</f>
        <v>ing.Žílová Helena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1"/>
      <c r="B122" s="192"/>
      <c r="C122" s="193" t="s">
        <v>126</v>
      </c>
      <c r="D122" s="194" t="s">
        <v>61</v>
      </c>
      <c r="E122" s="194" t="s">
        <v>57</v>
      </c>
      <c r="F122" s="194" t="s">
        <v>58</v>
      </c>
      <c r="G122" s="194" t="s">
        <v>127</v>
      </c>
      <c r="H122" s="194" t="s">
        <v>128</v>
      </c>
      <c r="I122" s="194" t="s">
        <v>129</v>
      </c>
      <c r="J122" s="194" t="s">
        <v>115</v>
      </c>
      <c r="K122" s="195" t="s">
        <v>130</v>
      </c>
      <c r="L122" s="196"/>
      <c r="M122" s="99" t="s">
        <v>1</v>
      </c>
      <c r="N122" s="100" t="s">
        <v>40</v>
      </c>
      <c r="O122" s="100" t="s">
        <v>131</v>
      </c>
      <c r="P122" s="100" t="s">
        <v>132</v>
      </c>
      <c r="Q122" s="100" t="s">
        <v>133</v>
      </c>
      <c r="R122" s="100" t="s">
        <v>134</v>
      </c>
      <c r="S122" s="100" t="s">
        <v>135</v>
      </c>
      <c r="T122" s="101" t="s">
        <v>136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7"/>
      <c r="B123" s="38"/>
      <c r="C123" s="106" t="s">
        <v>137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</f>
        <v>0</v>
      </c>
      <c r="Q123" s="103"/>
      <c r="R123" s="199">
        <f>R124</f>
        <v>3100.8598067999997</v>
      </c>
      <c r="S123" s="103"/>
      <c r="T123" s="200">
        <f>T124</f>
        <v>18.082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117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75</v>
      </c>
      <c r="E124" s="205" t="s">
        <v>138</v>
      </c>
      <c r="F124" s="205" t="s">
        <v>139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P125+P187+P235+P244+P293+P315</f>
        <v>0</v>
      </c>
      <c r="Q124" s="210"/>
      <c r="R124" s="211">
        <f>R125+R187+R235+R244+R293+R315</f>
        <v>3100.8598067999997</v>
      </c>
      <c r="S124" s="210"/>
      <c r="T124" s="212">
        <f>T125+T187+T235+T244+T293+T315</f>
        <v>18.082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84</v>
      </c>
      <c r="AT124" s="214" t="s">
        <v>75</v>
      </c>
      <c r="AU124" s="214" t="s">
        <v>76</v>
      </c>
      <c r="AY124" s="213" t="s">
        <v>140</v>
      </c>
      <c r="BK124" s="215">
        <f>BK125+BK187+BK235+BK244+BK293+BK315</f>
        <v>0</v>
      </c>
    </row>
    <row r="125" spans="1:63" s="12" customFormat="1" ht="22.8" customHeight="1">
      <c r="A125" s="12"/>
      <c r="B125" s="202"/>
      <c r="C125" s="203"/>
      <c r="D125" s="204" t="s">
        <v>75</v>
      </c>
      <c r="E125" s="216" t="s">
        <v>84</v>
      </c>
      <c r="F125" s="216" t="s">
        <v>141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SUM(P126:P186)</f>
        <v>0</v>
      </c>
      <c r="Q125" s="210"/>
      <c r="R125" s="211">
        <f>SUM(R126:R186)</f>
        <v>922.8059509999999</v>
      </c>
      <c r="S125" s="210"/>
      <c r="T125" s="212">
        <f>SUM(T126:T186)</f>
        <v>18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84</v>
      </c>
      <c r="AT125" s="214" t="s">
        <v>75</v>
      </c>
      <c r="AU125" s="214" t="s">
        <v>84</v>
      </c>
      <c r="AY125" s="213" t="s">
        <v>140</v>
      </c>
      <c r="BK125" s="215">
        <f>SUM(BK126:BK186)</f>
        <v>0</v>
      </c>
    </row>
    <row r="126" spans="1:65" s="2" customFormat="1" ht="55.5" customHeight="1">
      <c r="A126" s="37"/>
      <c r="B126" s="38"/>
      <c r="C126" s="218" t="s">
        <v>84</v>
      </c>
      <c r="D126" s="218" t="s">
        <v>142</v>
      </c>
      <c r="E126" s="219" t="s">
        <v>143</v>
      </c>
      <c r="F126" s="220" t="s">
        <v>144</v>
      </c>
      <c r="G126" s="221" t="s">
        <v>145</v>
      </c>
      <c r="H126" s="222">
        <v>15</v>
      </c>
      <c r="I126" s="223"/>
      <c r="J126" s="224">
        <f>ROUND(I126*H126,2)</f>
        <v>0</v>
      </c>
      <c r="K126" s="220" t="s">
        <v>146</v>
      </c>
      <c r="L126" s="43"/>
      <c r="M126" s="225" t="s">
        <v>1</v>
      </c>
      <c r="N126" s="226" t="s">
        <v>41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0.3</v>
      </c>
      <c r="T126" s="228">
        <f>S126*H126</f>
        <v>4.5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147</v>
      </c>
      <c r="AT126" s="229" t="s">
        <v>142</v>
      </c>
      <c r="AU126" s="229" t="s">
        <v>86</v>
      </c>
      <c r="AY126" s="16" t="s">
        <v>140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84</v>
      </c>
      <c r="BK126" s="230">
        <f>ROUND(I126*H126,2)</f>
        <v>0</v>
      </c>
      <c r="BL126" s="16" t="s">
        <v>147</v>
      </c>
      <c r="BM126" s="229" t="s">
        <v>148</v>
      </c>
    </row>
    <row r="127" spans="1:47" s="2" customFormat="1" ht="12">
      <c r="A127" s="37"/>
      <c r="B127" s="38"/>
      <c r="C127" s="39"/>
      <c r="D127" s="231" t="s">
        <v>149</v>
      </c>
      <c r="E127" s="39"/>
      <c r="F127" s="232" t="s">
        <v>144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149</v>
      </c>
      <c r="AU127" s="16" t="s">
        <v>86</v>
      </c>
    </row>
    <row r="128" spans="1:47" s="2" customFormat="1" ht="12">
      <c r="A128" s="37"/>
      <c r="B128" s="38"/>
      <c r="C128" s="39"/>
      <c r="D128" s="231" t="s">
        <v>150</v>
      </c>
      <c r="E128" s="39"/>
      <c r="F128" s="236" t="s">
        <v>151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150</v>
      </c>
      <c r="AU128" s="16" t="s">
        <v>86</v>
      </c>
    </row>
    <row r="129" spans="1:65" s="2" customFormat="1" ht="55.5" customHeight="1">
      <c r="A129" s="37"/>
      <c r="B129" s="38"/>
      <c r="C129" s="218" t="s">
        <v>86</v>
      </c>
      <c r="D129" s="218" t="s">
        <v>142</v>
      </c>
      <c r="E129" s="219" t="s">
        <v>152</v>
      </c>
      <c r="F129" s="220" t="s">
        <v>153</v>
      </c>
      <c r="G129" s="221" t="s">
        <v>145</v>
      </c>
      <c r="H129" s="222">
        <v>15</v>
      </c>
      <c r="I129" s="223"/>
      <c r="J129" s="224">
        <f>ROUND(I129*H129,2)</f>
        <v>0</v>
      </c>
      <c r="K129" s="220" t="s">
        <v>146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0.44</v>
      </c>
      <c r="T129" s="228">
        <f>S129*H129</f>
        <v>6.6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147</v>
      </c>
      <c r="AT129" s="229" t="s">
        <v>142</v>
      </c>
      <c r="AU129" s="229" t="s">
        <v>86</v>
      </c>
      <c r="AY129" s="16" t="s">
        <v>140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147</v>
      </c>
      <c r="BM129" s="229" t="s">
        <v>154</v>
      </c>
    </row>
    <row r="130" spans="1:47" s="2" customFormat="1" ht="12">
      <c r="A130" s="37"/>
      <c r="B130" s="38"/>
      <c r="C130" s="39"/>
      <c r="D130" s="231" t="s">
        <v>149</v>
      </c>
      <c r="E130" s="39"/>
      <c r="F130" s="232" t="s">
        <v>153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149</v>
      </c>
      <c r="AU130" s="16" t="s">
        <v>86</v>
      </c>
    </row>
    <row r="131" spans="1:47" s="2" customFormat="1" ht="12">
      <c r="A131" s="37"/>
      <c r="B131" s="38"/>
      <c r="C131" s="39"/>
      <c r="D131" s="231" t="s">
        <v>150</v>
      </c>
      <c r="E131" s="39"/>
      <c r="F131" s="236" t="s">
        <v>151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150</v>
      </c>
      <c r="AU131" s="16" t="s">
        <v>86</v>
      </c>
    </row>
    <row r="132" spans="1:65" s="2" customFormat="1" ht="49.05" customHeight="1">
      <c r="A132" s="37"/>
      <c r="B132" s="38"/>
      <c r="C132" s="218" t="s">
        <v>155</v>
      </c>
      <c r="D132" s="218" t="s">
        <v>142</v>
      </c>
      <c r="E132" s="219" t="s">
        <v>156</v>
      </c>
      <c r="F132" s="220" t="s">
        <v>157</v>
      </c>
      <c r="G132" s="221" t="s">
        <v>145</v>
      </c>
      <c r="H132" s="222">
        <v>15</v>
      </c>
      <c r="I132" s="223"/>
      <c r="J132" s="224">
        <f>ROUND(I132*H132,2)</f>
        <v>0</v>
      </c>
      <c r="K132" s="220" t="s">
        <v>146</v>
      </c>
      <c r="L132" s="43"/>
      <c r="M132" s="225" t="s">
        <v>1</v>
      </c>
      <c r="N132" s="226" t="s">
        <v>41</v>
      </c>
      <c r="O132" s="90"/>
      <c r="P132" s="227">
        <f>O132*H132</f>
        <v>0</v>
      </c>
      <c r="Q132" s="227">
        <v>0.00022</v>
      </c>
      <c r="R132" s="227">
        <f>Q132*H132</f>
        <v>0.0033</v>
      </c>
      <c r="S132" s="227">
        <v>0.46</v>
      </c>
      <c r="T132" s="228">
        <f>S132*H132</f>
        <v>6.9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147</v>
      </c>
      <c r="AT132" s="229" t="s">
        <v>142</v>
      </c>
      <c r="AU132" s="229" t="s">
        <v>86</v>
      </c>
      <c r="AY132" s="16" t="s">
        <v>140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84</v>
      </c>
      <c r="BK132" s="230">
        <f>ROUND(I132*H132,2)</f>
        <v>0</v>
      </c>
      <c r="BL132" s="16" t="s">
        <v>147</v>
      </c>
      <c r="BM132" s="229" t="s">
        <v>158</v>
      </c>
    </row>
    <row r="133" spans="1:47" s="2" customFormat="1" ht="12">
      <c r="A133" s="37"/>
      <c r="B133" s="38"/>
      <c r="C133" s="39"/>
      <c r="D133" s="231" t="s">
        <v>149</v>
      </c>
      <c r="E133" s="39"/>
      <c r="F133" s="232" t="s">
        <v>157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149</v>
      </c>
      <c r="AU133" s="16" t="s">
        <v>86</v>
      </c>
    </row>
    <row r="134" spans="1:47" s="2" customFormat="1" ht="12">
      <c r="A134" s="37"/>
      <c r="B134" s="38"/>
      <c r="C134" s="39"/>
      <c r="D134" s="231" t="s">
        <v>150</v>
      </c>
      <c r="E134" s="39"/>
      <c r="F134" s="236" t="s">
        <v>151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150</v>
      </c>
      <c r="AU134" s="16" t="s">
        <v>86</v>
      </c>
    </row>
    <row r="135" spans="1:65" s="2" customFormat="1" ht="24.15" customHeight="1">
      <c r="A135" s="37"/>
      <c r="B135" s="38"/>
      <c r="C135" s="218" t="s">
        <v>147</v>
      </c>
      <c r="D135" s="218" t="s">
        <v>142</v>
      </c>
      <c r="E135" s="219" t="s">
        <v>159</v>
      </c>
      <c r="F135" s="220" t="s">
        <v>160</v>
      </c>
      <c r="G135" s="221" t="s">
        <v>145</v>
      </c>
      <c r="H135" s="222">
        <v>5407.273</v>
      </c>
      <c r="I135" s="223"/>
      <c r="J135" s="224">
        <f>ROUND(I135*H135,2)</f>
        <v>0</v>
      </c>
      <c r="K135" s="220" t="s">
        <v>146</v>
      </c>
      <c r="L135" s="43"/>
      <c r="M135" s="225" t="s">
        <v>1</v>
      </c>
      <c r="N135" s="226" t="s">
        <v>41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147</v>
      </c>
      <c r="AT135" s="229" t="s">
        <v>142</v>
      </c>
      <c r="AU135" s="229" t="s">
        <v>86</v>
      </c>
      <c r="AY135" s="16" t="s">
        <v>140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84</v>
      </c>
      <c r="BK135" s="230">
        <f>ROUND(I135*H135,2)</f>
        <v>0</v>
      </c>
      <c r="BL135" s="16" t="s">
        <v>147</v>
      </c>
      <c r="BM135" s="229" t="s">
        <v>161</v>
      </c>
    </row>
    <row r="136" spans="1:47" s="2" customFormat="1" ht="12">
      <c r="A136" s="37"/>
      <c r="B136" s="38"/>
      <c r="C136" s="39"/>
      <c r="D136" s="231" t="s">
        <v>149</v>
      </c>
      <c r="E136" s="39"/>
      <c r="F136" s="232" t="s">
        <v>162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149</v>
      </c>
      <c r="AU136" s="16" t="s">
        <v>86</v>
      </c>
    </row>
    <row r="137" spans="1:51" s="13" customFormat="1" ht="12">
      <c r="A137" s="13"/>
      <c r="B137" s="237"/>
      <c r="C137" s="238"/>
      <c r="D137" s="231" t="s">
        <v>163</v>
      </c>
      <c r="E137" s="239" t="s">
        <v>1</v>
      </c>
      <c r="F137" s="240" t="s">
        <v>164</v>
      </c>
      <c r="G137" s="238"/>
      <c r="H137" s="241">
        <v>1734.1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163</v>
      </c>
      <c r="AU137" s="247" t="s">
        <v>86</v>
      </c>
      <c r="AV137" s="13" t="s">
        <v>86</v>
      </c>
      <c r="AW137" s="13" t="s">
        <v>32</v>
      </c>
      <c r="AX137" s="13" t="s">
        <v>76</v>
      </c>
      <c r="AY137" s="247" t="s">
        <v>140</v>
      </c>
    </row>
    <row r="138" spans="1:51" s="13" customFormat="1" ht="12">
      <c r="A138" s="13"/>
      <c r="B138" s="237"/>
      <c r="C138" s="238"/>
      <c r="D138" s="231" t="s">
        <v>163</v>
      </c>
      <c r="E138" s="239" t="s">
        <v>1</v>
      </c>
      <c r="F138" s="240" t="s">
        <v>165</v>
      </c>
      <c r="G138" s="238"/>
      <c r="H138" s="241">
        <v>3673.173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163</v>
      </c>
      <c r="AU138" s="247" t="s">
        <v>86</v>
      </c>
      <c r="AV138" s="13" t="s">
        <v>86</v>
      </c>
      <c r="AW138" s="13" t="s">
        <v>32</v>
      </c>
      <c r="AX138" s="13" t="s">
        <v>76</v>
      </c>
      <c r="AY138" s="247" t="s">
        <v>140</v>
      </c>
    </row>
    <row r="139" spans="1:51" s="14" customFormat="1" ht="12">
      <c r="A139" s="14"/>
      <c r="B139" s="248"/>
      <c r="C139" s="249"/>
      <c r="D139" s="231" t="s">
        <v>163</v>
      </c>
      <c r="E139" s="250" t="s">
        <v>1</v>
      </c>
      <c r="F139" s="251" t="s">
        <v>166</v>
      </c>
      <c r="G139" s="249"/>
      <c r="H139" s="252">
        <v>5407.272999999999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8" t="s">
        <v>163</v>
      </c>
      <c r="AU139" s="258" t="s">
        <v>86</v>
      </c>
      <c r="AV139" s="14" t="s">
        <v>147</v>
      </c>
      <c r="AW139" s="14" t="s">
        <v>32</v>
      </c>
      <c r="AX139" s="14" t="s">
        <v>84</v>
      </c>
      <c r="AY139" s="258" t="s">
        <v>140</v>
      </c>
    </row>
    <row r="140" spans="1:65" s="2" customFormat="1" ht="33" customHeight="1">
      <c r="A140" s="37"/>
      <c r="B140" s="38"/>
      <c r="C140" s="218" t="s">
        <v>167</v>
      </c>
      <c r="D140" s="218" t="s">
        <v>142</v>
      </c>
      <c r="E140" s="219" t="s">
        <v>168</v>
      </c>
      <c r="F140" s="220" t="s">
        <v>169</v>
      </c>
      <c r="G140" s="221" t="s">
        <v>170</v>
      </c>
      <c r="H140" s="222">
        <v>39.062</v>
      </c>
      <c r="I140" s="223"/>
      <c r="J140" s="224">
        <f>ROUND(I140*H140,2)</f>
        <v>0</v>
      </c>
      <c r="K140" s="220" t="s">
        <v>146</v>
      </c>
      <c r="L140" s="43"/>
      <c r="M140" s="225" t="s">
        <v>1</v>
      </c>
      <c r="N140" s="226" t="s">
        <v>41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147</v>
      </c>
      <c r="AT140" s="229" t="s">
        <v>142</v>
      </c>
      <c r="AU140" s="229" t="s">
        <v>86</v>
      </c>
      <c r="AY140" s="16" t="s">
        <v>140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84</v>
      </c>
      <c r="BK140" s="230">
        <f>ROUND(I140*H140,2)</f>
        <v>0</v>
      </c>
      <c r="BL140" s="16" t="s">
        <v>147</v>
      </c>
      <c r="BM140" s="229" t="s">
        <v>171</v>
      </c>
    </row>
    <row r="141" spans="1:47" s="2" customFormat="1" ht="12">
      <c r="A141" s="37"/>
      <c r="B141" s="38"/>
      <c r="C141" s="39"/>
      <c r="D141" s="231" t="s">
        <v>149</v>
      </c>
      <c r="E141" s="39"/>
      <c r="F141" s="232" t="s">
        <v>172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149</v>
      </c>
      <c r="AU141" s="16" t="s">
        <v>86</v>
      </c>
    </row>
    <row r="142" spans="1:51" s="13" customFormat="1" ht="12">
      <c r="A142" s="13"/>
      <c r="B142" s="237"/>
      <c r="C142" s="238"/>
      <c r="D142" s="231" t="s">
        <v>163</v>
      </c>
      <c r="E142" s="239" t="s">
        <v>1</v>
      </c>
      <c r="F142" s="240" t="s">
        <v>173</v>
      </c>
      <c r="G142" s="238"/>
      <c r="H142" s="241">
        <v>12.709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163</v>
      </c>
      <c r="AU142" s="247" t="s">
        <v>86</v>
      </c>
      <c r="AV142" s="13" t="s">
        <v>86</v>
      </c>
      <c r="AW142" s="13" t="s">
        <v>32</v>
      </c>
      <c r="AX142" s="13" t="s">
        <v>76</v>
      </c>
      <c r="AY142" s="247" t="s">
        <v>140</v>
      </c>
    </row>
    <row r="143" spans="1:51" s="13" customFormat="1" ht="12">
      <c r="A143" s="13"/>
      <c r="B143" s="237"/>
      <c r="C143" s="238"/>
      <c r="D143" s="231" t="s">
        <v>163</v>
      </c>
      <c r="E143" s="239" t="s">
        <v>1</v>
      </c>
      <c r="F143" s="240" t="s">
        <v>174</v>
      </c>
      <c r="G143" s="238"/>
      <c r="H143" s="241">
        <v>26.353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163</v>
      </c>
      <c r="AU143" s="247" t="s">
        <v>86</v>
      </c>
      <c r="AV143" s="13" t="s">
        <v>86</v>
      </c>
      <c r="AW143" s="13" t="s">
        <v>32</v>
      </c>
      <c r="AX143" s="13" t="s">
        <v>76</v>
      </c>
      <c r="AY143" s="247" t="s">
        <v>140</v>
      </c>
    </row>
    <row r="144" spans="1:51" s="14" customFormat="1" ht="12">
      <c r="A144" s="14"/>
      <c r="B144" s="248"/>
      <c r="C144" s="249"/>
      <c r="D144" s="231" t="s">
        <v>163</v>
      </c>
      <c r="E144" s="250" t="s">
        <v>1</v>
      </c>
      <c r="F144" s="251" t="s">
        <v>166</v>
      </c>
      <c r="G144" s="249"/>
      <c r="H144" s="252">
        <v>39.062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8" t="s">
        <v>163</v>
      </c>
      <c r="AU144" s="258" t="s">
        <v>86</v>
      </c>
      <c r="AV144" s="14" t="s">
        <v>147</v>
      </c>
      <c r="AW144" s="14" t="s">
        <v>32</v>
      </c>
      <c r="AX144" s="14" t="s">
        <v>84</v>
      </c>
      <c r="AY144" s="258" t="s">
        <v>140</v>
      </c>
    </row>
    <row r="145" spans="1:65" s="2" customFormat="1" ht="33" customHeight="1">
      <c r="A145" s="37"/>
      <c r="B145" s="38"/>
      <c r="C145" s="218" t="s">
        <v>175</v>
      </c>
      <c r="D145" s="218" t="s">
        <v>142</v>
      </c>
      <c r="E145" s="219" t="s">
        <v>176</v>
      </c>
      <c r="F145" s="220" t="s">
        <v>177</v>
      </c>
      <c r="G145" s="221" t="s">
        <v>170</v>
      </c>
      <c r="H145" s="222">
        <v>159.6</v>
      </c>
      <c r="I145" s="223"/>
      <c r="J145" s="224">
        <f>ROUND(I145*H145,2)</f>
        <v>0</v>
      </c>
      <c r="K145" s="220" t="s">
        <v>146</v>
      </c>
      <c r="L145" s="43"/>
      <c r="M145" s="225" t="s">
        <v>1</v>
      </c>
      <c r="N145" s="226" t="s">
        <v>41</v>
      </c>
      <c r="O145" s="90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147</v>
      </c>
      <c r="AT145" s="229" t="s">
        <v>142</v>
      </c>
      <c r="AU145" s="229" t="s">
        <v>86</v>
      </c>
      <c r="AY145" s="16" t="s">
        <v>140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84</v>
      </c>
      <c r="BK145" s="230">
        <f>ROUND(I145*H145,2)</f>
        <v>0</v>
      </c>
      <c r="BL145" s="16" t="s">
        <v>147</v>
      </c>
      <c r="BM145" s="229" t="s">
        <v>178</v>
      </c>
    </row>
    <row r="146" spans="1:47" s="2" customFormat="1" ht="12">
      <c r="A146" s="37"/>
      <c r="B146" s="38"/>
      <c r="C146" s="39"/>
      <c r="D146" s="231" t="s">
        <v>149</v>
      </c>
      <c r="E146" s="39"/>
      <c r="F146" s="232" t="s">
        <v>179</v>
      </c>
      <c r="G146" s="39"/>
      <c r="H146" s="39"/>
      <c r="I146" s="233"/>
      <c r="J146" s="39"/>
      <c r="K146" s="39"/>
      <c r="L146" s="43"/>
      <c r="M146" s="234"/>
      <c r="N146" s="235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149</v>
      </c>
      <c r="AU146" s="16" t="s">
        <v>86</v>
      </c>
    </row>
    <row r="147" spans="1:51" s="13" customFormat="1" ht="12">
      <c r="A147" s="13"/>
      <c r="B147" s="237"/>
      <c r="C147" s="238"/>
      <c r="D147" s="231" t="s">
        <v>163</v>
      </c>
      <c r="E147" s="239" t="s">
        <v>1</v>
      </c>
      <c r="F147" s="240" t="s">
        <v>180</v>
      </c>
      <c r="G147" s="238"/>
      <c r="H147" s="241">
        <v>159.6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163</v>
      </c>
      <c r="AU147" s="247" t="s">
        <v>86</v>
      </c>
      <c r="AV147" s="13" t="s">
        <v>86</v>
      </c>
      <c r="AW147" s="13" t="s">
        <v>32</v>
      </c>
      <c r="AX147" s="13" t="s">
        <v>84</v>
      </c>
      <c r="AY147" s="247" t="s">
        <v>140</v>
      </c>
    </row>
    <row r="148" spans="1:65" s="2" customFormat="1" ht="37.8" customHeight="1">
      <c r="A148" s="37"/>
      <c r="B148" s="38"/>
      <c r="C148" s="218" t="s">
        <v>181</v>
      </c>
      <c r="D148" s="218" t="s">
        <v>142</v>
      </c>
      <c r="E148" s="219" t="s">
        <v>182</v>
      </c>
      <c r="F148" s="220" t="s">
        <v>183</v>
      </c>
      <c r="G148" s="221" t="s">
        <v>170</v>
      </c>
      <c r="H148" s="222">
        <v>387.678</v>
      </c>
      <c r="I148" s="223"/>
      <c r="J148" s="224">
        <f>ROUND(I148*H148,2)</f>
        <v>0</v>
      </c>
      <c r="K148" s="220" t="s">
        <v>146</v>
      </c>
      <c r="L148" s="43"/>
      <c r="M148" s="225" t="s">
        <v>1</v>
      </c>
      <c r="N148" s="226" t="s">
        <v>41</v>
      </c>
      <c r="O148" s="90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9" t="s">
        <v>147</v>
      </c>
      <c r="AT148" s="229" t="s">
        <v>142</v>
      </c>
      <c r="AU148" s="229" t="s">
        <v>86</v>
      </c>
      <c r="AY148" s="16" t="s">
        <v>140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6" t="s">
        <v>84</v>
      </c>
      <c r="BK148" s="230">
        <f>ROUND(I148*H148,2)</f>
        <v>0</v>
      </c>
      <c r="BL148" s="16" t="s">
        <v>147</v>
      </c>
      <c r="BM148" s="229" t="s">
        <v>184</v>
      </c>
    </row>
    <row r="149" spans="1:47" s="2" customFormat="1" ht="12">
      <c r="A149" s="37"/>
      <c r="B149" s="38"/>
      <c r="C149" s="39"/>
      <c r="D149" s="231" t="s">
        <v>149</v>
      </c>
      <c r="E149" s="39"/>
      <c r="F149" s="232" t="s">
        <v>185</v>
      </c>
      <c r="G149" s="39"/>
      <c r="H149" s="39"/>
      <c r="I149" s="233"/>
      <c r="J149" s="39"/>
      <c r="K149" s="39"/>
      <c r="L149" s="43"/>
      <c r="M149" s="234"/>
      <c r="N149" s="235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149</v>
      </c>
      <c r="AU149" s="16" t="s">
        <v>86</v>
      </c>
    </row>
    <row r="150" spans="1:51" s="13" customFormat="1" ht="12">
      <c r="A150" s="13"/>
      <c r="B150" s="237"/>
      <c r="C150" s="238"/>
      <c r="D150" s="231" t="s">
        <v>163</v>
      </c>
      <c r="E150" s="239" t="s">
        <v>1</v>
      </c>
      <c r="F150" s="240" t="s">
        <v>186</v>
      </c>
      <c r="G150" s="238"/>
      <c r="H150" s="241">
        <v>387.678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163</v>
      </c>
      <c r="AU150" s="247" t="s">
        <v>86</v>
      </c>
      <c r="AV150" s="13" t="s">
        <v>86</v>
      </c>
      <c r="AW150" s="13" t="s">
        <v>32</v>
      </c>
      <c r="AX150" s="13" t="s">
        <v>84</v>
      </c>
      <c r="AY150" s="247" t="s">
        <v>140</v>
      </c>
    </row>
    <row r="151" spans="1:65" s="2" customFormat="1" ht="16.5" customHeight="1">
      <c r="A151" s="37"/>
      <c r="B151" s="38"/>
      <c r="C151" s="259" t="s">
        <v>187</v>
      </c>
      <c r="D151" s="259" t="s">
        <v>188</v>
      </c>
      <c r="E151" s="260" t="s">
        <v>189</v>
      </c>
      <c r="F151" s="261" t="s">
        <v>190</v>
      </c>
      <c r="G151" s="262" t="s">
        <v>191</v>
      </c>
      <c r="H151" s="263">
        <v>603.575</v>
      </c>
      <c r="I151" s="264"/>
      <c r="J151" s="265">
        <f>ROUND(I151*H151,2)</f>
        <v>0</v>
      </c>
      <c r="K151" s="261" t="s">
        <v>146</v>
      </c>
      <c r="L151" s="266"/>
      <c r="M151" s="267" t="s">
        <v>1</v>
      </c>
      <c r="N151" s="268" t="s">
        <v>41</v>
      </c>
      <c r="O151" s="90"/>
      <c r="P151" s="227">
        <f>O151*H151</f>
        <v>0</v>
      </c>
      <c r="Q151" s="227">
        <v>1</v>
      </c>
      <c r="R151" s="227">
        <f>Q151*H151</f>
        <v>603.575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187</v>
      </c>
      <c r="AT151" s="229" t="s">
        <v>188</v>
      </c>
      <c r="AU151" s="229" t="s">
        <v>86</v>
      </c>
      <c r="AY151" s="16" t="s">
        <v>140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84</v>
      </c>
      <c r="BK151" s="230">
        <f>ROUND(I151*H151,2)</f>
        <v>0</v>
      </c>
      <c r="BL151" s="16" t="s">
        <v>147</v>
      </c>
      <c r="BM151" s="229" t="s">
        <v>192</v>
      </c>
    </row>
    <row r="152" spans="1:47" s="2" customFormat="1" ht="12">
      <c r="A152" s="37"/>
      <c r="B152" s="38"/>
      <c r="C152" s="39"/>
      <c r="D152" s="231" t="s">
        <v>149</v>
      </c>
      <c r="E152" s="39"/>
      <c r="F152" s="232" t="s">
        <v>190</v>
      </c>
      <c r="G152" s="39"/>
      <c r="H152" s="39"/>
      <c r="I152" s="233"/>
      <c r="J152" s="39"/>
      <c r="K152" s="39"/>
      <c r="L152" s="43"/>
      <c r="M152" s="234"/>
      <c r="N152" s="23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149</v>
      </c>
      <c r="AU152" s="16" t="s">
        <v>86</v>
      </c>
    </row>
    <row r="153" spans="1:51" s="13" customFormat="1" ht="12">
      <c r="A153" s="13"/>
      <c r="B153" s="237"/>
      <c r="C153" s="238"/>
      <c r="D153" s="231" t="s">
        <v>163</v>
      </c>
      <c r="E153" s="239" t="s">
        <v>1</v>
      </c>
      <c r="F153" s="240" t="s">
        <v>193</v>
      </c>
      <c r="G153" s="238"/>
      <c r="H153" s="241">
        <v>365.803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163</v>
      </c>
      <c r="AU153" s="247" t="s">
        <v>86</v>
      </c>
      <c r="AV153" s="13" t="s">
        <v>86</v>
      </c>
      <c r="AW153" s="13" t="s">
        <v>32</v>
      </c>
      <c r="AX153" s="13" t="s">
        <v>76</v>
      </c>
      <c r="AY153" s="247" t="s">
        <v>140</v>
      </c>
    </row>
    <row r="154" spans="1:51" s="13" customFormat="1" ht="12">
      <c r="A154" s="13"/>
      <c r="B154" s="237"/>
      <c r="C154" s="238"/>
      <c r="D154" s="231" t="s">
        <v>163</v>
      </c>
      <c r="E154" s="239" t="s">
        <v>1</v>
      </c>
      <c r="F154" s="240" t="s">
        <v>194</v>
      </c>
      <c r="G154" s="238"/>
      <c r="H154" s="241">
        <v>603.575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163</v>
      </c>
      <c r="AU154" s="247" t="s">
        <v>86</v>
      </c>
      <c r="AV154" s="13" t="s">
        <v>86</v>
      </c>
      <c r="AW154" s="13" t="s">
        <v>32</v>
      </c>
      <c r="AX154" s="13" t="s">
        <v>84</v>
      </c>
      <c r="AY154" s="247" t="s">
        <v>140</v>
      </c>
    </row>
    <row r="155" spans="1:65" s="2" customFormat="1" ht="37.8" customHeight="1">
      <c r="A155" s="37"/>
      <c r="B155" s="38"/>
      <c r="C155" s="218" t="s">
        <v>195</v>
      </c>
      <c r="D155" s="218" t="s">
        <v>142</v>
      </c>
      <c r="E155" s="219" t="s">
        <v>196</v>
      </c>
      <c r="F155" s="220" t="s">
        <v>197</v>
      </c>
      <c r="G155" s="221" t="s">
        <v>170</v>
      </c>
      <c r="H155" s="222">
        <v>789.216</v>
      </c>
      <c r="I155" s="223"/>
      <c r="J155" s="224">
        <f>ROUND(I155*H155,2)</f>
        <v>0</v>
      </c>
      <c r="K155" s="220" t="s">
        <v>146</v>
      </c>
      <c r="L155" s="43"/>
      <c r="M155" s="225" t="s">
        <v>1</v>
      </c>
      <c r="N155" s="226" t="s">
        <v>41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147</v>
      </c>
      <c r="AT155" s="229" t="s">
        <v>142</v>
      </c>
      <c r="AU155" s="229" t="s">
        <v>86</v>
      </c>
      <c r="AY155" s="16" t="s">
        <v>140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84</v>
      </c>
      <c r="BK155" s="230">
        <f>ROUND(I155*H155,2)</f>
        <v>0</v>
      </c>
      <c r="BL155" s="16" t="s">
        <v>147</v>
      </c>
      <c r="BM155" s="229" t="s">
        <v>198</v>
      </c>
    </row>
    <row r="156" spans="1:47" s="2" customFormat="1" ht="12">
      <c r="A156" s="37"/>
      <c r="B156" s="38"/>
      <c r="C156" s="39"/>
      <c r="D156" s="231" t="s">
        <v>149</v>
      </c>
      <c r="E156" s="39"/>
      <c r="F156" s="232" t="s">
        <v>199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149</v>
      </c>
      <c r="AU156" s="16" t="s">
        <v>86</v>
      </c>
    </row>
    <row r="157" spans="1:51" s="13" customFormat="1" ht="12">
      <c r="A157" s="13"/>
      <c r="B157" s="237"/>
      <c r="C157" s="238"/>
      <c r="D157" s="231" t="s">
        <v>163</v>
      </c>
      <c r="E157" s="239" t="s">
        <v>1</v>
      </c>
      <c r="F157" s="240" t="s">
        <v>200</v>
      </c>
      <c r="G157" s="238"/>
      <c r="H157" s="241">
        <v>365.803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163</v>
      </c>
      <c r="AU157" s="247" t="s">
        <v>86</v>
      </c>
      <c r="AV157" s="13" t="s">
        <v>86</v>
      </c>
      <c r="AW157" s="13" t="s">
        <v>32</v>
      </c>
      <c r="AX157" s="13" t="s">
        <v>76</v>
      </c>
      <c r="AY157" s="247" t="s">
        <v>140</v>
      </c>
    </row>
    <row r="158" spans="1:51" s="13" customFormat="1" ht="12">
      <c r="A158" s="13"/>
      <c r="B158" s="237"/>
      <c r="C158" s="238"/>
      <c r="D158" s="231" t="s">
        <v>163</v>
      </c>
      <c r="E158" s="239" t="s">
        <v>1</v>
      </c>
      <c r="F158" s="240" t="s">
        <v>201</v>
      </c>
      <c r="G158" s="238"/>
      <c r="H158" s="241">
        <v>423.413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163</v>
      </c>
      <c r="AU158" s="247" t="s">
        <v>86</v>
      </c>
      <c r="AV158" s="13" t="s">
        <v>86</v>
      </c>
      <c r="AW158" s="13" t="s">
        <v>32</v>
      </c>
      <c r="AX158" s="13" t="s">
        <v>76</v>
      </c>
      <c r="AY158" s="247" t="s">
        <v>140</v>
      </c>
    </row>
    <row r="159" spans="1:51" s="14" customFormat="1" ht="12">
      <c r="A159" s="14"/>
      <c r="B159" s="248"/>
      <c r="C159" s="249"/>
      <c r="D159" s="231" t="s">
        <v>163</v>
      </c>
      <c r="E159" s="250" t="s">
        <v>1</v>
      </c>
      <c r="F159" s="251" t="s">
        <v>166</v>
      </c>
      <c r="G159" s="249"/>
      <c r="H159" s="252">
        <v>789.216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8" t="s">
        <v>163</v>
      </c>
      <c r="AU159" s="258" t="s">
        <v>86</v>
      </c>
      <c r="AV159" s="14" t="s">
        <v>147</v>
      </c>
      <c r="AW159" s="14" t="s">
        <v>32</v>
      </c>
      <c r="AX159" s="14" t="s">
        <v>84</v>
      </c>
      <c r="AY159" s="258" t="s">
        <v>140</v>
      </c>
    </row>
    <row r="160" spans="1:65" s="2" customFormat="1" ht="24.15" customHeight="1">
      <c r="A160" s="37"/>
      <c r="B160" s="38"/>
      <c r="C160" s="218" t="s">
        <v>202</v>
      </c>
      <c r="D160" s="218" t="s">
        <v>142</v>
      </c>
      <c r="E160" s="219" t="s">
        <v>203</v>
      </c>
      <c r="F160" s="220" t="s">
        <v>204</v>
      </c>
      <c r="G160" s="221" t="s">
        <v>170</v>
      </c>
      <c r="H160" s="222">
        <v>753.481</v>
      </c>
      <c r="I160" s="223"/>
      <c r="J160" s="224">
        <f>ROUND(I160*H160,2)</f>
        <v>0</v>
      </c>
      <c r="K160" s="220" t="s">
        <v>146</v>
      </c>
      <c r="L160" s="43"/>
      <c r="M160" s="225" t="s">
        <v>1</v>
      </c>
      <c r="N160" s="226" t="s">
        <v>41</v>
      </c>
      <c r="O160" s="90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147</v>
      </c>
      <c r="AT160" s="229" t="s">
        <v>142</v>
      </c>
      <c r="AU160" s="229" t="s">
        <v>86</v>
      </c>
      <c r="AY160" s="16" t="s">
        <v>140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84</v>
      </c>
      <c r="BK160" s="230">
        <f>ROUND(I160*H160,2)</f>
        <v>0</v>
      </c>
      <c r="BL160" s="16" t="s">
        <v>147</v>
      </c>
      <c r="BM160" s="229" t="s">
        <v>205</v>
      </c>
    </row>
    <row r="161" spans="1:47" s="2" customFormat="1" ht="12">
      <c r="A161" s="37"/>
      <c r="B161" s="38"/>
      <c r="C161" s="39"/>
      <c r="D161" s="231" t="s">
        <v>149</v>
      </c>
      <c r="E161" s="39"/>
      <c r="F161" s="232" t="s">
        <v>206</v>
      </c>
      <c r="G161" s="39"/>
      <c r="H161" s="39"/>
      <c r="I161" s="233"/>
      <c r="J161" s="39"/>
      <c r="K161" s="39"/>
      <c r="L161" s="43"/>
      <c r="M161" s="234"/>
      <c r="N161" s="235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149</v>
      </c>
      <c r="AU161" s="16" t="s">
        <v>86</v>
      </c>
    </row>
    <row r="162" spans="1:51" s="13" customFormat="1" ht="12">
      <c r="A162" s="13"/>
      <c r="B162" s="237"/>
      <c r="C162" s="238"/>
      <c r="D162" s="231" t="s">
        <v>163</v>
      </c>
      <c r="E162" s="239" t="s">
        <v>1</v>
      </c>
      <c r="F162" s="240" t="s">
        <v>193</v>
      </c>
      <c r="G162" s="238"/>
      <c r="H162" s="241">
        <v>365.803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163</v>
      </c>
      <c r="AU162" s="247" t="s">
        <v>86</v>
      </c>
      <c r="AV162" s="13" t="s">
        <v>86</v>
      </c>
      <c r="AW162" s="13" t="s">
        <v>32</v>
      </c>
      <c r="AX162" s="13" t="s">
        <v>76</v>
      </c>
      <c r="AY162" s="247" t="s">
        <v>140</v>
      </c>
    </row>
    <row r="163" spans="1:51" s="13" customFormat="1" ht="12">
      <c r="A163" s="13"/>
      <c r="B163" s="237"/>
      <c r="C163" s="238"/>
      <c r="D163" s="231" t="s">
        <v>163</v>
      </c>
      <c r="E163" s="239" t="s">
        <v>1</v>
      </c>
      <c r="F163" s="240" t="s">
        <v>207</v>
      </c>
      <c r="G163" s="238"/>
      <c r="H163" s="241">
        <v>387.678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163</v>
      </c>
      <c r="AU163" s="247" t="s">
        <v>86</v>
      </c>
      <c r="AV163" s="13" t="s">
        <v>86</v>
      </c>
      <c r="AW163" s="13" t="s">
        <v>32</v>
      </c>
      <c r="AX163" s="13" t="s">
        <v>76</v>
      </c>
      <c r="AY163" s="247" t="s">
        <v>140</v>
      </c>
    </row>
    <row r="164" spans="1:51" s="14" customFormat="1" ht="12">
      <c r="A164" s="14"/>
      <c r="B164" s="248"/>
      <c r="C164" s="249"/>
      <c r="D164" s="231" t="s">
        <v>163</v>
      </c>
      <c r="E164" s="250" t="s">
        <v>1</v>
      </c>
      <c r="F164" s="251" t="s">
        <v>166</v>
      </c>
      <c r="G164" s="249"/>
      <c r="H164" s="252">
        <v>753.481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8" t="s">
        <v>163</v>
      </c>
      <c r="AU164" s="258" t="s">
        <v>86</v>
      </c>
      <c r="AV164" s="14" t="s">
        <v>147</v>
      </c>
      <c r="AW164" s="14" t="s">
        <v>32</v>
      </c>
      <c r="AX164" s="14" t="s">
        <v>84</v>
      </c>
      <c r="AY164" s="258" t="s">
        <v>140</v>
      </c>
    </row>
    <row r="165" spans="1:65" s="2" customFormat="1" ht="33" customHeight="1">
      <c r="A165" s="37"/>
      <c r="B165" s="38"/>
      <c r="C165" s="218" t="s">
        <v>208</v>
      </c>
      <c r="D165" s="218" t="s">
        <v>142</v>
      </c>
      <c r="E165" s="219" t="s">
        <v>209</v>
      </c>
      <c r="F165" s="220" t="s">
        <v>210</v>
      </c>
      <c r="G165" s="221" t="s">
        <v>170</v>
      </c>
      <c r="H165" s="222">
        <v>564.465</v>
      </c>
      <c r="I165" s="223"/>
      <c r="J165" s="224">
        <f>ROUND(I165*H165,2)</f>
        <v>0</v>
      </c>
      <c r="K165" s="220" t="s">
        <v>146</v>
      </c>
      <c r="L165" s="43"/>
      <c r="M165" s="225" t="s">
        <v>1</v>
      </c>
      <c r="N165" s="226" t="s">
        <v>41</v>
      </c>
      <c r="O165" s="90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147</v>
      </c>
      <c r="AT165" s="229" t="s">
        <v>142</v>
      </c>
      <c r="AU165" s="229" t="s">
        <v>86</v>
      </c>
      <c r="AY165" s="16" t="s">
        <v>140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84</v>
      </c>
      <c r="BK165" s="230">
        <f>ROUND(I165*H165,2)</f>
        <v>0</v>
      </c>
      <c r="BL165" s="16" t="s">
        <v>147</v>
      </c>
      <c r="BM165" s="229" t="s">
        <v>211</v>
      </c>
    </row>
    <row r="166" spans="1:47" s="2" customFormat="1" ht="12">
      <c r="A166" s="37"/>
      <c r="B166" s="38"/>
      <c r="C166" s="39"/>
      <c r="D166" s="231" t="s">
        <v>149</v>
      </c>
      <c r="E166" s="39"/>
      <c r="F166" s="232" t="s">
        <v>212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149</v>
      </c>
      <c r="AU166" s="16" t="s">
        <v>86</v>
      </c>
    </row>
    <row r="167" spans="1:51" s="13" customFormat="1" ht="12">
      <c r="A167" s="13"/>
      <c r="B167" s="237"/>
      <c r="C167" s="238"/>
      <c r="D167" s="231" t="s">
        <v>163</v>
      </c>
      <c r="E167" s="239" t="s">
        <v>1</v>
      </c>
      <c r="F167" s="240" t="s">
        <v>213</v>
      </c>
      <c r="G167" s="238"/>
      <c r="H167" s="241">
        <v>137.909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163</v>
      </c>
      <c r="AU167" s="247" t="s">
        <v>86</v>
      </c>
      <c r="AV167" s="13" t="s">
        <v>86</v>
      </c>
      <c r="AW167" s="13" t="s">
        <v>32</v>
      </c>
      <c r="AX167" s="13" t="s">
        <v>76</v>
      </c>
      <c r="AY167" s="247" t="s">
        <v>140</v>
      </c>
    </row>
    <row r="168" spans="1:51" s="13" customFormat="1" ht="12">
      <c r="A168" s="13"/>
      <c r="B168" s="237"/>
      <c r="C168" s="238"/>
      <c r="D168" s="231" t="s">
        <v>163</v>
      </c>
      <c r="E168" s="239" t="s">
        <v>1</v>
      </c>
      <c r="F168" s="240" t="s">
        <v>214</v>
      </c>
      <c r="G168" s="238"/>
      <c r="H168" s="241">
        <v>426.556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7" t="s">
        <v>163</v>
      </c>
      <c r="AU168" s="247" t="s">
        <v>86</v>
      </c>
      <c r="AV168" s="13" t="s">
        <v>86</v>
      </c>
      <c r="AW168" s="13" t="s">
        <v>32</v>
      </c>
      <c r="AX168" s="13" t="s">
        <v>76</v>
      </c>
      <c r="AY168" s="247" t="s">
        <v>140</v>
      </c>
    </row>
    <row r="169" spans="1:51" s="14" customFormat="1" ht="12">
      <c r="A169" s="14"/>
      <c r="B169" s="248"/>
      <c r="C169" s="249"/>
      <c r="D169" s="231" t="s">
        <v>163</v>
      </c>
      <c r="E169" s="250" t="s">
        <v>1</v>
      </c>
      <c r="F169" s="251" t="s">
        <v>166</v>
      </c>
      <c r="G169" s="249"/>
      <c r="H169" s="252">
        <v>564.4649999999999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8" t="s">
        <v>163</v>
      </c>
      <c r="AU169" s="258" t="s">
        <v>86</v>
      </c>
      <c r="AV169" s="14" t="s">
        <v>147</v>
      </c>
      <c r="AW169" s="14" t="s">
        <v>32</v>
      </c>
      <c r="AX169" s="14" t="s">
        <v>84</v>
      </c>
      <c r="AY169" s="258" t="s">
        <v>140</v>
      </c>
    </row>
    <row r="170" spans="1:65" s="2" customFormat="1" ht="62.7" customHeight="1">
      <c r="A170" s="37"/>
      <c r="B170" s="38"/>
      <c r="C170" s="218" t="s">
        <v>215</v>
      </c>
      <c r="D170" s="218" t="s">
        <v>142</v>
      </c>
      <c r="E170" s="219" t="s">
        <v>216</v>
      </c>
      <c r="F170" s="220" t="s">
        <v>217</v>
      </c>
      <c r="G170" s="221" t="s">
        <v>170</v>
      </c>
      <c r="H170" s="222">
        <v>159.6</v>
      </c>
      <c r="I170" s="223"/>
      <c r="J170" s="224">
        <f>ROUND(I170*H170,2)</f>
        <v>0</v>
      </c>
      <c r="K170" s="220" t="s">
        <v>146</v>
      </c>
      <c r="L170" s="43"/>
      <c r="M170" s="225" t="s">
        <v>1</v>
      </c>
      <c r="N170" s="226" t="s">
        <v>41</v>
      </c>
      <c r="O170" s="90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9" t="s">
        <v>147</v>
      </c>
      <c r="AT170" s="229" t="s">
        <v>142</v>
      </c>
      <c r="AU170" s="229" t="s">
        <v>86</v>
      </c>
      <c r="AY170" s="16" t="s">
        <v>140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6" t="s">
        <v>84</v>
      </c>
      <c r="BK170" s="230">
        <f>ROUND(I170*H170,2)</f>
        <v>0</v>
      </c>
      <c r="BL170" s="16" t="s">
        <v>147</v>
      </c>
      <c r="BM170" s="229" t="s">
        <v>218</v>
      </c>
    </row>
    <row r="171" spans="1:47" s="2" customFormat="1" ht="12">
      <c r="A171" s="37"/>
      <c r="B171" s="38"/>
      <c r="C171" s="39"/>
      <c r="D171" s="231" t="s">
        <v>149</v>
      </c>
      <c r="E171" s="39"/>
      <c r="F171" s="232" t="s">
        <v>217</v>
      </c>
      <c r="G171" s="39"/>
      <c r="H171" s="39"/>
      <c r="I171" s="233"/>
      <c r="J171" s="39"/>
      <c r="K171" s="39"/>
      <c r="L171" s="43"/>
      <c r="M171" s="234"/>
      <c r="N171" s="235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149</v>
      </c>
      <c r="AU171" s="16" t="s">
        <v>86</v>
      </c>
    </row>
    <row r="172" spans="1:51" s="13" customFormat="1" ht="12">
      <c r="A172" s="13"/>
      <c r="B172" s="237"/>
      <c r="C172" s="238"/>
      <c r="D172" s="231" t="s">
        <v>163</v>
      </c>
      <c r="E172" s="239" t="s">
        <v>1</v>
      </c>
      <c r="F172" s="240" t="s">
        <v>180</v>
      </c>
      <c r="G172" s="238"/>
      <c r="H172" s="241">
        <v>159.6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163</v>
      </c>
      <c r="AU172" s="247" t="s">
        <v>86</v>
      </c>
      <c r="AV172" s="13" t="s">
        <v>86</v>
      </c>
      <c r="AW172" s="13" t="s">
        <v>32</v>
      </c>
      <c r="AX172" s="13" t="s">
        <v>84</v>
      </c>
      <c r="AY172" s="247" t="s">
        <v>140</v>
      </c>
    </row>
    <row r="173" spans="1:65" s="2" customFormat="1" ht="16.5" customHeight="1">
      <c r="A173" s="37"/>
      <c r="B173" s="38"/>
      <c r="C173" s="259" t="s">
        <v>219</v>
      </c>
      <c r="D173" s="259" t="s">
        <v>188</v>
      </c>
      <c r="E173" s="260" t="s">
        <v>220</v>
      </c>
      <c r="F173" s="261" t="s">
        <v>221</v>
      </c>
      <c r="G173" s="262" t="s">
        <v>191</v>
      </c>
      <c r="H173" s="263">
        <v>319.2</v>
      </c>
      <c r="I173" s="264"/>
      <c r="J173" s="265">
        <f>ROUND(I173*H173,2)</f>
        <v>0</v>
      </c>
      <c r="K173" s="261" t="s">
        <v>146</v>
      </c>
      <c r="L173" s="266"/>
      <c r="M173" s="267" t="s">
        <v>1</v>
      </c>
      <c r="N173" s="268" t="s">
        <v>41</v>
      </c>
      <c r="O173" s="90"/>
      <c r="P173" s="227">
        <f>O173*H173</f>
        <v>0</v>
      </c>
      <c r="Q173" s="227">
        <v>1</v>
      </c>
      <c r="R173" s="227">
        <f>Q173*H173</f>
        <v>319.2</v>
      </c>
      <c r="S173" s="227">
        <v>0</v>
      </c>
      <c r="T173" s="228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9" t="s">
        <v>187</v>
      </c>
      <c r="AT173" s="229" t="s">
        <v>188</v>
      </c>
      <c r="AU173" s="229" t="s">
        <v>86</v>
      </c>
      <c r="AY173" s="16" t="s">
        <v>140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6" t="s">
        <v>84</v>
      </c>
      <c r="BK173" s="230">
        <f>ROUND(I173*H173,2)</f>
        <v>0</v>
      </c>
      <c r="BL173" s="16" t="s">
        <v>147</v>
      </c>
      <c r="BM173" s="229" t="s">
        <v>222</v>
      </c>
    </row>
    <row r="174" spans="1:47" s="2" customFormat="1" ht="12">
      <c r="A174" s="37"/>
      <c r="B174" s="38"/>
      <c r="C174" s="39"/>
      <c r="D174" s="231" t="s">
        <v>149</v>
      </c>
      <c r="E174" s="39"/>
      <c r="F174" s="232" t="s">
        <v>221</v>
      </c>
      <c r="G174" s="39"/>
      <c r="H174" s="39"/>
      <c r="I174" s="233"/>
      <c r="J174" s="39"/>
      <c r="K174" s="39"/>
      <c r="L174" s="43"/>
      <c r="M174" s="234"/>
      <c r="N174" s="235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149</v>
      </c>
      <c r="AU174" s="16" t="s">
        <v>86</v>
      </c>
    </row>
    <row r="175" spans="1:51" s="13" customFormat="1" ht="12">
      <c r="A175" s="13"/>
      <c r="B175" s="237"/>
      <c r="C175" s="238"/>
      <c r="D175" s="231" t="s">
        <v>163</v>
      </c>
      <c r="E175" s="239" t="s">
        <v>1</v>
      </c>
      <c r="F175" s="240" t="s">
        <v>223</v>
      </c>
      <c r="G175" s="238"/>
      <c r="H175" s="241">
        <v>319.2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163</v>
      </c>
      <c r="AU175" s="247" t="s">
        <v>86</v>
      </c>
      <c r="AV175" s="13" t="s">
        <v>86</v>
      </c>
      <c r="AW175" s="13" t="s">
        <v>32</v>
      </c>
      <c r="AX175" s="13" t="s">
        <v>84</v>
      </c>
      <c r="AY175" s="247" t="s">
        <v>140</v>
      </c>
    </row>
    <row r="176" spans="1:65" s="2" customFormat="1" ht="37.8" customHeight="1">
      <c r="A176" s="37"/>
      <c r="B176" s="38"/>
      <c r="C176" s="218" t="s">
        <v>224</v>
      </c>
      <c r="D176" s="218" t="s">
        <v>142</v>
      </c>
      <c r="E176" s="219" t="s">
        <v>225</v>
      </c>
      <c r="F176" s="220" t="s">
        <v>226</v>
      </c>
      <c r="G176" s="221" t="s">
        <v>145</v>
      </c>
      <c r="H176" s="222">
        <v>1843.39</v>
      </c>
      <c r="I176" s="223"/>
      <c r="J176" s="224">
        <f>ROUND(I176*H176,2)</f>
        <v>0</v>
      </c>
      <c r="K176" s="220" t="s">
        <v>146</v>
      </c>
      <c r="L176" s="43"/>
      <c r="M176" s="225" t="s">
        <v>1</v>
      </c>
      <c r="N176" s="226" t="s">
        <v>41</v>
      </c>
      <c r="O176" s="90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9" t="s">
        <v>147</v>
      </c>
      <c r="AT176" s="229" t="s">
        <v>142</v>
      </c>
      <c r="AU176" s="229" t="s">
        <v>86</v>
      </c>
      <c r="AY176" s="16" t="s">
        <v>140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84</v>
      </c>
      <c r="BK176" s="230">
        <f>ROUND(I176*H176,2)</f>
        <v>0</v>
      </c>
      <c r="BL176" s="16" t="s">
        <v>147</v>
      </c>
      <c r="BM176" s="229" t="s">
        <v>227</v>
      </c>
    </row>
    <row r="177" spans="1:47" s="2" customFormat="1" ht="12">
      <c r="A177" s="37"/>
      <c r="B177" s="38"/>
      <c r="C177" s="39"/>
      <c r="D177" s="231" t="s">
        <v>149</v>
      </c>
      <c r="E177" s="39"/>
      <c r="F177" s="232" t="s">
        <v>226</v>
      </c>
      <c r="G177" s="39"/>
      <c r="H177" s="39"/>
      <c r="I177" s="233"/>
      <c r="J177" s="39"/>
      <c r="K177" s="39"/>
      <c r="L177" s="43"/>
      <c r="M177" s="234"/>
      <c r="N177" s="235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149</v>
      </c>
      <c r="AU177" s="16" t="s">
        <v>86</v>
      </c>
    </row>
    <row r="178" spans="1:51" s="13" customFormat="1" ht="12">
      <c r="A178" s="13"/>
      <c r="B178" s="237"/>
      <c r="C178" s="238"/>
      <c r="D178" s="231" t="s">
        <v>163</v>
      </c>
      <c r="E178" s="239" t="s">
        <v>1</v>
      </c>
      <c r="F178" s="240" t="s">
        <v>228</v>
      </c>
      <c r="G178" s="238"/>
      <c r="H178" s="241">
        <v>1843.39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7" t="s">
        <v>163</v>
      </c>
      <c r="AU178" s="247" t="s">
        <v>86</v>
      </c>
      <c r="AV178" s="13" t="s">
        <v>86</v>
      </c>
      <c r="AW178" s="13" t="s">
        <v>32</v>
      </c>
      <c r="AX178" s="13" t="s">
        <v>84</v>
      </c>
      <c r="AY178" s="247" t="s">
        <v>140</v>
      </c>
    </row>
    <row r="179" spans="1:65" s="2" customFormat="1" ht="16.5" customHeight="1">
      <c r="A179" s="37"/>
      <c r="B179" s="38"/>
      <c r="C179" s="259" t="s">
        <v>8</v>
      </c>
      <c r="D179" s="259" t="s">
        <v>188</v>
      </c>
      <c r="E179" s="260" t="s">
        <v>229</v>
      </c>
      <c r="F179" s="261" t="s">
        <v>230</v>
      </c>
      <c r="G179" s="262" t="s">
        <v>231</v>
      </c>
      <c r="H179" s="263">
        <v>27.651</v>
      </c>
      <c r="I179" s="264"/>
      <c r="J179" s="265">
        <f>ROUND(I179*H179,2)</f>
        <v>0</v>
      </c>
      <c r="K179" s="261" t="s">
        <v>146</v>
      </c>
      <c r="L179" s="266"/>
      <c r="M179" s="267" t="s">
        <v>1</v>
      </c>
      <c r="N179" s="268" t="s">
        <v>41</v>
      </c>
      <c r="O179" s="90"/>
      <c r="P179" s="227">
        <f>O179*H179</f>
        <v>0</v>
      </c>
      <c r="Q179" s="227">
        <v>0.001</v>
      </c>
      <c r="R179" s="227">
        <f>Q179*H179</f>
        <v>0.027651000000000002</v>
      </c>
      <c r="S179" s="227">
        <v>0</v>
      </c>
      <c r="T179" s="228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9" t="s">
        <v>187</v>
      </c>
      <c r="AT179" s="229" t="s">
        <v>188</v>
      </c>
      <c r="AU179" s="229" t="s">
        <v>86</v>
      </c>
      <c r="AY179" s="16" t="s">
        <v>140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84</v>
      </c>
      <c r="BK179" s="230">
        <f>ROUND(I179*H179,2)</f>
        <v>0</v>
      </c>
      <c r="BL179" s="16" t="s">
        <v>147</v>
      </c>
      <c r="BM179" s="229" t="s">
        <v>232</v>
      </c>
    </row>
    <row r="180" spans="1:47" s="2" customFormat="1" ht="12">
      <c r="A180" s="37"/>
      <c r="B180" s="38"/>
      <c r="C180" s="39"/>
      <c r="D180" s="231" t="s">
        <v>149</v>
      </c>
      <c r="E180" s="39"/>
      <c r="F180" s="232" t="s">
        <v>230</v>
      </c>
      <c r="G180" s="39"/>
      <c r="H180" s="39"/>
      <c r="I180" s="233"/>
      <c r="J180" s="39"/>
      <c r="K180" s="39"/>
      <c r="L180" s="43"/>
      <c r="M180" s="234"/>
      <c r="N180" s="235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149</v>
      </c>
      <c r="AU180" s="16" t="s">
        <v>86</v>
      </c>
    </row>
    <row r="181" spans="1:51" s="13" customFormat="1" ht="12">
      <c r="A181" s="13"/>
      <c r="B181" s="237"/>
      <c r="C181" s="238"/>
      <c r="D181" s="231" t="s">
        <v>163</v>
      </c>
      <c r="E181" s="239" t="s">
        <v>1</v>
      </c>
      <c r="F181" s="240" t="s">
        <v>233</v>
      </c>
      <c r="G181" s="238"/>
      <c r="H181" s="241">
        <v>27.651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163</v>
      </c>
      <c r="AU181" s="247" t="s">
        <v>86</v>
      </c>
      <c r="AV181" s="13" t="s">
        <v>86</v>
      </c>
      <c r="AW181" s="13" t="s">
        <v>32</v>
      </c>
      <c r="AX181" s="13" t="s">
        <v>84</v>
      </c>
      <c r="AY181" s="247" t="s">
        <v>140</v>
      </c>
    </row>
    <row r="182" spans="1:65" s="2" customFormat="1" ht="24.15" customHeight="1">
      <c r="A182" s="37"/>
      <c r="B182" s="38"/>
      <c r="C182" s="218" t="s">
        <v>234</v>
      </c>
      <c r="D182" s="218" t="s">
        <v>142</v>
      </c>
      <c r="E182" s="219" t="s">
        <v>235</v>
      </c>
      <c r="F182" s="220" t="s">
        <v>236</v>
      </c>
      <c r="G182" s="221" t="s">
        <v>145</v>
      </c>
      <c r="H182" s="222">
        <v>3652.581</v>
      </c>
      <c r="I182" s="223"/>
      <c r="J182" s="224">
        <f>ROUND(I182*H182,2)</f>
        <v>0</v>
      </c>
      <c r="K182" s="220" t="s">
        <v>146</v>
      </c>
      <c r="L182" s="43"/>
      <c r="M182" s="225" t="s">
        <v>1</v>
      </c>
      <c r="N182" s="226" t="s">
        <v>41</v>
      </c>
      <c r="O182" s="90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9" t="s">
        <v>147</v>
      </c>
      <c r="AT182" s="229" t="s">
        <v>142</v>
      </c>
      <c r="AU182" s="229" t="s">
        <v>86</v>
      </c>
      <c r="AY182" s="16" t="s">
        <v>140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6" t="s">
        <v>84</v>
      </c>
      <c r="BK182" s="230">
        <f>ROUND(I182*H182,2)</f>
        <v>0</v>
      </c>
      <c r="BL182" s="16" t="s">
        <v>147</v>
      </c>
      <c r="BM182" s="229" t="s">
        <v>237</v>
      </c>
    </row>
    <row r="183" spans="1:47" s="2" customFormat="1" ht="12">
      <c r="A183" s="37"/>
      <c r="B183" s="38"/>
      <c r="C183" s="39"/>
      <c r="D183" s="231" t="s">
        <v>149</v>
      </c>
      <c r="E183" s="39"/>
      <c r="F183" s="232" t="s">
        <v>238</v>
      </c>
      <c r="G183" s="39"/>
      <c r="H183" s="39"/>
      <c r="I183" s="233"/>
      <c r="J183" s="39"/>
      <c r="K183" s="39"/>
      <c r="L183" s="43"/>
      <c r="M183" s="234"/>
      <c r="N183" s="235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149</v>
      </c>
      <c r="AU183" s="16" t="s">
        <v>86</v>
      </c>
    </row>
    <row r="184" spans="1:51" s="13" customFormat="1" ht="12">
      <c r="A184" s="13"/>
      <c r="B184" s="237"/>
      <c r="C184" s="238"/>
      <c r="D184" s="231" t="s">
        <v>163</v>
      </c>
      <c r="E184" s="239" t="s">
        <v>1</v>
      </c>
      <c r="F184" s="240" t="s">
        <v>239</v>
      </c>
      <c r="G184" s="238"/>
      <c r="H184" s="241">
        <v>1196.695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163</v>
      </c>
      <c r="AU184" s="247" t="s">
        <v>86</v>
      </c>
      <c r="AV184" s="13" t="s">
        <v>86</v>
      </c>
      <c r="AW184" s="13" t="s">
        <v>32</v>
      </c>
      <c r="AX184" s="13" t="s">
        <v>76</v>
      </c>
      <c r="AY184" s="247" t="s">
        <v>140</v>
      </c>
    </row>
    <row r="185" spans="1:51" s="13" customFormat="1" ht="12">
      <c r="A185" s="13"/>
      <c r="B185" s="237"/>
      <c r="C185" s="238"/>
      <c r="D185" s="231" t="s">
        <v>163</v>
      </c>
      <c r="E185" s="239" t="s">
        <v>1</v>
      </c>
      <c r="F185" s="240" t="s">
        <v>240</v>
      </c>
      <c r="G185" s="238"/>
      <c r="H185" s="241">
        <v>2455.886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163</v>
      </c>
      <c r="AU185" s="247" t="s">
        <v>86</v>
      </c>
      <c r="AV185" s="13" t="s">
        <v>86</v>
      </c>
      <c r="AW185" s="13" t="s">
        <v>32</v>
      </c>
      <c r="AX185" s="13" t="s">
        <v>76</v>
      </c>
      <c r="AY185" s="247" t="s">
        <v>140</v>
      </c>
    </row>
    <row r="186" spans="1:51" s="14" customFormat="1" ht="12">
      <c r="A186" s="14"/>
      <c r="B186" s="248"/>
      <c r="C186" s="249"/>
      <c r="D186" s="231" t="s">
        <v>163</v>
      </c>
      <c r="E186" s="250" t="s">
        <v>1</v>
      </c>
      <c r="F186" s="251" t="s">
        <v>166</v>
      </c>
      <c r="G186" s="249"/>
      <c r="H186" s="252">
        <v>3652.581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8" t="s">
        <v>163</v>
      </c>
      <c r="AU186" s="258" t="s">
        <v>86</v>
      </c>
      <c r="AV186" s="14" t="s">
        <v>147</v>
      </c>
      <c r="AW186" s="14" t="s">
        <v>32</v>
      </c>
      <c r="AX186" s="14" t="s">
        <v>84</v>
      </c>
      <c r="AY186" s="258" t="s">
        <v>140</v>
      </c>
    </row>
    <row r="187" spans="1:63" s="12" customFormat="1" ht="22.8" customHeight="1">
      <c r="A187" s="12"/>
      <c r="B187" s="202"/>
      <c r="C187" s="203"/>
      <c r="D187" s="204" t="s">
        <v>75</v>
      </c>
      <c r="E187" s="216" t="s">
        <v>167</v>
      </c>
      <c r="F187" s="216" t="s">
        <v>241</v>
      </c>
      <c r="G187" s="203"/>
      <c r="H187" s="203"/>
      <c r="I187" s="206"/>
      <c r="J187" s="217">
        <f>BK187</f>
        <v>0</v>
      </c>
      <c r="K187" s="203"/>
      <c r="L187" s="208"/>
      <c r="M187" s="209"/>
      <c r="N187" s="210"/>
      <c r="O187" s="210"/>
      <c r="P187" s="211">
        <f>SUM(P188:P234)</f>
        <v>0</v>
      </c>
      <c r="Q187" s="210"/>
      <c r="R187" s="211">
        <f>SUM(R188:R234)</f>
        <v>1793.935865</v>
      </c>
      <c r="S187" s="210"/>
      <c r="T187" s="212">
        <f>SUM(T188:T234)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3" t="s">
        <v>84</v>
      </c>
      <c r="AT187" s="214" t="s">
        <v>75</v>
      </c>
      <c r="AU187" s="214" t="s">
        <v>84</v>
      </c>
      <c r="AY187" s="213" t="s">
        <v>140</v>
      </c>
      <c r="BK187" s="215">
        <f>SUM(BK188:BK234)</f>
        <v>0</v>
      </c>
    </row>
    <row r="188" spans="1:65" s="2" customFormat="1" ht="24.15" customHeight="1">
      <c r="A188" s="37"/>
      <c r="B188" s="38"/>
      <c r="C188" s="218" t="s">
        <v>242</v>
      </c>
      <c r="D188" s="218" t="s">
        <v>142</v>
      </c>
      <c r="E188" s="219" t="s">
        <v>243</v>
      </c>
      <c r="F188" s="220" t="s">
        <v>244</v>
      </c>
      <c r="G188" s="221" t="s">
        <v>145</v>
      </c>
      <c r="H188" s="222">
        <v>83</v>
      </c>
      <c r="I188" s="223"/>
      <c r="J188" s="224">
        <f>ROUND(I188*H188,2)</f>
        <v>0</v>
      </c>
      <c r="K188" s="220" t="s">
        <v>146</v>
      </c>
      <c r="L188" s="43"/>
      <c r="M188" s="225" t="s">
        <v>1</v>
      </c>
      <c r="N188" s="226" t="s">
        <v>41</v>
      </c>
      <c r="O188" s="90"/>
      <c r="P188" s="227">
        <f>O188*H188</f>
        <v>0</v>
      </c>
      <c r="Q188" s="227">
        <v>0.345</v>
      </c>
      <c r="R188" s="227">
        <f>Q188*H188</f>
        <v>28.634999999999998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147</v>
      </c>
      <c r="AT188" s="229" t="s">
        <v>142</v>
      </c>
      <c r="AU188" s="229" t="s">
        <v>86</v>
      </c>
      <c r="AY188" s="16" t="s">
        <v>140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84</v>
      </c>
      <c r="BK188" s="230">
        <f>ROUND(I188*H188,2)</f>
        <v>0</v>
      </c>
      <c r="BL188" s="16" t="s">
        <v>147</v>
      </c>
      <c r="BM188" s="229" t="s">
        <v>245</v>
      </c>
    </row>
    <row r="189" spans="1:47" s="2" customFormat="1" ht="12">
      <c r="A189" s="37"/>
      <c r="B189" s="38"/>
      <c r="C189" s="39"/>
      <c r="D189" s="231" t="s">
        <v>149</v>
      </c>
      <c r="E189" s="39"/>
      <c r="F189" s="232" t="s">
        <v>244</v>
      </c>
      <c r="G189" s="39"/>
      <c r="H189" s="39"/>
      <c r="I189" s="233"/>
      <c r="J189" s="39"/>
      <c r="K189" s="39"/>
      <c r="L189" s="43"/>
      <c r="M189" s="234"/>
      <c r="N189" s="235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149</v>
      </c>
      <c r="AU189" s="16" t="s">
        <v>86</v>
      </c>
    </row>
    <row r="190" spans="1:51" s="13" customFormat="1" ht="12">
      <c r="A190" s="13"/>
      <c r="B190" s="237"/>
      <c r="C190" s="238"/>
      <c r="D190" s="231" t="s">
        <v>163</v>
      </c>
      <c r="E190" s="239" t="s">
        <v>1</v>
      </c>
      <c r="F190" s="240" t="s">
        <v>246</v>
      </c>
      <c r="G190" s="238"/>
      <c r="H190" s="241">
        <v>83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163</v>
      </c>
      <c r="AU190" s="247" t="s">
        <v>86</v>
      </c>
      <c r="AV190" s="13" t="s">
        <v>86</v>
      </c>
      <c r="AW190" s="13" t="s">
        <v>32</v>
      </c>
      <c r="AX190" s="13" t="s">
        <v>84</v>
      </c>
      <c r="AY190" s="247" t="s">
        <v>140</v>
      </c>
    </row>
    <row r="191" spans="1:65" s="2" customFormat="1" ht="24.15" customHeight="1">
      <c r="A191" s="37"/>
      <c r="B191" s="38"/>
      <c r="C191" s="218" t="s">
        <v>247</v>
      </c>
      <c r="D191" s="218" t="s">
        <v>142</v>
      </c>
      <c r="E191" s="219" t="s">
        <v>248</v>
      </c>
      <c r="F191" s="220" t="s">
        <v>249</v>
      </c>
      <c r="G191" s="221" t="s">
        <v>145</v>
      </c>
      <c r="H191" s="222">
        <v>2401.5</v>
      </c>
      <c r="I191" s="223"/>
      <c r="J191" s="224">
        <f>ROUND(I191*H191,2)</f>
        <v>0</v>
      </c>
      <c r="K191" s="220" t="s">
        <v>146</v>
      </c>
      <c r="L191" s="43"/>
      <c r="M191" s="225" t="s">
        <v>1</v>
      </c>
      <c r="N191" s="226" t="s">
        <v>41</v>
      </c>
      <c r="O191" s="90"/>
      <c r="P191" s="227">
        <f>O191*H191</f>
        <v>0</v>
      </c>
      <c r="Q191" s="227">
        <v>0.46</v>
      </c>
      <c r="R191" s="227">
        <f>Q191*H191</f>
        <v>1104.69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147</v>
      </c>
      <c r="AT191" s="229" t="s">
        <v>142</v>
      </c>
      <c r="AU191" s="229" t="s">
        <v>86</v>
      </c>
      <c r="AY191" s="16" t="s">
        <v>140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84</v>
      </c>
      <c r="BK191" s="230">
        <f>ROUND(I191*H191,2)</f>
        <v>0</v>
      </c>
      <c r="BL191" s="16" t="s">
        <v>147</v>
      </c>
      <c r="BM191" s="229" t="s">
        <v>250</v>
      </c>
    </row>
    <row r="192" spans="1:47" s="2" customFormat="1" ht="12">
      <c r="A192" s="37"/>
      <c r="B192" s="38"/>
      <c r="C192" s="39"/>
      <c r="D192" s="231" t="s">
        <v>149</v>
      </c>
      <c r="E192" s="39"/>
      <c r="F192" s="232" t="s">
        <v>249</v>
      </c>
      <c r="G192" s="39"/>
      <c r="H192" s="39"/>
      <c r="I192" s="233"/>
      <c r="J192" s="39"/>
      <c r="K192" s="39"/>
      <c r="L192" s="43"/>
      <c r="M192" s="234"/>
      <c r="N192" s="235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149</v>
      </c>
      <c r="AU192" s="16" t="s">
        <v>86</v>
      </c>
    </row>
    <row r="193" spans="1:51" s="13" customFormat="1" ht="12">
      <c r="A193" s="13"/>
      <c r="B193" s="237"/>
      <c r="C193" s="238"/>
      <c r="D193" s="231" t="s">
        <v>163</v>
      </c>
      <c r="E193" s="239" t="s">
        <v>1</v>
      </c>
      <c r="F193" s="240" t="s">
        <v>96</v>
      </c>
      <c r="G193" s="238"/>
      <c r="H193" s="241">
        <v>2401.5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163</v>
      </c>
      <c r="AU193" s="247" t="s">
        <v>86</v>
      </c>
      <c r="AV193" s="13" t="s">
        <v>86</v>
      </c>
      <c r="AW193" s="13" t="s">
        <v>32</v>
      </c>
      <c r="AX193" s="13" t="s">
        <v>84</v>
      </c>
      <c r="AY193" s="247" t="s">
        <v>140</v>
      </c>
    </row>
    <row r="194" spans="1:65" s="2" customFormat="1" ht="24.15" customHeight="1">
      <c r="A194" s="37"/>
      <c r="B194" s="38"/>
      <c r="C194" s="218" t="s">
        <v>251</v>
      </c>
      <c r="D194" s="218" t="s">
        <v>142</v>
      </c>
      <c r="E194" s="219" t="s">
        <v>252</v>
      </c>
      <c r="F194" s="220" t="s">
        <v>253</v>
      </c>
      <c r="G194" s="221" t="s">
        <v>145</v>
      </c>
      <c r="H194" s="222">
        <v>15</v>
      </c>
      <c r="I194" s="223"/>
      <c r="J194" s="224">
        <f>ROUND(I194*H194,2)</f>
        <v>0</v>
      </c>
      <c r="K194" s="220" t="s">
        <v>146</v>
      </c>
      <c r="L194" s="43"/>
      <c r="M194" s="225" t="s">
        <v>1</v>
      </c>
      <c r="N194" s="226" t="s">
        <v>41</v>
      </c>
      <c r="O194" s="90"/>
      <c r="P194" s="227">
        <f>O194*H194</f>
        <v>0</v>
      </c>
      <c r="Q194" s="227">
        <v>0.575</v>
      </c>
      <c r="R194" s="227">
        <f>Q194*H194</f>
        <v>8.625</v>
      </c>
      <c r="S194" s="227">
        <v>0</v>
      </c>
      <c r="T194" s="228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9" t="s">
        <v>147</v>
      </c>
      <c r="AT194" s="229" t="s">
        <v>142</v>
      </c>
      <c r="AU194" s="229" t="s">
        <v>86</v>
      </c>
      <c r="AY194" s="16" t="s">
        <v>140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6" t="s">
        <v>84</v>
      </c>
      <c r="BK194" s="230">
        <f>ROUND(I194*H194,2)</f>
        <v>0</v>
      </c>
      <c r="BL194" s="16" t="s">
        <v>147</v>
      </c>
      <c r="BM194" s="229" t="s">
        <v>254</v>
      </c>
    </row>
    <row r="195" spans="1:47" s="2" customFormat="1" ht="12">
      <c r="A195" s="37"/>
      <c r="B195" s="38"/>
      <c r="C195" s="39"/>
      <c r="D195" s="231" t="s">
        <v>149</v>
      </c>
      <c r="E195" s="39"/>
      <c r="F195" s="232" t="s">
        <v>253</v>
      </c>
      <c r="G195" s="39"/>
      <c r="H195" s="39"/>
      <c r="I195" s="233"/>
      <c r="J195" s="39"/>
      <c r="K195" s="39"/>
      <c r="L195" s="43"/>
      <c r="M195" s="234"/>
      <c r="N195" s="235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149</v>
      </c>
      <c r="AU195" s="16" t="s">
        <v>86</v>
      </c>
    </row>
    <row r="196" spans="1:51" s="13" customFormat="1" ht="12">
      <c r="A196" s="13"/>
      <c r="B196" s="237"/>
      <c r="C196" s="238"/>
      <c r="D196" s="231" t="s">
        <v>163</v>
      </c>
      <c r="E196" s="239" t="s">
        <v>1</v>
      </c>
      <c r="F196" s="240" t="s">
        <v>101</v>
      </c>
      <c r="G196" s="238"/>
      <c r="H196" s="241">
        <v>15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163</v>
      </c>
      <c r="AU196" s="247" t="s">
        <v>86</v>
      </c>
      <c r="AV196" s="13" t="s">
        <v>86</v>
      </c>
      <c r="AW196" s="13" t="s">
        <v>32</v>
      </c>
      <c r="AX196" s="13" t="s">
        <v>84</v>
      </c>
      <c r="AY196" s="247" t="s">
        <v>140</v>
      </c>
    </row>
    <row r="197" spans="1:65" s="2" customFormat="1" ht="37.8" customHeight="1">
      <c r="A197" s="37"/>
      <c r="B197" s="38"/>
      <c r="C197" s="218" t="s">
        <v>255</v>
      </c>
      <c r="D197" s="218" t="s">
        <v>142</v>
      </c>
      <c r="E197" s="219" t="s">
        <v>256</v>
      </c>
      <c r="F197" s="220" t="s">
        <v>257</v>
      </c>
      <c r="G197" s="221" t="s">
        <v>145</v>
      </c>
      <c r="H197" s="222">
        <v>15</v>
      </c>
      <c r="I197" s="223"/>
      <c r="J197" s="224">
        <f>ROUND(I197*H197,2)</f>
        <v>0</v>
      </c>
      <c r="K197" s="220" t="s">
        <v>146</v>
      </c>
      <c r="L197" s="43"/>
      <c r="M197" s="225" t="s">
        <v>1</v>
      </c>
      <c r="N197" s="226" t="s">
        <v>41</v>
      </c>
      <c r="O197" s="90"/>
      <c r="P197" s="227">
        <f>O197*H197</f>
        <v>0</v>
      </c>
      <c r="Q197" s="227">
        <v>0.49587</v>
      </c>
      <c r="R197" s="227">
        <f>Q197*H197</f>
        <v>7.43805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147</v>
      </c>
      <c r="AT197" s="229" t="s">
        <v>142</v>
      </c>
      <c r="AU197" s="229" t="s">
        <v>86</v>
      </c>
      <c r="AY197" s="16" t="s">
        <v>140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84</v>
      </c>
      <c r="BK197" s="230">
        <f>ROUND(I197*H197,2)</f>
        <v>0</v>
      </c>
      <c r="BL197" s="16" t="s">
        <v>147</v>
      </c>
      <c r="BM197" s="229" t="s">
        <v>258</v>
      </c>
    </row>
    <row r="198" spans="1:47" s="2" customFormat="1" ht="12">
      <c r="A198" s="37"/>
      <c r="B198" s="38"/>
      <c r="C198" s="39"/>
      <c r="D198" s="231" t="s">
        <v>149</v>
      </c>
      <c r="E198" s="39"/>
      <c r="F198" s="232" t="s">
        <v>257</v>
      </c>
      <c r="G198" s="39"/>
      <c r="H198" s="39"/>
      <c r="I198" s="233"/>
      <c r="J198" s="39"/>
      <c r="K198" s="39"/>
      <c r="L198" s="43"/>
      <c r="M198" s="234"/>
      <c r="N198" s="235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149</v>
      </c>
      <c r="AU198" s="16" t="s">
        <v>86</v>
      </c>
    </row>
    <row r="199" spans="1:51" s="13" customFormat="1" ht="12">
      <c r="A199" s="13"/>
      <c r="B199" s="237"/>
      <c r="C199" s="238"/>
      <c r="D199" s="231" t="s">
        <v>163</v>
      </c>
      <c r="E199" s="239" t="s">
        <v>1</v>
      </c>
      <c r="F199" s="240" t="s">
        <v>101</v>
      </c>
      <c r="G199" s="238"/>
      <c r="H199" s="241">
        <v>15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163</v>
      </c>
      <c r="AU199" s="247" t="s">
        <v>86</v>
      </c>
      <c r="AV199" s="13" t="s">
        <v>86</v>
      </c>
      <c r="AW199" s="13" t="s">
        <v>32</v>
      </c>
      <c r="AX199" s="13" t="s">
        <v>84</v>
      </c>
      <c r="AY199" s="247" t="s">
        <v>140</v>
      </c>
    </row>
    <row r="200" spans="1:65" s="2" customFormat="1" ht="44.25" customHeight="1">
      <c r="A200" s="37"/>
      <c r="B200" s="38"/>
      <c r="C200" s="218" t="s">
        <v>7</v>
      </c>
      <c r="D200" s="218" t="s">
        <v>142</v>
      </c>
      <c r="E200" s="219" t="s">
        <v>259</v>
      </c>
      <c r="F200" s="220" t="s">
        <v>260</v>
      </c>
      <c r="G200" s="221" t="s">
        <v>145</v>
      </c>
      <c r="H200" s="222">
        <v>2412.7</v>
      </c>
      <c r="I200" s="223"/>
      <c r="J200" s="224">
        <f>ROUND(I200*H200,2)</f>
        <v>0</v>
      </c>
      <c r="K200" s="220" t="s">
        <v>146</v>
      </c>
      <c r="L200" s="43"/>
      <c r="M200" s="225" t="s">
        <v>1</v>
      </c>
      <c r="N200" s="226" t="s">
        <v>41</v>
      </c>
      <c r="O200" s="90"/>
      <c r="P200" s="227">
        <f>O200*H200</f>
        <v>0</v>
      </c>
      <c r="Q200" s="227">
        <v>0.13188</v>
      </c>
      <c r="R200" s="227">
        <f>Q200*H200</f>
        <v>318.186876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147</v>
      </c>
      <c r="AT200" s="229" t="s">
        <v>142</v>
      </c>
      <c r="AU200" s="229" t="s">
        <v>86</v>
      </c>
      <c r="AY200" s="16" t="s">
        <v>140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84</v>
      </c>
      <c r="BK200" s="230">
        <f>ROUND(I200*H200,2)</f>
        <v>0</v>
      </c>
      <c r="BL200" s="16" t="s">
        <v>147</v>
      </c>
      <c r="BM200" s="229" t="s">
        <v>261</v>
      </c>
    </row>
    <row r="201" spans="1:47" s="2" customFormat="1" ht="12">
      <c r="A201" s="37"/>
      <c r="B201" s="38"/>
      <c r="C201" s="39"/>
      <c r="D201" s="231" t="s">
        <v>149</v>
      </c>
      <c r="E201" s="39"/>
      <c r="F201" s="232" t="s">
        <v>260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149</v>
      </c>
      <c r="AU201" s="16" t="s">
        <v>86</v>
      </c>
    </row>
    <row r="202" spans="1:51" s="13" customFormat="1" ht="12">
      <c r="A202" s="13"/>
      <c r="B202" s="237"/>
      <c r="C202" s="238"/>
      <c r="D202" s="231" t="s">
        <v>163</v>
      </c>
      <c r="E202" s="239" t="s">
        <v>1</v>
      </c>
      <c r="F202" s="240" t="s">
        <v>262</v>
      </c>
      <c r="G202" s="238"/>
      <c r="H202" s="241">
        <v>2412.7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7" t="s">
        <v>163</v>
      </c>
      <c r="AU202" s="247" t="s">
        <v>86</v>
      </c>
      <c r="AV202" s="13" t="s">
        <v>86</v>
      </c>
      <c r="AW202" s="13" t="s">
        <v>32</v>
      </c>
      <c r="AX202" s="13" t="s">
        <v>84</v>
      </c>
      <c r="AY202" s="247" t="s">
        <v>140</v>
      </c>
    </row>
    <row r="203" spans="1:65" s="2" customFormat="1" ht="44.25" customHeight="1">
      <c r="A203" s="37"/>
      <c r="B203" s="38"/>
      <c r="C203" s="218" t="s">
        <v>263</v>
      </c>
      <c r="D203" s="218" t="s">
        <v>142</v>
      </c>
      <c r="E203" s="219" t="s">
        <v>264</v>
      </c>
      <c r="F203" s="220" t="s">
        <v>265</v>
      </c>
      <c r="G203" s="221" t="s">
        <v>145</v>
      </c>
      <c r="H203" s="222">
        <v>15</v>
      </c>
      <c r="I203" s="223"/>
      <c r="J203" s="224">
        <f>ROUND(I203*H203,2)</f>
        <v>0</v>
      </c>
      <c r="K203" s="220" t="s">
        <v>146</v>
      </c>
      <c r="L203" s="43"/>
      <c r="M203" s="225" t="s">
        <v>1</v>
      </c>
      <c r="N203" s="226" t="s">
        <v>41</v>
      </c>
      <c r="O203" s="90"/>
      <c r="P203" s="227">
        <f>O203*H203</f>
        <v>0</v>
      </c>
      <c r="Q203" s="227">
        <v>0.23737</v>
      </c>
      <c r="R203" s="227">
        <f>Q203*H203</f>
        <v>3.56055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147</v>
      </c>
      <c r="AT203" s="229" t="s">
        <v>142</v>
      </c>
      <c r="AU203" s="229" t="s">
        <v>86</v>
      </c>
      <c r="AY203" s="16" t="s">
        <v>140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84</v>
      </c>
      <c r="BK203" s="230">
        <f>ROUND(I203*H203,2)</f>
        <v>0</v>
      </c>
      <c r="BL203" s="16" t="s">
        <v>147</v>
      </c>
      <c r="BM203" s="229" t="s">
        <v>266</v>
      </c>
    </row>
    <row r="204" spans="1:47" s="2" customFormat="1" ht="12">
      <c r="A204" s="37"/>
      <c r="B204" s="38"/>
      <c r="C204" s="39"/>
      <c r="D204" s="231" t="s">
        <v>149</v>
      </c>
      <c r="E204" s="39"/>
      <c r="F204" s="232" t="s">
        <v>265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149</v>
      </c>
      <c r="AU204" s="16" t="s">
        <v>86</v>
      </c>
    </row>
    <row r="205" spans="1:51" s="13" customFormat="1" ht="12">
      <c r="A205" s="13"/>
      <c r="B205" s="237"/>
      <c r="C205" s="238"/>
      <c r="D205" s="231" t="s">
        <v>163</v>
      </c>
      <c r="E205" s="239" t="s">
        <v>1</v>
      </c>
      <c r="F205" s="240" t="s">
        <v>101</v>
      </c>
      <c r="G205" s="238"/>
      <c r="H205" s="241">
        <v>15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163</v>
      </c>
      <c r="AU205" s="247" t="s">
        <v>86</v>
      </c>
      <c r="AV205" s="13" t="s">
        <v>86</v>
      </c>
      <c r="AW205" s="13" t="s">
        <v>32</v>
      </c>
      <c r="AX205" s="13" t="s">
        <v>84</v>
      </c>
      <c r="AY205" s="247" t="s">
        <v>140</v>
      </c>
    </row>
    <row r="206" spans="1:65" s="2" customFormat="1" ht="24.15" customHeight="1">
      <c r="A206" s="37"/>
      <c r="B206" s="38"/>
      <c r="C206" s="218" t="s">
        <v>267</v>
      </c>
      <c r="D206" s="218" t="s">
        <v>142</v>
      </c>
      <c r="E206" s="219" t="s">
        <v>268</v>
      </c>
      <c r="F206" s="220" t="s">
        <v>269</v>
      </c>
      <c r="G206" s="221" t="s">
        <v>170</v>
      </c>
      <c r="H206" s="222">
        <v>387.678</v>
      </c>
      <c r="I206" s="223"/>
      <c r="J206" s="224">
        <f>ROUND(I206*H206,2)</f>
        <v>0</v>
      </c>
      <c r="K206" s="220" t="s">
        <v>146</v>
      </c>
      <c r="L206" s="43"/>
      <c r="M206" s="225" t="s">
        <v>1</v>
      </c>
      <c r="N206" s="226" t="s">
        <v>41</v>
      </c>
      <c r="O206" s="90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147</v>
      </c>
      <c r="AT206" s="229" t="s">
        <v>142</v>
      </c>
      <c r="AU206" s="229" t="s">
        <v>86</v>
      </c>
      <c r="AY206" s="16" t="s">
        <v>140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84</v>
      </c>
      <c r="BK206" s="230">
        <f>ROUND(I206*H206,2)</f>
        <v>0</v>
      </c>
      <c r="BL206" s="16" t="s">
        <v>147</v>
      </c>
      <c r="BM206" s="229" t="s">
        <v>270</v>
      </c>
    </row>
    <row r="207" spans="1:47" s="2" customFormat="1" ht="12">
      <c r="A207" s="37"/>
      <c r="B207" s="38"/>
      <c r="C207" s="39"/>
      <c r="D207" s="231" t="s">
        <v>149</v>
      </c>
      <c r="E207" s="39"/>
      <c r="F207" s="232" t="s">
        <v>269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149</v>
      </c>
      <c r="AU207" s="16" t="s">
        <v>86</v>
      </c>
    </row>
    <row r="208" spans="1:47" s="2" customFormat="1" ht="12">
      <c r="A208" s="37"/>
      <c r="B208" s="38"/>
      <c r="C208" s="39"/>
      <c r="D208" s="231" t="s">
        <v>150</v>
      </c>
      <c r="E208" s="39"/>
      <c r="F208" s="236" t="s">
        <v>271</v>
      </c>
      <c r="G208" s="39"/>
      <c r="H208" s="39"/>
      <c r="I208" s="233"/>
      <c r="J208" s="39"/>
      <c r="K208" s="39"/>
      <c r="L208" s="43"/>
      <c r="M208" s="234"/>
      <c r="N208" s="235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150</v>
      </c>
      <c r="AU208" s="16" t="s">
        <v>86</v>
      </c>
    </row>
    <row r="209" spans="1:51" s="13" customFormat="1" ht="12">
      <c r="A209" s="13"/>
      <c r="B209" s="237"/>
      <c r="C209" s="238"/>
      <c r="D209" s="231" t="s">
        <v>163</v>
      </c>
      <c r="E209" s="239" t="s">
        <v>1</v>
      </c>
      <c r="F209" s="240" t="s">
        <v>272</v>
      </c>
      <c r="G209" s="238"/>
      <c r="H209" s="241">
        <v>102.282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7" t="s">
        <v>163</v>
      </c>
      <c r="AU209" s="247" t="s">
        <v>86</v>
      </c>
      <c r="AV209" s="13" t="s">
        <v>86</v>
      </c>
      <c r="AW209" s="13" t="s">
        <v>32</v>
      </c>
      <c r="AX209" s="13" t="s">
        <v>76</v>
      </c>
      <c r="AY209" s="247" t="s">
        <v>140</v>
      </c>
    </row>
    <row r="210" spans="1:51" s="13" customFormat="1" ht="12">
      <c r="A210" s="13"/>
      <c r="B210" s="237"/>
      <c r="C210" s="238"/>
      <c r="D210" s="231" t="s">
        <v>163</v>
      </c>
      <c r="E210" s="239" t="s">
        <v>1</v>
      </c>
      <c r="F210" s="240" t="s">
        <v>273</v>
      </c>
      <c r="G210" s="238"/>
      <c r="H210" s="241">
        <v>285.396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163</v>
      </c>
      <c r="AU210" s="247" t="s">
        <v>86</v>
      </c>
      <c r="AV210" s="13" t="s">
        <v>86</v>
      </c>
      <c r="AW210" s="13" t="s">
        <v>32</v>
      </c>
      <c r="AX210" s="13" t="s">
        <v>76</v>
      </c>
      <c r="AY210" s="247" t="s">
        <v>140</v>
      </c>
    </row>
    <row r="211" spans="1:51" s="14" customFormat="1" ht="12">
      <c r="A211" s="14"/>
      <c r="B211" s="248"/>
      <c r="C211" s="249"/>
      <c r="D211" s="231" t="s">
        <v>163</v>
      </c>
      <c r="E211" s="250" t="s">
        <v>1</v>
      </c>
      <c r="F211" s="251" t="s">
        <v>166</v>
      </c>
      <c r="G211" s="249"/>
      <c r="H211" s="252">
        <v>387.678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8" t="s">
        <v>163</v>
      </c>
      <c r="AU211" s="258" t="s">
        <v>86</v>
      </c>
      <c r="AV211" s="14" t="s">
        <v>147</v>
      </c>
      <c r="AW211" s="14" t="s">
        <v>32</v>
      </c>
      <c r="AX211" s="14" t="s">
        <v>84</v>
      </c>
      <c r="AY211" s="258" t="s">
        <v>140</v>
      </c>
    </row>
    <row r="212" spans="1:65" s="2" customFormat="1" ht="24.15" customHeight="1">
      <c r="A212" s="37"/>
      <c r="B212" s="38"/>
      <c r="C212" s="218" t="s">
        <v>274</v>
      </c>
      <c r="D212" s="218" t="s">
        <v>142</v>
      </c>
      <c r="E212" s="219" t="s">
        <v>275</v>
      </c>
      <c r="F212" s="220" t="s">
        <v>276</v>
      </c>
      <c r="G212" s="221" t="s">
        <v>145</v>
      </c>
      <c r="H212" s="222">
        <v>15</v>
      </c>
      <c r="I212" s="223"/>
      <c r="J212" s="224">
        <f>ROUND(I212*H212,2)</f>
        <v>0</v>
      </c>
      <c r="K212" s="220" t="s">
        <v>146</v>
      </c>
      <c r="L212" s="43"/>
      <c r="M212" s="225" t="s">
        <v>1</v>
      </c>
      <c r="N212" s="226" t="s">
        <v>41</v>
      </c>
      <c r="O212" s="90"/>
      <c r="P212" s="227">
        <f>O212*H212</f>
        <v>0</v>
      </c>
      <c r="Q212" s="227">
        <v>0.00561</v>
      </c>
      <c r="R212" s="227">
        <f>Q212*H212</f>
        <v>0.08415</v>
      </c>
      <c r="S212" s="227">
        <v>0</v>
      </c>
      <c r="T212" s="228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9" t="s">
        <v>147</v>
      </c>
      <c r="AT212" s="229" t="s">
        <v>142</v>
      </c>
      <c r="AU212" s="229" t="s">
        <v>86</v>
      </c>
      <c r="AY212" s="16" t="s">
        <v>140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6" t="s">
        <v>84</v>
      </c>
      <c r="BK212" s="230">
        <f>ROUND(I212*H212,2)</f>
        <v>0</v>
      </c>
      <c r="BL212" s="16" t="s">
        <v>147</v>
      </c>
      <c r="BM212" s="229" t="s">
        <v>277</v>
      </c>
    </row>
    <row r="213" spans="1:47" s="2" customFormat="1" ht="12">
      <c r="A213" s="37"/>
      <c r="B213" s="38"/>
      <c r="C213" s="39"/>
      <c r="D213" s="231" t="s">
        <v>149</v>
      </c>
      <c r="E213" s="39"/>
      <c r="F213" s="232" t="s">
        <v>276</v>
      </c>
      <c r="G213" s="39"/>
      <c r="H213" s="39"/>
      <c r="I213" s="233"/>
      <c r="J213" s="39"/>
      <c r="K213" s="39"/>
      <c r="L213" s="43"/>
      <c r="M213" s="234"/>
      <c r="N213" s="235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149</v>
      </c>
      <c r="AU213" s="16" t="s">
        <v>86</v>
      </c>
    </row>
    <row r="214" spans="1:51" s="13" customFormat="1" ht="12">
      <c r="A214" s="13"/>
      <c r="B214" s="237"/>
      <c r="C214" s="238"/>
      <c r="D214" s="231" t="s">
        <v>163</v>
      </c>
      <c r="E214" s="239" t="s">
        <v>1</v>
      </c>
      <c r="F214" s="240" t="s">
        <v>101</v>
      </c>
      <c r="G214" s="238"/>
      <c r="H214" s="241">
        <v>15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7" t="s">
        <v>163</v>
      </c>
      <c r="AU214" s="247" t="s">
        <v>86</v>
      </c>
      <c r="AV214" s="13" t="s">
        <v>86</v>
      </c>
      <c r="AW214" s="13" t="s">
        <v>32</v>
      </c>
      <c r="AX214" s="13" t="s">
        <v>84</v>
      </c>
      <c r="AY214" s="247" t="s">
        <v>140</v>
      </c>
    </row>
    <row r="215" spans="1:65" s="2" customFormat="1" ht="24.15" customHeight="1">
      <c r="A215" s="37"/>
      <c r="B215" s="38"/>
      <c r="C215" s="218" t="s">
        <v>278</v>
      </c>
      <c r="D215" s="218" t="s">
        <v>142</v>
      </c>
      <c r="E215" s="219" t="s">
        <v>279</v>
      </c>
      <c r="F215" s="220" t="s">
        <v>280</v>
      </c>
      <c r="G215" s="221" t="s">
        <v>145</v>
      </c>
      <c r="H215" s="222">
        <v>2412.7</v>
      </c>
      <c r="I215" s="223"/>
      <c r="J215" s="224">
        <f>ROUND(I215*H215,2)</f>
        <v>0</v>
      </c>
      <c r="K215" s="220" t="s">
        <v>146</v>
      </c>
      <c r="L215" s="43"/>
      <c r="M215" s="225" t="s">
        <v>1</v>
      </c>
      <c r="N215" s="226" t="s">
        <v>41</v>
      </c>
      <c r="O215" s="90"/>
      <c r="P215" s="227">
        <f>O215*H215</f>
        <v>0</v>
      </c>
      <c r="Q215" s="227">
        <v>0.00034</v>
      </c>
      <c r="R215" s="227">
        <f>Q215*H215</f>
        <v>0.820318</v>
      </c>
      <c r="S215" s="227">
        <v>0</v>
      </c>
      <c r="T215" s="228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9" t="s">
        <v>147</v>
      </c>
      <c r="AT215" s="229" t="s">
        <v>142</v>
      </c>
      <c r="AU215" s="229" t="s">
        <v>86</v>
      </c>
      <c r="AY215" s="16" t="s">
        <v>140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6" t="s">
        <v>84</v>
      </c>
      <c r="BK215" s="230">
        <f>ROUND(I215*H215,2)</f>
        <v>0</v>
      </c>
      <c r="BL215" s="16" t="s">
        <v>147</v>
      </c>
      <c r="BM215" s="229" t="s">
        <v>281</v>
      </c>
    </row>
    <row r="216" spans="1:47" s="2" customFormat="1" ht="12">
      <c r="A216" s="37"/>
      <c r="B216" s="38"/>
      <c r="C216" s="39"/>
      <c r="D216" s="231" t="s">
        <v>149</v>
      </c>
      <c r="E216" s="39"/>
      <c r="F216" s="232" t="s">
        <v>280</v>
      </c>
      <c r="G216" s="39"/>
      <c r="H216" s="39"/>
      <c r="I216" s="233"/>
      <c r="J216" s="39"/>
      <c r="K216" s="39"/>
      <c r="L216" s="43"/>
      <c r="M216" s="234"/>
      <c r="N216" s="235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149</v>
      </c>
      <c r="AU216" s="16" t="s">
        <v>86</v>
      </c>
    </row>
    <row r="217" spans="1:51" s="13" customFormat="1" ht="12">
      <c r="A217" s="13"/>
      <c r="B217" s="237"/>
      <c r="C217" s="238"/>
      <c r="D217" s="231" t="s">
        <v>163</v>
      </c>
      <c r="E217" s="239" t="s">
        <v>1</v>
      </c>
      <c r="F217" s="240" t="s">
        <v>282</v>
      </c>
      <c r="G217" s="238"/>
      <c r="H217" s="241">
        <v>2412.7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163</v>
      </c>
      <c r="AU217" s="247" t="s">
        <v>86</v>
      </c>
      <c r="AV217" s="13" t="s">
        <v>86</v>
      </c>
      <c r="AW217" s="13" t="s">
        <v>32</v>
      </c>
      <c r="AX217" s="13" t="s">
        <v>84</v>
      </c>
      <c r="AY217" s="247" t="s">
        <v>140</v>
      </c>
    </row>
    <row r="218" spans="1:65" s="2" customFormat="1" ht="24.15" customHeight="1">
      <c r="A218" s="37"/>
      <c r="B218" s="38"/>
      <c r="C218" s="218" t="s">
        <v>283</v>
      </c>
      <c r="D218" s="218" t="s">
        <v>142</v>
      </c>
      <c r="E218" s="219" t="s">
        <v>284</v>
      </c>
      <c r="F218" s="220" t="s">
        <v>285</v>
      </c>
      <c r="G218" s="221" t="s">
        <v>145</v>
      </c>
      <c r="H218" s="222">
        <v>2442.7</v>
      </c>
      <c r="I218" s="223"/>
      <c r="J218" s="224">
        <f>ROUND(I218*H218,2)</f>
        <v>0</v>
      </c>
      <c r="K218" s="220" t="s">
        <v>146</v>
      </c>
      <c r="L218" s="43"/>
      <c r="M218" s="225" t="s">
        <v>1</v>
      </c>
      <c r="N218" s="226" t="s">
        <v>41</v>
      </c>
      <c r="O218" s="90"/>
      <c r="P218" s="227">
        <f>O218*H218</f>
        <v>0</v>
      </c>
      <c r="Q218" s="227">
        <v>0.00031</v>
      </c>
      <c r="R218" s="227">
        <f>Q218*H218</f>
        <v>0.7572369999999999</v>
      </c>
      <c r="S218" s="227">
        <v>0</v>
      </c>
      <c r="T218" s="228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9" t="s">
        <v>147</v>
      </c>
      <c r="AT218" s="229" t="s">
        <v>142</v>
      </c>
      <c r="AU218" s="229" t="s">
        <v>86</v>
      </c>
      <c r="AY218" s="16" t="s">
        <v>140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6" t="s">
        <v>84</v>
      </c>
      <c r="BK218" s="230">
        <f>ROUND(I218*H218,2)</f>
        <v>0</v>
      </c>
      <c r="BL218" s="16" t="s">
        <v>147</v>
      </c>
      <c r="BM218" s="229" t="s">
        <v>286</v>
      </c>
    </row>
    <row r="219" spans="1:47" s="2" customFormat="1" ht="12">
      <c r="A219" s="37"/>
      <c r="B219" s="38"/>
      <c r="C219" s="39"/>
      <c r="D219" s="231" t="s">
        <v>149</v>
      </c>
      <c r="E219" s="39"/>
      <c r="F219" s="232" t="s">
        <v>285</v>
      </c>
      <c r="G219" s="39"/>
      <c r="H219" s="39"/>
      <c r="I219" s="233"/>
      <c r="J219" s="39"/>
      <c r="K219" s="39"/>
      <c r="L219" s="43"/>
      <c r="M219" s="234"/>
      <c r="N219" s="235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149</v>
      </c>
      <c r="AU219" s="16" t="s">
        <v>86</v>
      </c>
    </row>
    <row r="220" spans="1:51" s="13" customFormat="1" ht="12">
      <c r="A220" s="13"/>
      <c r="B220" s="237"/>
      <c r="C220" s="238"/>
      <c r="D220" s="231" t="s">
        <v>163</v>
      </c>
      <c r="E220" s="239" t="s">
        <v>1</v>
      </c>
      <c r="F220" s="240" t="s">
        <v>287</v>
      </c>
      <c r="G220" s="238"/>
      <c r="H220" s="241">
        <v>2442.7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163</v>
      </c>
      <c r="AU220" s="247" t="s">
        <v>86</v>
      </c>
      <c r="AV220" s="13" t="s">
        <v>86</v>
      </c>
      <c r="AW220" s="13" t="s">
        <v>32</v>
      </c>
      <c r="AX220" s="13" t="s">
        <v>84</v>
      </c>
      <c r="AY220" s="247" t="s">
        <v>140</v>
      </c>
    </row>
    <row r="221" spans="1:65" s="2" customFormat="1" ht="44.25" customHeight="1">
      <c r="A221" s="37"/>
      <c r="B221" s="38"/>
      <c r="C221" s="218" t="s">
        <v>288</v>
      </c>
      <c r="D221" s="218" t="s">
        <v>142</v>
      </c>
      <c r="E221" s="219" t="s">
        <v>289</v>
      </c>
      <c r="F221" s="220" t="s">
        <v>290</v>
      </c>
      <c r="G221" s="221" t="s">
        <v>145</v>
      </c>
      <c r="H221" s="222">
        <v>15</v>
      </c>
      <c r="I221" s="223"/>
      <c r="J221" s="224">
        <f>ROUND(I221*H221,2)</f>
        <v>0</v>
      </c>
      <c r="K221" s="220" t="s">
        <v>146</v>
      </c>
      <c r="L221" s="43"/>
      <c r="M221" s="225" t="s">
        <v>1</v>
      </c>
      <c r="N221" s="226" t="s">
        <v>41</v>
      </c>
      <c r="O221" s="90"/>
      <c r="P221" s="227">
        <f>O221*H221</f>
        <v>0</v>
      </c>
      <c r="Q221" s="227">
        <v>0.10373</v>
      </c>
      <c r="R221" s="227">
        <f>Q221*H221</f>
        <v>1.55595</v>
      </c>
      <c r="S221" s="227">
        <v>0</v>
      </c>
      <c r="T221" s="228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9" t="s">
        <v>147</v>
      </c>
      <c r="AT221" s="229" t="s">
        <v>142</v>
      </c>
      <c r="AU221" s="229" t="s">
        <v>86</v>
      </c>
      <c r="AY221" s="16" t="s">
        <v>140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6" t="s">
        <v>84</v>
      </c>
      <c r="BK221" s="230">
        <f>ROUND(I221*H221,2)</f>
        <v>0</v>
      </c>
      <c r="BL221" s="16" t="s">
        <v>147</v>
      </c>
      <c r="BM221" s="229" t="s">
        <v>291</v>
      </c>
    </row>
    <row r="222" spans="1:47" s="2" customFormat="1" ht="12">
      <c r="A222" s="37"/>
      <c r="B222" s="38"/>
      <c r="C222" s="39"/>
      <c r="D222" s="231" t="s">
        <v>149</v>
      </c>
      <c r="E222" s="39"/>
      <c r="F222" s="232" t="s">
        <v>290</v>
      </c>
      <c r="G222" s="39"/>
      <c r="H222" s="39"/>
      <c r="I222" s="233"/>
      <c r="J222" s="39"/>
      <c r="K222" s="39"/>
      <c r="L222" s="43"/>
      <c r="M222" s="234"/>
      <c r="N222" s="235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149</v>
      </c>
      <c r="AU222" s="16" t="s">
        <v>86</v>
      </c>
    </row>
    <row r="223" spans="1:51" s="13" customFormat="1" ht="12">
      <c r="A223" s="13"/>
      <c r="B223" s="237"/>
      <c r="C223" s="238"/>
      <c r="D223" s="231" t="s">
        <v>163</v>
      </c>
      <c r="E223" s="239" t="s">
        <v>101</v>
      </c>
      <c r="F223" s="240" t="s">
        <v>292</v>
      </c>
      <c r="G223" s="238"/>
      <c r="H223" s="241">
        <v>15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7" t="s">
        <v>163</v>
      </c>
      <c r="AU223" s="247" t="s">
        <v>86</v>
      </c>
      <c r="AV223" s="13" t="s">
        <v>86</v>
      </c>
      <c r="AW223" s="13" t="s">
        <v>32</v>
      </c>
      <c r="AX223" s="13" t="s">
        <v>84</v>
      </c>
      <c r="AY223" s="247" t="s">
        <v>140</v>
      </c>
    </row>
    <row r="224" spans="1:65" s="2" customFormat="1" ht="44.25" customHeight="1">
      <c r="A224" s="37"/>
      <c r="B224" s="38"/>
      <c r="C224" s="218" t="s">
        <v>293</v>
      </c>
      <c r="D224" s="218" t="s">
        <v>142</v>
      </c>
      <c r="E224" s="219" t="s">
        <v>294</v>
      </c>
      <c r="F224" s="220" t="s">
        <v>295</v>
      </c>
      <c r="G224" s="221" t="s">
        <v>145</v>
      </c>
      <c r="H224" s="222">
        <v>2412.7</v>
      </c>
      <c r="I224" s="223"/>
      <c r="J224" s="224">
        <f>ROUND(I224*H224,2)</f>
        <v>0</v>
      </c>
      <c r="K224" s="220" t="s">
        <v>146</v>
      </c>
      <c r="L224" s="43"/>
      <c r="M224" s="225" t="s">
        <v>1</v>
      </c>
      <c r="N224" s="226" t="s">
        <v>41</v>
      </c>
      <c r="O224" s="90"/>
      <c r="P224" s="227">
        <f>O224*H224</f>
        <v>0</v>
      </c>
      <c r="Q224" s="227">
        <v>0.12966</v>
      </c>
      <c r="R224" s="227">
        <f>Q224*H224</f>
        <v>312.83068199999997</v>
      </c>
      <c r="S224" s="227">
        <v>0</v>
      </c>
      <c r="T224" s="228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9" t="s">
        <v>147</v>
      </c>
      <c r="AT224" s="229" t="s">
        <v>142</v>
      </c>
      <c r="AU224" s="229" t="s">
        <v>86</v>
      </c>
      <c r="AY224" s="16" t="s">
        <v>140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6" t="s">
        <v>84</v>
      </c>
      <c r="BK224" s="230">
        <f>ROUND(I224*H224,2)</f>
        <v>0</v>
      </c>
      <c r="BL224" s="16" t="s">
        <v>147</v>
      </c>
      <c r="BM224" s="229" t="s">
        <v>296</v>
      </c>
    </row>
    <row r="225" spans="1:47" s="2" customFormat="1" ht="12">
      <c r="A225" s="37"/>
      <c r="B225" s="38"/>
      <c r="C225" s="39"/>
      <c r="D225" s="231" t="s">
        <v>149</v>
      </c>
      <c r="E225" s="39"/>
      <c r="F225" s="232" t="s">
        <v>295</v>
      </c>
      <c r="G225" s="39"/>
      <c r="H225" s="39"/>
      <c r="I225" s="233"/>
      <c r="J225" s="39"/>
      <c r="K225" s="39"/>
      <c r="L225" s="43"/>
      <c r="M225" s="234"/>
      <c r="N225" s="235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149</v>
      </c>
      <c r="AU225" s="16" t="s">
        <v>86</v>
      </c>
    </row>
    <row r="226" spans="1:51" s="13" customFormat="1" ht="12">
      <c r="A226" s="13"/>
      <c r="B226" s="237"/>
      <c r="C226" s="238"/>
      <c r="D226" s="231" t="s">
        <v>163</v>
      </c>
      <c r="E226" s="239" t="s">
        <v>96</v>
      </c>
      <c r="F226" s="240" t="s">
        <v>297</v>
      </c>
      <c r="G226" s="238"/>
      <c r="H226" s="241">
        <v>2401.5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7" t="s">
        <v>163</v>
      </c>
      <c r="AU226" s="247" t="s">
        <v>86</v>
      </c>
      <c r="AV226" s="13" t="s">
        <v>86</v>
      </c>
      <c r="AW226" s="13" t="s">
        <v>32</v>
      </c>
      <c r="AX226" s="13" t="s">
        <v>76</v>
      </c>
      <c r="AY226" s="247" t="s">
        <v>140</v>
      </c>
    </row>
    <row r="227" spans="1:51" s="13" customFormat="1" ht="12">
      <c r="A227" s="13"/>
      <c r="B227" s="237"/>
      <c r="C227" s="238"/>
      <c r="D227" s="231" t="s">
        <v>163</v>
      </c>
      <c r="E227" s="239" t="s">
        <v>102</v>
      </c>
      <c r="F227" s="240" t="s">
        <v>103</v>
      </c>
      <c r="G227" s="238"/>
      <c r="H227" s="241">
        <v>11.2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7" t="s">
        <v>163</v>
      </c>
      <c r="AU227" s="247" t="s">
        <v>86</v>
      </c>
      <c r="AV227" s="13" t="s">
        <v>86</v>
      </c>
      <c r="AW227" s="13" t="s">
        <v>32</v>
      </c>
      <c r="AX227" s="13" t="s">
        <v>76</v>
      </c>
      <c r="AY227" s="247" t="s">
        <v>140</v>
      </c>
    </row>
    <row r="228" spans="1:51" s="14" customFormat="1" ht="12">
      <c r="A228" s="14"/>
      <c r="B228" s="248"/>
      <c r="C228" s="249"/>
      <c r="D228" s="231" t="s">
        <v>163</v>
      </c>
      <c r="E228" s="250" t="s">
        <v>1</v>
      </c>
      <c r="F228" s="251" t="s">
        <v>166</v>
      </c>
      <c r="G228" s="249"/>
      <c r="H228" s="252">
        <v>2412.7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8" t="s">
        <v>163</v>
      </c>
      <c r="AU228" s="258" t="s">
        <v>86</v>
      </c>
      <c r="AV228" s="14" t="s">
        <v>147</v>
      </c>
      <c r="AW228" s="14" t="s">
        <v>32</v>
      </c>
      <c r="AX228" s="14" t="s">
        <v>84</v>
      </c>
      <c r="AY228" s="258" t="s">
        <v>140</v>
      </c>
    </row>
    <row r="229" spans="1:65" s="2" customFormat="1" ht="76.35" customHeight="1">
      <c r="A229" s="37"/>
      <c r="B229" s="38"/>
      <c r="C229" s="218" t="s">
        <v>298</v>
      </c>
      <c r="D229" s="218" t="s">
        <v>142</v>
      </c>
      <c r="E229" s="219" t="s">
        <v>299</v>
      </c>
      <c r="F229" s="220" t="s">
        <v>300</v>
      </c>
      <c r="G229" s="221" t="s">
        <v>145</v>
      </c>
      <c r="H229" s="222">
        <v>30.3</v>
      </c>
      <c r="I229" s="223"/>
      <c r="J229" s="224">
        <f>ROUND(I229*H229,2)</f>
        <v>0</v>
      </c>
      <c r="K229" s="220" t="s">
        <v>146</v>
      </c>
      <c r="L229" s="43"/>
      <c r="M229" s="225" t="s">
        <v>1</v>
      </c>
      <c r="N229" s="226" t="s">
        <v>41</v>
      </c>
      <c r="O229" s="90"/>
      <c r="P229" s="227">
        <f>O229*H229</f>
        <v>0</v>
      </c>
      <c r="Q229" s="227">
        <v>0.08922</v>
      </c>
      <c r="R229" s="227">
        <f>Q229*H229</f>
        <v>2.703366</v>
      </c>
      <c r="S229" s="227">
        <v>0</v>
      </c>
      <c r="T229" s="228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9" t="s">
        <v>147</v>
      </c>
      <c r="AT229" s="229" t="s">
        <v>142</v>
      </c>
      <c r="AU229" s="229" t="s">
        <v>86</v>
      </c>
      <c r="AY229" s="16" t="s">
        <v>140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84</v>
      </c>
      <c r="BK229" s="230">
        <f>ROUND(I229*H229,2)</f>
        <v>0</v>
      </c>
      <c r="BL229" s="16" t="s">
        <v>147</v>
      </c>
      <c r="BM229" s="229" t="s">
        <v>301</v>
      </c>
    </row>
    <row r="230" spans="1:47" s="2" customFormat="1" ht="12">
      <c r="A230" s="37"/>
      <c r="B230" s="38"/>
      <c r="C230" s="39"/>
      <c r="D230" s="231" t="s">
        <v>149</v>
      </c>
      <c r="E230" s="39"/>
      <c r="F230" s="232" t="s">
        <v>302</v>
      </c>
      <c r="G230" s="39"/>
      <c r="H230" s="39"/>
      <c r="I230" s="233"/>
      <c r="J230" s="39"/>
      <c r="K230" s="39"/>
      <c r="L230" s="43"/>
      <c r="M230" s="234"/>
      <c r="N230" s="235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149</v>
      </c>
      <c r="AU230" s="16" t="s">
        <v>86</v>
      </c>
    </row>
    <row r="231" spans="1:51" s="13" customFormat="1" ht="12">
      <c r="A231" s="13"/>
      <c r="B231" s="237"/>
      <c r="C231" s="238"/>
      <c r="D231" s="231" t="s">
        <v>163</v>
      </c>
      <c r="E231" s="239" t="s">
        <v>104</v>
      </c>
      <c r="F231" s="240" t="s">
        <v>303</v>
      </c>
      <c r="G231" s="238"/>
      <c r="H231" s="241">
        <v>30.3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7" t="s">
        <v>163</v>
      </c>
      <c r="AU231" s="247" t="s">
        <v>86</v>
      </c>
      <c r="AV231" s="13" t="s">
        <v>86</v>
      </c>
      <c r="AW231" s="13" t="s">
        <v>32</v>
      </c>
      <c r="AX231" s="13" t="s">
        <v>84</v>
      </c>
      <c r="AY231" s="247" t="s">
        <v>140</v>
      </c>
    </row>
    <row r="232" spans="1:65" s="2" customFormat="1" ht="24.15" customHeight="1">
      <c r="A232" s="37"/>
      <c r="B232" s="38"/>
      <c r="C232" s="259" t="s">
        <v>304</v>
      </c>
      <c r="D232" s="259" t="s">
        <v>188</v>
      </c>
      <c r="E232" s="260" t="s">
        <v>305</v>
      </c>
      <c r="F232" s="261" t="s">
        <v>306</v>
      </c>
      <c r="G232" s="262" t="s">
        <v>145</v>
      </c>
      <c r="H232" s="263">
        <v>30.906</v>
      </c>
      <c r="I232" s="264"/>
      <c r="J232" s="265">
        <f>ROUND(I232*H232,2)</f>
        <v>0</v>
      </c>
      <c r="K232" s="261" t="s">
        <v>146</v>
      </c>
      <c r="L232" s="266"/>
      <c r="M232" s="267" t="s">
        <v>1</v>
      </c>
      <c r="N232" s="268" t="s">
        <v>41</v>
      </c>
      <c r="O232" s="90"/>
      <c r="P232" s="227">
        <f>O232*H232</f>
        <v>0</v>
      </c>
      <c r="Q232" s="227">
        <v>0.131</v>
      </c>
      <c r="R232" s="227">
        <f>Q232*H232</f>
        <v>4.048686</v>
      </c>
      <c r="S232" s="227">
        <v>0</v>
      </c>
      <c r="T232" s="228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9" t="s">
        <v>187</v>
      </c>
      <c r="AT232" s="229" t="s">
        <v>188</v>
      </c>
      <c r="AU232" s="229" t="s">
        <v>86</v>
      </c>
      <c r="AY232" s="16" t="s">
        <v>140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6" t="s">
        <v>84</v>
      </c>
      <c r="BK232" s="230">
        <f>ROUND(I232*H232,2)</f>
        <v>0</v>
      </c>
      <c r="BL232" s="16" t="s">
        <v>147</v>
      </c>
      <c r="BM232" s="229" t="s">
        <v>307</v>
      </c>
    </row>
    <row r="233" spans="1:47" s="2" customFormat="1" ht="12">
      <c r="A233" s="37"/>
      <c r="B233" s="38"/>
      <c r="C233" s="39"/>
      <c r="D233" s="231" t="s">
        <v>149</v>
      </c>
      <c r="E233" s="39"/>
      <c r="F233" s="232" t="s">
        <v>306</v>
      </c>
      <c r="G233" s="39"/>
      <c r="H233" s="39"/>
      <c r="I233" s="233"/>
      <c r="J233" s="39"/>
      <c r="K233" s="39"/>
      <c r="L233" s="43"/>
      <c r="M233" s="234"/>
      <c r="N233" s="235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149</v>
      </c>
      <c r="AU233" s="16" t="s">
        <v>86</v>
      </c>
    </row>
    <row r="234" spans="1:51" s="13" customFormat="1" ht="12">
      <c r="A234" s="13"/>
      <c r="B234" s="237"/>
      <c r="C234" s="238"/>
      <c r="D234" s="231" t="s">
        <v>163</v>
      </c>
      <c r="E234" s="239" t="s">
        <v>1</v>
      </c>
      <c r="F234" s="240" t="s">
        <v>308</v>
      </c>
      <c r="G234" s="238"/>
      <c r="H234" s="241">
        <v>30.906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7" t="s">
        <v>163</v>
      </c>
      <c r="AU234" s="247" t="s">
        <v>86</v>
      </c>
      <c r="AV234" s="13" t="s">
        <v>86</v>
      </c>
      <c r="AW234" s="13" t="s">
        <v>32</v>
      </c>
      <c r="AX234" s="13" t="s">
        <v>84</v>
      </c>
      <c r="AY234" s="247" t="s">
        <v>140</v>
      </c>
    </row>
    <row r="235" spans="1:63" s="12" customFormat="1" ht="22.8" customHeight="1">
      <c r="A235" s="12"/>
      <c r="B235" s="202"/>
      <c r="C235" s="203"/>
      <c r="D235" s="204" t="s">
        <v>75</v>
      </c>
      <c r="E235" s="216" t="s">
        <v>187</v>
      </c>
      <c r="F235" s="216" t="s">
        <v>309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SUM(P236:P243)</f>
        <v>0</v>
      </c>
      <c r="Q235" s="210"/>
      <c r="R235" s="211">
        <f>SUM(R236:R243)</f>
        <v>4.2656004</v>
      </c>
      <c r="S235" s="210"/>
      <c r="T235" s="212">
        <f>SUM(T236:T243)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3" t="s">
        <v>84</v>
      </c>
      <c r="AT235" s="214" t="s">
        <v>75</v>
      </c>
      <c r="AU235" s="214" t="s">
        <v>84</v>
      </c>
      <c r="AY235" s="213" t="s">
        <v>140</v>
      </c>
      <c r="BK235" s="215">
        <f>SUM(BK236:BK243)</f>
        <v>0</v>
      </c>
    </row>
    <row r="236" spans="1:65" s="2" customFormat="1" ht="33" customHeight="1">
      <c r="A236" s="37"/>
      <c r="B236" s="38"/>
      <c r="C236" s="218" t="s">
        <v>310</v>
      </c>
      <c r="D236" s="218" t="s">
        <v>142</v>
      </c>
      <c r="E236" s="219" t="s">
        <v>311</v>
      </c>
      <c r="F236" s="220" t="s">
        <v>312</v>
      </c>
      <c r="G236" s="221" t="s">
        <v>313</v>
      </c>
      <c r="H236" s="222">
        <v>798</v>
      </c>
      <c r="I236" s="223"/>
      <c r="J236" s="224">
        <f>ROUND(I236*H236,2)</f>
        <v>0</v>
      </c>
      <c r="K236" s="220" t="s">
        <v>146</v>
      </c>
      <c r="L236" s="43"/>
      <c r="M236" s="225" t="s">
        <v>1</v>
      </c>
      <c r="N236" s="226" t="s">
        <v>41</v>
      </c>
      <c r="O236" s="90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9" t="s">
        <v>147</v>
      </c>
      <c r="AT236" s="229" t="s">
        <v>142</v>
      </c>
      <c r="AU236" s="229" t="s">
        <v>86</v>
      </c>
      <c r="AY236" s="16" t="s">
        <v>140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6" t="s">
        <v>84</v>
      </c>
      <c r="BK236" s="230">
        <f>ROUND(I236*H236,2)</f>
        <v>0</v>
      </c>
      <c r="BL236" s="16" t="s">
        <v>147</v>
      </c>
      <c r="BM236" s="229" t="s">
        <v>314</v>
      </c>
    </row>
    <row r="237" spans="1:47" s="2" customFormat="1" ht="12">
      <c r="A237" s="37"/>
      <c r="B237" s="38"/>
      <c r="C237" s="39"/>
      <c r="D237" s="231" t="s">
        <v>149</v>
      </c>
      <c r="E237" s="39"/>
      <c r="F237" s="232" t="s">
        <v>312</v>
      </c>
      <c r="G237" s="39"/>
      <c r="H237" s="39"/>
      <c r="I237" s="233"/>
      <c r="J237" s="39"/>
      <c r="K237" s="39"/>
      <c r="L237" s="43"/>
      <c r="M237" s="234"/>
      <c r="N237" s="235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149</v>
      </c>
      <c r="AU237" s="16" t="s">
        <v>86</v>
      </c>
    </row>
    <row r="238" spans="1:51" s="13" customFormat="1" ht="12">
      <c r="A238" s="13"/>
      <c r="B238" s="237"/>
      <c r="C238" s="238"/>
      <c r="D238" s="231" t="s">
        <v>163</v>
      </c>
      <c r="E238" s="239" t="s">
        <v>98</v>
      </c>
      <c r="F238" s="240" t="s">
        <v>315</v>
      </c>
      <c r="G238" s="238"/>
      <c r="H238" s="241">
        <v>798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163</v>
      </c>
      <c r="AU238" s="247" t="s">
        <v>86</v>
      </c>
      <c r="AV238" s="13" t="s">
        <v>86</v>
      </c>
      <c r="AW238" s="13" t="s">
        <v>32</v>
      </c>
      <c r="AX238" s="13" t="s">
        <v>84</v>
      </c>
      <c r="AY238" s="247" t="s">
        <v>140</v>
      </c>
    </row>
    <row r="239" spans="1:65" s="2" customFormat="1" ht="16.5" customHeight="1">
      <c r="A239" s="37"/>
      <c r="B239" s="38"/>
      <c r="C239" s="259" t="s">
        <v>316</v>
      </c>
      <c r="D239" s="259" t="s">
        <v>188</v>
      </c>
      <c r="E239" s="260" t="s">
        <v>317</v>
      </c>
      <c r="F239" s="261" t="s">
        <v>318</v>
      </c>
      <c r="G239" s="262" t="s">
        <v>313</v>
      </c>
      <c r="H239" s="263">
        <v>805.98</v>
      </c>
      <c r="I239" s="264"/>
      <c r="J239" s="265">
        <f>ROUND(I239*H239,2)</f>
        <v>0</v>
      </c>
      <c r="K239" s="261" t="s">
        <v>146</v>
      </c>
      <c r="L239" s="266"/>
      <c r="M239" s="267" t="s">
        <v>1</v>
      </c>
      <c r="N239" s="268" t="s">
        <v>41</v>
      </c>
      <c r="O239" s="90"/>
      <c r="P239" s="227">
        <f>O239*H239</f>
        <v>0</v>
      </c>
      <c r="Q239" s="227">
        <v>0.00048</v>
      </c>
      <c r="R239" s="227">
        <f>Q239*H239</f>
        <v>0.3868704</v>
      </c>
      <c r="S239" s="227">
        <v>0</v>
      </c>
      <c r="T239" s="228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9" t="s">
        <v>187</v>
      </c>
      <c r="AT239" s="229" t="s">
        <v>188</v>
      </c>
      <c r="AU239" s="229" t="s">
        <v>86</v>
      </c>
      <c r="AY239" s="16" t="s">
        <v>140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6" t="s">
        <v>84</v>
      </c>
      <c r="BK239" s="230">
        <f>ROUND(I239*H239,2)</f>
        <v>0</v>
      </c>
      <c r="BL239" s="16" t="s">
        <v>147</v>
      </c>
      <c r="BM239" s="229" t="s">
        <v>319</v>
      </c>
    </row>
    <row r="240" spans="1:47" s="2" customFormat="1" ht="12">
      <c r="A240" s="37"/>
      <c r="B240" s="38"/>
      <c r="C240" s="39"/>
      <c r="D240" s="231" t="s">
        <v>149</v>
      </c>
      <c r="E240" s="39"/>
      <c r="F240" s="232" t="s">
        <v>318</v>
      </c>
      <c r="G240" s="39"/>
      <c r="H240" s="39"/>
      <c r="I240" s="233"/>
      <c r="J240" s="39"/>
      <c r="K240" s="39"/>
      <c r="L240" s="43"/>
      <c r="M240" s="234"/>
      <c r="N240" s="235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149</v>
      </c>
      <c r="AU240" s="16" t="s">
        <v>86</v>
      </c>
    </row>
    <row r="241" spans="1:51" s="13" customFormat="1" ht="12">
      <c r="A241" s="13"/>
      <c r="B241" s="237"/>
      <c r="C241" s="238"/>
      <c r="D241" s="231" t="s">
        <v>163</v>
      </c>
      <c r="E241" s="239" t="s">
        <v>1</v>
      </c>
      <c r="F241" s="240" t="s">
        <v>320</v>
      </c>
      <c r="G241" s="238"/>
      <c r="H241" s="241">
        <v>805.98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7" t="s">
        <v>163</v>
      </c>
      <c r="AU241" s="247" t="s">
        <v>86</v>
      </c>
      <c r="AV241" s="13" t="s">
        <v>86</v>
      </c>
      <c r="AW241" s="13" t="s">
        <v>32</v>
      </c>
      <c r="AX241" s="13" t="s">
        <v>84</v>
      </c>
      <c r="AY241" s="247" t="s">
        <v>140</v>
      </c>
    </row>
    <row r="242" spans="1:65" s="2" customFormat="1" ht="24.15" customHeight="1">
      <c r="A242" s="37"/>
      <c r="B242" s="38"/>
      <c r="C242" s="218" t="s">
        <v>321</v>
      </c>
      <c r="D242" s="218" t="s">
        <v>142</v>
      </c>
      <c r="E242" s="219" t="s">
        <v>322</v>
      </c>
      <c r="F242" s="220" t="s">
        <v>323</v>
      </c>
      <c r="G242" s="221" t="s">
        <v>324</v>
      </c>
      <c r="H242" s="222">
        <v>3</v>
      </c>
      <c r="I242" s="223"/>
      <c r="J242" s="224">
        <f>ROUND(I242*H242,2)</f>
        <v>0</v>
      </c>
      <c r="K242" s="220" t="s">
        <v>146</v>
      </c>
      <c r="L242" s="43"/>
      <c r="M242" s="225" t="s">
        <v>1</v>
      </c>
      <c r="N242" s="226" t="s">
        <v>41</v>
      </c>
      <c r="O242" s="90"/>
      <c r="P242" s="227">
        <f>O242*H242</f>
        <v>0</v>
      </c>
      <c r="Q242" s="227">
        <v>1.29291</v>
      </c>
      <c r="R242" s="227">
        <f>Q242*H242</f>
        <v>3.87873</v>
      </c>
      <c r="S242" s="227">
        <v>0</v>
      </c>
      <c r="T242" s="228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9" t="s">
        <v>147</v>
      </c>
      <c r="AT242" s="229" t="s">
        <v>142</v>
      </c>
      <c r="AU242" s="229" t="s">
        <v>86</v>
      </c>
      <c r="AY242" s="16" t="s">
        <v>140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6" t="s">
        <v>84</v>
      </c>
      <c r="BK242" s="230">
        <f>ROUND(I242*H242,2)</f>
        <v>0</v>
      </c>
      <c r="BL242" s="16" t="s">
        <v>147</v>
      </c>
      <c r="BM242" s="229" t="s">
        <v>325</v>
      </c>
    </row>
    <row r="243" spans="1:47" s="2" customFormat="1" ht="12">
      <c r="A243" s="37"/>
      <c r="B243" s="38"/>
      <c r="C243" s="39"/>
      <c r="D243" s="231" t="s">
        <v>149</v>
      </c>
      <c r="E243" s="39"/>
      <c r="F243" s="232" t="s">
        <v>323</v>
      </c>
      <c r="G243" s="39"/>
      <c r="H243" s="39"/>
      <c r="I243" s="233"/>
      <c r="J243" s="39"/>
      <c r="K243" s="39"/>
      <c r="L243" s="43"/>
      <c r="M243" s="234"/>
      <c r="N243" s="235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149</v>
      </c>
      <c r="AU243" s="16" t="s">
        <v>86</v>
      </c>
    </row>
    <row r="244" spans="1:63" s="12" customFormat="1" ht="22.8" customHeight="1">
      <c r="A244" s="12"/>
      <c r="B244" s="202"/>
      <c r="C244" s="203"/>
      <c r="D244" s="204" t="s">
        <v>75</v>
      </c>
      <c r="E244" s="216" t="s">
        <v>195</v>
      </c>
      <c r="F244" s="216" t="s">
        <v>326</v>
      </c>
      <c r="G244" s="203"/>
      <c r="H244" s="203"/>
      <c r="I244" s="206"/>
      <c r="J244" s="217">
        <f>BK244</f>
        <v>0</v>
      </c>
      <c r="K244" s="203"/>
      <c r="L244" s="208"/>
      <c r="M244" s="209"/>
      <c r="N244" s="210"/>
      <c r="O244" s="210"/>
      <c r="P244" s="211">
        <f>SUM(P245:P292)</f>
        <v>0</v>
      </c>
      <c r="Q244" s="210"/>
      <c r="R244" s="211">
        <f>SUM(R245:R292)</f>
        <v>379.8523904</v>
      </c>
      <c r="S244" s="210"/>
      <c r="T244" s="212">
        <f>SUM(T245:T292)</f>
        <v>0.082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84</v>
      </c>
      <c r="AT244" s="214" t="s">
        <v>75</v>
      </c>
      <c r="AU244" s="214" t="s">
        <v>84</v>
      </c>
      <c r="AY244" s="213" t="s">
        <v>140</v>
      </c>
      <c r="BK244" s="215">
        <f>SUM(BK245:BK292)</f>
        <v>0</v>
      </c>
    </row>
    <row r="245" spans="1:65" s="2" customFormat="1" ht="24.15" customHeight="1">
      <c r="A245" s="37"/>
      <c r="B245" s="38"/>
      <c r="C245" s="218" t="s">
        <v>327</v>
      </c>
      <c r="D245" s="218" t="s">
        <v>142</v>
      </c>
      <c r="E245" s="219" t="s">
        <v>328</v>
      </c>
      <c r="F245" s="220" t="s">
        <v>329</v>
      </c>
      <c r="G245" s="221" t="s">
        <v>324</v>
      </c>
      <c r="H245" s="222">
        <v>7</v>
      </c>
      <c r="I245" s="223"/>
      <c r="J245" s="224">
        <f>ROUND(I245*H245,2)</f>
        <v>0</v>
      </c>
      <c r="K245" s="220" t="s">
        <v>146</v>
      </c>
      <c r="L245" s="43"/>
      <c r="M245" s="225" t="s">
        <v>1</v>
      </c>
      <c r="N245" s="226" t="s">
        <v>41</v>
      </c>
      <c r="O245" s="90"/>
      <c r="P245" s="227">
        <f>O245*H245</f>
        <v>0</v>
      </c>
      <c r="Q245" s="227">
        <v>0.0007</v>
      </c>
      <c r="R245" s="227">
        <f>Q245*H245</f>
        <v>0.0049</v>
      </c>
      <c r="S245" s="227">
        <v>0</v>
      </c>
      <c r="T245" s="228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9" t="s">
        <v>147</v>
      </c>
      <c r="AT245" s="229" t="s">
        <v>142</v>
      </c>
      <c r="AU245" s="229" t="s">
        <v>86</v>
      </c>
      <c r="AY245" s="16" t="s">
        <v>140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6" t="s">
        <v>84</v>
      </c>
      <c r="BK245" s="230">
        <f>ROUND(I245*H245,2)</f>
        <v>0</v>
      </c>
      <c r="BL245" s="16" t="s">
        <v>147</v>
      </c>
      <c r="BM245" s="229" t="s">
        <v>330</v>
      </c>
    </row>
    <row r="246" spans="1:47" s="2" customFormat="1" ht="12">
      <c r="A246" s="37"/>
      <c r="B246" s="38"/>
      <c r="C246" s="39"/>
      <c r="D246" s="231" t="s">
        <v>149</v>
      </c>
      <c r="E246" s="39"/>
      <c r="F246" s="232" t="s">
        <v>329</v>
      </c>
      <c r="G246" s="39"/>
      <c r="H246" s="39"/>
      <c r="I246" s="233"/>
      <c r="J246" s="39"/>
      <c r="K246" s="39"/>
      <c r="L246" s="43"/>
      <c r="M246" s="234"/>
      <c r="N246" s="235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149</v>
      </c>
      <c r="AU246" s="16" t="s">
        <v>86</v>
      </c>
    </row>
    <row r="247" spans="1:65" s="2" customFormat="1" ht="24.15" customHeight="1">
      <c r="A247" s="37"/>
      <c r="B247" s="38"/>
      <c r="C247" s="259" t="s">
        <v>331</v>
      </c>
      <c r="D247" s="259" t="s">
        <v>188</v>
      </c>
      <c r="E247" s="260" t="s">
        <v>332</v>
      </c>
      <c r="F247" s="261" t="s">
        <v>333</v>
      </c>
      <c r="G247" s="262" t="s">
        <v>324</v>
      </c>
      <c r="H247" s="263">
        <v>7</v>
      </c>
      <c r="I247" s="264"/>
      <c r="J247" s="265">
        <f>ROUND(I247*H247,2)</f>
        <v>0</v>
      </c>
      <c r="K247" s="261" t="s">
        <v>334</v>
      </c>
      <c r="L247" s="266"/>
      <c r="M247" s="267" t="s">
        <v>1</v>
      </c>
      <c r="N247" s="268" t="s">
        <v>41</v>
      </c>
      <c r="O247" s="90"/>
      <c r="P247" s="227">
        <f>O247*H247</f>
        <v>0</v>
      </c>
      <c r="Q247" s="227">
        <v>0.0012</v>
      </c>
      <c r="R247" s="227">
        <f>Q247*H247</f>
        <v>0.0084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187</v>
      </c>
      <c r="AT247" s="229" t="s">
        <v>188</v>
      </c>
      <c r="AU247" s="229" t="s">
        <v>86</v>
      </c>
      <c r="AY247" s="16" t="s">
        <v>140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6" t="s">
        <v>84</v>
      </c>
      <c r="BK247" s="230">
        <f>ROUND(I247*H247,2)</f>
        <v>0</v>
      </c>
      <c r="BL247" s="16" t="s">
        <v>147</v>
      </c>
      <c r="BM247" s="229" t="s">
        <v>335</v>
      </c>
    </row>
    <row r="248" spans="1:47" s="2" customFormat="1" ht="12">
      <c r="A248" s="37"/>
      <c r="B248" s="38"/>
      <c r="C248" s="39"/>
      <c r="D248" s="231" t="s">
        <v>149</v>
      </c>
      <c r="E248" s="39"/>
      <c r="F248" s="232" t="s">
        <v>333</v>
      </c>
      <c r="G248" s="39"/>
      <c r="H248" s="39"/>
      <c r="I248" s="233"/>
      <c r="J248" s="39"/>
      <c r="K248" s="39"/>
      <c r="L248" s="43"/>
      <c r="M248" s="234"/>
      <c r="N248" s="235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149</v>
      </c>
      <c r="AU248" s="16" t="s">
        <v>86</v>
      </c>
    </row>
    <row r="249" spans="1:47" s="2" customFormat="1" ht="12">
      <c r="A249" s="37"/>
      <c r="B249" s="38"/>
      <c r="C249" s="39"/>
      <c r="D249" s="231" t="s">
        <v>150</v>
      </c>
      <c r="E249" s="39"/>
      <c r="F249" s="236" t="s">
        <v>336</v>
      </c>
      <c r="G249" s="39"/>
      <c r="H249" s="39"/>
      <c r="I249" s="233"/>
      <c r="J249" s="39"/>
      <c r="K249" s="39"/>
      <c r="L249" s="43"/>
      <c r="M249" s="234"/>
      <c r="N249" s="235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150</v>
      </c>
      <c r="AU249" s="16" t="s">
        <v>86</v>
      </c>
    </row>
    <row r="250" spans="1:65" s="2" customFormat="1" ht="24.15" customHeight="1">
      <c r="A250" s="37"/>
      <c r="B250" s="38"/>
      <c r="C250" s="218" t="s">
        <v>337</v>
      </c>
      <c r="D250" s="218" t="s">
        <v>142</v>
      </c>
      <c r="E250" s="219" t="s">
        <v>338</v>
      </c>
      <c r="F250" s="220" t="s">
        <v>339</v>
      </c>
      <c r="G250" s="221" t="s">
        <v>324</v>
      </c>
      <c r="H250" s="222">
        <v>1</v>
      </c>
      <c r="I250" s="223"/>
      <c r="J250" s="224">
        <f>ROUND(I250*H250,2)</f>
        <v>0</v>
      </c>
      <c r="K250" s="220" t="s">
        <v>146</v>
      </c>
      <c r="L250" s="43"/>
      <c r="M250" s="225" t="s">
        <v>1</v>
      </c>
      <c r="N250" s="226" t="s">
        <v>41</v>
      </c>
      <c r="O250" s="90"/>
      <c r="P250" s="227">
        <f>O250*H250</f>
        <v>0</v>
      </c>
      <c r="Q250" s="227">
        <v>2.50188</v>
      </c>
      <c r="R250" s="227">
        <f>Q250*H250</f>
        <v>2.50188</v>
      </c>
      <c r="S250" s="227">
        <v>0</v>
      </c>
      <c r="T250" s="228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9" t="s">
        <v>147</v>
      </c>
      <c r="AT250" s="229" t="s">
        <v>142</v>
      </c>
      <c r="AU250" s="229" t="s">
        <v>86</v>
      </c>
      <c r="AY250" s="16" t="s">
        <v>140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6" t="s">
        <v>84</v>
      </c>
      <c r="BK250" s="230">
        <f>ROUND(I250*H250,2)</f>
        <v>0</v>
      </c>
      <c r="BL250" s="16" t="s">
        <v>147</v>
      </c>
      <c r="BM250" s="229" t="s">
        <v>340</v>
      </c>
    </row>
    <row r="251" spans="1:47" s="2" customFormat="1" ht="12">
      <c r="A251" s="37"/>
      <c r="B251" s="38"/>
      <c r="C251" s="39"/>
      <c r="D251" s="231" t="s">
        <v>149</v>
      </c>
      <c r="E251" s="39"/>
      <c r="F251" s="232" t="s">
        <v>339</v>
      </c>
      <c r="G251" s="39"/>
      <c r="H251" s="39"/>
      <c r="I251" s="233"/>
      <c r="J251" s="39"/>
      <c r="K251" s="39"/>
      <c r="L251" s="43"/>
      <c r="M251" s="234"/>
      <c r="N251" s="235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149</v>
      </c>
      <c r="AU251" s="16" t="s">
        <v>86</v>
      </c>
    </row>
    <row r="252" spans="1:47" s="2" customFormat="1" ht="12">
      <c r="A252" s="37"/>
      <c r="B252" s="38"/>
      <c r="C252" s="39"/>
      <c r="D252" s="231" t="s">
        <v>150</v>
      </c>
      <c r="E252" s="39"/>
      <c r="F252" s="236" t="s">
        <v>341</v>
      </c>
      <c r="G252" s="39"/>
      <c r="H252" s="39"/>
      <c r="I252" s="233"/>
      <c r="J252" s="39"/>
      <c r="K252" s="39"/>
      <c r="L252" s="43"/>
      <c r="M252" s="234"/>
      <c r="N252" s="235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150</v>
      </c>
      <c r="AU252" s="16" t="s">
        <v>86</v>
      </c>
    </row>
    <row r="253" spans="1:65" s="2" customFormat="1" ht="24.15" customHeight="1">
      <c r="A253" s="37"/>
      <c r="B253" s="38"/>
      <c r="C253" s="218" t="s">
        <v>342</v>
      </c>
      <c r="D253" s="218" t="s">
        <v>142</v>
      </c>
      <c r="E253" s="219" t="s">
        <v>343</v>
      </c>
      <c r="F253" s="220" t="s">
        <v>344</v>
      </c>
      <c r="G253" s="221" t="s">
        <v>324</v>
      </c>
      <c r="H253" s="222">
        <v>7</v>
      </c>
      <c r="I253" s="223"/>
      <c r="J253" s="224">
        <f>ROUND(I253*H253,2)</f>
        <v>0</v>
      </c>
      <c r="K253" s="220" t="s">
        <v>146</v>
      </c>
      <c r="L253" s="43"/>
      <c r="M253" s="225" t="s">
        <v>1</v>
      </c>
      <c r="N253" s="226" t="s">
        <v>41</v>
      </c>
      <c r="O253" s="90"/>
      <c r="P253" s="227">
        <f>O253*H253</f>
        <v>0</v>
      </c>
      <c r="Q253" s="227">
        <v>0.10941</v>
      </c>
      <c r="R253" s="227">
        <f>Q253*H253</f>
        <v>0.7658699999999999</v>
      </c>
      <c r="S253" s="227">
        <v>0</v>
      </c>
      <c r="T253" s="228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9" t="s">
        <v>147</v>
      </c>
      <c r="AT253" s="229" t="s">
        <v>142</v>
      </c>
      <c r="AU253" s="229" t="s">
        <v>86</v>
      </c>
      <c r="AY253" s="16" t="s">
        <v>140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6" t="s">
        <v>84</v>
      </c>
      <c r="BK253" s="230">
        <f>ROUND(I253*H253,2)</f>
        <v>0</v>
      </c>
      <c r="BL253" s="16" t="s">
        <v>147</v>
      </c>
      <c r="BM253" s="229" t="s">
        <v>345</v>
      </c>
    </row>
    <row r="254" spans="1:47" s="2" customFormat="1" ht="12">
      <c r="A254" s="37"/>
      <c r="B254" s="38"/>
      <c r="C254" s="39"/>
      <c r="D254" s="231" t="s">
        <v>149</v>
      </c>
      <c r="E254" s="39"/>
      <c r="F254" s="232" t="s">
        <v>344</v>
      </c>
      <c r="G254" s="39"/>
      <c r="H254" s="39"/>
      <c r="I254" s="233"/>
      <c r="J254" s="39"/>
      <c r="K254" s="39"/>
      <c r="L254" s="43"/>
      <c r="M254" s="234"/>
      <c r="N254" s="235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149</v>
      </c>
      <c r="AU254" s="16" t="s">
        <v>86</v>
      </c>
    </row>
    <row r="255" spans="1:65" s="2" customFormat="1" ht="21.75" customHeight="1">
      <c r="A255" s="37"/>
      <c r="B255" s="38"/>
      <c r="C255" s="259" t="s">
        <v>346</v>
      </c>
      <c r="D255" s="259" t="s">
        <v>188</v>
      </c>
      <c r="E255" s="260" t="s">
        <v>347</v>
      </c>
      <c r="F255" s="261" t="s">
        <v>348</v>
      </c>
      <c r="G255" s="262" t="s">
        <v>324</v>
      </c>
      <c r="H255" s="263">
        <v>7</v>
      </c>
      <c r="I255" s="264"/>
      <c r="J255" s="265">
        <f>ROUND(I255*H255,2)</f>
        <v>0</v>
      </c>
      <c r="K255" s="261" t="s">
        <v>146</v>
      </c>
      <c r="L255" s="266"/>
      <c r="M255" s="267" t="s">
        <v>1</v>
      </c>
      <c r="N255" s="268" t="s">
        <v>41</v>
      </c>
      <c r="O255" s="90"/>
      <c r="P255" s="227">
        <f>O255*H255</f>
        <v>0</v>
      </c>
      <c r="Q255" s="227">
        <v>0.0065</v>
      </c>
      <c r="R255" s="227">
        <f>Q255*H255</f>
        <v>0.0455</v>
      </c>
      <c r="S255" s="227">
        <v>0</v>
      </c>
      <c r="T255" s="228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9" t="s">
        <v>187</v>
      </c>
      <c r="AT255" s="229" t="s">
        <v>188</v>
      </c>
      <c r="AU255" s="229" t="s">
        <v>86</v>
      </c>
      <c r="AY255" s="16" t="s">
        <v>140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6" t="s">
        <v>84</v>
      </c>
      <c r="BK255" s="230">
        <f>ROUND(I255*H255,2)</f>
        <v>0</v>
      </c>
      <c r="BL255" s="16" t="s">
        <v>147</v>
      </c>
      <c r="BM255" s="229" t="s">
        <v>349</v>
      </c>
    </row>
    <row r="256" spans="1:47" s="2" customFormat="1" ht="12">
      <c r="A256" s="37"/>
      <c r="B256" s="38"/>
      <c r="C256" s="39"/>
      <c r="D256" s="231" t="s">
        <v>149</v>
      </c>
      <c r="E256" s="39"/>
      <c r="F256" s="232" t="s">
        <v>348</v>
      </c>
      <c r="G256" s="39"/>
      <c r="H256" s="39"/>
      <c r="I256" s="233"/>
      <c r="J256" s="39"/>
      <c r="K256" s="39"/>
      <c r="L256" s="43"/>
      <c r="M256" s="234"/>
      <c r="N256" s="235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149</v>
      </c>
      <c r="AU256" s="16" t="s">
        <v>86</v>
      </c>
    </row>
    <row r="257" spans="1:65" s="2" customFormat="1" ht="16.5" customHeight="1">
      <c r="A257" s="37"/>
      <c r="B257" s="38"/>
      <c r="C257" s="259" t="s">
        <v>350</v>
      </c>
      <c r="D257" s="259" t="s">
        <v>188</v>
      </c>
      <c r="E257" s="260" t="s">
        <v>351</v>
      </c>
      <c r="F257" s="261" t="s">
        <v>352</v>
      </c>
      <c r="G257" s="262" t="s">
        <v>324</v>
      </c>
      <c r="H257" s="263">
        <v>14</v>
      </c>
      <c r="I257" s="264"/>
      <c r="J257" s="265">
        <f>ROUND(I257*H257,2)</f>
        <v>0</v>
      </c>
      <c r="K257" s="261" t="s">
        <v>146</v>
      </c>
      <c r="L257" s="266"/>
      <c r="M257" s="267" t="s">
        <v>1</v>
      </c>
      <c r="N257" s="268" t="s">
        <v>41</v>
      </c>
      <c r="O257" s="90"/>
      <c r="P257" s="227">
        <f>O257*H257</f>
        <v>0</v>
      </c>
      <c r="Q257" s="227">
        <v>0.0004</v>
      </c>
      <c r="R257" s="227">
        <f>Q257*H257</f>
        <v>0.0056</v>
      </c>
      <c r="S257" s="227">
        <v>0</v>
      </c>
      <c r="T257" s="228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9" t="s">
        <v>187</v>
      </c>
      <c r="AT257" s="229" t="s">
        <v>188</v>
      </c>
      <c r="AU257" s="229" t="s">
        <v>86</v>
      </c>
      <c r="AY257" s="16" t="s">
        <v>140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6" t="s">
        <v>84</v>
      </c>
      <c r="BK257" s="230">
        <f>ROUND(I257*H257,2)</f>
        <v>0</v>
      </c>
      <c r="BL257" s="16" t="s">
        <v>147</v>
      </c>
      <c r="BM257" s="229" t="s">
        <v>353</v>
      </c>
    </row>
    <row r="258" spans="1:47" s="2" customFormat="1" ht="12">
      <c r="A258" s="37"/>
      <c r="B258" s="38"/>
      <c r="C258" s="39"/>
      <c r="D258" s="231" t="s">
        <v>149</v>
      </c>
      <c r="E258" s="39"/>
      <c r="F258" s="232" t="s">
        <v>352</v>
      </c>
      <c r="G258" s="39"/>
      <c r="H258" s="39"/>
      <c r="I258" s="233"/>
      <c r="J258" s="39"/>
      <c r="K258" s="39"/>
      <c r="L258" s="43"/>
      <c r="M258" s="234"/>
      <c r="N258" s="235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149</v>
      </c>
      <c r="AU258" s="16" t="s">
        <v>86</v>
      </c>
    </row>
    <row r="259" spans="1:51" s="13" customFormat="1" ht="12">
      <c r="A259" s="13"/>
      <c r="B259" s="237"/>
      <c r="C259" s="238"/>
      <c r="D259" s="231" t="s">
        <v>163</v>
      </c>
      <c r="E259" s="239" t="s">
        <v>1</v>
      </c>
      <c r="F259" s="240" t="s">
        <v>354</v>
      </c>
      <c r="G259" s="238"/>
      <c r="H259" s="241">
        <v>14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7" t="s">
        <v>163</v>
      </c>
      <c r="AU259" s="247" t="s">
        <v>86</v>
      </c>
      <c r="AV259" s="13" t="s">
        <v>86</v>
      </c>
      <c r="AW259" s="13" t="s">
        <v>32</v>
      </c>
      <c r="AX259" s="13" t="s">
        <v>84</v>
      </c>
      <c r="AY259" s="247" t="s">
        <v>140</v>
      </c>
    </row>
    <row r="260" spans="1:65" s="2" customFormat="1" ht="16.5" customHeight="1">
      <c r="A260" s="37"/>
      <c r="B260" s="38"/>
      <c r="C260" s="259" t="s">
        <v>355</v>
      </c>
      <c r="D260" s="259" t="s">
        <v>188</v>
      </c>
      <c r="E260" s="260" t="s">
        <v>356</v>
      </c>
      <c r="F260" s="261" t="s">
        <v>357</v>
      </c>
      <c r="G260" s="262" t="s">
        <v>324</v>
      </c>
      <c r="H260" s="263">
        <v>7</v>
      </c>
      <c r="I260" s="264"/>
      <c r="J260" s="265">
        <f>ROUND(I260*H260,2)</f>
        <v>0</v>
      </c>
      <c r="K260" s="261" t="s">
        <v>146</v>
      </c>
      <c r="L260" s="266"/>
      <c r="M260" s="267" t="s">
        <v>1</v>
      </c>
      <c r="N260" s="268" t="s">
        <v>41</v>
      </c>
      <c r="O260" s="90"/>
      <c r="P260" s="227">
        <f>O260*H260</f>
        <v>0</v>
      </c>
      <c r="Q260" s="227">
        <v>0.00015</v>
      </c>
      <c r="R260" s="227">
        <f>Q260*H260</f>
        <v>0.00105</v>
      </c>
      <c r="S260" s="227">
        <v>0</v>
      </c>
      <c r="T260" s="228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9" t="s">
        <v>187</v>
      </c>
      <c r="AT260" s="229" t="s">
        <v>188</v>
      </c>
      <c r="AU260" s="229" t="s">
        <v>86</v>
      </c>
      <c r="AY260" s="16" t="s">
        <v>140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6" t="s">
        <v>84</v>
      </c>
      <c r="BK260" s="230">
        <f>ROUND(I260*H260,2)</f>
        <v>0</v>
      </c>
      <c r="BL260" s="16" t="s">
        <v>147</v>
      </c>
      <c r="BM260" s="229" t="s">
        <v>358</v>
      </c>
    </row>
    <row r="261" spans="1:47" s="2" customFormat="1" ht="12">
      <c r="A261" s="37"/>
      <c r="B261" s="38"/>
      <c r="C261" s="39"/>
      <c r="D261" s="231" t="s">
        <v>149</v>
      </c>
      <c r="E261" s="39"/>
      <c r="F261" s="232" t="s">
        <v>357</v>
      </c>
      <c r="G261" s="39"/>
      <c r="H261" s="39"/>
      <c r="I261" s="233"/>
      <c r="J261" s="39"/>
      <c r="K261" s="39"/>
      <c r="L261" s="43"/>
      <c r="M261" s="234"/>
      <c r="N261" s="235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149</v>
      </c>
      <c r="AU261" s="16" t="s">
        <v>86</v>
      </c>
    </row>
    <row r="262" spans="1:65" s="2" customFormat="1" ht="49.05" customHeight="1">
      <c r="A262" s="37"/>
      <c r="B262" s="38"/>
      <c r="C262" s="218" t="s">
        <v>359</v>
      </c>
      <c r="D262" s="218" t="s">
        <v>142</v>
      </c>
      <c r="E262" s="219" t="s">
        <v>360</v>
      </c>
      <c r="F262" s="220" t="s">
        <v>361</v>
      </c>
      <c r="G262" s="221" t="s">
        <v>313</v>
      </c>
      <c r="H262" s="222">
        <v>29.2</v>
      </c>
      <c r="I262" s="223"/>
      <c r="J262" s="224">
        <f>ROUND(I262*H262,2)</f>
        <v>0</v>
      </c>
      <c r="K262" s="220" t="s">
        <v>146</v>
      </c>
      <c r="L262" s="43"/>
      <c r="M262" s="225" t="s">
        <v>1</v>
      </c>
      <c r="N262" s="226" t="s">
        <v>41</v>
      </c>
      <c r="O262" s="90"/>
      <c r="P262" s="227">
        <f>O262*H262</f>
        <v>0</v>
      </c>
      <c r="Q262" s="227">
        <v>0.1554</v>
      </c>
      <c r="R262" s="227">
        <f>Q262*H262</f>
        <v>4.53768</v>
      </c>
      <c r="S262" s="227">
        <v>0</v>
      </c>
      <c r="T262" s="228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9" t="s">
        <v>147</v>
      </c>
      <c r="AT262" s="229" t="s">
        <v>142</v>
      </c>
      <c r="AU262" s="229" t="s">
        <v>86</v>
      </c>
      <c r="AY262" s="16" t="s">
        <v>140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6" t="s">
        <v>84</v>
      </c>
      <c r="BK262" s="230">
        <f>ROUND(I262*H262,2)</f>
        <v>0</v>
      </c>
      <c r="BL262" s="16" t="s">
        <v>147</v>
      </c>
      <c r="BM262" s="229" t="s">
        <v>362</v>
      </c>
    </row>
    <row r="263" spans="1:47" s="2" customFormat="1" ht="12">
      <c r="A263" s="37"/>
      <c r="B263" s="38"/>
      <c r="C263" s="39"/>
      <c r="D263" s="231" t="s">
        <v>149</v>
      </c>
      <c r="E263" s="39"/>
      <c r="F263" s="232" t="s">
        <v>361</v>
      </c>
      <c r="G263" s="39"/>
      <c r="H263" s="39"/>
      <c r="I263" s="233"/>
      <c r="J263" s="39"/>
      <c r="K263" s="39"/>
      <c r="L263" s="43"/>
      <c r="M263" s="234"/>
      <c r="N263" s="235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149</v>
      </c>
      <c r="AU263" s="16" t="s">
        <v>86</v>
      </c>
    </row>
    <row r="264" spans="1:51" s="13" customFormat="1" ht="12">
      <c r="A264" s="13"/>
      <c r="B264" s="237"/>
      <c r="C264" s="238"/>
      <c r="D264" s="231" t="s">
        <v>163</v>
      </c>
      <c r="E264" s="239" t="s">
        <v>1</v>
      </c>
      <c r="F264" s="240" t="s">
        <v>363</v>
      </c>
      <c r="G264" s="238"/>
      <c r="H264" s="241">
        <v>29.2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7" t="s">
        <v>163</v>
      </c>
      <c r="AU264" s="247" t="s">
        <v>86</v>
      </c>
      <c r="AV264" s="13" t="s">
        <v>86</v>
      </c>
      <c r="AW264" s="13" t="s">
        <v>32</v>
      </c>
      <c r="AX264" s="13" t="s">
        <v>84</v>
      </c>
      <c r="AY264" s="247" t="s">
        <v>140</v>
      </c>
    </row>
    <row r="265" spans="1:65" s="2" customFormat="1" ht="16.5" customHeight="1">
      <c r="A265" s="37"/>
      <c r="B265" s="38"/>
      <c r="C265" s="259" t="s">
        <v>364</v>
      </c>
      <c r="D265" s="259" t="s">
        <v>188</v>
      </c>
      <c r="E265" s="260" t="s">
        <v>365</v>
      </c>
      <c r="F265" s="261" t="s">
        <v>366</v>
      </c>
      <c r="G265" s="262" t="s">
        <v>313</v>
      </c>
      <c r="H265" s="263">
        <v>29.492</v>
      </c>
      <c r="I265" s="264"/>
      <c r="J265" s="265">
        <f>ROUND(I265*H265,2)</f>
        <v>0</v>
      </c>
      <c r="K265" s="261" t="s">
        <v>146</v>
      </c>
      <c r="L265" s="266"/>
      <c r="M265" s="267" t="s">
        <v>1</v>
      </c>
      <c r="N265" s="268" t="s">
        <v>41</v>
      </c>
      <c r="O265" s="90"/>
      <c r="P265" s="227">
        <f>O265*H265</f>
        <v>0</v>
      </c>
      <c r="Q265" s="227">
        <v>0.102</v>
      </c>
      <c r="R265" s="227">
        <f>Q265*H265</f>
        <v>3.008184</v>
      </c>
      <c r="S265" s="227">
        <v>0</v>
      </c>
      <c r="T265" s="228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9" t="s">
        <v>187</v>
      </c>
      <c r="AT265" s="229" t="s">
        <v>188</v>
      </c>
      <c r="AU265" s="229" t="s">
        <v>86</v>
      </c>
      <c r="AY265" s="16" t="s">
        <v>140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6" t="s">
        <v>84</v>
      </c>
      <c r="BK265" s="230">
        <f>ROUND(I265*H265,2)</f>
        <v>0</v>
      </c>
      <c r="BL265" s="16" t="s">
        <v>147</v>
      </c>
      <c r="BM265" s="229" t="s">
        <v>367</v>
      </c>
    </row>
    <row r="266" spans="1:47" s="2" customFormat="1" ht="12">
      <c r="A266" s="37"/>
      <c r="B266" s="38"/>
      <c r="C266" s="39"/>
      <c r="D266" s="231" t="s">
        <v>149</v>
      </c>
      <c r="E266" s="39"/>
      <c r="F266" s="232" t="s">
        <v>366</v>
      </c>
      <c r="G266" s="39"/>
      <c r="H266" s="39"/>
      <c r="I266" s="233"/>
      <c r="J266" s="39"/>
      <c r="K266" s="39"/>
      <c r="L266" s="43"/>
      <c r="M266" s="234"/>
      <c r="N266" s="235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149</v>
      </c>
      <c r="AU266" s="16" t="s">
        <v>86</v>
      </c>
    </row>
    <row r="267" spans="1:51" s="13" customFormat="1" ht="12">
      <c r="A267" s="13"/>
      <c r="B267" s="237"/>
      <c r="C267" s="238"/>
      <c r="D267" s="231" t="s">
        <v>163</v>
      </c>
      <c r="E267" s="239" t="s">
        <v>1</v>
      </c>
      <c r="F267" s="240" t="s">
        <v>368</v>
      </c>
      <c r="G267" s="238"/>
      <c r="H267" s="241">
        <v>29.492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7" t="s">
        <v>163</v>
      </c>
      <c r="AU267" s="247" t="s">
        <v>86</v>
      </c>
      <c r="AV267" s="13" t="s">
        <v>86</v>
      </c>
      <c r="AW267" s="13" t="s">
        <v>32</v>
      </c>
      <c r="AX267" s="13" t="s">
        <v>84</v>
      </c>
      <c r="AY267" s="247" t="s">
        <v>140</v>
      </c>
    </row>
    <row r="268" spans="1:65" s="2" customFormat="1" ht="49.05" customHeight="1">
      <c r="A268" s="37"/>
      <c r="B268" s="38"/>
      <c r="C268" s="218" t="s">
        <v>369</v>
      </c>
      <c r="D268" s="218" t="s">
        <v>142</v>
      </c>
      <c r="E268" s="219" t="s">
        <v>370</v>
      </c>
      <c r="F268" s="220" t="s">
        <v>371</v>
      </c>
      <c r="G268" s="221" t="s">
        <v>313</v>
      </c>
      <c r="H268" s="222">
        <v>1631.4</v>
      </c>
      <c r="I268" s="223"/>
      <c r="J268" s="224">
        <f>ROUND(I268*H268,2)</f>
        <v>0</v>
      </c>
      <c r="K268" s="220" t="s">
        <v>146</v>
      </c>
      <c r="L268" s="43"/>
      <c r="M268" s="225" t="s">
        <v>1</v>
      </c>
      <c r="N268" s="226" t="s">
        <v>41</v>
      </c>
      <c r="O268" s="90"/>
      <c r="P268" s="227">
        <f>O268*H268</f>
        <v>0</v>
      </c>
      <c r="Q268" s="227">
        <v>0.1295</v>
      </c>
      <c r="R268" s="227">
        <f>Q268*H268</f>
        <v>211.26630000000003</v>
      </c>
      <c r="S268" s="227">
        <v>0</v>
      </c>
      <c r="T268" s="228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9" t="s">
        <v>147</v>
      </c>
      <c r="AT268" s="229" t="s">
        <v>142</v>
      </c>
      <c r="AU268" s="229" t="s">
        <v>86</v>
      </c>
      <c r="AY268" s="16" t="s">
        <v>140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6" t="s">
        <v>84</v>
      </c>
      <c r="BK268" s="230">
        <f>ROUND(I268*H268,2)</f>
        <v>0</v>
      </c>
      <c r="BL268" s="16" t="s">
        <v>147</v>
      </c>
      <c r="BM268" s="229" t="s">
        <v>372</v>
      </c>
    </row>
    <row r="269" spans="1:47" s="2" customFormat="1" ht="12">
      <c r="A269" s="37"/>
      <c r="B269" s="38"/>
      <c r="C269" s="39"/>
      <c r="D269" s="231" t="s">
        <v>149</v>
      </c>
      <c r="E269" s="39"/>
      <c r="F269" s="232" t="s">
        <v>371</v>
      </c>
      <c r="G269" s="39"/>
      <c r="H269" s="39"/>
      <c r="I269" s="233"/>
      <c r="J269" s="39"/>
      <c r="K269" s="39"/>
      <c r="L269" s="43"/>
      <c r="M269" s="234"/>
      <c r="N269" s="235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149</v>
      </c>
      <c r="AU269" s="16" t="s">
        <v>86</v>
      </c>
    </row>
    <row r="270" spans="1:51" s="13" customFormat="1" ht="12">
      <c r="A270" s="13"/>
      <c r="B270" s="237"/>
      <c r="C270" s="238"/>
      <c r="D270" s="231" t="s">
        <v>163</v>
      </c>
      <c r="E270" s="239" t="s">
        <v>1</v>
      </c>
      <c r="F270" s="240" t="s">
        <v>373</v>
      </c>
      <c r="G270" s="238"/>
      <c r="H270" s="241">
        <v>1631.4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163</v>
      </c>
      <c r="AU270" s="247" t="s">
        <v>86</v>
      </c>
      <c r="AV270" s="13" t="s">
        <v>86</v>
      </c>
      <c r="AW270" s="13" t="s">
        <v>32</v>
      </c>
      <c r="AX270" s="13" t="s">
        <v>84</v>
      </c>
      <c r="AY270" s="247" t="s">
        <v>140</v>
      </c>
    </row>
    <row r="271" spans="1:65" s="2" customFormat="1" ht="16.5" customHeight="1">
      <c r="A271" s="37"/>
      <c r="B271" s="38"/>
      <c r="C271" s="259" t="s">
        <v>374</v>
      </c>
      <c r="D271" s="259" t="s">
        <v>188</v>
      </c>
      <c r="E271" s="260" t="s">
        <v>375</v>
      </c>
      <c r="F271" s="261" t="s">
        <v>376</v>
      </c>
      <c r="G271" s="262" t="s">
        <v>313</v>
      </c>
      <c r="H271" s="263">
        <v>1647.714</v>
      </c>
      <c r="I271" s="264"/>
      <c r="J271" s="265">
        <f>ROUND(I271*H271,2)</f>
        <v>0</v>
      </c>
      <c r="K271" s="261" t="s">
        <v>146</v>
      </c>
      <c r="L271" s="266"/>
      <c r="M271" s="267" t="s">
        <v>1</v>
      </c>
      <c r="N271" s="268" t="s">
        <v>41</v>
      </c>
      <c r="O271" s="90"/>
      <c r="P271" s="227">
        <f>O271*H271</f>
        <v>0</v>
      </c>
      <c r="Q271" s="227">
        <v>0.046</v>
      </c>
      <c r="R271" s="227">
        <f>Q271*H271</f>
        <v>75.794844</v>
      </c>
      <c r="S271" s="227">
        <v>0</v>
      </c>
      <c r="T271" s="228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9" t="s">
        <v>187</v>
      </c>
      <c r="AT271" s="229" t="s">
        <v>188</v>
      </c>
      <c r="AU271" s="229" t="s">
        <v>86</v>
      </c>
      <c r="AY271" s="16" t="s">
        <v>140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6" t="s">
        <v>84</v>
      </c>
      <c r="BK271" s="230">
        <f>ROUND(I271*H271,2)</f>
        <v>0</v>
      </c>
      <c r="BL271" s="16" t="s">
        <v>147</v>
      </c>
      <c r="BM271" s="229" t="s">
        <v>377</v>
      </c>
    </row>
    <row r="272" spans="1:47" s="2" customFormat="1" ht="12">
      <c r="A272" s="37"/>
      <c r="B272" s="38"/>
      <c r="C272" s="39"/>
      <c r="D272" s="231" t="s">
        <v>149</v>
      </c>
      <c r="E272" s="39"/>
      <c r="F272" s="232" t="s">
        <v>376</v>
      </c>
      <c r="G272" s="39"/>
      <c r="H272" s="39"/>
      <c r="I272" s="233"/>
      <c r="J272" s="39"/>
      <c r="K272" s="39"/>
      <c r="L272" s="43"/>
      <c r="M272" s="234"/>
      <c r="N272" s="235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149</v>
      </c>
      <c r="AU272" s="16" t="s">
        <v>86</v>
      </c>
    </row>
    <row r="273" spans="1:51" s="13" customFormat="1" ht="12">
      <c r="A273" s="13"/>
      <c r="B273" s="237"/>
      <c r="C273" s="238"/>
      <c r="D273" s="231" t="s">
        <v>163</v>
      </c>
      <c r="E273" s="239" t="s">
        <v>1</v>
      </c>
      <c r="F273" s="240" t="s">
        <v>378</v>
      </c>
      <c r="G273" s="238"/>
      <c r="H273" s="241">
        <v>1647.714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7" t="s">
        <v>163</v>
      </c>
      <c r="AU273" s="247" t="s">
        <v>86</v>
      </c>
      <c r="AV273" s="13" t="s">
        <v>86</v>
      </c>
      <c r="AW273" s="13" t="s">
        <v>32</v>
      </c>
      <c r="AX273" s="13" t="s">
        <v>84</v>
      </c>
      <c r="AY273" s="247" t="s">
        <v>140</v>
      </c>
    </row>
    <row r="274" spans="1:65" s="2" customFormat="1" ht="37.8" customHeight="1">
      <c r="A274" s="37"/>
      <c r="B274" s="38"/>
      <c r="C274" s="218" t="s">
        <v>379</v>
      </c>
      <c r="D274" s="218" t="s">
        <v>142</v>
      </c>
      <c r="E274" s="219" t="s">
        <v>380</v>
      </c>
      <c r="F274" s="220" t="s">
        <v>381</v>
      </c>
      <c r="G274" s="221" t="s">
        <v>324</v>
      </c>
      <c r="H274" s="222">
        <v>4</v>
      </c>
      <c r="I274" s="223"/>
      <c r="J274" s="224">
        <f>ROUND(I274*H274,2)</f>
        <v>0</v>
      </c>
      <c r="K274" s="220" t="s">
        <v>146</v>
      </c>
      <c r="L274" s="43"/>
      <c r="M274" s="225" t="s">
        <v>1</v>
      </c>
      <c r="N274" s="226" t="s">
        <v>41</v>
      </c>
      <c r="O274" s="90"/>
      <c r="P274" s="227">
        <f>O274*H274</f>
        <v>0</v>
      </c>
      <c r="Q274" s="227">
        <v>14.14974</v>
      </c>
      <c r="R274" s="227">
        <f>Q274*H274</f>
        <v>56.59896</v>
      </c>
      <c r="S274" s="227">
        <v>0</v>
      </c>
      <c r="T274" s="228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9" t="s">
        <v>147</v>
      </c>
      <c r="AT274" s="229" t="s">
        <v>142</v>
      </c>
      <c r="AU274" s="229" t="s">
        <v>86</v>
      </c>
      <c r="AY274" s="16" t="s">
        <v>140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6" t="s">
        <v>84</v>
      </c>
      <c r="BK274" s="230">
        <f>ROUND(I274*H274,2)</f>
        <v>0</v>
      </c>
      <c r="BL274" s="16" t="s">
        <v>147</v>
      </c>
      <c r="BM274" s="229" t="s">
        <v>382</v>
      </c>
    </row>
    <row r="275" spans="1:47" s="2" customFormat="1" ht="12">
      <c r="A275" s="37"/>
      <c r="B275" s="38"/>
      <c r="C275" s="39"/>
      <c r="D275" s="231" t="s">
        <v>149</v>
      </c>
      <c r="E275" s="39"/>
      <c r="F275" s="232" t="s">
        <v>381</v>
      </c>
      <c r="G275" s="39"/>
      <c r="H275" s="39"/>
      <c r="I275" s="233"/>
      <c r="J275" s="39"/>
      <c r="K275" s="39"/>
      <c r="L275" s="43"/>
      <c r="M275" s="234"/>
      <c r="N275" s="235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149</v>
      </c>
      <c r="AU275" s="16" t="s">
        <v>86</v>
      </c>
    </row>
    <row r="276" spans="1:65" s="2" customFormat="1" ht="24.15" customHeight="1">
      <c r="A276" s="37"/>
      <c r="B276" s="38"/>
      <c r="C276" s="218" t="s">
        <v>383</v>
      </c>
      <c r="D276" s="218" t="s">
        <v>142</v>
      </c>
      <c r="E276" s="219" t="s">
        <v>384</v>
      </c>
      <c r="F276" s="220" t="s">
        <v>385</v>
      </c>
      <c r="G276" s="221" t="s">
        <v>313</v>
      </c>
      <c r="H276" s="222">
        <v>12</v>
      </c>
      <c r="I276" s="223"/>
      <c r="J276" s="224">
        <f>ROUND(I276*H276,2)</f>
        <v>0</v>
      </c>
      <c r="K276" s="220" t="s">
        <v>146</v>
      </c>
      <c r="L276" s="43"/>
      <c r="M276" s="225" t="s">
        <v>1</v>
      </c>
      <c r="N276" s="226" t="s">
        <v>41</v>
      </c>
      <c r="O276" s="90"/>
      <c r="P276" s="227">
        <f>O276*H276</f>
        <v>0</v>
      </c>
      <c r="Q276" s="227">
        <v>1.22469</v>
      </c>
      <c r="R276" s="227">
        <f>Q276*H276</f>
        <v>14.696280000000002</v>
      </c>
      <c r="S276" s="227">
        <v>0</v>
      </c>
      <c r="T276" s="228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9" t="s">
        <v>147</v>
      </c>
      <c r="AT276" s="229" t="s">
        <v>142</v>
      </c>
      <c r="AU276" s="229" t="s">
        <v>86</v>
      </c>
      <c r="AY276" s="16" t="s">
        <v>140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6" t="s">
        <v>84</v>
      </c>
      <c r="BK276" s="230">
        <f>ROUND(I276*H276,2)</f>
        <v>0</v>
      </c>
      <c r="BL276" s="16" t="s">
        <v>147</v>
      </c>
      <c r="BM276" s="229" t="s">
        <v>386</v>
      </c>
    </row>
    <row r="277" spans="1:47" s="2" customFormat="1" ht="12">
      <c r="A277" s="37"/>
      <c r="B277" s="38"/>
      <c r="C277" s="39"/>
      <c r="D277" s="231" t="s">
        <v>149</v>
      </c>
      <c r="E277" s="39"/>
      <c r="F277" s="232" t="s">
        <v>385</v>
      </c>
      <c r="G277" s="39"/>
      <c r="H277" s="39"/>
      <c r="I277" s="233"/>
      <c r="J277" s="39"/>
      <c r="K277" s="39"/>
      <c r="L277" s="43"/>
      <c r="M277" s="234"/>
      <c r="N277" s="235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149</v>
      </c>
      <c r="AU277" s="16" t="s">
        <v>86</v>
      </c>
    </row>
    <row r="278" spans="1:51" s="13" customFormat="1" ht="12">
      <c r="A278" s="13"/>
      <c r="B278" s="237"/>
      <c r="C278" s="238"/>
      <c r="D278" s="231" t="s">
        <v>163</v>
      </c>
      <c r="E278" s="239" t="s">
        <v>1</v>
      </c>
      <c r="F278" s="240" t="s">
        <v>387</v>
      </c>
      <c r="G278" s="238"/>
      <c r="H278" s="241">
        <v>12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7" t="s">
        <v>163</v>
      </c>
      <c r="AU278" s="247" t="s">
        <v>86</v>
      </c>
      <c r="AV278" s="13" t="s">
        <v>86</v>
      </c>
      <c r="AW278" s="13" t="s">
        <v>32</v>
      </c>
      <c r="AX278" s="13" t="s">
        <v>84</v>
      </c>
      <c r="AY278" s="247" t="s">
        <v>140</v>
      </c>
    </row>
    <row r="279" spans="1:65" s="2" customFormat="1" ht="24.15" customHeight="1">
      <c r="A279" s="37"/>
      <c r="B279" s="38"/>
      <c r="C279" s="259" t="s">
        <v>388</v>
      </c>
      <c r="D279" s="259" t="s">
        <v>188</v>
      </c>
      <c r="E279" s="260" t="s">
        <v>389</v>
      </c>
      <c r="F279" s="261" t="s">
        <v>390</v>
      </c>
      <c r="G279" s="262" t="s">
        <v>313</v>
      </c>
      <c r="H279" s="263">
        <v>12.24</v>
      </c>
      <c r="I279" s="264"/>
      <c r="J279" s="265">
        <f>ROUND(I279*H279,2)</f>
        <v>0</v>
      </c>
      <c r="K279" s="261" t="s">
        <v>146</v>
      </c>
      <c r="L279" s="266"/>
      <c r="M279" s="267" t="s">
        <v>1</v>
      </c>
      <c r="N279" s="268" t="s">
        <v>41</v>
      </c>
      <c r="O279" s="90"/>
      <c r="P279" s="227">
        <f>O279*H279</f>
        <v>0</v>
      </c>
      <c r="Q279" s="227">
        <v>0.6</v>
      </c>
      <c r="R279" s="227">
        <f>Q279*H279</f>
        <v>7.343999999999999</v>
      </c>
      <c r="S279" s="227">
        <v>0</v>
      </c>
      <c r="T279" s="228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9" t="s">
        <v>187</v>
      </c>
      <c r="AT279" s="229" t="s">
        <v>188</v>
      </c>
      <c r="AU279" s="229" t="s">
        <v>86</v>
      </c>
      <c r="AY279" s="16" t="s">
        <v>140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6" t="s">
        <v>84</v>
      </c>
      <c r="BK279" s="230">
        <f>ROUND(I279*H279,2)</f>
        <v>0</v>
      </c>
      <c r="BL279" s="16" t="s">
        <v>147</v>
      </c>
      <c r="BM279" s="229" t="s">
        <v>391</v>
      </c>
    </row>
    <row r="280" spans="1:47" s="2" customFormat="1" ht="12">
      <c r="A280" s="37"/>
      <c r="B280" s="38"/>
      <c r="C280" s="39"/>
      <c r="D280" s="231" t="s">
        <v>149</v>
      </c>
      <c r="E280" s="39"/>
      <c r="F280" s="232" t="s">
        <v>390</v>
      </c>
      <c r="G280" s="39"/>
      <c r="H280" s="39"/>
      <c r="I280" s="233"/>
      <c r="J280" s="39"/>
      <c r="K280" s="39"/>
      <c r="L280" s="43"/>
      <c r="M280" s="234"/>
      <c r="N280" s="235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149</v>
      </c>
      <c r="AU280" s="16" t="s">
        <v>86</v>
      </c>
    </row>
    <row r="281" spans="1:51" s="13" customFormat="1" ht="12">
      <c r="A281" s="13"/>
      <c r="B281" s="237"/>
      <c r="C281" s="238"/>
      <c r="D281" s="231" t="s">
        <v>163</v>
      </c>
      <c r="E281" s="239" t="s">
        <v>1</v>
      </c>
      <c r="F281" s="240" t="s">
        <v>392</v>
      </c>
      <c r="G281" s="238"/>
      <c r="H281" s="241">
        <v>12.24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7" t="s">
        <v>163</v>
      </c>
      <c r="AU281" s="247" t="s">
        <v>86</v>
      </c>
      <c r="AV281" s="13" t="s">
        <v>86</v>
      </c>
      <c r="AW281" s="13" t="s">
        <v>32</v>
      </c>
      <c r="AX281" s="13" t="s">
        <v>84</v>
      </c>
      <c r="AY281" s="247" t="s">
        <v>140</v>
      </c>
    </row>
    <row r="282" spans="1:65" s="2" customFormat="1" ht="24.15" customHeight="1">
      <c r="A282" s="37"/>
      <c r="B282" s="38"/>
      <c r="C282" s="218" t="s">
        <v>393</v>
      </c>
      <c r="D282" s="218" t="s">
        <v>142</v>
      </c>
      <c r="E282" s="219" t="s">
        <v>394</v>
      </c>
      <c r="F282" s="220" t="s">
        <v>395</v>
      </c>
      <c r="G282" s="221" t="s">
        <v>170</v>
      </c>
      <c r="H282" s="222">
        <v>1.416</v>
      </c>
      <c r="I282" s="223"/>
      <c r="J282" s="224">
        <f>ROUND(I282*H282,2)</f>
        <v>0</v>
      </c>
      <c r="K282" s="220" t="s">
        <v>146</v>
      </c>
      <c r="L282" s="43"/>
      <c r="M282" s="225" t="s">
        <v>1</v>
      </c>
      <c r="N282" s="226" t="s">
        <v>41</v>
      </c>
      <c r="O282" s="90"/>
      <c r="P282" s="227">
        <f>O282*H282</f>
        <v>0</v>
      </c>
      <c r="Q282" s="227">
        <v>2.3114</v>
      </c>
      <c r="R282" s="227">
        <f>Q282*H282</f>
        <v>3.2729424</v>
      </c>
      <c r="S282" s="227">
        <v>0</v>
      </c>
      <c r="T282" s="228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9" t="s">
        <v>147</v>
      </c>
      <c r="AT282" s="229" t="s">
        <v>142</v>
      </c>
      <c r="AU282" s="229" t="s">
        <v>86</v>
      </c>
      <c r="AY282" s="16" t="s">
        <v>140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6" t="s">
        <v>84</v>
      </c>
      <c r="BK282" s="230">
        <f>ROUND(I282*H282,2)</f>
        <v>0</v>
      </c>
      <c r="BL282" s="16" t="s">
        <v>147</v>
      </c>
      <c r="BM282" s="229" t="s">
        <v>396</v>
      </c>
    </row>
    <row r="283" spans="1:47" s="2" customFormat="1" ht="12">
      <c r="A283" s="37"/>
      <c r="B283" s="38"/>
      <c r="C283" s="39"/>
      <c r="D283" s="231" t="s">
        <v>149</v>
      </c>
      <c r="E283" s="39"/>
      <c r="F283" s="232" t="s">
        <v>395</v>
      </c>
      <c r="G283" s="39"/>
      <c r="H283" s="39"/>
      <c r="I283" s="233"/>
      <c r="J283" s="39"/>
      <c r="K283" s="39"/>
      <c r="L283" s="43"/>
      <c r="M283" s="234"/>
      <c r="N283" s="235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149</v>
      </c>
      <c r="AU283" s="16" t="s">
        <v>86</v>
      </c>
    </row>
    <row r="284" spans="1:51" s="13" customFormat="1" ht="12">
      <c r="A284" s="13"/>
      <c r="B284" s="237"/>
      <c r="C284" s="238"/>
      <c r="D284" s="231" t="s">
        <v>163</v>
      </c>
      <c r="E284" s="239" t="s">
        <v>1</v>
      </c>
      <c r="F284" s="240" t="s">
        <v>397</v>
      </c>
      <c r="G284" s="238"/>
      <c r="H284" s="241">
        <v>1.416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7" t="s">
        <v>163</v>
      </c>
      <c r="AU284" s="247" t="s">
        <v>86</v>
      </c>
      <c r="AV284" s="13" t="s">
        <v>86</v>
      </c>
      <c r="AW284" s="13" t="s">
        <v>32</v>
      </c>
      <c r="AX284" s="13" t="s">
        <v>84</v>
      </c>
      <c r="AY284" s="247" t="s">
        <v>140</v>
      </c>
    </row>
    <row r="285" spans="1:65" s="2" customFormat="1" ht="44.25" customHeight="1">
      <c r="A285" s="37"/>
      <c r="B285" s="38"/>
      <c r="C285" s="218" t="s">
        <v>398</v>
      </c>
      <c r="D285" s="218" t="s">
        <v>142</v>
      </c>
      <c r="E285" s="219" t="s">
        <v>399</v>
      </c>
      <c r="F285" s="220" t="s">
        <v>400</v>
      </c>
      <c r="G285" s="221" t="s">
        <v>313</v>
      </c>
      <c r="H285" s="222">
        <v>35.4</v>
      </c>
      <c r="I285" s="223"/>
      <c r="J285" s="224">
        <f>ROUND(I285*H285,2)</f>
        <v>0</v>
      </c>
      <c r="K285" s="220" t="s">
        <v>146</v>
      </c>
      <c r="L285" s="43"/>
      <c r="M285" s="225" t="s">
        <v>1</v>
      </c>
      <c r="N285" s="226" t="s">
        <v>41</v>
      </c>
      <c r="O285" s="90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9" t="s">
        <v>147</v>
      </c>
      <c r="AT285" s="229" t="s">
        <v>142</v>
      </c>
      <c r="AU285" s="229" t="s">
        <v>86</v>
      </c>
      <c r="AY285" s="16" t="s">
        <v>140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6" t="s">
        <v>84</v>
      </c>
      <c r="BK285" s="230">
        <f>ROUND(I285*H285,2)</f>
        <v>0</v>
      </c>
      <c r="BL285" s="16" t="s">
        <v>147</v>
      </c>
      <c r="BM285" s="229" t="s">
        <v>401</v>
      </c>
    </row>
    <row r="286" spans="1:47" s="2" customFormat="1" ht="12">
      <c r="A286" s="37"/>
      <c r="B286" s="38"/>
      <c r="C286" s="39"/>
      <c r="D286" s="231" t="s">
        <v>149</v>
      </c>
      <c r="E286" s="39"/>
      <c r="F286" s="232" t="s">
        <v>400</v>
      </c>
      <c r="G286" s="39"/>
      <c r="H286" s="39"/>
      <c r="I286" s="233"/>
      <c r="J286" s="39"/>
      <c r="K286" s="39"/>
      <c r="L286" s="43"/>
      <c r="M286" s="234"/>
      <c r="N286" s="235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149</v>
      </c>
      <c r="AU286" s="16" t="s">
        <v>86</v>
      </c>
    </row>
    <row r="287" spans="1:51" s="13" customFormat="1" ht="12">
      <c r="A287" s="13"/>
      <c r="B287" s="237"/>
      <c r="C287" s="238"/>
      <c r="D287" s="231" t="s">
        <v>163</v>
      </c>
      <c r="E287" s="239" t="s">
        <v>1</v>
      </c>
      <c r="F287" s="240" t="s">
        <v>402</v>
      </c>
      <c r="G287" s="238"/>
      <c r="H287" s="241">
        <v>35.4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7" t="s">
        <v>163</v>
      </c>
      <c r="AU287" s="247" t="s">
        <v>86</v>
      </c>
      <c r="AV287" s="13" t="s">
        <v>86</v>
      </c>
      <c r="AW287" s="13" t="s">
        <v>32</v>
      </c>
      <c r="AX287" s="13" t="s">
        <v>84</v>
      </c>
      <c r="AY287" s="247" t="s">
        <v>140</v>
      </c>
    </row>
    <row r="288" spans="1:65" s="2" customFormat="1" ht="24.15" customHeight="1">
      <c r="A288" s="37"/>
      <c r="B288" s="38"/>
      <c r="C288" s="218" t="s">
        <v>403</v>
      </c>
      <c r="D288" s="218" t="s">
        <v>142</v>
      </c>
      <c r="E288" s="219" t="s">
        <v>404</v>
      </c>
      <c r="F288" s="220" t="s">
        <v>405</v>
      </c>
      <c r="G288" s="221" t="s">
        <v>313</v>
      </c>
      <c r="H288" s="222">
        <v>35.4</v>
      </c>
      <c r="I288" s="223"/>
      <c r="J288" s="224">
        <f>ROUND(I288*H288,2)</f>
        <v>0</v>
      </c>
      <c r="K288" s="220" t="s">
        <v>146</v>
      </c>
      <c r="L288" s="43"/>
      <c r="M288" s="225" t="s">
        <v>1</v>
      </c>
      <c r="N288" s="226" t="s">
        <v>41</v>
      </c>
      <c r="O288" s="90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9" t="s">
        <v>147</v>
      </c>
      <c r="AT288" s="229" t="s">
        <v>142</v>
      </c>
      <c r="AU288" s="229" t="s">
        <v>86</v>
      </c>
      <c r="AY288" s="16" t="s">
        <v>140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6" t="s">
        <v>84</v>
      </c>
      <c r="BK288" s="230">
        <f>ROUND(I288*H288,2)</f>
        <v>0</v>
      </c>
      <c r="BL288" s="16" t="s">
        <v>147</v>
      </c>
      <c r="BM288" s="229" t="s">
        <v>406</v>
      </c>
    </row>
    <row r="289" spans="1:47" s="2" customFormat="1" ht="12">
      <c r="A289" s="37"/>
      <c r="B289" s="38"/>
      <c r="C289" s="39"/>
      <c r="D289" s="231" t="s">
        <v>149</v>
      </c>
      <c r="E289" s="39"/>
      <c r="F289" s="232" t="s">
        <v>405</v>
      </c>
      <c r="G289" s="39"/>
      <c r="H289" s="39"/>
      <c r="I289" s="233"/>
      <c r="J289" s="39"/>
      <c r="K289" s="39"/>
      <c r="L289" s="43"/>
      <c r="M289" s="234"/>
      <c r="N289" s="235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149</v>
      </c>
      <c r="AU289" s="16" t="s">
        <v>86</v>
      </c>
    </row>
    <row r="290" spans="1:65" s="2" customFormat="1" ht="55.5" customHeight="1">
      <c r="A290" s="37"/>
      <c r="B290" s="38"/>
      <c r="C290" s="218" t="s">
        <v>407</v>
      </c>
      <c r="D290" s="218" t="s">
        <v>142</v>
      </c>
      <c r="E290" s="219" t="s">
        <v>408</v>
      </c>
      <c r="F290" s="220" t="s">
        <v>409</v>
      </c>
      <c r="G290" s="221" t="s">
        <v>324</v>
      </c>
      <c r="H290" s="222">
        <v>1</v>
      </c>
      <c r="I290" s="223"/>
      <c r="J290" s="224">
        <f>ROUND(I290*H290,2)</f>
        <v>0</v>
      </c>
      <c r="K290" s="220" t="s">
        <v>146</v>
      </c>
      <c r="L290" s="43"/>
      <c r="M290" s="225" t="s">
        <v>1</v>
      </c>
      <c r="N290" s="226" t="s">
        <v>41</v>
      </c>
      <c r="O290" s="90"/>
      <c r="P290" s="227">
        <f>O290*H290</f>
        <v>0</v>
      </c>
      <c r="Q290" s="227">
        <v>0</v>
      </c>
      <c r="R290" s="227">
        <f>Q290*H290</f>
        <v>0</v>
      </c>
      <c r="S290" s="227">
        <v>0.082</v>
      </c>
      <c r="T290" s="228">
        <f>S290*H290</f>
        <v>0.082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9" t="s">
        <v>147</v>
      </c>
      <c r="AT290" s="229" t="s">
        <v>142</v>
      </c>
      <c r="AU290" s="229" t="s">
        <v>86</v>
      </c>
      <c r="AY290" s="16" t="s">
        <v>140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6" t="s">
        <v>84</v>
      </c>
      <c r="BK290" s="230">
        <f>ROUND(I290*H290,2)</f>
        <v>0</v>
      </c>
      <c r="BL290" s="16" t="s">
        <v>147</v>
      </c>
      <c r="BM290" s="229" t="s">
        <v>410</v>
      </c>
    </row>
    <row r="291" spans="1:47" s="2" customFormat="1" ht="12">
      <c r="A291" s="37"/>
      <c r="B291" s="38"/>
      <c r="C291" s="39"/>
      <c r="D291" s="231" t="s">
        <v>149</v>
      </c>
      <c r="E291" s="39"/>
      <c r="F291" s="232" t="s">
        <v>409</v>
      </c>
      <c r="G291" s="39"/>
      <c r="H291" s="39"/>
      <c r="I291" s="233"/>
      <c r="J291" s="39"/>
      <c r="K291" s="39"/>
      <c r="L291" s="43"/>
      <c r="M291" s="234"/>
      <c r="N291" s="235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149</v>
      </c>
      <c r="AU291" s="16" t="s">
        <v>86</v>
      </c>
    </row>
    <row r="292" spans="1:47" s="2" customFormat="1" ht="12">
      <c r="A292" s="37"/>
      <c r="B292" s="38"/>
      <c r="C292" s="39"/>
      <c r="D292" s="231" t="s">
        <v>150</v>
      </c>
      <c r="E292" s="39"/>
      <c r="F292" s="236" t="s">
        <v>341</v>
      </c>
      <c r="G292" s="39"/>
      <c r="H292" s="39"/>
      <c r="I292" s="233"/>
      <c r="J292" s="39"/>
      <c r="K292" s="39"/>
      <c r="L292" s="43"/>
      <c r="M292" s="234"/>
      <c r="N292" s="235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150</v>
      </c>
      <c r="AU292" s="16" t="s">
        <v>86</v>
      </c>
    </row>
    <row r="293" spans="1:63" s="12" customFormat="1" ht="22.8" customHeight="1">
      <c r="A293" s="12"/>
      <c r="B293" s="202"/>
      <c r="C293" s="203"/>
      <c r="D293" s="204" t="s">
        <v>75</v>
      </c>
      <c r="E293" s="216" t="s">
        <v>411</v>
      </c>
      <c r="F293" s="216" t="s">
        <v>412</v>
      </c>
      <c r="G293" s="203"/>
      <c r="H293" s="203"/>
      <c r="I293" s="206"/>
      <c r="J293" s="217">
        <f>BK293</f>
        <v>0</v>
      </c>
      <c r="K293" s="203"/>
      <c r="L293" s="208"/>
      <c r="M293" s="209"/>
      <c r="N293" s="210"/>
      <c r="O293" s="210"/>
      <c r="P293" s="211">
        <f>SUM(P294:P314)</f>
        <v>0</v>
      </c>
      <c r="Q293" s="210"/>
      <c r="R293" s="211">
        <f>SUM(R294:R314)</f>
        <v>0</v>
      </c>
      <c r="S293" s="210"/>
      <c r="T293" s="212">
        <f>SUM(T294:T314)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3" t="s">
        <v>84</v>
      </c>
      <c r="AT293" s="214" t="s">
        <v>75</v>
      </c>
      <c r="AU293" s="214" t="s">
        <v>84</v>
      </c>
      <c r="AY293" s="213" t="s">
        <v>140</v>
      </c>
      <c r="BK293" s="215">
        <f>SUM(BK294:BK314)</f>
        <v>0</v>
      </c>
    </row>
    <row r="294" spans="1:65" s="2" customFormat="1" ht="37.8" customHeight="1">
      <c r="A294" s="37"/>
      <c r="B294" s="38"/>
      <c r="C294" s="218" t="s">
        <v>413</v>
      </c>
      <c r="D294" s="218" t="s">
        <v>142</v>
      </c>
      <c r="E294" s="219" t="s">
        <v>414</v>
      </c>
      <c r="F294" s="220" t="s">
        <v>415</v>
      </c>
      <c r="G294" s="221" t="s">
        <v>191</v>
      </c>
      <c r="H294" s="222">
        <v>18.78</v>
      </c>
      <c r="I294" s="223"/>
      <c r="J294" s="224">
        <f>ROUND(I294*H294,2)</f>
        <v>0</v>
      </c>
      <c r="K294" s="220" t="s">
        <v>146</v>
      </c>
      <c r="L294" s="43"/>
      <c r="M294" s="225" t="s">
        <v>1</v>
      </c>
      <c r="N294" s="226" t="s">
        <v>41</v>
      </c>
      <c r="O294" s="90"/>
      <c r="P294" s="227">
        <f>O294*H294</f>
        <v>0</v>
      </c>
      <c r="Q294" s="227">
        <v>0</v>
      </c>
      <c r="R294" s="227">
        <f>Q294*H294</f>
        <v>0</v>
      </c>
      <c r="S294" s="227">
        <v>0</v>
      </c>
      <c r="T294" s="228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9" t="s">
        <v>147</v>
      </c>
      <c r="AT294" s="229" t="s">
        <v>142</v>
      </c>
      <c r="AU294" s="229" t="s">
        <v>86</v>
      </c>
      <c r="AY294" s="16" t="s">
        <v>140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6" t="s">
        <v>84</v>
      </c>
      <c r="BK294" s="230">
        <f>ROUND(I294*H294,2)</f>
        <v>0</v>
      </c>
      <c r="BL294" s="16" t="s">
        <v>147</v>
      </c>
      <c r="BM294" s="229" t="s">
        <v>416</v>
      </c>
    </row>
    <row r="295" spans="1:47" s="2" customFormat="1" ht="12">
      <c r="A295" s="37"/>
      <c r="B295" s="38"/>
      <c r="C295" s="39"/>
      <c r="D295" s="231" t="s">
        <v>149</v>
      </c>
      <c r="E295" s="39"/>
      <c r="F295" s="232" t="s">
        <v>415</v>
      </c>
      <c r="G295" s="39"/>
      <c r="H295" s="39"/>
      <c r="I295" s="233"/>
      <c r="J295" s="39"/>
      <c r="K295" s="39"/>
      <c r="L295" s="43"/>
      <c r="M295" s="234"/>
      <c r="N295" s="235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149</v>
      </c>
      <c r="AU295" s="16" t="s">
        <v>86</v>
      </c>
    </row>
    <row r="296" spans="1:51" s="13" customFormat="1" ht="12">
      <c r="A296" s="13"/>
      <c r="B296" s="237"/>
      <c r="C296" s="238"/>
      <c r="D296" s="231" t="s">
        <v>163</v>
      </c>
      <c r="E296" s="239" t="s">
        <v>1</v>
      </c>
      <c r="F296" s="240" t="s">
        <v>417</v>
      </c>
      <c r="G296" s="238"/>
      <c r="H296" s="241">
        <v>18.78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7" t="s">
        <v>163</v>
      </c>
      <c r="AU296" s="247" t="s">
        <v>86</v>
      </c>
      <c r="AV296" s="13" t="s">
        <v>86</v>
      </c>
      <c r="AW296" s="13" t="s">
        <v>32</v>
      </c>
      <c r="AX296" s="13" t="s">
        <v>84</v>
      </c>
      <c r="AY296" s="247" t="s">
        <v>140</v>
      </c>
    </row>
    <row r="297" spans="1:65" s="2" customFormat="1" ht="37.8" customHeight="1">
      <c r="A297" s="37"/>
      <c r="B297" s="38"/>
      <c r="C297" s="218" t="s">
        <v>418</v>
      </c>
      <c r="D297" s="218" t="s">
        <v>142</v>
      </c>
      <c r="E297" s="219" t="s">
        <v>419</v>
      </c>
      <c r="F297" s="220" t="s">
        <v>420</v>
      </c>
      <c r="G297" s="221" t="s">
        <v>191</v>
      </c>
      <c r="H297" s="222">
        <v>169.02</v>
      </c>
      <c r="I297" s="223"/>
      <c r="J297" s="224">
        <f>ROUND(I297*H297,2)</f>
        <v>0</v>
      </c>
      <c r="K297" s="220" t="s">
        <v>146</v>
      </c>
      <c r="L297" s="43"/>
      <c r="M297" s="225" t="s">
        <v>1</v>
      </c>
      <c r="N297" s="226" t="s">
        <v>41</v>
      </c>
      <c r="O297" s="90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9" t="s">
        <v>147</v>
      </c>
      <c r="AT297" s="229" t="s">
        <v>142</v>
      </c>
      <c r="AU297" s="229" t="s">
        <v>86</v>
      </c>
      <c r="AY297" s="16" t="s">
        <v>140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6" t="s">
        <v>84</v>
      </c>
      <c r="BK297" s="230">
        <f>ROUND(I297*H297,2)</f>
        <v>0</v>
      </c>
      <c r="BL297" s="16" t="s">
        <v>147</v>
      </c>
      <c r="BM297" s="229" t="s">
        <v>421</v>
      </c>
    </row>
    <row r="298" spans="1:47" s="2" customFormat="1" ht="12">
      <c r="A298" s="37"/>
      <c r="B298" s="38"/>
      <c r="C298" s="39"/>
      <c r="D298" s="231" t="s">
        <v>149</v>
      </c>
      <c r="E298" s="39"/>
      <c r="F298" s="232" t="s">
        <v>420</v>
      </c>
      <c r="G298" s="39"/>
      <c r="H298" s="39"/>
      <c r="I298" s="233"/>
      <c r="J298" s="39"/>
      <c r="K298" s="39"/>
      <c r="L298" s="43"/>
      <c r="M298" s="234"/>
      <c r="N298" s="235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149</v>
      </c>
      <c r="AU298" s="16" t="s">
        <v>86</v>
      </c>
    </row>
    <row r="299" spans="1:51" s="13" customFormat="1" ht="12">
      <c r="A299" s="13"/>
      <c r="B299" s="237"/>
      <c r="C299" s="238"/>
      <c r="D299" s="231" t="s">
        <v>163</v>
      </c>
      <c r="E299" s="239" t="s">
        <v>1</v>
      </c>
      <c r="F299" s="240" t="s">
        <v>422</v>
      </c>
      <c r="G299" s="238"/>
      <c r="H299" s="241">
        <v>169.02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7" t="s">
        <v>163</v>
      </c>
      <c r="AU299" s="247" t="s">
        <v>86</v>
      </c>
      <c r="AV299" s="13" t="s">
        <v>86</v>
      </c>
      <c r="AW299" s="13" t="s">
        <v>32</v>
      </c>
      <c r="AX299" s="13" t="s">
        <v>84</v>
      </c>
      <c r="AY299" s="247" t="s">
        <v>140</v>
      </c>
    </row>
    <row r="300" spans="1:65" s="2" customFormat="1" ht="37.8" customHeight="1">
      <c r="A300" s="37"/>
      <c r="B300" s="38"/>
      <c r="C300" s="218" t="s">
        <v>423</v>
      </c>
      <c r="D300" s="218" t="s">
        <v>142</v>
      </c>
      <c r="E300" s="219" t="s">
        <v>424</v>
      </c>
      <c r="F300" s="220" t="s">
        <v>425</v>
      </c>
      <c r="G300" s="221" t="s">
        <v>191</v>
      </c>
      <c r="H300" s="222">
        <v>0.082</v>
      </c>
      <c r="I300" s="223"/>
      <c r="J300" s="224">
        <f>ROUND(I300*H300,2)</f>
        <v>0</v>
      </c>
      <c r="K300" s="220" t="s">
        <v>146</v>
      </c>
      <c r="L300" s="43"/>
      <c r="M300" s="225" t="s">
        <v>1</v>
      </c>
      <c r="N300" s="226" t="s">
        <v>41</v>
      </c>
      <c r="O300" s="90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29" t="s">
        <v>147</v>
      </c>
      <c r="AT300" s="229" t="s">
        <v>142</v>
      </c>
      <c r="AU300" s="229" t="s">
        <v>86</v>
      </c>
      <c r="AY300" s="16" t="s">
        <v>140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6" t="s">
        <v>84</v>
      </c>
      <c r="BK300" s="230">
        <f>ROUND(I300*H300,2)</f>
        <v>0</v>
      </c>
      <c r="BL300" s="16" t="s">
        <v>147</v>
      </c>
      <c r="BM300" s="229" t="s">
        <v>426</v>
      </c>
    </row>
    <row r="301" spans="1:47" s="2" customFormat="1" ht="12">
      <c r="A301" s="37"/>
      <c r="B301" s="38"/>
      <c r="C301" s="39"/>
      <c r="D301" s="231" t="s">
        <v>149</v>
      </c>
      <c r="E301" s="39"/>
      <c r="F301" s="232" t="s">
        <v>425</v>
      </c>
      <c r="G301" s="39"/>
      <c r="H301" s="39"/>
      <c r="I301" s="233"/>
      <c r="J301" s="39"/>
      <c r="K301" s="39"/>
      <c r="L301" s="43"/>
      <c r="M301" s="234"/>
      <c r="N301" s="235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149</v>
      </c>
      <c r="AU301" s="16" t="s">
        <v>86</v>
      </c>
    </row>
    <row r="302" spans="1:51" s="13" customFormat="1" ht="12">
      <c r="A302" s="13"/>
      <c r="B302" s="237"/>
      <c r="C302" s="238"/>
      <c r="D302" s="231" t="s">
        <v>163</v>
      </c>
      <c r="E302" s="239" t="s">
        <v>1</v>
      </c>
      <c r="F302" s="240" t="s">
        <v>427</v>
      </c>
      <c r="G302" s="238"/>
      <c r="H302" s="241">
        <v>0.082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7" t="s">
        <v>163</v>
      </c>
      <c r="AU302" s="247" t="s">
        <v>86</v>
      </c>
      <c r="AV302" s="13" t="s">
        <v>86</v>
      </c>
      <c r="AW302" s="13" t="s">
        <v>32</v>
      </c>
      <c r="AX302" s="13" t="s">
        <v>84</v>
      </c>
      <c r="AY302" s="247" t="s">
        <v>140</v>
      </c>
    </row>
    <row r="303" spans="1:65" s="2" customFormat="1" ht="37.8" customHeight="1">
      <c r="A303" s="37"/>
      <c r="B303" s="38"/>
      <c r="C303" s="218" t="s">
        <v>428</v>
      </c>
      <c r="D303" s="218" t="s">
        <v>142</v>
      </c>
      <c r="E303" s="219" t="s">
        <v>429</v>
      </c>
      <c r="F303" s="220" t="s">
        <v>420</v>
      </c>
      <c r="G303" s="221" t="s">
        <v>191</v>
      </c>
      <c r="H303" s="222">
        <v>0.738</v>
      </c>
      <c r="I303" s="223"/>
      <c r="J303" s="224">
        <f>ROUND(I303*H303,2)</f>
        <v>0</v>
      </c>
      <c r="K303" s="220" t="s">
        <v>146</v>
      </c>
      <c r="L303" s="43"/>
      <c r="M303" s="225" t="s">
        <v>1</v>
      </c>
      <c r="N303" s="226" t="s">
        <v>41</v>
      </c>
      <c r="O303" s="90"/>
      <c r="P303" s="227">
        <f>O303*H303</f>
        <v>0</v>
      </c>
      <c r="Q303" s="227">
        <v>0</v>
      </c>
      <c r="R303" s="227">
        <f>Q303*H303</f>
        <v>0</v>
      </c>
      <c r="S303" s="227">
        <v>0</v>
      </c>
      <c r="T303" s="228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9" t="s">
        <v>147</v>
      </c>
      <c r="AT303" s="229" t="s">
        <v>142</v>
      </c>
      <c r="AU303" s="229" t="s">
        <v>86</v>
      </c>
      <c r="AY303" s="16" t="s">
        <v>140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6" t="s">
        <v>84</v>
      </c>
      <c r="BK303" s="230">
        <f>ROUND(I303*H303,2)</f>
        <v>0</v>
      </c>
      <c r="BL303" s="16" t="s">
        <v>147</v>
      </c>
      <c r="BM303" s="229" t="s">
        <v>430</v>
      </c>
    </row>
    <row r="304" spans="1:47" s="2" customFormat="1" ht="12">
      <c r="A304" s="37"/>
      <c r="B304" s="38"/>
      <c r="C304" s="39"/>
      <c r="D304" s="231" t="s">
        <v>149</v>
      </c>
      <c r="E304" s="39"/>
      <c r="F304" s="232" t="s">
        <v>420</v>
      </c>
      <c r="G304" s="39"/>
      <c r="H304" s="39"/>
      <c r="I304" s="233"/>
      <c r="J304" s="39"/>
      <c r="K304" s="39"/>
      <c r="L304" s="43"/>
      <c r="M304" s="234"/>
      <c r="N304" s="235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149</v>
      </c>
      <c r="AU304" s="16" t="s">
        <v>86</v>
      </c>
    </row>
    <row r="305" spans="1:51" s="13" customFormat="1" ht="12">
      <c r="A305" s="13"/>
      <c r="B305" s="237"/>
      <c r="C305" s="238"/>
      <c r="D305" s="231" t="s">
        <v>163</v>
      </c>
      <c r="E305" s="239" t="s">
        <v>1</v>
      </c>
      <c r="F305" s="240" t="s">
        <v>431</v>
      </c>
      <c r="G305" s="238"/>
      <c r="H305" s="241">
        <v>0.738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7" t="s">
        <v>163</v>
      </c>
      <c r="AU305" s="247" t="s">
        <v>86</v>
      </c>
      <c r="AV305" s="13" t="s">
        <v>86</v>
      </c>
      <c r="AW305" s="13" t="s">
        <v>32</v>
      </c>
      <c r="AX305" s="13" t="s">
        <v>84</v>
      </c>
      <c r="AY305" s="247" t="s">
        <v>140</v>
      </c>
    </row>
    <row r="306" spans="1:65" s="2" customFormat="1" ht="37.8" customHeight="1">
      <c r="A306" s="37"/>
      <c r="B306" s="38"/>
      <c r="C306" s="218" t="s">
        <v>432</v>
      </c>
      <c r="D306" s="218" t="s">
        <v>142</v>
      </c>
      <c r="E306" s="219" t="s">
        <v>433</v>
      </c>
      <c r="F306" s="220" t="s">
        <v>434</v>
      </c>
      <c r="G306" s="221" t="s">
        <v>191</v>
      </c>
      <c r="H306" s="222">
        <v>0.082</v>
      </c>
      <c r="I306" s="223"/>
      <c r="J306" s="224">
        <f>ROUND(I306*H306,2)</f>
        <v>0</v>
      </c>
      <c r="K306" s="220" t="s">
        <v>146</v>
      </c>
      <c r="L306" s="43"/>
      <c r="M306" s="225" t="s">
        <v>1</v>
      </c>
      <c r="N306" s="226" t="s">
        <v>41</v>
      </c>
      <c r="O306" s="90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29" t="s">
        <v>147</v>
      </c>
      <c r="AT306" s="229" t="s">
        <v>142</v>
      </c>
      <c r="AU306" s="229" t="s">
        <v>86</v>
      </c>
      <c r="AY306" s="16" t="s">
        <v>140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6" t="s">
        <v>84</v>
      </c>
      <c r="BK306" s="230">
        <f>ROUND(I306*H306,2)</f>
        <v>0</v>
      </c>
      <c r="BL306" s="16" t="s">
        <v>147</v>
      </c>
      <c r="BM306" s="229" t="s">
        <v>435</v>
      </c>
    </row>
    <row r="307" spans="1:47" s="2" customFormat="1" ht="12">
      <c r="A307" s="37"/>
      <c r="B307" s="38"/>
      <c r="C307" s="39"/>
      <c r="D307" s="231" t="s">
        <v>149</v>
      </c>
      <c r="E307" s="39"/>
      <c r="F307" s="232" t="s">
        <v>436</v>
      </c>
      <c r="G307" s="39"/>
      <c r="H307" s="39"/>
      <c r="I307" s="233"/>
      <c r="J307" s="39"/>
      <c r="K307" s="39"/>
      <c r="L307" s="43"/>
      <c r="M307" s="234"/>
      <c r="N307" s="235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149</v>
      </c>
      <c r="AU307" s="16" t="s">
        <v>86</v>
      </c>
    </row>
    <row r="308" spans="1:51" s="13" customFormat="1" ht="12">
      <c r="A308" s="13"/>
      <c r="B308" s="237"/>
      <c r="C308" s="238"/>
      <c r="D308" s="231" t="s">
        <v>163</v>
      </c>
      <c r="E308" s="239" t="s">
        <v>1</v>
      </c>
      <c r="F308" s="240" t="s">
        <v>427</v>
      </c>
      <c r="G308" s="238"/>
      <c r="H308" s="241">
        <v>0.082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7" t="s">
        <v>163</v>
      </c>
      <c r="AU308" s="247" t="s">
        <v>86</v>
      </c>
      <c r="AV308" s="13" t="s">
        <v>86</v>
      </c>
      <c r="AW308" s="13" t="s">
        <v>32</v>
      </c>
      <c r="AX308" s="13" t="s">
        <v>84</v>
      </c>
      <c r="AY308" s="247" t="s">
        <v>140</v>
      </c>
    </row>
    <row r="309" spans="1:65" s="2" customFormat="1" ht="44.25" customHeight="1">
      <c r="A309" s="37"/>
      <c r="B309" s="38"/>
      <c r="C309" s="218" t="s">
        <v>437</v>
      </c>
      <c r="D309" s="218" t="s">
        <v>142</v>
      </c>
      <c r="E309" s="219" t="s">
        <v>438</v>
      </c>
      <c r="F309" s="220" t="s">
        <v>439</v>
      </c>
      <c r="G309" s="221" t="s">
        <v>191</v>
      </c>
      <c r="H309" s="222">
        <v>11.1</v>
      </c>
      <c r="I309" s="223"/>
      <c r="J309" s="224">
        <f>ROUND(I309*H309,2)</f>
        <v>0</v>
      </c>
      <c r="K309" s="220" t="s">
        <v>146</v>
      </c>
      <c r="L309" s="43"/>
      <c r="M309" s="225" t="s">
        <v>1</v>
      </c>
      <c r="N309" s="226" t="s">
        <v>41</v>
      </c>
      <c r="O309" s="90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29" t="s">
        <v>147</v>
      </c>
      <c r="AT309" s="229" t="s">
        <v>142</v>
      </c>
      <c r="AU309" s="229" t="s">
        <v>86</v>
      </c>
      <c r="AY309" s="16" t="s">
        <v>140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6" t="s">
        <v>84</v>
      </c>
      <c r="BK309" s="230">
        <f>ROUND(I309*H309,2)</f>
        <v>0</v>
      </c>
      <c r="BL309" s="16" t="s">
        <v>147</v>
      </c>
      <c r="BM309" s="229" t="s">
        <v>440</v>
      </c>
    </row>
    <row r="310" spans="1:47" s="2" customFormat="1" ht="12">
      <c r="A310" s="37"/>
      <c r="B310" s="38"/>
      <c r="C310" s="39"/>
      <c r="D310" s="231" t="s">
        <v>149</v>
      </c>
      <c r="E310" s="39"/>
      <c r="F310" s="232" t="s">
        <v>439</v>
      </c>
      <c r="G310" s="39"/>
      <c r="H310" s="39"/>
      <c r="I310" s="233"/>
      <c r="J310" s="39"/>
      <c r="K310" s="39"/>
      <c r="L310" s="43"/>
      <c r="M310" s="234"/>
      <c r="N310" s="235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149</v>
      </c>
      <c r="AU310" s="16" t="s">
        <v>86</v>
      </c>
    </row>
    <row r="311" spans="1:51" s="13" customFormat="1" ht="12">
      <c r="A311" s="13"/>
      <c r="B311" s="237"/>
      <c r="C311" s="238"/>
      <c r="D311" s="231" t="s">
        <v>163</v>
      </c>
      <c r="E311" s="239" t="s">
        <v>1</v>
      </c>
      <c r="F311" s="240" t="s">
        <v>441</v>
      </c>
      <c r="G311" s="238"/>
      <c r="H311" s="241">
        <v>11.1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7" t="s">
        <v>163</v>
      </c>
      <c r="AU311" s="247" t="s">
        <v>86</v>
      </c>
      <c r="AV311" s="13" t="s">
        <v>86</v>
      </c>
      <c r="AW311" s="13" t="s">
        <v>32</v>
      </c>
      <c r="AX311" s="13" t="s">
        <v>84</v>
      </c>
      <c r="AY311" s="247" t="s">
        <v>140</v>
      </c>
    </row>
    <row r="312" spans="1:65" s="2" customFormat="1" ht="44.25" customHeight="1">
      <c r="A312" s="37"/>
      <c r="B312" s="38"/>
      <c r="C312" s="218" t="s">
        <v>442</v>
      </c>
      <c r="D312" s="218" t="s">
        <v>142</v>
      </c>
      <c r="E312" s="219" t="s">
        <v>443</v>
      </c>
      <c r="F312" s="220" t="s">
        <v>444</v>
      </c>
      <c r="G312" s="221" t="s">
        <v>191</v>
      </c>
      <c r="H312" s="222">
        <v>7.68</v>
      </c>
      <c r="I312" s="223"/>
      <c r="J312" s="224">
        <f>ROUND(I312*H312,2)</f>
        <v>0</v>
      </c>
      <c r="K312" s="220" t="s">
        <v>146</v>
      </c>
      <c r="L312" s="43"/>
      <c r="M312" s="225" t="s">
        <v>1</v>
      </c>
      <c r="N312" s="226" t="s">
        <v>41</v>
      </c>
      <c r="O312" s="90"/>
      <c r="P312" s="227">
        <f>O312*H312</f>
        <v>0</v>
      </c>
      <c r="Q312" s="227">
        <v>0</v>
      </c>
      <c r="R312" s="227">
        <f>Q312*H312</f>
        <v>0</v>
      </c>
      <c r="S312" s="227">
        <v>0</v>
      </c>
      <c r="T312" s="228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9" t="s">
        <v>147</v>
      </c>
      <c r="AT312" s="229" t="s">
        <v>142</v>
      </c>
      <c r="AU312" s="229" t="s">
        <v>86</v>
      </c>
      <c r="AY312" s="16" t="s">
        <v>140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6" t="s">
        <v>84</v>
      </c>
      <c r="BK312" s="230">
        <f>ROUND(I312*H312,2)</f>
        <v>0</v>
      </c>
      <c r="BL312" s="16" t="s">
        <v>147</v>
      </c>
      <c r="BM312" s="229" t="s">
        <v>445</v>
      </c>
    </row>
    <row r="313" spans="1:47" s="2" customFormat="1" ht="12">
      <c r="A313" s="37"/>
      <c r="B313" s="38"/>
      <c r="C313" s="39"/>
      <c r="D313" s="231" t="s">
        <v>149</v>
      </c>
      <c r="E313" s="39"/>
      <c r="F313" s="232" t="s">
        <v>444</v>
      </c>
      <c r="G313" s="39"/>
      <c r="H313" s="39"/>
      <c r="I313" s="233"/>
      <c r="J313" s="39"/>
      <c r="K313" s="39"/>
      <c r="L313" s="43"/>
      <c r="M313" s="234"/>
      <c r="N313" s="235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149</v>
      </c>
      <c r="AU313" s="16" t="s">
        <v>86</v>
      </c>
    </row>
    <row r="314" spans="1:51" s="13" customFormat="1" ht="12">
      <c r="A314" s="13"/>
      <c r="B314" s="237"/>
      <c r="C314" s="238"/>
      <c r="D314" s="231" t="s">
        <v>163</v>
      </c>
      <c r="E314" s="239" t="s">
        <v>1</v>
      </c>
      <c r="F314" s="240" t="s">
        <v>446</v>
      </c>
      <c r="G314" s="238"/>
      <c r="H314" s="241">
        <v>7.68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7" t="s">
        <v>163</v>
      </c>
      <c r="AU314" s="247" t="s">
        <v>86</v>
      </c>
      <c r="AV314" s="13" t="s">
        <v>86</v>
      </c>
      <c r="AW314" s="13" t="s">
        <v>32</v>
      </c>
      <c r="AX314" s="13" t="s">
        <v>84</v>
      </c>
      <c r="AY314" s="247" t="s">
        <v>140</v>
      </c>
    </row>
    <row r="315" spans="1:63" s="12" customFormat="1" ht="22.8" customHeight="1">
      <c r="A315" s="12"/>
      <c r="B315" s="202"/>
      <c r="C315" s="203"/>
      <c r="D315" s="204" t="s">
        <v>75</v>
      </c>
      <c r="E315" s="216" t="s">
        <v>447</v>
      </c>
      <c r="F315" s="216" t="s">
        <v>448</v>
      </c>
      <c r="G315" s="203"/>
      <c r="H315" s="203"/>
      <c r="I315" s="206"/>
      <c r="J315" s="217">
        <f>BK315</f>
        <v>0</v>
      </c>
      <c r="K315" s="203"/>
      <c r="L315" s="208"/>
      <c r="M315" s="209"/>
      <c r="N315" s="210"/>
      <c r="O315" s="210"/>
      <c r="P315" s="211">
        <f>SUM(P316:P317)</f>
        <v>0</v>
      </c>
      <c r="Q315" s="210"/>
      <c r="R315" s="211">
        <f>SUM(R316:R317)</f>
        <v>0</v>
      </c>
      <c r="S315" s="210"/>
      <c r="T315" s="212">
        <f>SUM(T316:T317)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3" t="s">
        <v>84</v>
      </c>
      <c r="AT315" s="214" t="s">
        <v>75</v>
      </c>
      <c r="AU315" s="214" t="s">
        <v>84</v>
      </c>
      <c r="AY315" s="213" t="s">
        <v>140</v>
      </c>
      <c r="BK315" s="215">
        <f>SUM(BK316:BK317)</f>
        <v>0</v>
      </c>
    </row>
    <row r="316" spans="1:65" s="2" customFormat="1" ht="44.25" customHeight="1">
      <c r="A316" s="37"/>
      <c r="B316" s="38"/>
      <c r="C316" s="218" t="s">
        <v>449</v>
      </c>
      <c r="D316" s="218" t="s">
        <v>142</v>
      </c>
      <c r="E316" s="219" t="s">
        <v>450</v>
      </c>
      <c r="F316" s="220" t="s">
        <v>451</v>
      </c>
      <c r="G316" s="221" t="s">
        <v>191</v>
      </c>
      <c r="H316" s="222">
        <v>2897.996</v>
      </c>
      <c r="I316" s="223"/>
      <c r="J316" s="224">
        <f>ROUND(I316*H316,2)</f>
        <v>0</v>
      </c>
      <c r="K316" s="220" t="s">
        <v>146</v>
      </c>
      <c r="L316" s="43"/>
      <c r="M316" s="225" t="s">
        <v>1</v>
      </c>
      <c r="N316" s="226" t="s">
        <v>41</v>
      </c>
      <c r="O316" s="90"/>
      <c r="P316" s="227">
        <f>O316*H316</f>
        <v>0</v>
      </c>
      <c r="Q316" s="227">
        <v>0</v>
      </c>
      <c r="R316" s="227">
        <f>Q316*H316</f>
        <v>0</v>
      </c>
      <c r="S316" s="227">
        <v>0</v>
      </c>
      <c r="T316" s="228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9" t="s">
        <v>147</v>
      </c>
      <c r="AT316" s="229" t="s">
        <v>142</v>
      </c>
      <c r="AU316" s="229" t="s">
        <v>86</v>
      </c>
      <c r="AY316" s="16" t="s">
        <v>140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6" t="s">
        <v>84</v>
      </c>
      <c r="BK316" s="230">
        <f>ROUND(I316*H316,2)</f>
        <v>0</v>
      </c>
      <c r="BL316" s="16" t="s">
        <v>147</v>
      </c>
      <c r="BM316" s="229" t="s">
        <v>452</v>
      </c>
    </row>
    <row r="317" spans="1:47" s="2" customFormat="1" ht="12">
      <c r="A317" s="37"/>
      <c r="B317" s="38"/>
      <c r="C317" s="39"/>
      <c r="D317" s="231" t="s">
        <v>149</v>
      </c>
      <c r="E317" s="39"/>
      <c r="F317" s="232" t="s">
        <v>451</v>
      </c>
      <c r="G317" s="39"/>
      <c r="H317" s="39"/>
      <c r="I317" s="233"/>
      <c r="J317" s="39"/>
      <c r="K317" s="39"/>
      <c r="L317" s="43"/>
      <c r="M317" s="269"/>
      <c r="N317" s="270"/>
      <c r="O317" s="271"/>
      <c r="P317" s="271"/>
      <c r="Q317" s="271"/>
      <c r="R317" s="271"/>
      <c r="S317" s="271"/>
      <c r="T317" s="272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149</v>
      </c>
      <c r="AU317" s="16" t="s">
        <v>86</v>
      </c>
    </row>
    <row r="318" spans="1:31" s="2" customFormat="1" ht="6.95" customHeight="1">
      <c r="A318" s="37"/>
      <c r="B318" s="65"/>
      <c r="C318" s="66"/>
      <c r="D318" s="66"/>
      <c r="E318" s="66"/>
      <c r="F318" s="66"/>
      <c r="G318" s="66"/>
      <c r="H318" s="66"/>
      <c r="I318" s="66"/>
      <c r="J318" s="66"/>
      <c r="K318" s="66"/>
      <c r="L318" s="43"/>
      <c r="M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</row>
  </sheetData>
  <sheetProtection password="CC35" sheet="1" objects="1" scenarios="1" formatColumns="0" formatRows="0" autoFilter="0"/>
  <autoFilter ref="C122:K31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453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108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109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110</v>
      </c>
      <c r="F21" s="37"/>
      <c r="G21" s="37"/>
      <c r="H21" s="37"/>
      <c r="I21" s="140" t="s">
        <v>27</v>
      </c>
      <c r="J21" s="143" t="s">
        <v>111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112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ROUND((SUM(BE119:BE130)),2)</f>
        <v>0</v>
      </c>
      <c r="G33" s="37"/>
      <c r="H33" s="37"/>
      <c r="I33" s="155">
        <v>0.21</v>
      </c>
      <c r="J33" s="154">
        <f>ROUND(((SUM(BE119:BE130))*I33),2)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ROUND((SUM(BF119:BF130)),2)</f>
        <v>0</v>
      </c>
      <c r="G34" s="37"/>
      <c r="H34" s="37"/>
      <c r="I34" s="155">
        <v>0.15</v>
      </c>
      <c r="J34" s="154">
        <f>ROUND(((SUM(BF119:BF130))*I34),2)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ROUND((SUM(BG119:BG130)),2)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ROUND((SUM(BH119:BH130)),2)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ROUND((SUM(BI119:BI130)),2)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101-II. - Stabilizace pláně - II.etapa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ing.Žílová Helena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114</v>
      </c>
      <c r="D94" s="176"/>
      <c r="E94" s="176"/>
      <c r="F94" s="176"/>
      <c r="G94" s="176"/>
      <c r="H94" s="176"/>
      <c r="I94" s="176"/>
      <c r="J94" s="177" t="s">
        <v>115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116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117</v>
      </c>
    </row>
    <row r="97" spans="1:31" s="9" customFormat="1" ht="24.95" customHeight="1">
      <c r="A97" s="9"/>
      <c r="B97" s="179"/>
      <c r="C97" s="180"/>
      <c r="D97" s="181" t="s">
        <v>118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120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124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125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Komunikace pro pěší a cyklisty průmyslová zóna II. etapa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106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 101-II. - Stabilizace pláně - II.etapa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Rumburk</v>
      </c>
      <c r="G113" s="39"/>
      <c r="H113" s="39"/>
      <c r="I113" s="31" t="s">
        <v>22</v>
      </c>
      <c r="J113" s="78" t="str">
        <f>IF(J12="","",J12)</f>
        <v>4. 1. 2023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Rumburk</v>
      </c>
      <c r="G115" s="39"/>
      <c r="H115" s="39"/>
      <c r="I115" s="31" t="s">
        <v>30</v>
      </c>
      <c r="J115" s="35" t="str">
        <f>E21</f>
        <v>VPH s.r.o.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ing.Žílová Helena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126</v>
      </c>
      <c r="D118" s="194" t="s">
        <v>61</v>
      </c>
      <c r="E118" s="194" t="s">
        <v>57</v>
      </c>
      <c r="F118" s="194" t="s">
        <v>58</v>
      </c>
      <c r="G118" s="194" t="s">
        <v>127</v>
      </c>
      <c r="H118" s="194" t="s">
        <v>128</v>
      </c>
      <c r="I118" s="194" t="s">
        <v>129</v>
      </c>
      <c r="J118" s="194" t="s">
        <v>115</v>
      </c>
      <c r="K118" s="195" t="s">
        <v>130</v>
      </c>
      <c r="L118" s="196"/>
      <c r="M118" s="99" t="s">
        <v>1</v>
      </c>
      <c r="N118" s="100" t="s">
        <v>40</v>
      </c>
      <c r="O118" s="100" t="s">
        <v>131</v>
      </c>
      <c r="P118" s="100" t="s">
        <v>132</v>
      </c>
      <c r="Q118" s="100" t="s">
        <v>133</v>
      </c>
      <c r="R118" s="100" t="s">
        <v>134</v>
      </c>
      <c r="S118" s="100" t="s">
        <v>135</v>
      </c>
      <c r="T118" s="101" t="s">
        <v>136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137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59.172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117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75</v>
      </c>
      <c r="E120" s="205" t="s">
        <v>138</v>
      </c>
      <c r="F120" s="205" t="s">
        <v>139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P121+P128</f>
        <v>0</v>
      </c>
      <c r="Q120" s="210"/>
      <c r="R120" s="211">
        <f>R121+R128</f>
        <v>59.172</v>
      </c>
      <c r="S120" s="210"/>
      <c r="T120" s="212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84</v>
      </c>
      <c r="AT120" s="214" t="s">
        <v>75</v>
      </c>
      <c r="AU120" s="214" t="s">
        <v>76</v>
      </c>
      <c r="AY120" s="213" t="s">
        <v>140</v>
      </c>
      <c r="BK120" s="215">
        <f>BK121+BK128</f>
        <v>0</v>
      </c>
    </row>
    <row r="121" spans="1:63" s="12" customFormat="1" ht="22.8" customHeight="1">
      <c r="A121" s="12"/>
      <c r="B121" s="202"/>
      <c r="C121" s="203"/>
      <c r="D121" s="204" t="s">
        <v>75</v>
      </c>
      <c r="E121" s="216" t="s">
        <v>167</v>
      </c>
      <c r="F121" s="216" t="s">
        <v>241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SUM(P122:P127)</f>
        <v>0</v>
      </c>
      <c r="Q121" s="210"/>
      <c r="R121" s="211">
        <f>SUM(R122:R127)</f>
        <v>59.172</v>
      </c>
      <c r="S121" s="210"/>
      <c r="T121" s="212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84</v>
      </c>
      <c r="AT121" s="214" t="s">
        <v>75</v>
      </c>
      <c r="AU121" s="214" t="s">
        <v>84</v>
      </c>
      <c r="AY121" s="213" t="s">
        <v>140</v>
      </c>
      <c r="BK121" s="215">
        <f>SUM(BK122:BK127)</f>
        <v>0</v>
      </c>
    </row>
    <row r="122" spans="1:65" s="2" customFormat="1" ht="66.75" customHeight="1">
      <c r="A122" s="37"/>
      <c r="B122" s="38"/>
      <c r="C122" s="218" t="s">
        <v>84</v>
      </c>
      <c r="D122" s="218" t="s">
        <v>142</v>
      </c>
      <c r="E122" s="219" t="s">
        <v>454</v>
      </c>
      <c r="F122" s="220" t="s">
        <v>455</v>
      </c>
      <c r="G122" s="221" t="s">
        <v>145</v>
      </c>
      <c r="H122" s="222">
        <v>3652.581</v>
      </c>
      <c r="I122" s="223"/>
      <c r="J122" s="224">
        <f>ROUND(I122*H122,2)</f>
        <v>0</v>
      </c>
      <c r="K122" s="220" t="s">
        <v>146</v>
      </c>
      <c r="L122" s="43"/>
      <c r="M122" s="225" t="s">
        <v>1</v>
      </c>
      <c r="N122" s="226" t="s">
        <v>41</v>
      </c>
      <c r="O122" s="90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147</v>
      </c>
      <c r="AT122" s="229" t="s">
        <v>142</v>
      </c>
      <c r="AU122" s="229" t="s">
        <v>86</v>
      </c>
      <c r="AY122" s="16" t="s">
        <v>140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84</v>
      </c>
      <c r="BK122" s="230">
        <f>ROUND(I122*H122,2)</f>
        <v>0</v>
      </c>
      <c r="BL122" s="16" t="s">
        <v>147</v>
      </c>
      <c r="BM122" s="229" t="s">
        <v>456</v>
      </c>
    </row>
    <row r="123" spans="1:47" s="2" customFormat="1" ht="12">
      <c r="A123" s="37"/>
      <c r="B123" s="38"/>
      <c r="C123" s="39"/>
      <c r="D123" s="231" t="s">
        <v>149</v>
      </c>
      <c r="E123" s="39"/>
      <c r="F123" s="232" t="s">
        <v>455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149</v>
      </c>
      <c r="AU123" s="16" t="s">
        <v>86</v>
      </c>
    </row>
    <row r="124" spans="1:51" s="13" customFormat="1" ht="12">
      <c r="A124" s="13"/>
      <c r="B124" s="237"/>
      <c r="C124" s="238"/>
      <c r="D124" s="231" t="s">
        <v>163</v>
      </c>
      <c r="E124" s="239" t="s">
        <v>1</v>
      </c>
      <c r="F124" s="240" t="s">
        <v>457</v>
      </c>
      <c r="G124" s="238"/>
      <c r="H124" s="241">
        <v>3652.581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163</v>
      </c>
      <c r="AU124" s="247" t="s">
        <v>86</v>
      </c>
      <c r="AV124" s="13" t="s">
        <v>86</v>
      </c>
      <c r="AW124" s="13" t="s">
        <v>32</v>
      </c>
      <c r="AX124" s="13" t="s">
        <v>84</v>
      </c>
      <c r="AY124" s="247" t="s">
        <v>140</v>
      </c>
    </row>
    <row r="125" spans="1:65" s="2" customFormat="1" ht="21.75" customHeight="1">
      <c r="A125" s="37"/>
      <c r="B125" s="38"/>
      <c r="C125" s="259" t="s">
        <v>86</v>
      </c>
      <c r="D125" s="259" t="s">
        <v>188</v>
      </c>
      <c r="E125" s="260" t="s">
        <v>458</v>
      </c>
      <c r="F125" s="261" t="s">
        <v>459</v>
      </c>
      <c r="G125" s="262" t="s">
        <v>191</v>
      </c>
      <c r="H125" s="263">
        <v>59.172</v>
      </c>
      <c r="I125" s="264"/>
      <c r="J125" s="265">
        <f>ROUND(I125*H125,2)</f>
        <v>0</v>
      </c>
      <c r="K125" s="261" t="s">
        <v>146</v>
      </c>
      <c r="L125" s="266"/>
      <c r="M125" s="267" t="s">
        <v>1</v>
      </c>
      <c r="N125" s="268" t="s">
        <v>41</v>
      </c>
      <c r="O125" s="90"/>
      <c r="P125" s="227">
        <f>O125*H125</f>
        <v>0</v>
      </c>
      <c r="Q125" s="227">
        <v>1</v>
      </c>
      <c r="R125" s="227">
        <f>Q125*H125</f>
        <v>59.172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187</v>
      </c>
      <c r="AT125" s="229" t="s">
        <v>188</v>
      </c>
      <c r="AU125" s="229" t="s">
        <v>86</v>
      </c>
      <c r="AY125" s="16" t="s">
        <v>140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84</v>
      </c>
      <c r="BK125" s="230">
        <f>ROUND(I125*H125,2)</f>
        <v>0</v>
      </c>
      <c r="BL125" s="16" t="s">
        <v>147</v>
      </c>
      <c r="BM125" s="229" t="s">
        <v>460</v>
      </c>
    </row>
    <row r="126" spans="1:47" s="2" customFormat="1" ht="12">
      <c r="A126" s="37"/>
      <c r="B126" s="38"/>
      <c r="C126" s="39"/>
      <c r="D126" s="231" t="s">
        <v>149</v>
      </c>
      <c r="E126" s="39"/>
      <c r="F126" s="232" t="s">
        <v>459</v>
      </c>
      <c r="G126" s="39"/>
      <c r="H126" s="39"/>
      <c r="I126" s="233"/>
      <c r="J126" s="39"/>
      <c r="K126" s="39"/>
      <c r="L126" s="43"/>
      <c r="M126" s="234"/>
      <c r="N126" s="235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149</v>
      </c>
      <c r="AU126" s="16" t="s">
        <v>86</v>
      </c>
    </row>
    <row r="127" spans="1:51" s="13" customFormat="1" ht="12">
      <c r="A127" s="13"/>
      <c r="B127" s="237"/>
      <c r="C127" s="238"/>
      <c r="D127" s="231" t="s">
        <v>163</v>
      </c>
      <c r="E127" s="239" t="s">
        <v>1</v>
      </c>
      <c r="F127" s="240" t="s">
        <v>461</v>
      </c>
      <c r="G127" s="238"/>
      <c r="H127" s="241">
        <v>59.172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163</v>
      </c>
      <c r="AU127" s="247" t="s">
        <v>86</v>
      </c>
      <c r="AV127" s="13" t="s">
        <v>86</v>
      </c>
      <c r="AW127" s="13" t="s">
        <v>32</v>
      </c>
      <c r="AX127" s="13" t="s">
        <v>84</v>
      </c>
      <c r="AY127" s="247" t="s">
        <v>140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447</v>
      </c>
      <c r="F128" s="216" t="s">
        <v>448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SUM(P129:P130)</f>
        <v>0</v>
      </c>
      <c r="Q128" s="210"/>
      <c r="R128" s="211">
        <f>SUM(R129:R130)</f>
        <v>0</v>
      </c>
      <c r="S128" s="210"/>
      <c r="T128" s="212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84</v>
      </c>
      <c r="AY128" s="213" t="s">
        <v>140</v>
      </c>
      <c r="BK128" s="215">
        <f>SUM(BK129:BK130)</f>
        <v>0</v>
      </c>
    </row>
    <row r="129" spans="1:65" s="2" customFormat="1" ht="44.25" customHeight="1">
      <c r="A129" s="37"/>
      <c r="B129" s="38"/>
      <c r="C129" s="218" t="s">
        <v>155</v>
      </c>
      <c r="D129" s="218" t="s">
        <v>142</v>
      </c>
      <c r="E129" s="219" t="s">
        <v>450</v>
      </c>
      <c r="F129" s="220" t="s">
        <v>451</v>
      </c>
      <c r="G129" s="221" t="s">
        <v>191</v>
      </c>
      <c r="H129" s="222">
        <v>59.172</v>
      </c>
      <c r="I129" s="223"/>
      <c r="J129" s="224">
        <f>ROUND(I129*H129,2)</f>
        <v>0</v>
      </c>
      <c r="K129" s="220" t="s">
        <v>146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147</v>
      </c>
      <c r="AT129" s="229" t="s">
        <v>142</v>
      </c>
      <c r="AU129" s="229" t="s">
        <v>86</v>
      </c>
      <c r="AY129" s="16" t="s">
        <v>140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147</v>
      </c>
      <c r="BM129" s="229" t="s">
        <v>462</v>
      </c>
    </row>
    <row r="130" spans="1:47" s="2" customFormat="1" ht="12">
      <c r="A130" s="37"/>
      <c r="B130" s="38"/>
      <c r="C130" s="39"/>
      <c r="D130" s="231" t="s">
        <v>149</v>
      </c>
      <c r="E130" s="39"/>
      <c r="F130" s="232" t="s">
        <v>451</v>
      </c>
      <c r="G130" s="39"/>
      <c r="H130" s="39"/>
      <c r="I130" s="233"/>
      <c r="J130" s="39"/>
      <c r="K130" s="39"/>
      <c r="L130" s="43"/>
      <c r="M130" s="269"/>
      <c r="N130" s="270"/>
      <c r="O130" s="271"/>
      <c r="P130" s="271"/>
      <c r="Q130" s="271"/>
      <c r="R130" s="271"/>
      <c r="S130" s="271"/>
      <c r="T130" s="272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149</v>
      </c>
      <c r="AU130" s="16" t="s">
        <v>86</v>
      </c>
    </row>
    <row r="131" spans="1:31" s="2" customFormat="1" ht="6.95" customHeight="1">
      <c r="A131" s="37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43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463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464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ROUND((SUM(BE121:BE190)),2)</f>
        <v>0</v>
      </c>
      <c r="G33" s="37"/>
      <c r="H33" s="37"/>
      <c r="I33" s="155">
        <v>0.21</v>
      </c>
      <c r="J33" s="154">
        <f>ROUND(((SUM(BE121:BE190))*I33),2)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ROUND((SUM(BF121:BF190)),2)</f>
        <v>0</v>
      </c>
      <c r="G34" s="37"/>
      <c r="H34" s="37"/>
      <c r="I34" s="155">
        <v>0.15</v>
      </c>
      <c r="J34" s="154">
        <f>ROUND(((SUM(BF121:BF190))*I34),2)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ROUND((SUM(BG121:BG190)),2)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ROUND((SUM(BH121:BH190)),2)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ROUND((SUM(BI121:BI190)),2)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04 - elektroinstalace II. etapa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KIP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114</v>
      </c>
      <c r="D94" s="176"/>
      <c r="E94" s="176"/>
      <c r="F94" s="176"/>
      <c r="G94" s="176"/>
      <c r="H94" s="176"/>
      <c r="I94" s="176"/>
      <c r="J94" s="177" t="s">
        <v>115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117</v>
      </c>
    </row>
    <row r="97" spans="1:31" s="9" customFormat="1" ht="24.95" customHeight="1">
      <c r="A97" s="9"/>
      <c r="B97" s="179"/>
      <c r="C97" s="180"/>
      <c r="D97" s="181" t="s">
        <v>465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466</v>
      </c>
      <c r="E98" s="182"/>
      <c r="F98" s="182"/>
      <c r="G98" s="182"/>
      <c r="H98" s="182"/>
      <c r="I98" s="182"/>
      <c r="J98" s="183">
        <f>J126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467</v>
      </c>
      <c r="E99" s="182"/>
      <c r="F99" s="182"/>
      <c r="G99" s="182"/>
      <c r="H99" s="182"/>
      <c r="I99" s="182"/>
      <c r="J99" s="183">
        <f>J130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468</v>
      </c>
      <c r="E100" s="182"/>
      <c r="F100" s="182"/>
      <c r="G100" s="182"/>
      <c r="H100" s="182"/>
      <c r="I100" s="182"/>
      <c r="J100" s="183">
        <f>J146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469</v>
      </c>
      <c r="E101" s="182"/>
      <c r="F101" s="182"/>
      <c r="G101" s="182"/>
      <c r="H101" s="182"/>
      <c r="I101" s="182"/>
      <c r="J101" s="183">
        <f>J167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125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4" t="str">
        <f>E7</f>
        <v>Komunikace pro pěší a cyklisty průmyslová zóna II. etapa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04 - elektroinstalace II. etapa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4. 1. 2023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Rumburk</v>
      </c>
      <c r="G117" s="39"/>
      <c r="H117" s="39"/>
      <c r="I117" s="31" t="s">
        <v>30</v>
      </c>
      <c r="J117" s="35" t="str">
        <f>E21</f>
        <v>KIP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1"/>
      <c r="B120" s="192"/>
      <c r="C120" s="193" t="s">
        <v>126</v>
      </c>
      <c r="D120" s="194" t="s">
        <v>61</v>
      </c>
      <c r="E120" s="194" t="s">
        <v>57</v>
      </c>
      <c r="F120" s="194" t="s">
        <v>58</v>
      </c>
      <c r="G120" s="194" t="s">
        <v>127</v>
      </c>
      <c r="H120" s="194" t="s">
        <v>128</v>
      </c>
      <c r="I120" s="194" t="s">
        <v>129</v>
      </c>
      <c r="J120" s="194" t="s">
        <v>115</v>
      </c>
      <c r="K120" s="195" t="s">
        <v>130</v>
      </c>
      <c r="L120" s="196"/>
      <c r="M120" s="99" t="s">
        <v>1</v>
      </c>
      <c r="N120" s="100" t="s">
        <v>40</v>
      </c>
      <c r="O120" s="100" t="s">
        <v>131</v>
      </c>
      <c r="P120" s="100" t="s">
        <v>132</v>
      </c>
      <c r="Q120" s="100" t="s">
        <v>133</v>
      </c>
      <c r="R120" s="100" t="s">
        <v>134</v>
      </c>
      <c r="S120" s="100" t="s">
        <v>135</v>
      </c>
      <c r="T120" s="101" t="s">
        <v>136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7"/>
      <c r="B121" s="38"/>
      <c r="C121" s="106" t="s">
        <v>137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P122+P126+P130+P146+P167</f>
        <v>0</v>
      </c>
      <c r="Q121" s="103"/>
      <c r="R121" s="199">
        <f>R122+R126+R130+R146+R167</f>
        <v>17.147850000000002</v>
      </c>
      <c r="S121" s="103"/>
      <c r="T121" s="200">
        <f>T122+T126+T130+T146+T167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117</v>
      </c>
      <c r="BK121" s="201">
        <f>BK122+BK126+BK130+BK146+BK167</f>
        <v>0</v>
      </c>
    </row>
    <row r="122" spans="1:63" s="12" customFormat="1" ht="25.9" customHeight="1">
      <c r="A122" s="12"/>
      <c r="B122" s="202"/>
      <c r="C122" s="203"/>
      <c r="D122" s="204" t="s">
        <v>75</v>
      </c>
      <c r="E122" s="205" t="s">
        <v>219</v>
      </c>
      <c r="F122" s="205" t="s">
        <v>470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SUM(P123:P125)</f>
        <v>0</v>
      </c>
      <c r="Q122" s="210"/>
      <c r="R122" s="211">
        <f>SUM(R123:R125)</f>
        <v>0</v>
      </c>
      <c r="S122" s="210"/>
      <c r="T122" s="212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84</v>
      </c>
      <c r="AT122" s="214" t="s">
        <v>75</v>
      </c>
      <c r="AU122" s="214" t="s">
        <v>76</v>
      </c>
      <c r="AY122" s="213" t="s">
        <v>140</v>
      </c>
      <c r="BK122" s="215">
        <f>SUM(BK123:BK125)</f>
        <v>0</v>
      </c>
    </row>
    <row r="123" spans="1:65" s="2" customFormat="1" ht="16.5" customHeight="1">
      <c r="A123" s="37"/>
      <c r="B123" s="38"/>
      <c r="C123" s="218" t="s">
        <v>84</v>
      </c>
      <c r="D123" s="218" t="s">
        <v>142</v>
      </c>
      <c r="E123" s="219" t="s">
        <v>471</v>
      </c>
      <c r="F123" s="220" t="s">
        <v>472</v>
      </c>
      <c r="G123" s="221" t="s">
        <v>170</v>
      </c>
      <c r="H123" s="222">
        <v>8</v>
      </c>
      <c r="I123" s="223"/>
      <c r="J123" s="224">
        <f>ROUND(I123*H123,2)</f>
        <v>0</v>
      </c>
      <c r="K123" s="220" t="s">
        <v>473</v>
      </c>
      <c r="L123" s="43"/>
      <c r="M123" s="225" t="s">
        <v>1</v>
      </c>
      <c r="N123" s="226" t="s">
        <v>41</v>
      </c>
      <c r="O123" s="90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9" t="s">
        <v>147</v>
      </c>
      <c r="AT123" s="229" t="s">
        <v>142</v>
      </c>
      <c r="AU123" s="229" t="s">
        <v>84</v>
      </c>
      <c r="AY123" s="16" t="s">
        <v>140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6" t="s">
        <v>84</v>
      </c>
      <c r="BK123" s="230">
        <f>ROUND(I123*H123,2)</f>
        <v>0</v>
      </c>
      <c r="BL123" s="16" t="s">
        <v>147</v>
      </c>
      <c r="BM123" s="229" t="s">
        <v>474</v>
      </c>
    </row>
    <row r="124" spans="1:47" s="2" customFormat="1" ht="12">
      <c r="A124" s="37"/>
      <c r="B124" s="38"/>
      <c r="C124" s="39"/>
      <c r="D124" s="231" t="s">
        <v>149</v>
      </c>
      <c r="E124" s="39"/>
      <c r="F124" s="232" t="s">
        <v>472</v>
      </c>
      <c r="G124" s="39"/>
      <c r="H124" s="39"/>
      <c r="I124" s="233"/>
      <c r="J124" s="39"/>
      <c r="K124" s="39"/>
      <c r="L124" s="43"/>
      <c r="M124" s="234"/>
      <c r="N124" s="235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149</v>
      </c>
      <c r="AU124" s="16" t="s">
        <v>84</v>
      </c>
    </row>
    <row r="125" spans="1:47" s="2" customFormat="1" ht="12">
      <c r="A125" s="37"/>
      <c r="B125" s="38"/>
      <c r="C125" s="39"/>
      <c r="D125" s="231" t="s">
        <v>150</v>
      </c>
      <c r="E125" s="39"/>
      <c r="F125" s="236" t="s">
        <v>475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150</v>
      </c>
      <c r="AU125" s="16" t="s">
        <v>84</v>
      </c>
    </row>
    <row r="126" spans="1:63" s="12" customFormat="1" ht="25.9" customHeight="1">
      <c r="A126" s="12"/>
      <c r="B126" s="202"/>
      <c r="C126" s="203"/>
      <c r="D126" s="204" t="s">
        <v>75</v>
      </c>
      <c r="E126" s="205" t="s">
        <v>224</v>
      </c>
      <c r="F126" s="205" t="s">
        <v>476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SUM(P127:P129)</f>
        <v>0</v>
      </c>
      <c r="Q126" s="210"/>
      <c r="R126" s="211">
        <f>SUM(R127:R129)</f>
        <v>0.0696</v>
      </c>
      <c r="S126" s="210"/>
      <c r="T126" s="212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84</v>
      </c>
      <c r="AT126" s="214" t="s">
        <v>75</v>
      </c>
      <c r="AU126" s="214" t="s">
        <v>76</v>
      </c>
      <c r="AY126" s="213" t="s">
        <v>140</v>
      </c>
      <c r="BK126" s="215">
        <f>SUM(BK127:BK129)</f>
        <v>0</v>
      </c>
    </row>
    <row r="127" spans="1:65" s="2" customFormat="1" ht="21.75" customHeight="1">
      <c r="A127" s="37"/>
      <c r="B127" s="38"/>
      <c r="C127" s="218" t="s">
        <v>86</v>
      </c>
      <c r="D127" s="218" t="s">
        <v>142</v>
      </c>
      <c r="E127" s="219" t="s">
        <v>477</v>
      </c>
      <c r="F127" s="220" t="s">
        <v>478</v>
      </c>
      <c r="G127" s="221" t="s">
        <v>313</v>
      </c>
      <c r="H127" s="222">
        <v>20</v>
      </c>
      <c r="I127" s="223"/>
      <c r="J127" s="224">
        <f>ROUND(I127*H127,2)</f>
        <v>0</v>
      </c>
      <c r="K127" s="220" t="s">
        <v>473</v>
      </c>
      <c r="L127" s="43"/>
      <c r="M127" s="225" t="s">
        <v>1</v>
      </c>
      <c r="N127" s="226" t="s">
        <v>41</v>
      </c>
      <c r="O127" s="90"/>
      <c r="P127" s="227">
        <f>O127*H127</f>
        <v>0</v>
      </c>
      <c r="Q127" s="227">
        <v>0.00348</v>
      </c>
      <c r="R127" s="227">
        <f>Q127*H127</f>
        <v>0.0696</v>
      </c>
      <c r="S127" s="227">
        <v>0</v>
      </c>
      <c r="T127" s="228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9" t="s">
        <v>147</v>
      </c>
      <c r="AT127" s="229" t="s">
        <v>142</v>
      </c>
      <c r="AU127" s="229" t="s">
        <v>84</v>
      </c>
      <c r="AY127" s="16" t="s">
        <v>140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6" t="s">
        <v>84</v>
      </c>
      <c r="BK127" s="230">
        <f>ROUND(I127*H127,2)</f>
        <v>0</v>
      </c>
      <c r="BL127" s="16" t="s">
        <v>147</v>
      </c>
      <c r="BM127" s="229" t="s">
        <v>479</v>
      </c>
    </row>
    <row r="128" spans="1:47" s="2" customFormat="1" ht="12">
      <c r="A128" s="37"/>
      <c r="B128" s="38"/>
      <c r="C128" s="39"/>
      <c r="D128" s="231" t="s">
        <v>149</v>
      </c>
      <c r="E128" s="39"/>
      <c r="F128" s="232" t="s">
        <v>478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149</v>
      </c>
      <c r="AU128" s="16" t="s">
        <v>84</v>
      </c>
    </row>
    <row r="129" spans="1:47" s="2" customFormat="1" ht="12">
      <c r="A129" s="37"/>
      <c r="B129" s="38"/>
      <c r="C129" s="39"/>
      <c r="D129" s="231" t="s">
        <v>150</v>
      </c>
      <c r="E129" s="39"/>
      <c r="F129" s="236" t="s">
        <v>480</v>
      </c>
      <c r="G129" s="39"/>
      <c r="H129" s="39"/>
      <c r="I129" s="233"/>
      <c r="J129" s="39"/>
      <c r="K129" s="39"/>
      <c r="L129" s="43"/>
      <c r="M129" s="234"/>
      <c r="N129" s="23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150</v>
      </c>
      <c r="AU129" s="16" t="s">
        <v>84</v>
      </c>
    </row>
    <row r="130" spans="1:63" s="12" customFormat="1" ht="25.9" customHeight="1">
      <c r="A130" s="12"/>
      <c r="B130" s="202"/>
      <c r="C130" s="203"/>
      <c r="D130" s="204" t="s">
        <v>75</v>
      </c>
      <c r="E130" s="205" t="s">
        <v>481</v>
      </c>
      <c r="F130" s="205" t="s">
        <v>482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SUM(P131:P145)</f>
        <v>0</v>
      </c>
      <c r="Q130" s="210"/>
      <c r="R130" s="211">
        <f>SUM(R131:R145)</f>
        <v>0</v>
      </c>
      <c r="S130" s="210"/>
      <c r="T130" s="212">
        <f>SUM(T131:T145)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84</v>
      </c>
      <c r="AT130" s="214" t="s">
        <v>75</v>
      </c>
      <c r="AU130" s="214" t="s">
        <v>76</v>
      </c>
      <c r="AY130" s="213" t="s">
        <v>140</v>
      </c>
      <c r="BK130" s="215">
        <f>SUM(BK131:BK145)</f>
        <v>0</v>
      </c>
    </row>
    <row r="131" spans="1:65" s="2" customFormat="1" ht="16.5" customHeight="1">
      <c r="A131" s="37"/>
      <c r="B131" s="38"/>
      <c r="C131" s="218" t="s">
        <v>155</v>
      </c>
      <c r="D131" s="218" t="s">
        <v>142</v>
      </c>
      <c r="E131" s="219" t="s">
        <v>483</v>
      </c>
      <c r="F131" s="220" t="s">
        <v>484</v>
      </c>
      <c r="G131" s="221" t="s">
        <v>324</v>
      </c>
      <c r="H131" s="222">
        <v>13</v>
      </c>
      <c r="I131" s="223"/>
      <c r="J131" s="224">
        <f>ROUND(I131*H131,2)</f>
        <v>0</v>
      </c>
      <c r="K131" s="220" t="s">
        <v>473</v>
      </c>
      <c r="L131" s="43"/>
      <c r="M131" s="225" t="s">
        <v>1</v>
      </c>
      <c r="N131" s="226" t="s">
        <v>41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147</v>
      </c>
      <c r="AT131" s="229" t="s">
        <v>142</v>
      </c>
      <c r="AU131" s="229" t="s">
        <v>84</v>
      </c>
      <c r="AY131" s="16" t="s">
        <v>140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84</v>
      </c>
      <c r="BK131" s="230">
        <f>ROUND(I131*H131,2)</f>
        <v>0</v>
      </c>
      <c r="BL131" s="16" t="s">
        <v>147</v>
      </c>
      <c r="BM131" s="229" t="s">
        <v>485</v>
      </c>
    </row>
    <row r="132" spans="1:47" s="2" customFormat="1" ht="12">
      <c r="A132" s="37"/>
      <c r="B132" s="38"/>
      <c r="C132" s="39"/>
      <c r="D132" s="231" t="s">
        <v>149</v>
      </c>
      <c r="E132" s="39"/>
      <c r="F132" s="232" t="s">
        <v>484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149</v>
      </c>
      <c r="AU132" s="16" t="s">
        <v>84</v>
      </c>
    </row>
    <row r="133" spans="1:65" s="2" customFormat="1" ht="16.5" customHeight="1">
      <c r="A133" s="37"/>
      <c r="B133" s="38"/>
      <c r="C133" s="218" t="s">
        <v>147</v>
      </c>
      <c r="D133" s="218" t="s">
        <v>142</v>
      </c>
      <c r="E133" s="219" t="s">
        <v>486</v>
      </c>
      <c r="F133" s="220" t="s">
        <v>487</v>
      </c>
      <c r="G133" s="221" t="s">
        <v>324</v>
      </c>
      <c r="H133" s="222">
        <v>13</v>
      </c>
      <c r="I133" s="223"/>
      <c r="J133" s="224">
        <f>ROUND(I133*H133,2)</f>
        <v>0</v>
      </c>
      <c r="K133" s="220" t="s">
        <v>473</v>
      </c>
      <c r="L133" s="43"/>
      <c r="M133" s="225" t="s">
        <v>1</v>
      </c>
      <c r="N133" s="226" t="s">
        <v>41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147</v>
      </c>
      <c r="AT133" s="229" t="s">
        <v>142</v>
      </c>
      <c r="AU133" s="229" t="s">
        <v>84</v>
      </c>
      <c r="AY133" s="16" t="s">
        <v>140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84</v>
      </c>
      <c r="BK133" s="230">
        <f>ROUND(I133*H133,2)</f>
        <v>0</v>
      </c>
      <c r="BL133" s="16" t="s">
        <v>147</v>
      </c>
      <c r="BM133" s="229" t="s">
        <v>488</v>
      </c>
    </row>
    <row r="134" spans="1:47" s="2" customFormat="1" ht="12">
      <c r="A134" s="37"/>
      <c r="B134" s="38"/>
      <c r="C134" s="39"/>
      <c r="D134" s="231" t="s">
        <v>149</v>
      </c>
      <c r="E134" s="39"/>
      <c r="F134" s="232" t="s">
        <v>487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149</v>
      </c>
      <c r="AU134" s="16" t="s">
        <v>84</v>
      </c>
    </row>
    <row r="135" spans="1:47" s="2" customFormat="1" ht="12">
      <c r="A135" s="37"/>
      <c r="B135" s="38"/>
      <c r="C135" s="39"/>
      <c r="D135" s="231" t="s">
        <v>150</v>
      </c>
      <c r="E135" s="39"/>
      <c r="F135" s="236" t="s">
        <v>489</v>
      </c>
      <c r="G135" s="39"/>
      <c r="H135" s="39"/>
      <c r="I135" s="233"/>
      <c r="J135" s="39"/>
      <c r="K135" s="39"/>
      <c r="L135" s="43"/>
      <c r="M135" s="234"/>
      <c r="N135" s="23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150</v>
      </c>
      <c r="AU135" s="16" t="s">
        <v>84</v>
      </c>
    </row>
    <row r="136" spans="1:65" s="2" customFormat="1" ht="21.75" customHeight="1">
      <c r="A136" s="37"/>
      <c r="B136" s="38"/>
      <c r="C136" s="218" t="s">
        <v>167</v>
      </c>
      <c r="D136" s="218" t="s">
        <v>142</v>
      </c>
      <c r="E136" s="219" t="s">
        <v>490</v>
      </c>
      <c r="F136" s="220" t="s">
        <v>491</v>
      </c>
      <c r="G136" s="221" t="s">
        <v>324</v>
      </c>
      <c r="H136" s="222">
        <v>13</v>
      </c>
      <c r="I136" s="223"/>
      <c r="J136" s="224">
        <f>ROUND(I136*H136,2)</f>
        <v>0</v>
      </c>
      <c r="K136" s="220" t="s">
        <v>473</v>
      </c>
      <c r="L136" s="43"/>
      <c r="M136" s="225" t="s">
        <v>1</v>
      </c>
      <c r="N136" s="226" t="s">
        <v>41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147</v>
      </c>
      <c r="AT136" s="229" t="s">
        <v>142</v>
      </c>
      <c r="AU136" s="229" t="s">
        <v>84</v>
      </c>
      <c r="AY136" s="16" t="s">
        <v>140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84</v>
      </c>
      <c r="BK136" s="230">
        <f>ROUND(I136*H136,2)</f>
        <v>0</v>
      </c>
      <c r="BL136" s="16" t="s">
        <v>147</v>
      </c>
      <c r="BM136" s="229" t="s">
        <v>492</v>
      </c>
    </row>
    <row r="137" spans="1:47" s="2" customFormat="1" ht="12">
      <c r="A137" s="37"/>
      <c r="B137" s="38"/>
      <c r="C137" s="39"/>
      <c r="D137" s="231" t="s">
        <v>149</v>
      </c>
      <c r="E137" s="39"/>
      <c r="F137" s="232" t="s">
        <v>491</v>
      </c>
      <c r="G137" s="39"/>
      <c r="H137" s="39"/>
      <c r="I137" s="233"/>
      <c r="J137" s="39"/>
      <c r="K137" s="39"/>
      <c r="L137" s="43"/>
      <c r="M137" s="234"/>
      <c r="N137" s="23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149</v>
      </c>
      <c r="AU137" s="16" t="s">
        <v>84</v>
      </c>
    </row>
    <row r="138" spans="1:65" s="2" customFormat="1" ht="21.75" customHeight="1">
      <c r="A138" s="37"/>
      <c r="B138" s="38"/>
      <c r="C138" s="218" t="s">
        <v>175</v>
      </c>
      <c r="D138" s="218" t="s">
        <v>142</v>
      </c>
      <c r="E138" s="219" t="s">
        <v>493</v>
      </c>
      <c r="F138" s="220" t="s">
        <v>494</v>
      </c>
      <c r="G138" s="221" t="s">
        <v>313</v>
      </c>
      <c r="H138" s="222">
        <v>130</v>
      </c>
      <c r="I138" s="223"/>
      <c r="J138" s="224">
        <f>ROUND(I138*H138,2)</f>
        <v>0</v>
      </c>
      <c r="K138" s="220" t="s">
        <v>473</v>
      </c>
      <c r="L138" s="43"/>
      <c r="M138" s="225" t="s">
        <v>1</v>
      </c>
      <c r="N138" s="226" t="s">
        <v>41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147</v>
      </c>
      <c r="AT138" s="229" t="s">
        <v>142</v>
      </c>
      <c r="AU138" s="229" t="s">
        <v>84</v>
      </c>
      <c r="AY138" s="16" t="s">
        <v>140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84</v>
      </c>
      <c r="BK138" s="230">
        <f>ROUND(I138*H138,2)</f>
        <v>0</v>
      </c>
      <c r="BL138" s="16" t="s">
        <v>147</v>
      </c>
      <c r="BM138" s="229" t="s">
        <v>495</v>
      </c>
    </row>
    <row r="139" spans="1:47" s="2" customFormat="1" ht="12">
      <c r="A139" s="37"/>
      <c r="B139" s="38"/>
      <c r="C139" s="39"/>
      <c r="D139" s="231" t="s">
        <v>149</v>
      </c>
      <c r="E139" s="39"/>
      <c r="F139" s="232" t="s">
        <v>494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149</v>
      </c>
      <c r="AU139" s="16" t="s">
        <v>84</v>
      </c>
    </row>
    <row r="140" spans="1:65" s="2" customFormat="1" ht="21.75" customHeight="1">
      <c r="A140" s="37"/>
      <c r="B140" s="38"/>
      <c r="C140" s="218" t="s">
        <v>181</v>
      </c>
      <c r="D140" s="218" t="s">
        <v>142</v>
      </c>
      <c r="E140" s="219" t="s">
        <v>496</v>
      </c>
      <c r="F140" s="220" t="s">
        <v>497</v>
      </c>
      <c r="G140" s="221" t="s">
        <v>313</v>
      </c>
      <c r="H140" s="222">
        <v>750</v>
      </c>
      <c r="I140" s="223"/>
      <c r="J140" s="224">
        <f>ROUND(I140*H140,2)</f>
        <v>0</v>
      </c>
      <c r="K140" s="220" t="s">
        <v>473</v>
      </c>
      <c r="L140" s="43"/>
      <c r="M140" s="225" t="s">
        <v>1</v>
      </c>
      <c r="N140" s="226" t="s">
        <v>41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147</v>
      </c>
      <c r="AT140" s="229" t="s">
        <v>142</v>
      </c>
      <c r="AU140" s="229" t="s">
        <v>84</v>
      </c>
      <c r="AY140" s="16" t="s">
        <v>140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84</v>
      </c>
      <c r="BK140" s="230">
        <f>ROUND(I140*H140,2)</f>
        <v>0</v>
      </c>
      <c r="BL140" s="16" t="s">
        <v>147</v>
      </c>
      <c r="BM140" s="229" t="s">
        <v>498</v>
      </c>
    </row>
    <row r="141" spans="1:47" s="2" customFormat="1" ht="12">
      <c r="A141" s="37"/>
      <c r="B141" s="38"/>
      <c r="C141" s="39"/>
      <c r="D141" s="231" t="s">
        <v>149</v>
      </c>
      <c r="E141" s="39"/>
      <c r="F141" s="232" t="s">
        <v>497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149</v>
      </c>
      <c r="AU141" s="16" t="s">
        <v>84</v>
      </c>
    </row>
    <row r="142" spans="1:65" s="2" customFormat="1" ht="21.75" customHeight="1">
      <c r="A142" s="37"/>
      <c r="B142" s="38"/>
      <c r="C142" s="218" t="s">
        <v>187</v>
      </c>
      <c r="D142" s="218" t="s">
        <v>142</v>
      </c>
      <c r="E142" s="219" t="s">
        <v>499</v>
      </c>
      <c r="F142" s="220" t="s">
        <v>500</v>
      </c>
      <c r="G142" s="221" t="s">
        <v>313</v>
      </c>
      <c r="H142" s="222">
        <v>420</v>
      </c>
      <c r="I142" s="223"/>
      <c r="J142" s="224">
        <f>ROUND(I142*H142,2)</f>
        <v>0</v>
      </c>
      <c r="K142" s="220" t="s">
        <v>473</v>
      </c>
      <c r="L142" s="43"/>
      <c r="M142" s="225" t="s">
        <v>1</v>
      </c>
      <c r="N142" s="226" t="s">
        <v>41</v>
      </c>
      <c r="O142" s="90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9" t="s">
        <v>147</v>
      </c>
      <c r="AT142" s="229" t="s">
        <v>142</v>
      </c>
      <c r="AU142" s="229" t="s">
        <v>84</v>
      </c>
      <c r="AY142" s="16" t="s">
        <v>140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84</v>
      </c>
      <c r="BK142" s="230">
        <f>ROUND(I142*H142,2)</f>
        <v>0</v>
      </c>
      <c r="BL142" s="16" t="s">
        <v>147</v>
      </c>
      <c r="BM142" s="229" t="s">
        <v>501</v>
      </c>
    </row>
    <row r="143" spans="1:47" s="2" customFormat="1" ht="12">
      <c r="A143" s="37"/>
      <c r="B143" s="38"/>
      <c r="C143" s="39"/>
      <c r="D143" s="231" t="s">
        <v>149</v>
      </c>
      <c r="E143" s="39"/>
      <c r="F143" s="232" t="s">
        <v>500</v>
      </c>
      <c r="G143" s="39"/>
      <c r="H143" s="39"/>
      <c r="I143" s="233"/>
      <c r="J143" s="39"/>
      <c r="K143" s="39"/>
      <c r="L143" s="43"/>
      <c r="M143" s="234"/>
      <c r="N143" s="235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149</v>
      </c>
      <c r="AU143" s="16" t="s">
        <v>84</v>
      </c>
    </row>
    <row r="144" spans="1:65" s="2" customFormat="1" ht="21.75" customHeight="1">
      <c r="A144" s="37"/>
      <c r="B144" s="38"/>
      <c r="C144" s="218" t="s">
        <v>195</v>
      </c>
      <c r="D144" s="218" t="s">
        <v>142</v>
      </c>
      <c r="E144" s="219" t="s">
        <v>502</v>
      </c>
      <c r="F144" s="220" t="s">
        <v>503</v>
      </c>
      <c r="G144" s="221" t="s">
        <v>313</v>
      </c>
      <c r="H144" s="222">
        <v>650</v>
      </c>
      <c r="I144" s="223"/>
      <c r="J144" s="224">
        <f>ROUND(I144*H144,2)</f>
        <v>0</v>
      </c>
      <c r="K144" s="220" t="s">
        <v>473</v>
      </c>
      <c r="L144" s="43"/>
      <c r="M144" s="225" t="s">
        <v>1</v>
      </c>
      <c r="N144" s="226" t="s">
        <v>41</v>
      </c>
      <c r="O144" s="90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9" t="s">
        <v>147</v>
      </c>
      <c r="AT144" s="229" t="s">
        <v>142</v>
      </c>
      <c r="AU144" s="229" t="s">
        <v>84</v>
      </c>
      <c r="AY144" s="16" t="s">
        <v>140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6" t="s">
        <v>84</v>
      </c>
      <c r="BK144" s="230">
        <f>ROUND(I144*H144,2)</f>
        <v>0</v>
      </c>
      <c r="BL144" s="16" t="s">
        <v>147</v>
      </c>
      <c r="BM144" s="229" t="s">
        <v>504</v>
      </c>
    </row>
    <row r="145" spans="1:47" s="2" customFormat="1" ht="12">
      <c r="A145" s="37"/>
      <c r="B145" s="38"/>
      <c r="C145" s="39"/>
      <c r="D145" s="231" t="s">
        <v>149</v>
      </c>
      <c r="E145" s="39"/>
      <c r="F145" s="232" t="s">
        <v>503</v>
      </c>
      <c r="G145" s="39"/>
      <c r="H145" s="39"/>
      <c r="I145" s="233"/>
      <c r="J145" s="39"/>
      <c r="K145" s="39"/>
      <c r="L145" s="43"/>
      <c r="M145" s="234"/>
      <c r="N145" s="235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149</v>
      </c>
      <c r="AU145" s="16" t="s">
        <v>84</v>
      </c>
    </row>
    <row r="146" spans="1:63" s="12" customFormat="1" ht="25.9" customHeight="1">
      <c r="A146" s="12"/>
      <c r="B146" s="202"/>
      <c r="C146" s="203"/>
      <c r="D146" s="204" t="s">
        <v>75</v>
      </c>
      <c r="E146" s="205" t="s">
        <v>505</v>
      </c>
      <c r="F146" s="205" t="s">
        <v>506</v>
      </c>
      <c r="G146" s="203"/>
      <c r="H146" s="203"/>
      <c r="I146" s="206"/>
      <c r="J146" s="207">
        <f>BK146</f>
        <v>0</v>
      </c>
      <c r="K146" s="203"/>
      <c r="L146" s="208"/>
      <c r="M146" s="209"/>
      <c r="N146" s="210"/>
      <c r="O146" s="210"/>
      <c r="P146" s="211">
        <f>SUM(P147:P166)</f>
        <v>0</v>
      </c>
      <c r="Q146" s="210"/>
      <c r="R146" s="211">
        <f>SUM(R147:R166)</f>
        <v>16.08549</v>
      </c>
      <c r="S146" s="210"/>
      <c r="T146" s="212">
        <f>SUM(T147:T166)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84</v>
      </c>
      <c r="AT146" s="214" t="s">
        <v>75</v>
      </c>
      <c r="AU146" s="214" t="s">
        <v>76</v>
      </c>
      <c r="AY146" s="213" t="s">
        <v>140</v>
      </c>
      <c r="BK146" s="215">
        <f>SUM(BK147:BK166)</f>
        <v>0</v>
      </c>
    </row>
    <row r="147" spans="1:65" s="2" customFormat="1" ht="16.5" customHeight="1">
      <c r="A147" s="37"/>
      <c r="B147" s="38"/>
      <c r="C147" s="218" t="s">
        <v>202</v>
      </c>
      <c r="D147" s="218" t="s">
        <v>142</v>
      </c>
      <c r="E147" s="219" t="s">
        <v>507</v>
      </c>
      <c r="F147" s="220" t="s">
        <v>508</v>
      </c>
      <c r="G147" s="221" t="s">
        <v>313</v>
      </c>
      <c r="H147" s="222">
        <v>700</v>
      </c>
      <c r="I147" s="223"/>
      <c r="J147" s="224">
        <f>ROUND(I147*H147,2)</f>
        <v>0</v>
      </c>
      <c r="K147" s="220" t="s">
        <v>473</v>
      </c>
      <c r="L147" s="43"/>
      <c r="M147" s="225" t="s">
        <v>1</v>
      </c>
      <c r="N147" s="226" t="s">
        <v>41</v>
      </c>
      <c r="O147" s="90"/>
      <c r="P147" s="227">
        <f>O147*H147</f>
        <v>0</v>
      </c>
      <c r="Q147" s="227">
        <v>6E-05</v>
      </c>
      <c r="R147" s="227">
        <f>Q147*H147</f>
        <v>0.042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147</v>
      </c>
      <c r="AT147" s="229" t="s">
        <v>142</v>
      </c>
      <c r="AU147" s="229" t="s">
        <v>84</v>
      </c>
      <c r="AY147" s="16" t="s">
        <v>140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84</v>
      </c>
      <c r="BK147" s="230">
        <f>ROUND(I147*H147,2)</f>
        <v>0</v>
      </c>
      <c r="BL147" s="16" t="s">
        <v>147</v>
      </c>
      <c r="BM147" s="229" t="s">
        <v>509</v>
      </c>
    </row>
    <row r="148" spans="1:47" s="2" customFormat="1" ht="12">
      <c r="A148" s="37"/>
      <c r="B148" s="38"/>
      <c r="C148" s="39"/>
      <c r="D148" s="231" t="s">
        <v>149</v>
      </c>
      <c r="E148" s="39"/>
      <c r="F148" s="232" t="s">
        <v>508</v>
      </c>
      <c r="G148" s="39"/>
      <c r="H148" s="39"/>
      <c r="I148" s="233"/>
      <c r="J148" s="39"/>
      <c r="K148" s="39"/>
      <c r="L148" s="43"/>
      <c r="M148" s="234"/>
      <c r="N148" s="23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149</v>
      </c>
      <c r="AU148" s="16" t="s">
        <v>84</v>
      </c>
    </row>
    <row r="149" spans="1:65" s="2" customFormat="1" ht="16.5" customHeight="1">
      <c r="A149" s="37"/>
      <c r="B149" s="38"/>
      <c r="C149" s="218" t="s">
        <v>208</v>
      </c>
      <c r="D149" s="218" t="s">
        <v>142</v>
      </c>
      <c r="E149" s="219" t="s">
        <v>510</v>
      </c>
      <c r="F149" s="220" t="s">
        <v>511</v>
      </c>
      <c r="G149" s="221" t="s">
        <v>512</v>
      </c>
      <c r="H149" s="222">
        <v>1</v>
      </c>
      <c r="I149" s="223"/>
      <c r="J149" s="224">
        <f>ROUND(I149*H149,2)</f>
        <v>0</v>
      </c>
      <c r="K149" s="220" t="s">
        <v>473</v>
      </c>
      <c r="L149" s="43"/>
      <c r="M149" s="225" t="s">
        <v>1</v>
      </c>
      <c r="N149" s="226" t="s">
        <v>41</v>
      </c>
      <c r="O149" s="90"/>
      <c r="P149" s="227">
        <f>O149*H149</f>
        <v>0</v>
      </c>
      <c r="Q149" s="227">
        <v>0.01124</v>
      </c>
      <c r="R149" s="227">
        <f>Q149*H149</f>
        <v>0.01124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147</v>
      </c>
      <c r="AT149" s="229" t="s">
        <v>142</v>
      </c>
      <c r="AU149" s="229" t="s">
        <v>84</v>
      </c>
      <c r="AY149" s="16" t="s">
        <v>140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84</v>
      </c>
      <c r="BK149" s="230">
        <f>ROUND(I149*H149,2)</f>
        <v>0</v>
      </c>
      <c r="BL149" s="16" t="s">
        <v>147</v>
      </c>
      <c r="BM149" s="229" t="s">
        <v>513</v>
      </c>
    </row>
    <row r="150" spans="1:47" s="2" customFormat="1" ht="12">
      <c r="A150" s="37"/>
      <c r="B150" s="38"/>
      <c r="C150" s="39"/>
      <c r="D150" s="231" t="s">
        <v>149</v>
      </c>
      <c r="E150" s="39"/>
      <c r="F150" s="232" t="s">
        <v>511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149</v>
      </c>
      <c r="AU150" s="16" t="s">
        <v>84</v>
      </c>
    </row>
    <row r="151" spans="1:47" s="2" customFormat="1" ht="12">
      <c r="A151" s="37"/>
      <c r="B151" s="38"/>
      <c r="C151" s="39"/>
      <c r="D151" s="231" t="s">
        <v>150</v>
      </c>
      <c r="E151" s="39"/>
      <c r="F151" s="236" t="s">
        <v>514</v>
      </c>
      <c r="G151" s="39"/>
      <c r="H151" s="39"/>
      <c r="I151" s="233"/>
      <c r="J151" s="39"/>
      <c r="K151" s="39"/>
      <c r="L151" s="43"/>
      <c r="M151" s="234"/>
      <c r="N151" s="235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150</v>
      </c>
      <c r="AU151" s="16" t="s">
        <v>84</v>
      </c>
    </row>
    <row r="152" spans="1:65" s="2" customFormat="1" ht="16.5" customHeight="1">
      <c r="A152" s="37"/>
      <c r="B152" s="38"/>
      <c r="C152" s="218" t="s">
        <v>215</v>
      </c>
      <c r="D152" s="218" t="s">
        <v>142</v>
      </c>
      <c r="E152" s="219" t="s">
        <v>515</v>
      </c>
      <c r="F152" s="220" t="s">
        <v>516</v>
      </c>
      <c r="G152" s="221" t="s">
        <v>145</v>
      </c>
      <c r="H152" s="222">
        <v>300</v>
      </c>
      <c r="I152" s="223"/>
      <c r="J152" s="224">
        <f>ROUND(I152*H152,2)</f>
        <v>0</v>
      </c>
      <c r="K152" s="220" t="s">
        <v>473</v>
      </c>
      <c r="L152" s="43"/>
      <c r="M152" s="225" t="s">
        <v>1</v>
      </c>
      <c r="N152" s="226" t="s">
        <v>41</v>
      </c>
      <c r="O152" s="90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147</v>
      </c>
      <c r="AT152" s="229" t="s">
        <v>142</v>
      </c>
      <c r="AU152" s="229" t="s">
        <v>84</v>
      </c>
      <c r="AY152" s="16" t="s">
        <v>140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84</v>
      </c>
      <c r="BK152" s="230">
        <f>ROUND(I152*H152,2)</f>
        <v>0</v>
      </c>
      <c r="BL152" s="16" t="s">
        <v>147</v>
      </c>
      <c r="BM152" s="229" t="s">
        <v>517</v>
      </c>
    </row>
    <row r="153" spans="1:47" s="2" customFormat="1" ht="12">
      <c r="A153" s="37"/>
      <c r="B153" s="38"/>
      <c r="C153" s="39"/>
      <c r="D153" s="231" t="s">
        <v>149</v>
      </c>
      <c r="E153" s="39"/>
      <c r="F153" s="232" t="s">
        <v>516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149</v>
      </c>
      <c r="AU153" s="16" t="s">
        <v>84</v>
      </c>
    </row>
    <row r="154" spans="1:65" s="2" customFormat="1" ht="21.75" customHeight="1">
      <c r="A154" s="37"/>
      <c r="B154" s="38"/>
      <c r="C154" s="218" t="s">
        <v>219</v>
      </c>
      <c r="D154" s="218" t="s">
        <v>142</v>
      </c>
      <c r="E154" s="219" t="s">
        <v>518</v>
      </c>
      <c r="F154" s="220" t="s">
        <v>519</v>
      </c>
      <c r="G154" s="221" t="s">
        <v>324</v>
      </c>
      <c r="H154" s="222">
        <v>13</v>
      </c>
      <c r="I154" s="223"/>
      <c r="J154" s="224">
        <f>ROUND(I154*H154,2)</f>
        <v>0</v>
      </c>
      <c r="K154" s="220" t="s">
        <v>473</v>
      </c>
      <c r="L154" s="43"/>
      <c r="M154" s="225" t="s">
        <v>1</v>
      </c>
      <c r="N154" s="226" t="s">
        <v>41</v>
      </c>
      <c r="O154" s="90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147</v>
      </c>
      <c r="AT154" s="229" t="s">
        <v>142</v>
      </c>
      <c r="AU154" s="229" t="s">
        <v>84</v>
      </c>
      <c r="AY154" s="16" t="s">
        <v>140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84</v>
      </c>
      <c r="BK154" s="230">
        <f>ROUND(I154*H154,2)</f>
        <v>0</v>
      </c>
      <c r="BL154" s="16" t="s">
        <v>147</v>
      </c>
      <c r="BM154" s="229" t="s">
        <v>520</v>
      </c>
    </row>
    <row r="155" spans="1:47" s="2" customFormat="1" ht="12">
      <c r="A155" s="37"/>
      <c r="B155" s="38"/>
      <c r="C155" s="39"/>
      <c r="D155" s="231" t="s">
        <v>149</v>
      </c>
      <c r="E155" s="39"/>
      <c r="F155" s="232" t="s">
        <v>519</v>
      </c>
      <c r="G155" s="39"/>
      <c r="H155" s="39"/>
      <c r="I155" s="233"/>
      <c r="J155" s="39"/>
      <c r="K155" s="39"/>
      <c r="L155" s="43"/>
      <c r="M155" s="234"/>
      <c r="N155" s="235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149</v>
      </c>
      <c r="AU155" s="16" t="s">
        <v>84</v>
      </c>
    </row>
    <row r="156" spans="1:65" s="2" customFormat="1" ht="21.75" customHeight="1">
      <c r="A156" s="37"/>
      <c r="B156" s="38"/>
      <c r="C156" s="218" t="s">
        <v>224</v>
      </c>
      <c r="D156" s="218" t="s">
        <v>142</v>
      </c>
      <c r="E156" s="219" t="s">
        <v>521</v>
      </c>
      <c r="F156" s="220" t="s">
        <v>522</v>
      </c>
      <c r="G156" s="221" t="s">
        <v>324</v>
      </c>
      <c r="H156" s="222">
        <v>13</v>
      </c>
      <c r="I156" s="223"/>
      <c r="J156" s="224">
        <f>ROUND(I156*H156,2)</f>
        <v>0</v>
      </c>
      <c r="K156" s="220" t="s">
        <v>473</v>
      </c>
      <c r="L156" s="43"/>
      <c r="M156" s="225" t="s">
        <v>1</v>
      </c>
      <c r="N156" s="226" t="s">
        <v>41</v>
      </c>
      <c r="O156" s="90"/>
      <c r="P156" s="227">
        <f>O156*H156</f>
        <v>0</v>
      </c>
      <c r="Q156" s="227">
        <v>1.23325</v>
      </c>
      <c r="R156" s="227">
        <f>Q156*H156</f>
        <v>16.032249999999998</v>
      </c>
      <c r="S156" s="227">
        <v>0</v>
      </c>
      <c r="T156" s="228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9" t="s">
        <v>147</v>
      </c>
      <c r="AT156" s="229" t="s">
        <v>142</v>
      </c>
      <c r="AU156" s="229" t="s">
        <v>84</v>
      </c>
      <c r="AY156" s="16" t="s">
        <v>140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84</v>
      </c>
      <c r="BK156" s="230">
        <f>ROUND(I156*H156,2)</f>
        <v>0</v>
      </c>
      <c r="BL156" s="16" t="s">
        <v>147</v>
      </c>
      <c r="BM156" s="229" t="s">
        <v>523</v>
      </c>
    </row>
    <row r="157" spans="1:47" s="2" customFormat="1" ht="12">
      <c r="A157" s="37"/>
      <c r="B157" s="38"/>
      <c r="C157" s="39"/>
      <c r="D157" s="231" t="s">
        <v>149</v>
      </c>
      <c r="E157" s="39"/>
      <c r="F157" s="232" t="s">
        <v>522</v>
      </c>
      <c r="G157" s="39"/>
      <c r="H157" s="39"/>
      <c r="I157" s="233"/>
      <c r="J157" s="39"/>
      <c r="K157" s="39"/>
      <c r="L157" s="43"/>
      <c r="M157" s="234"/>
      <c r="N157" s="235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149</v>
      </c>
      <c r="AU157" s="16" t="s">
        <v>84</v>
      </c>
    </row>
    <row r="158" spans="1:47" s="2" customFormat="1" ht="12">
      <c r="A158" s="37"/>
      <c r="B158" s="38"/>
      <c r="C158" s="39"/>
      <c r="D158" s="231" t="s">
        <v>150</v>
      </c>
      <c r="E158" s="39"/>
      <c r="F158" s="236" t="s">
        <v>524</v>
      </c>
      <c r="G158" s="39"/>
      <c r="H158" s="39"/>
      <c r="I158" s="233"/>
      <c r="J158" s="39"/>
      <c r="K158" s="39"/>
      <c r="L158" s="43"/>
      <c r="M158" s="234"/>
      <c r="N158" s="235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150</v>
      </c>
      <c r="AU158" s="16" t="s">
        <v>84</v>
      </c>
    </row>
    <row r="159" spans="1:65" s="2" customFormat="1" ht="16.5" customHeight="1">
      <c r="A159" s="37"/>
      <c r="B159" s="38"/>
      <c r="C159" s="218" t="s">
        <v>8</v>
      </c>
      <c r="D159" s="218" t="s">
        <v>142</v>
      </c>
      <c r="E159" s="219" t="s">
        <v>525</v>
      </c>
      <c r="F159" s="220" t="s">
        <v>526</v>
      </c>
      <c r="G159" s="221" t="s">
        <v>313</v>
      </c>
      <c r="H159" s="222">
        <v>600</v>
      </c>
      <c r="I159" s="223"/>
      <c r="J159" s="224">
        <f>ROUND(I159*H159,2)</f>
        <v>0</v>
      </c>
      <c r="K159" s="220" t="s">
        <v>473</v>
      </c>
      <c r="L159" s="43"/>
      <c r="M159" s="225" t="s">
        <v>1</v>
      </c>
      <c r="N159" s="226" t="s">
        <v>41</v>
      </c>
      <c r="O159" s="90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147</v>
      </c>
      <c r="AT159" s="229" t="s">
        <v>142</v>
      </c>
      <c r="AU159" s="229" t="s">
        <v>84</v>
      </c>
      <c r="AY159" s="16" t="s">
        <v>140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84</v>
      </c>
      <c r="BK159" s="230">
        <f>ROUND(I159*H159,2)</f>
        <v>0</v>
      </c>
      <c r="BL159" s="16" t="s">
        <v>147</v>
      </c>
      <c r="BM159" s="229" t="s">
        <v>527</v>
      </c>
    </row>
    <row r="160" spans="1:47" s="2" customFormat="1" ht="12">
      <c r="A160" s="37"/>
      <c r="B160" s="38"/>
      <c r="C160" s="39"/>
      <c r="D160" s="231" t="s">
        <v>149</v>
      </c>
      <c r="E160" s="39"/>
      <c r="F160" s="232" t="s">
        <v>526</v>
      </c>
      <c r="G160" s="39"/>
      <c r="H160" s="39"/>
      <c r="I160" s="233"/>
      <c r="J160" s="39"/>
      <c r="K160" s="39"/>
      <c r="L160" s="43"/>
      <c r="M160" s="234"/>
      <c r="N160" s="23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149</v>
      </c>
      <c r="AU160" s="16" t="s">
        <v>84</v>
      </c>
    </row>
    <row r="161" spans="1:47" s="2" customFormat="1" ht="12">
      <c r="A161" s="37"/>
      <c r="B161" s="38"/>
      <c r="C161" s="39"/>
      <c r="D161" s="231" t="s">
        <v>150</v>
      </c>
      <c r="E161" s="39"/>
      <c r="F161" s="236" t="s">
        <v>528</v>
      </c>
      <c r="G161" s="39"/>
      <c r="H161" s="39"/>
      <c r="I161" s="233"/>
      <c r="J161" s="39"/>
      <c r="K161" s="39"/>
      <c r="L161" s="43"/>
      <c r="M161" s="234"/>
      <c r="N161" s="235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150</v>
      </c>
      <c r="AU161" s="16" t="s">
        <v>84</v>
      </c>
    </row>
    <row r="162" spans="1:65" s="2" customFormat="1" ht="21.75" customHeight="1">
      <c r="A162" s="37"/>
      <c r="B162" s="38"/>
      <c r="C162" s="218" t="s">
        <v>234</v>
      </c>
      <c r="D162" s="218" t="s">
        <v>142</v>
      </c>
      <c r="E162" s="219" t="s">
        <v>529</v>
      </c>
      <c r="F162" s="220" t="s">
        <v>530</v>
      </c>
      <c r="G162" s="221" t="s">
        <v>313</v>
      </c>
      <c r="H162" s="222">
        <v>600</v>
      </c>
      <c r="I162" s="223"/>
      <c r="J162" s="224">
        <f>ROUND(I162*H162,2)</f>
        <v>0</v>
      </c>
      <c r="K162" s="220" t="s">
        <v>473</v>
      </c>
      <c r="L162" s="43"/>
      <c r="M162" s="225" t="s">
        <v>1</v>
      </c>
      <c r="N162" s="226" t="s">
        <v>41</v>
      </c>
      <c r="O162" s="90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147</v>
      </c>
      <c r="AT162" s="229" t="s">
        <v>142</v>
      </c>
      <c r="AU162" s="229" t="s">
        <v>84</v>
      </c>
      <c r="AY162" s="16" t="s">
        <v>140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84</v>
      </c>
      <c r="BK162" s="230">
        <f>ROUND(I162*H162,2)</f>
        <v>0</v>
      </c>
      <c r="BL162" s="16" t="s">
        <v>147</v>
      </c>
      <c r="BM162" s="229" t="s">
        <v>531</v>
      </c>
    </row>
    <row r="163" spans="1:47" s="2" customFormat="1" ht="12">
      <c r="A163" s="37"/>
      <c r="B163" s="38"/>
      <c r="C163" s="39"/>
      <c r="D163" s="231" t="s">
        <v>149</v>
      </c>
      <c r="E163" s="39"/>
      <c r="F163" s="232" t="s">
        <v>530</v>
      </c>
      <c r="G163" s="39"/>
      <c r="H163" s="39"/>
      <c r="I163" s="233"/>
      <c r="J163" s="39"/>
      <c r="K163" s="39"/>
      <c r="L163" s="43"/>
      <c r="M163" s="234"/>
      <c r="N163" s="23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149</v>
      </c>
      <c r="AU163" s="16" t="s">
        <v>84</v>
      </c>
    </row>
    <row r="164" spans="1:65" s="2" customFormat="1" ht="16.5" customHeight="1">
      <c r="A164" s="37"/>
      <c r="B164" s="38"/>
      <c r="C164" s="218" t="s">
        <v>242</v>
      </c>
      <c r="D164" s="218" t="s">
        <v>142</v>
      </c>
      <c r="E164" s="219" t="s">
        <v>532</v>
      </c>
      <c r="F164" s="220" t="s">
        <v>533</v>
      </c>
      <c r="G164" s="221" t="s">
        <v>170</v>
      </c>
      <c r="H164" s="222">
        <v>50</v>
      </c>
      <c r="I164" s="223"/>
      <c r="J164" s="224">
        <f>ROUND(I164*H164,2)</f>
        <v>0</v>
      </c>
      <c r="K164" s="220" t="s">
        <v>473</v>
      </c>
      <c r="L164" s="43"/>
      <c r="M164" s="225" t="s">
        <v>1</v>
      </c>
      <c r="N164" s="226" t="s">
        <v>41</v>
      </c>
      <c r="O164" s="90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147</v>
      </c>
      <c r="AT164" s="229" t="s">
        <v>142</v>
      </c>
      <c r="AU164" s="229" t="s">
        <v>84</v>
      </c>
      <c r="AY164" s="16" t="s">
        <v>140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84</v>
      </c>
      <c r="BK164" s="230">
        <f>ROUND(I164*H164,2)</f>
        <v>0</v>
      </c>
      <c r="BL164" s="16" t="s">
        <v>147</v>
      </c>
      <c r="BM164" s="229" t="s">
        <v>534</v>
      </c>
    </row>
    <row r="165" spans="1:47" s="2" customFormat="1" ht="12">
      <c r="A165" s="37"/>
      <c r="B165" s="38"/>
      <c r="C165" s="39"/>
      <c r="D165" s="231" t="s">
        <v>149</v>
      </c>
      <c r="E165" s="39"/>
      <c r="F165" s="232" t="s">
        <v>533</v>
      </c>
      <c r="G165" s="39"/>
      <c r="H165" s="39"/>
      <c r="I165" s="233"/>
      <c r="J165" s="39"/>
      <c r="K165" s="39"/>
      <c r="L165" s="43"/>
      <c r="M165" s="234"/>
      <c r="N165" s="235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149</v>
      </c>
      <c r="AU165" s="16" t="s">
        <v>84</v>
      </c>
    </row>
    <row r="166" spans="1:47" s="2" customFormat="1" ht="12">
      <c r="A166" s="37"/>
      <c r="B166" s="38"/>
      <c r="C166" s="39"/>
      <c r="D166" s="231" t="s">
        <v>150</v>
      </c>
      <c r="E166" s="39"/>
      <c r="F166" s="236" t="s">
        <v>535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150</v>
      </c>
      <c r="AU166" s="16" t="s">
        <v>84</v>
      </c>
    </row>
    <row r="167" spans="1:63" s="12" customFormat="1" ht="25.9" customHeight="1">
      <c r="A167" s="12"/>
      <c r="B167" s="202"/>
      <c r="C167" s="203"/>
      <c r="D167" s="204" t="s">
        <v>75</v>
      </c>
      <c r="E167" s="205" t="s">
        <v>536</v>
      </c>
      <c r="F167" s="205" t="s">
        <v>537</v>
      </c>
      <c r="G167" s="203"/>
      <c r="H167" s="203"/>
      <c r="I167" s="206"/>
      <c r="J167" s="207">
        <f>BK167</f>
        <v>0</v>
      </c>
      <c r="K167" s="203"/>
      <c r="L167" s="208"/>
      <c r="M167" s="209"/>
      <c r="N167" s="210"/>
      <c r="O167" s="210"/>
      <c r="P167" s="211">
        <f>SUM(P168:P190)</f>
        <v>0</v>
      </c>
      <c r="Q167" s="210"/>
      <c r="R167" s="211">
        <f>SUM(R168:R190)</f>
        <v>0.9927600000000001</v>
      </c>
      <c r="S167" s="210"/>
      <c r="T167" s="212">
        <f>SUM(T168:T190)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84</v>
      </c>
      <c r="AT167" s="214" t="s">
        <v>75</v>
      </c>
      <c r="AU167" s="214" t="s">
        <v>76</v>
      </c>
      <c r="AY167" s="213" t="s">
        <v>140</v>
      </c>
      <c r="BK167" s="215">
        <f>SUM(BK168:BK190)</f>
        <v>0</v>
      </c>
    </row>
    <row r="168" spans="1:65" s="2" customFormat="1" ht="16.5" customHeight="1">
      <c r="A168" s="37"/>
      <c r="B168" s="38"/>
      <c r="C168" s="218" t="s">
        <v>247</v>
      </c>
      <c r="D168" s="218" t="s">
        <v>142</v>
      </c>
      <c r="E168" s="219" t="s">
        <v>538</v>
      </c>
      <c r="F168" s="220" t="s">
        <v>539</v>
      </c>
      <c r="G168" s="221" t="s">
        <v>324</v>
      </c>
      <c r="H168" s="222">
        <v>12</v>
      </c>
      <c r="I168" s="223"/>
      <c r="J168" s="224">
        <f>ROUND(I168*H168,2)</f>
        <v>0</v>
      </c>
      <c r="K168" s="220" t="s">
        <v>473</v>
      </c>
      <c r="L168" s="43"/>
      <c r="M168" s="225" t="s">
        <v>1</v>
      </c>
      <c r="N168" s="226" t="s">
        <v>41</v>
      </c>
      <c r="O168" s="90"/>
      <c r="P168" s="227">
        <f>O168*H168</f>
        <v>0</v>
      </c>
      <c r="Q168" s="227">
        <v>0.00982</v>
      </c>
      <c r="R168" s="227">
        <f>Q168*H168</f>
        <v>0.11784</v>
      </c>
      <c r="S168" s="227">
        <v>0</v>
      </c>
      <c r="T168" s="22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9" t="s">
        <v>147</v>
      </c>
      <c r="AT168" s="229" t="s">
        <v>142</v>
      </c>
      <c r="AU168" s="229" t="s">
        <v>84</v>
      </c>
      <c r="AY168" s="16" t="s">
        <v>140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84</v>
      </c>
      <c r="BK168" s="230">
        <f>ROUND(I168*H168,2)</f>
        <v>0</v>
      </c>
      <c r="BL168" s="16" t="s">
        <v>147</v>
      </c>
      <c r="BM168" s="229" t="s">
        <v>540</v>
      </c>
    </row>
    <row r="169" spans="1:47" s="2" customFormat="1" ht="12">
      <c r="A169" s="37"/>
      <c r="B169" s="38"/>
      <c r="C169" s="39"/>
      <c r="D169" s="231" t="s">
        <v>149</v>
      </c>
      <c r="E169" s="39"/>
      <c r="F169" s="232" t="s">
        <v>539</v>
      </c>
      <c r="G169" s="39"/>
      <c r="H169" s="39"/>
      <c r="I169" s="233"/>
      <c r="J169" s="39"/>
      <c r="K169" s="39"/>
      <c r="L169" s="43"/>
      <c r="M169" s="234"/>
      <c r="N169" s="235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149</v>
      </c>
      <c r="AU169" s="16" t="s">
        <v>84</v>
      </c>
    </row>
    <row r="170" spans="1:47" s="2" customFormat="1" ht="12">
      <c r="A170" s="37"/>
      <c r="B170" s="38"/>
      <c r="C170" s="39"/>
      <c r="D170" s="231" t="s">
        <v>150</v>
      </c>
      <c r="E170" s="39"/>
      <c r="F170" s="236" t="s">
        <v>541</v>
      </c>
      <c r="G170" s="39"/>
      <c r="H170" s="39"/>
      <c r="I170" s="233"/>
      <c r="J170" s="39"/>
      <c r="K170" s="39"/>
      <c r="L170" s="43"/>
      <c r="M170" s="234"/>
      <c r="N170" s="235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150</v>
      </c>
      <c r="AU170" s="16" t="s">
        <v>84</v>
      </c>
    </row>
    <row r="171" spans="1:65" s="2" customFormat="1" ht="16.5" customHeight="1">
      <c r="A171" s="37"/>
      <c r="B171" s="38"/>
      <c r="C171" s="218" t="s">
        <v>251</v>
      </c>
      <c r="D171" s="218" t="s">
        <v>142</v>
      </c>
      <c r="E171" s="219" t="s">
        <v>542</v>
      </c>
      <c r="F171" s="220" t="s">
        <v>543</v>
      </c>
      <c r="G171" s="221" t="s">
        <v>324</v>
      </c>
      <c r="H171" s="222">
        <v>1</v>
      </c>
      <c r="I171" s="223"/>
      <c r="J171" s="224">
        <f>ROUND(I171*H171,2)</f>
        <v>0</v>
      </c>
      <c r="K171" s="220" t="s">
        <v>473</v>
      </c>
      <c r="L171" s="43"/>
      <c r="M171" s="225" t="s">
        <v>1</v>
      </c>
      <c r="N171" s="226" t="s">
        <v>41</v>
      </c>
      <c r="O171" s="90"/>
      <c r="P171" s="227">
        <f>O171*H171</f>
        <v>0</v>
      </c>
      <c r="Q171" s="227">
        <v>0.00982</v>
      </c>
      <c r="R171" s="227">
        <f>Q171*H171</f>
        <v>0.00982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147</v>
      </c>
      <c r="AT171" s="229" t="s">
        <v>142</v>
      </c>
      <c r="AU171" s="229" t="s">
        <v>84</v>
      </c>
      <c r="AY171" s="16" t="s">
        <v>140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6" t="s">
        <v>84</v>
      </c>
      <c r="BK171" s="230">
        <f>ROUND(I171*H171,2)</f>
        <v>0</v>
      </c>
      <c r="BL171" s="16" t="s">
        <v>147</v>
      </c>
      <c r="BM171" s="229" t="s">
        <v>544</v>
      </c>
    </row>
    <row r="172" spans="1:47" s="2" customFormat="1" ht="12">
      <c r="A172" s="37"/>
      <c r="B172" s="38"/>
      <c r="C172" s="39"/>
      <c r="D172" s="231" t="s">
        <v>149</v>
      </c>
      <c r="E172" s="39"/>
      <c r="F172" s="232" t="s">
        <v>543</v>
      </c>
      <c r="G172" s="39"/>
      <c r="H172" s="39"/>
      <c r="I172" s="233"/>
      <c r="J172" s="39"/>
      <c r="K172" s="39"/>
      <c r="L172" s="43"/>
      <c r="M172" s="234"/>
      <c r="N172" s="235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149</v>
      </c>
      <c r="AU172" s="16" t="s">
        <v>84</v>
      </c>
    </row>
    <row r="173" spans="1:47" s="2" customFormat="1" ht="12">
      <c r="A173" s="37"/>
      <c r="B173" s="38"/>
      <c r="C173" s="39"/>
      <c r="D173" s="231" t="s">
        <v>150</v>
      </c>
      <c r="E173" s="39"/>
      <c r="F173" s="236" t="s">
        <v>545</v>
      </c>
      <c r="G173" s="39"/>
      <c r="H173" s="39"/>
      <c r="I173" s="233"/>
      <c r="J173" s="39"/>
      <c r="K173" s="39"/>
      <c r="L173" s="43"/>
      <c r="M173" s="234"/>
      <c r="N173" s="235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150</v>
      </c>
      <c r="AU173" s="16" t="s">
        <v>84</v>
      </c>
    </row>
    <row r="174" spans="1:65" s="2" customFormat="1" ht="16.5" customHeight="1">
      <c r="A174" s="37"/>
      <c r="B174" s="38"/>
      <c r="C174" s="218" t="s">
        <v>255</v>
      </c>
      <c r="D174" s="218" t="s">
        <v>142</v>
      </c>
      <c r="E174" s="219" t="s">
        <v>546</v>
      </c>
      <c r="F174" s="220" t="s">
        <v>547</v>
      </c>
      <c r="G174" s="221" t="s">
        <v>548</v>
      </c>
      <c r="H174" s="222">
        <v>6</v>
      </c>
      <c r="I174" s="223"/>
      <c r="J174" s="224">
        <f>ROUND(I174*H174,2)</f>
        <v>0</v>
      </c>
      <c r="K174" s="220" t="s">
        <v>1</v>
      </c>
      <c r="L174" s="43"/>
      <c r="M174" s="225" t="s">
        <v>1</v>
      </c>
      <c r="N174" s="226" t="s">
        <v>41</v>
      </c>
      <c r="O174" s="90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9" t="s">
        <v>147</v>
      </c>
      <c r="AT174" s="229" t="s">
        <v>142</v>
      </c>
      <c r="AU174" s="229" t="s">
        <v>84</v>
      </c>
      <c r="AY174" s="16" t="s">
        <v>140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6" t="s">
        <v>84</v>
      </c>
      <c r="BK174" s="230">
        <f>ROUND(I174*H174,2)</f>
        <v>0</v>
      </c>
      <c r="BL174" s="16" t="s">
        <v>147</v>
      </c>
      <c r="BM174" s="229" t="s">
        <v>549</v>
      </c>
    </row>
    <row r="175" spans="1:47" s="2" customFormat="1" ht="12">
      <c r="A175" s="37"/>
      <c r="B175" s="38"/>
      <c r="C175" s="39"/>
      <c r="D175" s="231" t="s">
        <v>149</v>
      </c>
      <c r="E175" s="39"/>
      <c r="F175" s="232" t="s">
        <v>547</v>
      </c>
      <c r="G175" s="39"/>
      <c r="H175" s="39"/>
      <c r="I175" s="233"/>
      <c r="J175" s="39"/>
      <c r="K175" s="39"/>
      <c r="L175" s="43"/>
      <c r="M175" s="234"/>
      <c r="N175" s="235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149</v>
      </c>
      <c r="AU175" s="16" t="s">
        <v>84</v>
      </c>
    </row>
    <row r="176" spans="1:47" s="2" customFormat="1" ht="12">
      <c r="A176" s="37"/>
      <c r="B176" s="38"/>
      <c r="C176" s="39"/>
      <c r="D176" s="231" t="s">
        <v>150</v>
      </c>
      <c r="E176" s="39"/>
      <c r="F176" s="236" t="s">
        <v>550</v>
      </c>
      <c r="G176" s="39"/>
      <c r="H176" s="39"/>
      <c r="I176" s="233"/>
      <c r="J176" s="39"/>
      <c r="K176" s="39"/>
      <c r="L176" s="43"/>
      <c r="M176" s="234"/>
      <c r="N176" s="23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150</v>
      </c>
      <c r="AU176" s="16" t="s">
        <v>84</v>
      </c>
    </row>
    <row r="177" spans="1:65" s="2" customFormat="1" ht="24.15" customHeight="1">
      <c r="A177" s="37"/>
      <c r="B177" s="38"/>
      <c r="C177" s="218" t="s">
        <v>7</v>
      </c>
      <c r="D177" s="218" t="s">
        <v>142</v>
      </c>
      <c r="E177" s="219" t="s">
        <v>551</v>
      </c>
      <c r="F177" s="220" t="s">
        <v>552</v>
      </c>
      <c r="G177" s="221" t="s">
        <v>548</v>
      </c>
      <c r="H177" s="222">
        <v>13</v>
      </c>
      <c r="I177" s="223"/>
      <c r="J177" s="224">
        <f>ROUND(I177*H177,2)</f>
        <v>0</v>
      </c>
      <c r="K177" s="220" t="s">
        <v>1</v>
      </c>
      <c r="L177" s="43"/>
      <c r="M177" s="225" t="s">
        <v>1</v>
      </c>
      <c r="N177" s="226" t="s">
        <v>41</v>
      </c>
      <c r="O177" s="90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147</v>
      </c>
      <c r="AT177" s="229" t="s">
        <v>142</v>
      </c>
      <c r="AU177" s="229" t="s">
        <v>84</v>
      </c>
      <c r="AY177" s="16" t="s">
        <v>140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84</v>
      </c>
      <c r="BK177" s="230">
        <f>ROUND(I177*H177,2)</f>
        <v>0</v>
      </c>
      <c r="BL177" s="16" t="s">
        <v>147</v>
      </c>
      <c r="BM177" s="229" t="s">
        <v>553</v>
      </c>
    </row>
    <row r="178" spans="1:47" s="2" customFormat="1" ht="12">
      <c r="A178" s="37"/>
      <c r="B178" s="38"/>
      <c r="C178" s="39"/>
      <c r="D178" s="231" t="s">
        <v>149</v>
      </c>
      <c r="E178" s="39"/>
      <c r="F178" s="232" t="s">
        <v>552</v>
      </c>
      <c r="G178" s="39"/>
      <c r="H178" s="39"/>
      <c r="I178" s="233"/>
      <c r="J178" s="39"/>
      <c r="K178" s="39"/>
      <c r="L178" s="43"/>
      <c r="M178" s="234"/>
      <c r="N178" s="235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149</v>
      </c>
      <c r="AU178" s="16" t="s">
        <v>84</v>
      </c>
    </row>
    <row r="179" spans="1:47" s="2" customFormat="1" ht="12">
      <c r="A179" s="37"/>
      <c r="B179" s="38"/>
      <c r="C179" s="39"/>
      <c r="D179" s="231" t="s">
        <v>150</v>
      </c>
      <c r="E179" s="39"/>
      <c r="F179" s="236" t="s">
        <v>554</v>
      </c>
      <c r="G179" s="39"/>
      <c r="H179" s="39"/>
      <c r="I179" s="233"/>
      <c r="J179" s="39"/>
      <c r="K179" s="39"/>
      <c r="L179" s="43"/>
      <c r="M179" s="234"/>
      <c r="N179" s="235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150</v>
      </c>
      <c r="AU179" s="16" t="s">
        <v>84</v>
      </c>
    </row>
    <row r="180" spans="1:65" s="2" customFormat="1" ht="21.75" customHeight="1">
      <c r="A180" s="37"/>
      <c r="B180" s="38"/>
      <c r="C180" s="218" t="s">
        <v>263</v>
      </c>
      <c r="D180" s="218" t="s">
        <v>142</v>
      </c>
      <c r="E180" s="219" t="s">
        <v>555</v>
      </c>
      <c r="F180" s="220" t="s">
        <v>556</v>
      </c>
      <c r="G180" s="221" t="s">
        <v>313</v>
      </c>
      <c r="H180" s="222">
        <v>750</v>
      </c>
      <c r="I180" s="223"/>
      <c r="J180" s="224">
        <f>ROUND(I180*H180,2)</f>
        <v>0</v>
      </c>
      <c r="K180" s="220" t="s">
        <v>473</v>
      </c>
      <c r="L180" s="43"/>
      <c r="M180" s="225" t="s">
        <v>1</v>
      </c>
      <c r="N180" s="226" t="s">
        <v>41</v>
      </c>
      <c r="O180" s="90"/>
      <c r="P180" s="227">
        <f>O180*H180</f>
        <v>0</v>
      </c>
      <c r="Q180" s="227">
        <v>0.00089</v>
      </c>
      <c r="R180" s="227">
        <f>Q180*H180</f>
        <v>0.6675</v>
      </c>
      <c r="S180" s="227">
        <v>0</v>
      </c>
      <c r="T180" s="228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9" t="s">
        <v>147</v>
      </c>
      <c r="AT180" s="229" t="s">
        <v>142</v>
      </c>
      <c r="AU180" s="229" t="s">
        <v>84</v>
      </c>
      <c r="AY180" s="16" t="s">
        <v>140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6" t="s">
        <v>84</v>
      </c>
      <c r="BK180" s="230">
        <f>ROUND(I180*H180,2)</f>
        <v>0</v>
      </c>
      <c r="BL180" s="16" t="s">
        <v>147</v>
      </c>
      <c r="BM180" s="229" t="s">
        <v>557</v>
      </c>
    </row>
    <row r="181" spans="1:47" s="2" customFormat="1" ht="12">
      <c r="A181" s="37"/>
      <c r="B181" s="38"/>
      <c r="C181" s="39"/>
      <c r="D181" s="231" t="s">
        <v>149</v>
      </c>
      <c r="E181" s="39"/>
      <c r="F181" s="232" t="s">
        <v>556</v>
      </c>
      <c r="G181" s="39"/>
      <c r="H181" s="39"/>
      <c r="I181" s="233"/>
      <c r="J181" s="39"/>
      <c r="K181" s="39"/>
      <c r="L181" s="43"/>
      <c r="M181" s="234"/>
      <c r="N181" s="235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149</v>
      </c>
      <c r="AU181" s="16" t="s">
        <v>84</v>
      </c>
    </row>
    <row r="182" spans="1:47" s="2" customFormat="1" ht="12">
      <c r="A182" s="37"/>
      <c r="B182" s="38"/>
      <c r="C182" s="39"/>
      <c r="D182" s="231" t="s">
        <v>150</v>
      </c>
      <c r="E182" s="39"/>
      <c r="F182" s="236" t="s">
        <v>558</v>
      </c>
      <c r="G182" s="39"/>
      <c r="H182" s="39"/>
      <c r="I182" s="233"/>
      <c r="J182" s="39"/>
      <c r="K182" s="39"/>
      <c r="L182" s="43"/>
      <c r="M182" s="234"/>
      <c r="N182" s="235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150</v>
      </c>
      <c r="AU182" s="16" t="s">
        <v>84</v>
      </c>
    </row>
    <row r="183" spans="1:65" s="2" customFormat="1" ht="21.75" customHeight="1">
      <c r="A183" s="37"/>
      <c r="B183" s="38"/>
      <c r="C183" s="218" t="s">
        <v>267</v>
      </c>
      <c r="D183" s="218" t="s">
        <v>142</v>
      </c>
      <c r="E183" s="219" t="s">
        <v>559</v>
      </c>
      <c r="F183" s="220" t="s">
        <v>560</v>
      </c>
      <c r="G183" s="221" t="s">
        <v>313</v>
      </c>
      <c r="H183" s="222">
        <v>130</v>
      </c>
      <c r="I183" s="223"/>
      <c r="J183" s="224">
        <f>ROUND(I183*H183,2)</f>
        <v>0</v>
      </c>
      <c r="K183" s="220" t="s">
        <v>473</v>
      </c>
      <c r="L183" s="43"/>
      <c r="M183" s="225" t="s">
        <v>1</v>
      </c>
      <c r="N183" s="226" t="s">
        <v>41</v>
      </c>
      <c r="O183" s="90"/>
      <c r="P183" s="227">
        <f>O183*H183</f>
        <v>0</v>
      </c>
      <c r="Q183" s="227">
        <v>0.00022</v>
      </c>
      <c r="R183" s="227">
        <f>Q183*H183</f>
        <v>0.0286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147</v>
      </c>
      <c r="AT183" s="229" t="s">
        <v>142</v>
      </c>
      <c r="AU183" s="229" t="s">
        <v>84</v>
      </c>
      <c r="AY183" s="16" t="s">
        <v>140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84</v>
      </c>
      <c r="BK183" s="230">
        <f>ROUND(I183*H183,2)</f>
        <v>0</v>
      </c>
      <c r="BL183" s="16" t="s">
        <v>147</v>
      </c>
      <c r="BM183" s="229" t="s">
        <v>561</v>
      </c>
    </row>
    <row r="184" spans="1:47" s="2" customFormat="1" ht="12">
      <c r="A184" s="37"/>
      <c r="B184" s="38"/>
      <c r="C184" s="39"/>
      <c r="D184" s="231" t="s">
        <v>149</v>
      </c>
      <c r="E184" s="39"/>
      <c r="F184" s="232" t="s">
        <v>560</v>
      </c>
      <c r="G184" s="39"/>
      <c r="H184" s="39"/>
      <c r="I184" s="233"/>
      <c r="J184" s="39"/>
      <c r="K184" s="39"/>
      <c r="L184" s="43"/>
      <c r="M184" s="234"/>
      <c r="N184" s="23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149</v>
      </c>
      <c r="AU184" s="16" t="s">
        <v>84</v>
      </c>
    </row>
    <row r="185" spans="1:47" s="2" customFormat="1" ht="12">
      <c r="A185" s="37"/>
      <c r="B185" s="38"/>
      <c r="C185" s="39"/>
      <c r="D185" s="231" t="s">
        <v>150</v>
      </c>
      <c r="E185" s="39"/>
      <c r="F185" s="236" t="s">
        <v>558</v>
      </c>
      <c r="G185" s="39"/>
      <c r="H185" s="39"/>
      <c r="I185" s="233"/>
      <c r="J185" s="39"/>
      <c r="K185" s="39"/>
      <c r="L185" s="43"/>
      <c r="M185" s="234"/>
      <c r="N185" s="235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150</v>
      </c>
      <c r="AU185" s="16" t="s">
        <v>84</v>
      </c>
    </row>
    <row r="186" spans="1:65" s="2" customFormat="1" ht="16.5" customHeight="1">
      <c r="A186" s="37"/>
      <c r="B186" s="38"/>
      <c r="C186" s="218" t="s">
        <v>274</v>
      </c>
      <c r="D186" s="218" t="s">
        <v>142</v>
      </c>
      <c r="E186" s="219" t="s">
        <v>562</v>
      </c>
      <c r="F186" s="220" t="s">
        <v>563</v>
      </c>
      <c r="G186" s="221" t="s">
        <v>231</v>
      </c>
      <c r="H186" s="222">
        <v>400</v>
      </c>
      <c r="I186" s="223"/>
      <c r="J186" s="224">
        <f>ROUND(I186*H186,2)</f>
        <v>0</v>
      </c>
      <c r="K186" s="220" t="s">
        <v>1</v>
      </c>
      <c r="L186" s="43"/>
      <c r="M186" s="225" t="s">
        <v>1</v>
      </c>
      <c r="N186" s="226" t="s">
        <v>41</v>
      </c>
      <c r="O186" s="90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9" t="s">
        <v>147</v>
      </c>
      <c r="AT186" s="229" t="s">
        <v>142</v>
      </c>
      <c r="AU186" s="229" t="s">
        <v>84</v>
      </c>
      <c r="AY186" s="16" t="s">
        <v>140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6" t="s">
        <v>84</v>
      </c>
      <c r="BK186" s="230">
        <f>ROUND(I186*H186,2)</f>
        <v>0</v>
      </c>
      <c r="BL186" s="16" t="s">
        <v>147</v>
      </c>
      <c r="BM186" s="229" t="s">
        <v>564</v>
      </c>
    </row>
    <row r="187" spans="1:47" s="2" customFormat="1" ht="12">
      <c r="A187" s="37"/>
      <c r="B187" s="38"/>
      <c r="C187" s="39"/>
      <c r="D187" s="231" t="s">
        <v>149</v>
      </c>
      <c r="E187" s="39"/>
      <c r="F187" s="232" t="s">
        <v>563</v>
      </c>
      <c r="G187" s="39"/>
      <c r="H187" s="39"/>
      <c r="I187" s="233"/>
      <c r="J187" s="39"/>
      <c r="K187" s="39"/>
      <c r="L187" s="43"/>
      <c r="M187" s="234"/>
      <c r="N187" s="235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149</v>
      </c>
      <c r="AU187" s="16" t="s">
        <v>84</v>
      </c>
    </row>
    <row r="188" spans="1:65" s="2" customFormat="1" ht="16.5" customHeight="1">
      <c r="A188" s="37"/>
      <c r="B188" s="38"/>
      <c r="C188" s="218" t="s">
        <v>278</v>
      </c>
      <c r="D188" s="218" t="s">
        <v>142</v>
      </c>
      <c r="E188" s="219" t="s">
        <v>565</v>
      </c>
      <c r="F188" s="220" t="s">
        <v>566</v>
      </c>
      <c r="G188" s="221" t="s">
        <v>313</v>
      </c>
      <c r="H188" s="222">
        <v>650</v>
      </c>
      <c r="I188" s="223"/>
      <c r="J188" s="224">
        <f>ROUND(I188*H188,2)</f>
        <v>0</v>
      </c>
      <c r="K188" s="220" t="s">
        <v>473</v>
      </c>
      <c r="L188" s="43"/>
      <c r="M188" s="225" t="s">
        <v>1</v>
      </c>
      <c r="N188" s="226" t="s">
        <v>41</v>
      </c>
      <c r="O188" s="90"/>
      <c r="P188" s="227">
        <f>O188*H188</f>
        <v>0</v>
      </c>
      <c r="Q188" s="227">
        <v>0.00026</v>
      </c>
      <c r="R188" s="227">
        <f>Q188*H188</f>
        <v>0.16899999999999998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147</v>
      </c>
      <c r="AT188" s="229" t="s">
        <v>142</v>
      </c>
      <c r="AU188" s="229" t="s">
        <v>84</v>
      </c>
      <c r="AY188" s="16" t="s">
        <v>140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84</v>
      </c>
      <c r="BK188" s="230">
        <f>ROUND(I188*H188,2)</f>
        <v>0</v>
      </c>
      <c r="BL188" s="16" t="s">
        <v>147</v>
      </c>
      <c r="BM188" s="229" t="s">
        <v>567</v>
      </c>
    </row>
    <row r="189" spans="1:47" s="2" customFormat="1" ht="12">
      <c r="A189" s="37"/>
      <c r="B189" s="38"/>
      <c r="C189" s="39"/>
      <c r="D189" s="231" t="s">
        <v>149</v>
      </c>
      <c r="E189" s="39"/>
      <c r="F189" s="232" t="s">
        <v>566</v>
      </c>
      <c r="G189" s="39"/>
      <c r="H189" s="39"/>
      <c r="I189" s="233"/>
      <c r="J189" s="39"/>
      <c r="K189" s="39"/>
      <c r="L189" s="43"/>
      <c r="M189" s="234"/>
      <c r="N189" s="235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149</v>
      </c>
      <c r="AU189" s="16" t="s">
        <v>84</v>
      </c>
    </row>
    <row r="190" spans="1:47" s="2" customFormat="1" ht="12">
      <c r="A190" s="37"/>
      <c r="B190" s="38"/>
      <c r="C190" s="39"/>
      <c r="D190" s="231" t="s">
        <v>150</v>
      </c>
      <c r="E190" s="39"/>
      <c r="F190" s="236" t="s">
        <v>568</v>
      </c>
      <c r="G190" s="39"/>
      <c r="H190" s="39"/>
      <c r="I190" s="233"/>
      <c r="J190" s="39"/>
      <c r="K190" s="39"/>
      <c r="L190" s="43"/>
      <c r="M190" s="269"/>
      <c r="N190" s="270"/>
      <c r="O190" s="271"/>
      <c r="P190" s="271"/>
      <c r="Q190" s="271"/>
      <c r="R190" s="271"/>
      <c r="S190" s="271"/>
      <c r="T190" s="272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150</v>
      </c>
      <c r="AU190" s="16" t="s">
        <v>84</v>
      </c>
    </row>
    <row r="191" spans="1:31" s="2" customFormat="1" ht="6.95" customHeight="1">
      <c r="A191" s="37"/>
      <c r="B191" s="65"/>
      <c r="C191" s="66"/>
      <c r="D191" s="66"/>
      <c r="E191" s="66"/>
      <c r="F191" s="66"/>
      <c r="G191" s="66"/>
      <c r="H191" s="66"/>
      <c r="I191" s="66"/>
      <c r="J191" s="66"/>
      <c r="K191" s="66"/>
      <c r="L191" s="43"/>
      <c r="M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</sheetData>
  <sheetProtection password="CC35" sheet="1" objects="1" scenarios="1" formatColumns="0" formatRows="0" autoFilter="0"/>
  <autoFilter ref="C120:K19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569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108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109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110</v>
      </c>
      <c r="F21" s="37"/>
      <c r="G21" s="37"/>
      <c r="H21" s="37"/>
      <c r="I21" s="140" t="s">
        <v>27</v>
      </c>
      <c r="J21" s="143" t="s">
        <v>111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464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ROUND((SUM(BE121:BE137)),2)</f>
        <v>0</v>
      </c>
      <c r="G33" s="37"/>
      <c r="H33" s="37"/>
      <c r="I33" s="155">
        <v>0.21</v>
      </c>
      <c r="J33" s="154">
        <f>ROUND(((SUM(BE121:BE137))*I33),2)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ROUND((SUM(BF121:BF137)),2)</f>
        <v>0</v>
      </c>
      <c r="G34" s="37"/>
      <c r="H34" s="37"/>
      <c r="I34" s="155">
        <v>0.15</v>
      </c>
      <c r="J34" s="154">
        <f>ROUND(((SUM(BF121:BF137))*I34),2)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ROUND((SUM(BG121:BG137)),2)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ROUND((SUM(BH121:BH137)),2)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ROUND((SUM(BI121:BI137)),2)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114</v>
      </c>
      <c r="D94" s="176"/>
      <c r="E94" s="176"/>
      <c r="F94" s="176"/>
      <c r="G94" s="176"/>
      <c r="H94" s="176"/>
      <c r="I94" s="176"/>
      <c r="J94" s="177" t="s">
        <v>115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117</v>
      </c>
    </row>
    <row r="97" spans="1:31" s="9" customFormat="1" ht="24.95" customHeight="1">
      <c r="A97" s="9"/>
      <c r="B97" s="179"/>
      <c r="C97" s="180"/>
      <c r="D97" s="181" t="s">
        <v>569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570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571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572</v>
      </c>
      <c r="E100" s="188"/>
      <c r="F100" s="188"/>
      <c r="G100" s="188"/>
      <c r="H100" s="188"/>
      <c r="I100" s="188"/>
      <c r="J100" s="189">
        <f>J132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573</v>
      </c>
      <c r="E101" s="188"/>
      <c r="F101" s="188"/>
      <c r="G101" s="188"/>
      <c r="H101" s="188"/>
      <c r="I101" s="188"/>
      <c r="J101" s="189">
        <f>J135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125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4" t="str">
        <f>E7</f>
        <v>Komunikace pro pěší a cyklisty průmyslová zóna II. etapa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VRN - Vedlejší rozpočtové náklady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Rumburk</v>
      </c>
      <c r="G115" s="39"/>
      <c r="H115" s="39"/>
      <c r="I115" s="31" t="s">
        <v>22</v>
      </c>
      <c r="J115" s="78" t="str">
        <f>IF(J12="","",J12)</f>
        <v>4. 1. 2023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Rumburk</v>
      </c>
      <c r="G117" s="39"/>
      <c r="H117" s="39"/>
      <c r="I117" s="31" t="s">
        <v>30</v>
      </c>
      <c r="J117" s="35" t="str">
        <f>E21</f>
        <v>VPH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1"/>
      <c r="B120" s="192"/>
      <c r="C120" s="193" t="s">
        <v>126</v>
      </c>
      <c r="D120" s="194" t="s">
        <v>61</v>
      </c>
      <c r="E120" s="194" t="s">
        <v>57</v>
      </c>
      <c r="F120" s="194" t="s">
        <v>58</v>
      </c>
      <c r="G120" s="194" t="s">
        <v>127</v>
      </c>
      <c r="H120" s="194" t="s">
        <v>128</v>
      </c>
      <c r="I120" s="194" t="s">
        <v>129</v>
      </c>
      <c r="J120" s="194" t="s">
        <v>115</v>
      </c>
      <c r="K120" s="195" t="s">
        <v>130</v>
      </c>
      <c r="L120" s="196"/>
      <c r="M120" s="99" t="s">
        <v>1</v>
      </c>
      <c r="N120" s="100" t="s">
        <v>40</v>
      </c>
      <c r="O120" s="100" t="s">
        <v>131</v>
      </c>
      <c r="P120" s="100" t="s">
        <v>132</v>
      </c>
      <c r="Q120" s="100" t="s">
        <v>133</v>
      </c>
      <c r="R120" s="100" t="s">
        <v>134</v>
      </c>
      <c r="S120" s="100" t="s">
        <v>135</v>
      </c>
      <c r="T120" s="101" t="s">
        <v>136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7"/>
      <c r="B121" s="38"/>
      <c r="C121" s="106" t="s">
        <v>137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0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117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75</v>
      </c>
      <c r="E122" s="205" t="s">
        <v>93</v>
      </c>
      <c r="F122" s="205" t="s">
        <v>94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P123+P128+P132+P135</f>
        <v>0</v>
      </c>
      <c r="Q122" s="210"/>
      <c r="R122" s="211">
        <f>R123+R128+R132+R135</f>
        <v>0</v>
      </c>
      <c r="S122" s="210"/>
      <c r="T122" s="212">
        <f>T123+T128+T132+T135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167</v>
      </c>
      <c r="AT122" s="214" t="s">
        <v>75</v>
      </c>
      <c r="AU122" s="214" t="s">
        <v>76</v>
      </c>
      <c r="AY122" s="213" t="s">
        <v>140</v>
      </c>
      <c r="BK122" s="215">
        <f>BK123+BK128+BK132+BK135</f>
        <v>0</v>
      </c>
    </row>
    <row r="123" spans="1:63" s="12" customFormat="1" ht="22.8" customHeight="1">
      <c r="A123" s="12"/>
      <c r="B123" s="202"/>
      <c r="C123" s="203"/>
      <c r="D123" s="204" t="s">
        <v>75</v>
      </c>
      <c r="E123" s="216" t="s">
        <v>574</v>
      </c>
      <c r="F123" s="216" t="s">
        <v>575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SUM(P124:P127)</f>
        <v>0</v>
      </c>
      <c r="Q123" s="210"/>
      <c r="R123" s="211">
        <f>SUM(R124:R127)</f>
        <v>0</v>
      </c>
      <c r="S123" s="210"/>
      <c r="T123" s="212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167</v>
      </c>
      <c r="AT123" s="214" t="s">
        <v>75</v>
      </c>
      <c r="AU123" s="214" t="s">
        <v>84</v>
      </c>
      <c r="AY123" s="213" t="s">
        <v>140</v>
      </c>
      <c r="BK123" s="215">
        <f>SUM(BK124:BK127)</f>
        <v>0</v>
      </c>
    </row>
    <row r="124" spans="1:65" s="2" customFormat="1" ht="16.5" customHeight="1">
      <c r="A124" s="37"/>
      <c r="B124" s="38"/>
      <c r="C124" s="218" t="s">
        <v>84</v>
      </c>
      <c r="D124" s="218" t="s">
        <v>142</v>
      </c>
      <c r="E124" s="219" t="s">
        <v>576</v>
      </c>
      <c r="F124" s="220" t="s">
        <v>577</v>
      </c>
      <c r="G124" s="221" t="s">
        <v>578</v>
      </c>
      <c r="H124" s="222">
        <v>1</v>
      </c>
      <c r="I124" s="223"/>
      <c r="J124" s="224">
        <f>ROUND(I124*H124,2)</f>
        <v>0</v>
      </c>
      <c r="K124" s="220" t="s">
        <v>146</v>
      </c>
      <c r="L124" s="43"/>
      <c r="M124" s="225" t="s">
        <v>1</v>
      </c>
      <c r="N124" s="226" t="s">
        <v>41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579</v>
      </c>
      <c r="AT124" s="229" t="s">
        <v>142</v>
      </c>
      <c r="AU124" s="229" t="s">
        <v>86</v>
      </c>
      <c r="AY124" s="16" t="s">
        <v>140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84</v>
      </c>
      <c r="BK124" s="230">
        <f>ROUND(I124*H124,2)</f>
        <v>0</v>
      </c>
      <c r="BL124" s="16" t="s">
        <v>579</v>
      </c>
      <c r="BM124" s="229" t="s">
        <v>580</v>
      </c>
    </row>
    <row r="125" spans="1:47" s="2" customFormat="1" ht="12">
      <c r="A125" s="37"/>
      <c r="B125" s="38"/>
      <c r="C125" s="39"/>
      <c r="D125" s="231" t="s">
        <v>149</v>
      </c>
      <c r="E125" s="39"/>
      <c r="F125" s="232" t="s">
        <v>577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149</v>
      </c>
      <c r="AU125" s="16" t="s">
        <v>86</v>
      </c>
    </row>
    <row r="126" spans="1:65" s="2" customFormat="1" ht="16.5" customHeight="1">
      <c r="A126" s="37"/>
      <c r="B126" s="38"/>
      <c r="C126" s="218" t="s">
        <v>86</v>
      </c>
      <c r="D126" s="218" t="s">
        <v>142</v>
      </c>
      <c r="E126" s="219" t="s">
        <v>581</v>
      </c>
      <c r="F126" s="220" t="s">
        <v>582</v>
      </c>
      <c r="G126" s="221" t="s">
        <v>578</v>
      </c>
      <c r="H126" s="222">
        <v>1</v>
      </c>
      <c r="I126" s="223"/>
      <c r="J126" s="224">
        <f>ROUND(I126*H126,2)</f>
        <v>0</v>
      </c>
      <c r="K126" s="220" t="s">
        <v>146</v>
      </c>
      <c r="L126" s="43"/>
      <c r="M126" s="225" t="s">
        <v>1</v>
      </c>
      <c r="N126" s="226" t="s">
        <v>41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579</v>
      </c>
      <c r="AT126" s="229" t="s">
        <v>142</v>
      </c>
      <c r="AU126" s="229" t="s">
        <v>86</v>
      </c>
      <c r="AY126" s="16" t="s">
        <v>140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84</v>
      </c>
      <c r="BK126" s="230">
        <f>ROUND(I126*H126,2)</f>
        <v>0</v>
      </c>
      <c r="BL126" s="16" t="s">
        <v>579</v>
      </c>
      <c r="BM126" s="229" t="s">
        <v>583</v>
      </c>
    </row>
    <row r="127" spans="1:47" s="2" customFormat="1" ht="12">
      <c r="A127" s="37"/>
      <c r="B127" s="38"/>
      <c r="C127" s="39"/>
      <c r="D127" s="231" t="s">
        <v>149</v>
      </c>
      <c r="E127" s="39"/>
      <c r="F127" s="232" t="s">
        <v>582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149</v>
      </c>
      <c r="AU127" s="16" t="s">
        <v>86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584</v>
      </c>
      <c r="F128" s="216" t="s">
        <v>585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SUM(P129:P131)</f>
        <v>0</v>
      </c>
      <c r="Q128" s="210"/>
      <c r="R128" s="211">
        <f>SUM(R129:R131)</f>
        <v>0</v>
      </c>
      <c r="S128" s="210"/>
      <c r="T128" s="212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167</v>
      </c>
      <c r="AT128" s="214" t="s">
        <v>75</v>
      </c>
      <c r="AU128" s="214" t="s">
        <v>84</v>
      </c>
      <c r="AY128" s="213" t="s">
        <v>140</v>
      </c>
      <c r="BK128" s="215">
        <f>SUM(BK129:BK131)</f>
        <v>0</v>
      </c>
    </row>
    <row r="129" spans="1:65" s="2" customFormat="1" ht="16.5" customHeight="1">
      <c r="A129" s="37"/>
      <c r="B129" s="38"/>
      <c r="C129" s="218" t="s">
        <v>155</v>
      </c>
      <c r="D129" s="218" t="s">
        <v>142</v>
      </c>
      <c r="E129" s="219" t="s">
        <v>586</v>
      </c>
      <c r="F129" s="220" t="s">
        <v>585</v>
      </c>
      <c r="G129" s="221" t="s">
        <v>578</v>
      </c>
      <c r="H129" s="222">
        <v>1</v>
      </c>
      <c r="I129" s="223"/>
      <c r="J129" s="224">
        <f>ROUND(I129*H129,2)</f>
        <v>0</v>
      </c>
      <c r="K129" s="220" t="s">
        <v>146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579</v>
      </c>
      <c r="AT129" s="229" t="s">
        <v>142</v>
      </c>
      <c r="AU129" s="229" t="s">
        <v>86</v>
      </c>
      <c r="AY129" s="16" t="s">
        <v>140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579</v>
      </c>
      <c r="BM129" s="229" t="s">
        <v>587</v>
      </c>
    </row>
    <row r="130" spans="1:47" s="2" customFormat="1" ht="12">
      <c r="A130" s="37"/>
      <c r="B130" s="38"/>
      <c r="C130" s="39"/>
      <c r="D130" s="231" t="s">
        <v>149</v>
      </c>
      <c r="E130" s="39"/>
      <c r="F130" s="232" t="s">
        <v>585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149</v>
      </c>
      <c r="AU130" s="16" t="s">
        <v>86</v>
      </c>
    </row>
    <row r="131" spans="1:51" s="13" customFormat="1" ht="12">
      <c r="A131" s="13"/>
      <c r="B131" s="237"/>
      <c r="C131" s="238"/>
      <c r="D131" s="231" t="s">
        <v>163</v>
      </c>
      <c r="E131" s="239" t="s">
        <v>1</v>
      </c>
      <c r="F131" s="240" t="s">
        <v>84</v>
      </c>
      <c r="G131" s="238"/>
      <c r="H131" s="241">
        <v>1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163</v>
      </c>
      <c r="AU131" s="247" t="s">
        <v>86</v>
      </c>
      <c r="AV131" s="13" t="s">
        <v>86</v>
      </c>
      <c r="AW131" s="13" t="s">
        <v>32</v>
      </c>
      <c r="AX131" s="13" t="s">
        <v>84</v>
      </c>
      <c r="AY131" s="247" t="s">
        <v>140</v>
      </c>
    </row>
    <row r="132" spans="1:63" s="12" customFormat="1" ht="22.8" customHeight="1">
      <c r="A132" s="12"/>
      <c r="B132" s="202"/>
      <c r="C132" s="203"/>
      <c r="D132" s="204" t="s">
        <v>75</v>
      </c>
      <c r="E132" s="216" t="s">
        <v>588</v>
      </c>
      <c r="F132" s="216" t="s">
        <v>589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SUM(P133:P134)</f>
        <v>0</v>
      </c>
      <c r="Q132" s="210"/>
      <c r="R132" s="211">
        <f>SUM(R133:R134)</f>
        <v>0</v>
      </c>
      <c r="S132" s="210"/>
      <c r="T132" s="212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167</v>
      </c>
      <c r="AT132" s="214" t="s">
        <v>75</v>
      </c>
      <c r="AU132" s="214" t="s">
        <v>84</v>
      </c>
      <c r="AY132" s="213" t="s">
        <v>140</v>
      </c>
      <c r="BK132" s="215">
        <f>SUM(BK133:BK134)</f>
        <v>0</v>
      </c>
    </row>
    <row r="133" spans="1:65" s="2" customFormat="1" ht="16.5" customHeight="1">
      <c r="A133" s="37"/>
      <c r="B133" s="38"/>
      <c r="C133" s="218" t="s">
        <v>147</v>
      </c>
      <c r="D133" s="218" t="s">
        <v>142</v>
      </c>
      <c r="E133" s="219" t="s">
        <v>590</v>
      </c>
      <c r="F133" s="220" t="s">
        <v>591</v>
      </c>
      <c r="G133" s="221" t="s">
        <v>578</v>
      </c>
      <c r="H133" s="222">
        <v>1</v>
      </c>
      <c r="I133" s="223"/>
      <c r="J133" s="224">
        <f>ROUND(I133*H133,2)</f>
        <v>0</v>
      </c>
      <c r="K133" s="220" t="s">
        <v>146</v>
      </c>
      <c r="L133" s="43"/>
      <c r="M133" s="225" t="s">
        <v>1</v>
      </c>
      <c r="N133" s="226" t="s">
        <v>41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579</v>
      </c>
      <c r="AT133" s="229" t="s">
        <v>142</v>
      </c>
      <c r="AU133" s="229" t="s">
        <v>86</v>
      </c>
      <c r="AY133" s="16" t="s">
        <v>140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84</v>
      </c>
      <c r="BK133" s="230">
        <f>ROUND(I133*H133,2)</f>
        <v>0</v>
      </c>
      <c r="BL133" s="16" t="s">
        <v>579</v>
      </c>
      <c r="BM133" s="229" t="s">
        <v>592</v>
      </c>
    </row>
    <row r="134" spans="1:47" s="2" customFormat="1" ht="12">
      <c r="A134" s="37"/>
      <c r="B134" s="38"/>
      <c r="C134" s="39"/>
      <c r="D134" s="231" t="s">
        <v>149</v>
      </c>
      <c r="E134" s="39"/>
      <c r="F134" s="232" t="s">
        <v>591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149</v>
      </c>
      <c r="AU134" s="16" t="s">
        <v>86</v>
      </c>
    </row>
    <row r="135" spans="1:63" s="12" customFormat="1" ht="22.8" customHeight="1">
      <c r="A135" s="12"/>
      <c r="B135" s="202"/>
      <c r="C135" s="203"/>
      <c r="D135" s="204" t="s">
        <v>75</v>
      </c>
      <c r="E135" s="216" t="s">
        <v>593</v>
      </c>
      <c r="F135" s="216" t="s">
        <v>594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SUM(P136:P137)</f>
        <v>0</v>
      </c>
      <c r="Q135" s="210"/>
      <c r="R135" s="211">
        <f>SUM(R136:R137)</f>
        <v>0</v>
      </c>
      <c r="S135" s="210"/>
      <c r="T135" s="212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167</v>
      </c>
      <c r="AT135" s="214" t="s">
        <v>75</v>
      </c>
      <c r="AU135" s="214" t="s">
        <v>84</v>
      </c>
      <c r="AY135" s="213" t="s">
        <v>140</v>
      </c>
      <c r="BK135" s="215">
        <f>SUM(BK136:BK137)</f>
        <v>0</v>
      </c>
    </row>
    <row r="136" spans="1:65" s="2" customFormat="1" ht="16.5" customHeight="1">
      <c r="A136" s="37"/>
      <c r="B136" s="38"/>
      <c r="C136" s="218" t="s">
        <v>167</v>
      </c>
      <c r="D136" s="218" t="s">
        <v>142</v>
      </c>
      <c r="E136" s="219" t="s">
        <v>595</v>
      </c>
      <c r="F136" s="220" t="s">
        <v>594</v>
      </c>
      <c r="G136" s="221" t="s">
        <v>578</v>
      </c>
      <c r="H136" s="222">
        <v>1</v>
      </c>
      <c r="I136" s="223"/>
      <c r="J136" s="224">
        <f>ROUND(I136*H136,2)</f>
        <v>0</v>
      </c>
      <c r="K136" s="220" t="s">
        <v>146</v>
      </c>
      <c r="L136" s="43"/>
      <c r="M136" s="225" t="s">
        <v>1</v>
      </c>
      <c r="N136" s="226" t="s">
        <v>41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579</v>
      </c>
      <c r="AT136" s="229" t="s">
        <v>142</v>
      </c>
      <c r="AU136" s="229" t="s">
        <v>86</v>
      </c>
      <c r="AY136" s="16" t="s">
        <v>140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84</v>
      </c>
      <c r="BK136" s="230">
        <f>ROUND(I136*H136,2)</f>
        <v>0</v>
      </c>
      <c r="BL136" s="16" t="s">
        <v>579</v>
      </c>
      <c r="BM136" s="229" t="s">
        <v>596</v>
      </c>
    </row>
    <row r="137" spans="1:47" s="2" customFormat="1" ht="12">
      <c r="A137" s="37"/>
      <c r="B137" s="38"/>
      <c r="C137" s="39"/>
      <c r="D137" s="231" t="s">
        <v>149</v>
      </c>
      <c r="E137" s="39"/>
      <c r="F137" s="232" t="s">
        <v>594</v>
      </c>
      <c r="G137" s="39"/>
      <c r="H137" s="39"/>
      <c r="I137" s="233"/>
      <c r="J137" s="39"/>
      <c r="K137" s="39"/>
      <c r="L137" s="43"/>
      <c r="M137" s="269"/>
      <c r="N137" s="270"/>
      <c r="O137" s="271"/>
      <c r="P137" s="271"/>
      <c r="Q137" s="271"/>
      <c r="R137" s="271"/>
      <c r="S137" s="271"/>
      <c r="T137" s="272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149</v>
      </c>
      <c r="AU137" s="16" t="s">
        <v>86</v>
      </c>
    </row>
    <row r="138" spans="1:31" s="2" customFormat="1" ht="6.95" customHeight="1">
      <c r="A138" s="37"/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43"/>
      <c r="M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</sheetData>
  <sheetProtection password="CC35" sheet="1" objects="1" scenarios="1" formatColumns="0" formatRows="0" autoFilter="0"/>
  <autoFilter ref="C120:K13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597</v>
      </c>
      <c r="H4" s="19"/>
    </row>
    <row r="5" spans="2:8" s="1" customFormat="1" ht="12" customHeight="1">
      <c r="B5" s="19"/>
      <c r="C5" s="273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4" t="s">
        <v>16</v>
      </c>
      <c r="D6" s="275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4. 1. 2023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76"/>
      <c r="C9" s="277" t="s">
        <v>57</v>
      </c>
      <c r="D9" s="278" t="s">
        <v>58</v>
      </c>
      <c r="E9" s="278" t="s">
        <v>127</v>
      </c>
      <c r="F9" s="279" t="s">
        <v>598</v>
      </c>
      <c r="G9" s="191"/>
      <c r="H9" s="276"/>
    </row>
    <row r="10" spans="1:8" s="2" customFormat="1" ht="26.4" customHeight="1">
      <c r="A10" s="37"/>
      <c r="B10" s="43"/>
      <c r="C10" s="280" t="s">
        <v>599</v>
      </c>
      <c r="D10" s="280" t="s">
        <v>82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1" t="s">
        <v>96</v>
      </c>
      <c r="D11" s="282" t="s">
        <v>1</v>
      </c>
      <c r="E11" s="283" t="s">
        <v>1</v>
      </c>
      <c r="F11" s="284">
        <v>2401.5</v>
      </c>
      <c r="G11" s="37"/>
      <c r="H11" s="43"/>
    </row>
    <row r="12" spans="1:8" s="2" customFormat="1" ht="16.8" customHeight="1">
      <c r="A12" s="37"/>
      <c r="B12" s="43"/>
      <c r="C12" s="285" t="s">
        <v>96</v>
      </c>
      <c r="D12" s="285" t="s">
        <v>297</v>
      </c>
      <c r="E12" s="16" t="s">
        <v>1</v>
      </c>
      <c r="F12" s="286">
        <v>2401.5</v>
      </c>
      <c r="G12" s="37"/>
      <c r="H12" s="43"/>
    </row>
    <row r="13" spans="1:8" s="2" customFormat="1" ht="16.8" customHeight="1">
      <c r="A13" s="37"/>
      <c r="B13" s="43"/>
      <c r="C13" s="287" t="s">
        <v>600</v>
      </c>
      <c r="D13" s="37"/>
      <c r="E13" s="37"/>
      <c r="F13" s="37"/>
      <c r="G13" s="37"/>
      <c r="H13" s="43"/>
    </row>
    <row r="14" spans="1:8" s="2" customFormat="1" ht="12">
      <c r="A14" s="37"/>
      <c r="B14" s="43"/>
      <c r="C14" s="285" t="s">
        <v>294</v>
      </c>
      <c r="D14" s="285" t="s">
        <v>295</v>
      </c>
      <c r="E14" s="16" t="s">
        <v>145</v>
      </c>
      <c r="F14" s="286">
        <v>2412.7</v>
      </c>
      <c r="G14" s="37"/>
      <c r="H14" s="43"/>
    </row>
    <row r="15" spans="1:8" s="2" customFormat="1" ht="16.8" customHeight="1">
      <c r="A15" s="37"/>
      <c r="B15" s="43"/>
      <c r="C15" s="285" t="s">
        <v>248</v>
      </c>
      <c r="D15" s="285" t="s">
        <v>249</v>
      </c>
      <c r="E15" s="16" t="s">
        <v>145</v>
      </c>
      <c r="F15" s="286">
        <v>2401.5</v>
      </c>
      <c r="G15" s="37"/>
      <c r="H15" s="43"/>
    </row>
    <row r="16" spans="1:8" s="2" customFormat="1" ht="12">
      <c r="A16" s="37"/>
      <c r="B16" s="43"/>
      <c r="C16" s="285" t="s">
        <v>259</v>
      </c>
      <c r="D16" s="285" t="s">
        <v>260</v>
      </c>
      <c r="E16" s="16" t="s">
        <v>145</v>
      </c>
      <c r="F16" s="286">
        <v>2412.7</v>
      </c>
      <c r="G16" s="37"/>
      <c r="H16" s="43"/>
    </row>
    <row r="17" spans="1:8" s="2" customFormat="1" ht="16.8" customHeight="1">
      <c r="A17" s="37"/>
      <c r="B17" s="43"/>
      <c r="C17" s="285" t="s">
        <v>279</v>
      </c>
      <c r="D17" s="285" t="s">
        <v>280</v>
      </c>
      <c r="E17" s="16" t="s">
        <v>145</v>
      </c>
      <c r="F17" s="286">
        <v>2412.7</v>
      </c>
      <c r="G17" s="37"/>
      <c r="H17" s="43"/>
    </row>
    <row r="18" spans="1:8" s="2" customFormat="1" ht="16.8" customHeight="1">
      <c r="A18" s="37"/>
      <c r="B18" s="43"/>
      <c r="C18" s="285" t="s">
        <v>284</v>
      </c>
      <c r="D18" s="285" t="s">
        <v>285</v>
      </c>
      <c r="E18" s="16" t="s">
        <v>145</v>
      </c>
      <c r="F18" s="286">
        <v>2442.7</v>
      </c>
      <c r="G18" s="37"/>
      <c r="H18" s="43"/>
    </row>
    <row r="19" spans="1:8" s="2" customFormat="1" ht="16.8" customHeight="1">
      <c r="A19" s="37"/>
      <c r="B19" s="43"/>
      <c r="C19" s="281" t="s">
        <v>98</v>
      </c>
      <c r="D19" s="282" t="s">
        <v>1</v>
      </c>
      <c r="E19" s="283" t="s">
        <v>1</v>
      </c>
      <c r="F19" s="284">
        <v>798</v>
      </c>
      <c r="G19" s="37"/>
      <c r="H19" s="43"/>
    </row>
    <row r="20" spans="1:8" s="2" customFormat="1" ht="16.8" customHeight="1">
      <c r="A20" s="37"/>
      <c r="B20" s="43"/>
      <c r="C20" s="285" t="s">
        <v>98</v>
      </c>
      <c r="D20" s="285" t="s">
        <v>315</v>
      </c>
      <c r="E20" s="16" t="s">
        <v>1</v>
      </c>
      <c r="F20" s="286">
        <v>798</v>
      </c>
      <c r="G20" s="37"/>
      <c r="H20" s="43"/>
    </row>
    <row r="21" spans="1:8" s="2" customFormat="1" ht="16.8" customHeight="1">
      <c r="A21" s="37"/>
      <c r="B21" s="43"/>
      <c r="C21" s="287" t="s">
        <v>600</v>
      </c>
      <c r="D21" s="37"/>
      <c r="E21" s="37"/>
      <c r="F21" s="37"/>
      <c r="G21" s="37"/>
      <c r="H21" s="43"/>
    </row>
    <row r="22" spans="1:8" s="2" customFormat="1" ht="12">
      <c r="A22" s="37"/>
      <c r="B22" s="43"/>
      <c r="C22" s="285" t="s">
        <v>311</v>
      </c>
      <c r="D22" s="285" t="s">
        <v>312</v>
      </c>
      <c r="E22" s="16" t="s">
        <v>313</v>
      </c>
      <c r="F22" s="286">
        <v>798</v>
      </c>
      <c r="G22" s="37"/>
      <c r="H22" s="43"/>
    </row>
    <row r="23" spans="1:8" s="2" customFormat="1" ht="12">
      <c r="A23" s="37"/>
      <c r="B23" s="43"/>
      <c r="C23" s="285" t="s">
        <v>176</v>
      </c>
      <c r="D23" s="285" t="s">
        <v>177</v>
      </c>
      <c r="E23" s="16" t="s">
        <v>170</v>
      </c>
      <c r="F23" s="286">
        <v>159.6</v>
      </c>
      <c r="G23" s="37"/>
      <c r="H23" s="43"/>
    </row>
    <row r="24" spans="1:8" s="2" customFormat="1" ht="12">
      <c r="A24" s="37"/>
      <c r="B24" s="43"/>
      <c r="C24" s="285" t="s">
        <v>216</v>
      </c>
      <c r="D24" s="285" t="s">
        <v>217</v>
      </c>
      <c r="E24" s="16" t="s">
        <v>170</v>
      </c>
      <c r="F24" s="286">
        <v>159.6</v>
      </c>
      <c r="G24" s="37"/>
      <c r="H24" s="43"/>
    </row>
    <row r="25" spans="1:8" s="2" customFormat="1" ht="16.8" customHeight="1">
      <c r="A25" s="37"/>
      <c r="B25" s="43"/>
      <c r="C25" s="281" t="s">
        <v>101</v>
      </c>
      <c r="D25" s="282" t="s">
        <v>1</v>
      </c>
      <c r="E25" s="283" t="s">
        <v>1</v>
      </c>
      <c r="F25" s="284">
        <v>15</v>
      </c>
      <c r="G25" s="37"/>
      <c r="H25" s="43"/>
    </row>
    <row r="26" spans="1:8" s="2" customFormat="1" ht="16.8" customHeight="1">
      <c r="A26" s="37"/>
      <c r="B26" s="43"/>
      <c r="C26" s="285" t="s">
        <v>101</v>
      </c>
      <c r="D26" s="285" t="s">
        <v>292</v>
      </c>
      <c r="E26" s="16" t="s">
        <v>1</v>
      </c>
      <c r="F26" s="286">
        <v>15</v>
      </c>
      <c r="G26" s="37"/>
      <c r="H26" s="43"/>
    </row>
    <row r="27" spans="1:8" s="2" customFormat="1" ht="16.8" customHeight="1">
      <c r="A27" s="37"/>
      <c r="B27" s="43"/>
      <c r="C27" s="287" t="s">
        <v>600</v>
      </c>
      <c r="D27" s="37"/>
      <c r="E27" s="37"/>
      <c r="F27" s="37"/>
      <c r="G27" s="37"/>
      <c r="H27" s="43"/>
    </row>
    <row r="28" spans="1:8" s="2" customFormat="1" ht="12">
      <c r="A28" s="37"/>
      <c r="B28" s="43"/>
      <c r="C28" s="285" t="s">
        <v>289</v>
      </c>
      <c r="D28" s="285" t="s">
        <v>290</v>
      </c>
      <c r="E28" s="16" t="s">
        <v>145</v>
      </c>
      <c r="F28" s="286">
        <v>15</v>
      </c>
      <c r="G28" s="37"/>
      <c r="H28" s="43"/>
    </row>
    <row r="29" spans="1:8" s="2" customFormat="1" ht="16.8" customHeight="1">
      <c r="A29" s="37"/>
      <c r="B29" s="43"/>
      <c r="C29" s="285" t="s">
        <v>252</v>
      </c>
      <c r="D29" s="285" t="s">
        <v>253</v>
      </c>
      <c r="E29" s="16" t="s">
        <v>145</v>
      </c>
      <c r="F29" s="286">
        <v>15</v>
      </c>
      <c r="G29" s="37"/>
      <c r="H29" s="43"/>
    </row>
    <row r="30" spans="1:8" s="2" customFormat="1" ht="12">
      <c r="A30" s="37"/>
      <c r="B30" s="43"/>
      <c r="C30" s="285" t="s">
        <v>256</v>
      </c>
      <c r="D30" s="285" t="s">
        <v>257</v>
      </c>
      <c r="E30" s="16" t="s">
        <v>145</v>
      </c>
      <c r="F30" s="286">
        <v>15</v>
      </c>
      <c r="G30" s="37"/>
      <c r="H30" s="43"/>
    </row>
    <row r="31" spans="1:8" s="2" customFormat="1" ht="12">
      <c r="A31" s="37"/>
      <c r="B31" s="43"/>
      <c r="C31" s="285" t="s">
        <v>264</v>
      </c>
      <c r="D31" s="285" t="s">
        <v>265</v>
      </c>
      <c r="E31" s="16" t="s">
        <v>145</v>
      </c>
      <c r="F31" s="286">
        <v>15</v>
      </c>
      <c r="G31" s="37"/>
      <c r="H31" s="43"/>
    </row>
    <row r="32" spans="1:8" s="2" customFormat="1" ht="16.8" customHeight="1">
      <c r="A32" s="37"/>
      <c r="B32" s="43"/>
      <c r="C32" s="285" t="s">
        <v>275</v>
      </c>
      <c r="D32" s="285" t="s">
        <v>276</v>
      </c>
      <c r="E32" s="16" t="s">
        <v>145</v>
      </c>
      <c r="F32" s="286">
        <v>15</v>
      </c>
      <c r="G32" s="37"/>
      <c r="H32" s="43"/>
    </row>
    <row r="33" spans="1:8" s="2" customFormat="1" ht="16.8" customHeight="1">
      <c r="A33" s="37"/>
      <c r="B33" s="43"/>
      <c r="C33" s="285" t="s">
        <v>284</v>
      </c>
      <c r="D33" s="285" t="s">
        <v>285</v>
      </c>
      <c r="E33" s="16" t="s">
        <v>145</v>
      </c>
      <c r="F33" s="286">
        <v>2442.7</v>
      </c>
      <c r="G33" s="37"/>
      <c r="H33" s="43"/>
    </row>
    <row r="34" spans="1:8" s="2" customFormat="1" ht="16.8" customHeight="1">
      <c r="A34" s="37"/>
      <c r="B34" s="43"/>
      <c r="C34" s="281" t="s">
        <v>102</v>
      </c>
      <c r="D34" s="282" t="s">
        <v>1</v>
      </c>
      <c r="E34" s="283" t="s">
        <v>1</v>
      </c>
      <c r="F34" s="284">
        <v>11.2</v>
      </c>
      <c r="G34" s="37"/>
      <c r="H34" s="43"/>
    </row>
    <row r="35" spans="1:8" s="2" customFormat="1" ht="16.8" customHeight="1">
      <c r="A35" s="37"/>
      <c r="B35" s="43"/>
      <c r="C35" s="285" t="s">
        <v>102</v>
      </c>
      <c r="D35" s="285" t="s">
        <v>103</v>
      </c>
      <c r="E35" s="16" t="s">
        <v>1</v>
      </c>
      <c r="F35" s="286">
        <v>11.2</v>
      </c>
      <c r="G35" s="37"/>
      <c r="H35" s="43"/>
    </row>
    <row r="36" spans="1:8" s="2" customFormat="1" ht="16.8" customHeight="1">
      <c r="A36" s="37"/>
      <c r="B36" s="43"/>
      <c r="C36" s="287" t="s">
        <v>600</v>
      </c>
      <c r="D36" s="37"/>
      <c r="E36" s="37"/>
      <c r="F36" s="37"/>
      <c r="G36" s="37"/>
      <c r="H36" s="43"/>
    </row>
    <row r="37" spans="1:8" s="2" customFormat="1" ht="12">
      <c r="A37" s="37"/>
      <c r="B37" s="43"/>
      <c r="C37" s="285" t="s">
        <v>294</v>
      </c>
      <c r="D37" s="285" t="s">
        <v>295</v>
      </c>
      <c r="E37" s="16" t="s">
        <v>145</v>
      </c>
      <c r="F37" s="286">
        <v>2412.7</v>
      </c>
      <c r="G37" s="37"/>
      <c r="H37" s="43"/>
    </row>
    <row r="38" spans="1:8" s="2" customFormat="1" ht="16.8" customHeight="1">
      <c r="A38" s="37"/>
      <c r="B38" s="43"/>
      <c r="C38" s="285" t="s">
        <v>243</v>
      </c>
      <c r="D38" s="285" t="s">
        <v>244</v>
      </c>
      <c r="E38" s="16" t="s">
        <v>145</v>
      </c>
      <c r="F38" s="286">
        <v>83</v>
      </c>
      <c r="G38" s="37"/>
      <c r="H38" s="43"/>
    </row>
    <row r="39" spans="1:8" s="2" customFormat="1" ht="12">
      <c r="A39" s="37"/>
      <c r="B39" s="43"/>
      <c r="C39" s="285" t="s">
        <v>259</v>
      </c>
      <c r="D39" s="285" t="s">
        <v>260</v>
      </c>
      <c r="E39" s="16" t="s">
        <v>145</v>
      </c>
      <c r="F39" s="286">
        <v>2412.7</v>
      </c>
      <c r="G39" s="37"/>
      <c r="H39" s="43"/>
    </row>
    <row r="40" spans="1:8" s="2" customFormat="1" ht="16.8" customHeight="1">
      <c r="A40" s="37"/>
      <c r="B40" s="43"/>
      <c r="C40" s="285" t="s">
        <v>279</v>
      </c>
      <c r="D40" s="285" t="s">
        <v>280</v>
      </c>
      <c r="E40" s="16" t="s">
        <v>145</v>
      </c>
      <c r="F40" s="286">
        <v>2412.7</v>
      </c>
      <c r="G40" s="37"/>
      <c r="H40" s="43"/>
    </row>
    <row r="41" spans="1:8" s="2" customFormat="1" ht="16.8" customHeight="1">
      <c r="A41" s="37"/>
      <c r="B41" s="43"/>
      <c r="C41" s="285" t="s">
        <v>284</v>
      </c>
      <c r="D41" s="285" t="s">
        <v>285</v>
      </c>
      <c r="E41" s="16" t="s">
        <v>145</v>
      </c>
      <c r="F41" s="286">
        <v>2442.7</v>
      </c>
      <c r="G41" s="37"/>
      <c r="H41" s="43"/>
    </row>
    <row r="42" spans="1:8" s="2" customFormat="1" ht="16.8" customHeight="1">
      <c r="A42" s="37"/>
      <c r="B42" s="43"/>
      <c r="C42" s="281" t="s">
        <v>104</v>
      </c>
      <c r="D42" s="282" t="s">
        <v>1</v>
      </c>
      <c r="E42" s="283" t="s">
        <v>1</v>
      </c>
      <c r="F42" s="284">
        <v>30.3</v>
      </c>
      <c r="G42" s="37"/>
      <c r="H42" s="43"/>
    </row>
    <row r="43" spans="1:8" s="2" customFormat="1" ht="16.8" customHeight="1">
      <c r="A43" s="37"/>
      <c r="B43" s="43"/>
      <c r="C43" s="285" t="s">
        <v>104</v>
      </c>
      <c r="D43" s="285" t="s">
        <v>303</v>
      </c>
      <c r="E43" s="16" t="s">
        <v>1</v>
      </c>
      <c r="F43" s="286">
        <v>30.3</v>
      </c>
      <c r="G43" s="37"/>
      <c r="H43" s="43"/>
    </row>
    <row r="44" spans="1:8" s="2" customFormat="1" ht="16.8" customHeight="1">
      <c r="A44" s="37"/>
      <c r="B44" s="43"/>
      <c r="C44" s="287" t="s">
        <v>600</v>
      </c>
      <c r="D44" s="37"/>
      <c r="E44" s="37"/>
      <c r="F44" s="37"/>
      <c r="G44" s="37"/>
      <c r="H44" s="43"/>
    </row>
    <row r="45" spans="1:8" s="2" customFormat="1" ht="12">
      <c r="A45" s="37"/>
      <c r="B45" s="43"/>
      <c r="C45" s="285" t="s">
        <v>299</v>
      </c>
      <c r="D45" s="285" t="s">
        <v>300</v>
      </c>
      <c r="E45" s="16" t="s">
        <v>145</v>
      </c>
      <c r="F45" s="286">
        <v>30.3</v>
      </c>
      <c r="G45" s="37"/>
      <c r="H45" s="43"/>
    </row>
    <row r="46" spans="1:8" s="2" customFormat="1" ht="16.8" customHeight="1">
      <c r="A46" s="37"/>
      <c r="B46" s="43"/>
      <c r="C46" s="285" t="s">
        <v>243</v>
      </c>
      <c r="D46" s="285" t="s">
        <v>244</v>
      </c>
      <c r="E46" s="16" t="s">
        <v>145</v>
      </c>
      <c r="F46" s="286">
        <v>83</v>
      </c>
      <c r="G46" s="37"/>
      <c r="H46" s="43"/>
    </row>
    <row r="47" spans="1:8" s="2" customFormat="1" ht="7.4" customHeight="1">
      <c r="A47" s="37"/>
      <c r="B47" s="170"/>
      <c r="C47" s="171"/>
      <c r="D47" s="171"/>
      <c r="E47" s="171"/>
      <c r="F47" s="171"/>
      <c r="G47" s="171"/>
      <c r="H47" s="43"/>
    </row>
    <row r="48" spans="1:8" s="2" customFormat="1" ht="12">
      <c r="A48" s="37"/>
      <c r="B48" s="37"/>
      <c r="C48" s="37"/>
      <c r="D48" s="37"/>
      <c r="E48" s="37"/>
      <c r="F48" s="37"/>
      <c r="G48" s="37"/>
      <c r="H48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2023-05-18T07:44:46Z</dcterms:created>
  <dcterms:modified xsi:type="dcterms:W3CDTF">2023-05-18T07:44:56Z</dcterms:modified>
  <cp:category/>
  <cp:version/>
  <cp:contentType/>
  <cp:contentStatus/>
</cp:coreProperties>
</file>