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1.1.a - Stavební úpra..." sheetId="2" r:id="rId2"/>
    <sheet name="SO 01.1.b - Stavební úpra..." sheetId="3" r:id="rId3"/>
    <sheet name="SO 01.1.c - Stavební úpra..." sheetId="4" r:id="rId4"/>
    <sheet name="SO 01.1.d - Stavební úpra..." sheetId="5" r:id="rId5"/>
    <sheet name="SO 01.2.a - Zdravotně tec..." sheetId="6" r:id="rId6"/>
    <sheet name="SO 01.2.b - Silnoproudá i..." sheetId="7" r:id="rId7"/>
    <sheet name="SO 01.2.c - Slaboproudá i..." sheetId="8" r:id="rId8"/>
    <sheet name="SO 01 VRN - Vedlejší a os..." sheetId="9" r:id="rId9"/>
    <sheet name="SO 02.1.a - Stavební úpra..." sheetId="10" r:id="rId10"/>
    <sheet name="SO 02.1.b - Stavební úpra..." sheetId="11" r:id="rId11"/>
    <sheet name="SO 02.1.c - Stavební úpra..." sheetId="12" r:id="rId12"/>
    <sheet name="SO 02.1.d - Stavební úpra..." sheetId="13" r:id="rId13"/>
    <sheet name="SO 02.1.e - Výměna střešn..." sheetId="14" r:id="rId14"/>
    <sheet name="SO 02.1.f - Zateplení fas..." sheetId="15" r:id="rId15"/>
    <sheet name="SO 02.2.b - Silnoproudá i..." sheetId="16" r:id="rId16"/>
    <sheet name="SO 02.2.d - Zařízení pro ..." sheetId="17" r:id="rId17"/>
    <sheet name="SO 02 VRN - Vedlejší a os..." sheetId="18" r:id="rId18"/>
    <sheet name="Pokyny pro vyplnění" sheetId="19" r:id="rId19"/>
  </sheets>
  <definedNames>
    <definedName name="_xlnm.Print_Area" localSheetId="0">'Rekapitulace zakázky'!$D$4:$AO$36,'Rekapitulace zakázky'!$C$42:$AQ$78</definedName>
    <definedName name="_xlnm.Print_Titles" localSheetId="0">'Rekapitulace zakázky'!$52:$52</definedName>
    <definedName name="_xlnm._FilterDatabase" localSheetId="1" hidden="1">'SO 01.1.a - Stavební úpra...'!$C$104:$K$356</definedName>
    <definedName name="_xlnm.Print_Area" localSheetId="1">'SO 01.1.a - Stavební úpra...'!$C$4:$J$43,'SO 01.1.a - Stavební úpra...'!$C$49:$J$82,'SO 01.1.a - Stavební úpra...'!$C$88:$K$356</definedName>
    <definedName name="_xlnm.Print_Titles" localSheetId="1">'SO 01.1.a - Stavební úpra...'!$104:$104</definedName>
    <definedName name="_xlnm._FilterDatabase" localSheetId="2" hidden="1">'SO 01.1.b - Stavební úpra...'!$C$108:$K$651</definedName>
    <definedName name="_xlnm.Print_Area" localSheetId="2">'SO 01.1.b - Stavební úpra...'!$C$4:$J$43,'SO 01.1.b - Stavební úpra...'!$C$49:$J$86,'SO 01.1.b - Stavební úpra...'!$C$92:$K$651</definedName>
    <definedName name="_xlnm.Print_Titles" localSheetId="2">'SO 01.1.b - Stavební úpra...'!$108:$108</definedName>
    <definedName name="_xlnm._FilterDatabase" localSheetId="3" hidden="1">'SO 01.1.c - Stavební úpra...'!$C$107:$K$579</definedName>
    <definedName name="_xlnm.Print_Area" localSheetId="3">'SO 01.1.c - Stavební úpra...'!$C$4:$J$43,'SO 01.1.c - Stavební úpra...'!$C$49:$J$85,'SO 01.1.c - Stavební úpra...'!$C$91:$K$579</definedName>
    <definedName name="_xlnm.Print_Titles" localSheetId="3">'SO 01.1.c - Stavební úpra...'!$107:$107</definedName>
    <definedName name="_xlnm._FilterDatabase" localSheetId="4" hidden="1">'SO 01.1.d - Stavební úpra...'!$C$94:$K$184</definedName>
    <definedName name="_xlnm.Print_Area" localSheetId="4">'SO 01.1.d - Stavební úpra...'!$C$4:$J$43,'SO 01.1.d - Stavební úpra...'!$C$49:$J$72,'SO 01.1.d - Stavební úpra...'!$C$78:$K$184</definedName>
    <definedName name="_xlnm.Print_Titles" localSheetId="4">'SO 01.1.d - Stavební úpra...'!$94:$94</definedName>
    <definedName name="_xlnm._FilterDatabase" localSheetId="5" hidden="1">'SO 01.2.a - Zdravotně tec...'!$C$100:$K$382</definedName>
    <definedName name="_xlnm.Print_Area" localSheetId="5">'SO 01.2.a - Zdravotně tec...'!$C$4:$J$43,'SO 01.2.a - Zdravotně tec...'!$C$49:$J$78,'SO 01.2.a - Zdravotně tec...'!$C$84:$K$382</definedName>
    <definedName name="_xlnm.Print_Titles" localSheetId="5">'SO 01.2.a - Zdravotně tec...'!$100:$100</definedName>
    <definedName name="_xlnm._FilterDatabase" localSheetId="6" hidden="1">'SO 01.2.b - Silnoproudá i...'!$C$105:$K$234</definedName>
    <definedName name="_xlnm.Print_Area" localSheetId="6">'SO 01.2.b - Silnoproudá i...'!$C$4:$J$43,'SO 01.2.b - Silnoproudá i...'!$C$49:$J$83,'SO 01.2.b - Silnoproudá i...'!$C$89:$K$234</definedName>
    <definedName name="_xlnm.Print_Titles" localSheetId="6">'SO 01.2.b - Silnoproudá i...'!$105:$105</definedName>
    <definedName name="_xlnm._FilterDatabase" localSheetId="7" hidden="1">'SO 01.2.c - Slaboproudá i...'!$C$102:$K$165</definedName>
    <definedName name="_xlnm.Print_Area" localSheetId="7">'SO 01.2.c - Slaboproudá i...'!$C$4:$J$43,'SO 01.2.c - Slaboproudá i...'!$C$49:$J$80,'SO 01.2.c - Slaboproudá i...'!$C$86:$K$165</definedName>
    <definedName name="_xlnm.Print_Titles" localSheetId="7">'SO 01.2.c - Slaboproudá i...'!$102:$102</definedName>
    <definedName name="_xlnm._FilterDatabase" localSheetId="8" hidden="1">'SO 01 VRN - Vedlejší a os...'!$C$91:$K$111</definedName>
    <definedName name="_xlnm.Print_Area" localSheetId="8">'SO 01 VRN - Vedlejší a os...'!$C$4:$J$41,'SO 01 VRN - Vedlejší a os...'!$C$47:$J$71,'SO 01 VRN - Vedlejší a os...'!$C$77:$K$111</definedName>
    <definedName name="_xlnm.Print_Titles" localSheetId="8">'SO 01 VRN - Vedlejší a os...'!$91:$91</definedName>
    <definedName name="_xlnm._FilterDatabase" localSheetId="9" hidden="1">'SO 02.1.a - Stavební úpra...'!$C$102:$K$432</definedName>
    <definedName name="_xlnm.Print_Area" localSheetId="9">'SO 02.1.a - Stavební úpra...'!$C$4:$J$43,'SO 02.1.a - Stavební úpra...'!$C$49:$J$80,'SO 02.1.a - Stavební úpra...'!$C$86:$K$432</definedName>
    <definedName name="_xlnm.Print_Titles" localSheetId="9">'SO 02.1.a - Stavební úpra...'!$102:$102</definedName>
    <definedName name="_xlnm._FilterDatabase" localSheetId="10" hidden="1">'SO 02.1.b - Stavební úpra...'!$C$98:$K$168</definedName>
    <definedName name="_xlnm.Print_Area" localSheetId="10">'SO 02.1.b - Stavební úpra...'!$C$4:$J$43,'SO 02.1.b - Stavební úpra...'!$C$49:$J$76,'SO 02.1.b - Stavební úpra...'!$C$82:$K$168</definedName>
    <definedName name="_xlnm.Print_Titles" localSheetId="10">'SO 02.1.b - Stavební úpra...'!$98:$98</definedName>
    <definedName name="_xlnm._FilterDatabase" localSheetId="11" hidden="1">'SO 02.1.c - Stavební úpra...'!$C$96:$K$188</definedName>
    <definedName name="_xlnm.Print_Area" localSheetId="11">'SO 02.1.c - Stavební úpra...'!$C$4:$J$43,'SO 02.1.c - Stavební úpra...'!$C$49:$J$74,'SO 02.1.c - Stavební úpra...'!$C$80:$K$188</definedName>
    <definedName name="_xlnm.Print_Titles" localSheetId="11">'SO 02.1.c - Stavební úpra...'!$96:$96</definedName>
    <definedName name="_xlnm._FilterDatabase" localSheetId="12" hidden="1">'SO 02.1.d - Stavební úpra...'!$C$98:$K$168</definedName>
    <definedName name="_xlnm.Print_Area" localSheetId="12">'SO 02.1.d - Stavební úpra...'!$C$4:$J$43,'SO 02.1.d - Stavební úpra...'!$C$49:$J$76,'SO 02.1.d - Stavební úpra...'!$C$82:$K$168</definedName>
    <definedName name="_xlnm.Print_Titles" localSheetId="12">'SO 02.1.d - Stavební úpra...'!$98:$98</definedName>
    <definedName name="_xlnm._FilterDatabase" localSheetId="13" hidden="1">'SO 02.1.e - Výměna střešn...'!$C$101:$K$368</definedName>
    <definedName name="_xlnm.Print_Area" localSheetId="13">'SO 02.1.e - Výměna střešn...'!$C$4:$J$43,'SO 02.1.e - Výměna střešn...'!$C$49:$J$79,'SO 02.1.e - Výměna střešn...'!$C$85:$K$368</definedName>
    <definedName name="_xlnm.Print_Titles" localSheetId="13">'SO 02.1.e - Výměna střešn...'!$101:$101</definedName>
    <definedName name="_xlnm._FilterDatabase" localSheetId="14" hidden="1">'SO 02.1.f - Zateplení fas...'!$C$109:$K$814</definedName>
    <definedName name="_xlnm.Print_Area" localSheetId="14">'SO 02.1.f - Zateplení fas...'!$C$4:$J$43,'SO 02.1.f - Zateplení fas...'!$C$49:$J$87,'SO 02.1.f - Zateplení fas...'!$C$93:$K$814</definedName>
    <definedName name="_xlnm.Print_Titles" localSheetId="14">'SO 02.1.f - Zateplení fas...'!$109:$109</definedName>
    <definedName name="_xlnm._FilterDatabase" localSheetId="15" hidden="1">'SO 02.2.b - Silnoproudá i...'!$C$92:$K$121</definedName>
    <definedName name="_xlnm.Print_Area" localSheetId="15">'SO 02.2.b - Silnoproudá i...'!$C$4:$J$43,'SO 02.2.b - Silnoproudá i...'!$C$49:$J$70,'SO 02.2.b - Silnoproudá i...'!$C$76:$K$121</definedName>
    <definedName name="_xlnm.Print_Titles" localSheetId="15">'SO 02.2.b - Silnoproudá i...'!$92:$92</definedName>
    <definedName name="_xlnm._FilterDatabase" localSheetId="16" hidden="1">'SO 02.2.d - Zařízení pro ...'!$C$97:$K$140</definedName>
    <definedName name="_xlnm.Print_Area" localSheetId="16">'SO 02.2.d - Zařízení pro ...'!$C$4:$J$43,'SO 02.2.d - Zařízení pro ...'!$C$49:$J$75,'SO 02.2.d - Zařízení pro ...'!$C$81:$K$140</definedName>
    <definedName name="_xlnm.Print_Titles" localSheetId="16">'SO 02.2.d - Zařízení pro ...'!$97:$97</definedName>
    <definedName name="_xlnm._FilterDatabase" localSheetId="17" hidden="1">'SO 02 VRN - Vedlejší a os...'!$C$91:$K$111</definedName>
    <definedName name="_xlnm.Print_Area" localSheetId="17">'SO 02 VRN - Vedlejší a os...'!$C$4:$J$41,'SO 02 VRN - Vedlejší a os...'!$C$47:$J$71,'SO 02 VRN - Vedlejší a os...'!$C$77:$K$111</definedName>
    <definedName name="_xlnm.Print_Titles" localSheetId="17">'SO 02 VRN - Vedlejší a os...'!$91:$91</definedName>
  </definedNames>
  <calcPr/>
</workbook>
</file>

<file path=xl/calcChain.xml><?xml version="1.0" encoding="utf-8"?>
<calcChain xmlns="http://schemas.openxmlformats.org/spreadsheetml/2006/main">
  <c i="18" l="1" r="J39"/>
  <c r="J38"/>
  <c i="1" r="AY77"/>
  <c i="18" r="J37"/>
  <c i="1" r="AX77"/>
  <c i="18"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T93"/>
  <c r="T92"/>
  <c r="R95"/>
  <c r="R94"/>
  <c r="R93"/>
  <c r="R92"/>
  <c r="P95"/>
  <c r="P94"/>
  <c r="P93"/>
  <c r="P92"/>
  <c i="1" r="AU77"/>
  <c i="18" r="J89"/>
  <c r="J88"/>
  <c r="F88"/>
  <c r="F86"/>
  <c r="E84"/>
  <c r="J59"/>
  <c r="J58"/>
  <c r="F58"/>
  <c r="F56"/>
  <c r="E54"/>
  <c r="J20"/>
  <c r="E20"/>
  <c r="F89"/>
  <c r="J19"/>
  <c r="J14"/>
  <c r="J86"/>
  <c r="E7"/>
  <c r="E80"/>
  <c i="17" r="J41"/>
  <c r="J40"/>
  <c i="1" r="AY76"/>
  <c i="17" r="J39"/>
  <c i="1" r="AX76"/>
  <c i="17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84"/>
  <c i="16" r="J41"/>
  <c r="J40"/>
  <c i="1" r="AY75"/>
  <c i="16" r="J39"/>
  <c i="1" r="AX75"/>
  <c i="16"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60"/>
  <c r="E7"/>
  <c r="E52"/>
  <c i="15" r="R177"/>
  <c r="J41"/>
  <c r="J40"/>
  <c i="1" r="AY73"/>
  <c i="15" r="J39"/>
  <c i="1" r="AX73"/>
  <c i="15" r="BI813"/>
  <c r="BH813"/>
  <c r="BG813"/>
  <c r="BF813"/>
  <c r="T813"/>
  <c r="T812"/>
  <c r="T811"/>
  <c r="R813"/>
  <c r="R812"/>
  <c r="R811"/>
  <c r="P813"/>
  <c r="P812"/>
  <c r="P811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3"/>
  <c r="BH793"/>
  <c r="BG793"/>
  <c r="BF793"/>
  <c r="T793"/>
  <c r="T792"/>
  <c r="R793"/>
  <c r="R792"/>
  <c r="P793"/>
  <c r="P792"/>
  <c r="BI790"/>
  <c r="BH790"/>
  <c r="BG790"/>
  <c r="BF790"/>
  <c r="T790"/>
  <c r="R790"/>
  <c r="P790"/>
  <c r="BI788"/>
  <c r="BH788"/>
  <c r="BG788"/>
  <c r="BF788"/>
  <c r="T788"/>
  <c r="R788"/>
  <c r="P788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45"/>
  <c r="BH745"/>
  <c r="BG745"/>
  <c r="BF745"/>
  <c r="T745"/>
  <c r="R745"/>
  <c r="P745"/>
  <c r="BI744"/>
  <c r="BH744"/>
  <c r="BG744"/>
  <c r="BF744"/>
  <c r="T744"/>
  <c r="R744"/>
  <c r="P744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3"/>
  <c r="BH683"/>
  <c r="BG683"/>
  <c r="BF683"/>
  <c r="T683"/>
  <c r="R683"/>
  <c r="P683"/>
  <c r="BI681"/>
  <c r="BH681"/>
  <c r="BG681"/>
  <c r="BF681"/>
  <c r="T681"/>
  <c r="T680"/>
  <c r="R681"/>
  <c r="R680"/>
  <c r="P681"/>
  <c r="P680"/>
  <c r="BI679"/>
  <c r="BH679"/>
  <c r="BG679"/>
  <c r="BF679"/>
  <c r="T679"/>
  <c r="T678"/>
  <c r="R679"/>
  <c r="R678"/>
  <c r="P679"/>
  <c r="P678"/>
  <c r="BI676"/>
  <c r="BH676"/>
  <c r="BG676"/>
  <c r="BF676"/>
  <c r="T676"/>
  <c r="R676"/>
  <c r="P676"/>
  <c r="BI674"/>
  <c r="BH674"/>
  <c r="BG674"/>
  <c r="BF674"/>
  <c r="T674"/>
  <c r="R674"/>
  <c r="P674"/>
  <c r="BI666"/>
  <c r="BH666"/>
  <c r="BG666"/>
  <c r="BF666"/>
  <c r="T666"/>
  <c r="R666"/>
  <c r="P666"/>
  <c r="BI664"/>
  <c r="BH664"/>
  <c r="BG664"/>
  <c r="BF664"/>
  <c r="T664"/>
  <c r="R664"/>
  <c r="P664"/>
  <c r="BI661"/>
  <c r="BH661"/>
  <c r="BG661"/>
  <c r="BF661"/>
  <c r="T661"/>
  <c r="R661"/>
  <c r="P661"/>
  <c r="BI659"/>
  <c r="BH659"/>
  <c r="BG659"/>
  <c r="BF659"/>
  <c r="T659"/>
  <c r="R659"/>
  <c r="P659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01"/>
  <c r="BH601"/>
  <c r="BG601"/>
  <c r="BF601"/>
  <c r="T601"/>
  <c r="R601"/>
  <c r="P601"/>
  <c r="BI596"/>
  <c r="BH596"/>
  <c r="BG596"/>
  <c r="BF596"/>
  <c r="T596"/>
  <c r="R596"/>
  <c r="P596"/>
  <c r="BI593"/>
  <c r="BH593"/>
  <c r="BG593"/>
  <c r="BF593"/>
  <c r="T593"/>
  <c r="R593"/>
  <c r="P593"/>
  <c r="BI587"/>
  <c r="BH587"/>
  <c r="BG587"/>
  <c r="BF587"/>
  <c r="T587"/>
  <c r="R587"/>
  <c r="P587"/>
  <c r="BI579"/>
  <c r="BH579"/>
  <c r="BG579"/>
  <c r="BF579"/>
  <c r="T579"/>
  <c r="R579"/>
  <c r="P579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4"/>
  <c r="BH524"/>
  <c r="BG524"/>
  <c r="BF524"/>
  <c r="T524"/>
  <c r="R524"/>
  <c r="P524"/>
  <c r="BI521"/>
  <c r="BH521"/>
  <c r="BG521"/>
  <c r="BF521"/>
  <c r="T521"/>
  <c r="R521"/>
  <c r="P521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76"/>
  <c r="BH476"/>
  <c r="BG476"/>
  <c r="BF476"/>
  <c r="T476"/>
  <c r="R476"/>
  <c r="P476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25"/>
  <c r="BH425"/>
  <c r="BG425"/>
  <c r="BF425"/>
  <c r="T425"/>
  <c r="R425"/>
  <c r="P425"/>
  <c r="BI422"/>
  <c r="BH422"/>
  <c r="BG422"/>
  <c r="BF422"/>
  <c r="T422"/>
  <c r="R422"/>
  <c r="P422"/>
  <c r="BI414"/>
  <c r="BH414"/>
  <c r="BG414"/>
  <c r="BF414"/>
  <c r="T414"/>
  <c r="R414"/>
  <c r="P414"/>
  <c r="BI394"/>
  <c r="BH394"/>
  <c r="BG394"/>
  <c r="BF394"/>
  <c r="T394"/>
  <c r="R394"/>
  <c r="P394"/>
  <c r="BI373"/>
  <c r="BH373"/>
  <c r="BG373"/>
  <c r="BF373"/>
  <c r="T373"/>
  <c r="R373"/>
  <c r="P373"/>
  <c r="BI352"/>
  <c r="BH352"/>
  <c r="BG352"/>
  <c r="BF352"/>
  <c r="T352"/>
  <c r="R352"/>
  <c r="P352"/>
  <c r="BI329"/>
  <c r="BH329"/>
  <c r="BG329"/>
  <c r="BF329"/>
  <c r="T329"/>
  <c r="R329"/>
  <c r="P329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75"/>
  <c r="BH275"/>
  <c r="BG275"/>
  <c r="BF275"/>
  <c r="T275"/>
  <c r="R275"/>
  <c r="P275"/>
  <c r="BI254"/>
  <c r="BH254"/>
  <c r="BG254"/>
  <c r="BF254"/>
  <c r="T254"/>
  <c r="R254"/>
  <c r="P25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J107"/>
  <c r="J106"/>
  <c r="F106"/>
  <c r="F104"/>
  <c r="E102"/>
  <c r="J63"/>
  <c r="J62"/>
  <c r="F62"/>
  <c r="F60"/>
  <c r="E58"/>
  <c r="J22"/>
  <c r="E22"/>
  <c r="F63"/>
  <c r="J21"/>
  <c r="J16"/>
  <c r="J104"/>
  <c r="E7"/>
  <c r="E52"/>
  <c i="14" r="J41"/>
  <c r="J40"/>
  <c i="1" r="AY72"/>
  <c i="14" r="J39"/>
  <c i="1" r="AX72"/>
  <c i="14"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J99"/>
  <c r="J98"/>
  <c r="F98"/>
  <c r="F96"/>
  <c r="E94"/>
  <c r="J63"/>
  <c r="J62"/>
  <c r="F62"/>
  <c r="F60"/>
  <c r="E58"/>
  <c r="J22"/>
  <c r="E22"/>
  <c r="F63"/>
  <c r="J21"/>
  <c r="J16"/>
  <c r="J96"/>
  <c r="E7"/>
  <c r="E52"/>
  <c i="13" r="J41"/>
  <c r="J40"/>
  <c i="1" r="AY71"/>
  <c i="13" r="J39"/>
  <c i="1" r="AX71"/>
  <c i="13"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T111"/>
  <c r="R112"/>
  <c r="R111"/>
  <c r="P112"/>
  <c r="P111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12" r="J41"/>
  <c r="J40"/>
  <c i="1" r="AY70"/>
  <c i="12" r="J39"/>
  <c i="1" r="AX70"/>
  <c i="12"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11" r="J41"/>
  <c r="J40"/>
  <c i="1" r="AY69"/>
  <c i="11" r="J39"/>
  <c i="1" r="AX69"/>
  <c i="11"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52"/>
  <c i="10" r="J41"/>
  <c r="J40"/>
  <c i="1" r="AY68"/>
  <c i="10" r="J39"/>
  <c i="1" r="AX68"/>
  <c i="10"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T360"/>
  <c r="R361"/>
  <c r="R360"/>
  <c r="P361"/>
  <c r="P360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28"/>
  <c r="BH228"/>
  <c r="BG228"/>
  <c r="BF228"/>
  <c r="T228"/>
  <c r="R228"/>
  <c r="P228"/>
  <c r="BI204"/>
  <c r="BH204"/>
  <c r="BG204"/>
  <c r="BF204"/>
  <c r="T204"/>
  <c r="R204"/>
  <c r="P204"/>
  <c r="BI202"/>
  <c r="BH202"/>
  <c r="BG202"/>
  <c r="BF202"/>
  <c r="T202"/>
  <c r="R202"/>
  <c r="P202"/>
  <c r="BI178"/>
  <c r="BH178"/>
  <c r="BG178"/>
  <c r="BF178"/>
  <c r="T178"/>
  <c r="R178"/>
  <c r="P17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97"/>
  <c r="E7"/>
  <c r="E52"/>
  <c i="9" r="J39"/>
  <c r="J38"/>
  <c i="1" r="AY65"/>
  <c i="9" r="J37"/>
  <c i="1" r="AX65"/>
  <c i="9"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T93"/>
  <c r="T92"/>
  <c r="R95"/>
  <c r="R94"/>
  <c r="R93"/>
  <c r="R92"/>
  <c r="P95"/>
  <c r="P94"/>
  <c r="P93"/>
  <c r="P92"/>
  <c i="1" r="AU65"/>
  <c i="9" r="J89"/>
  <c r="J88"/>
  <c r="F88"/>
  <c r="F86"/>
  <c r="E84"/>
  <c r="J59"/>
  <c r="J58"/>
  <c r="F58"/>
  <c r="F56"/>
  <c r="E54"/>
  <c r="J20"/>
  <c r="E20"/>
  <c r="F59"/>
  <c r="J19"/>
  <c r="J14"/>
  <c r="J86"/>
  <c r="E7"/>
  <c r="E50"/>
  <c i="8" r="J41"/>
  <c r="J40"/>
  <c i="1" r="AY64"/>
  <c i="8" r="J39"/>
  <c i="1" r="AX64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97"/>
  <c r="E7"/>
  <c r="E89"/>
  <c i="7" r="J41"/>
  <c r="J40"/>
  <c i="1" r="AY63"/>
  <c i="7" r="J39"/>
  <c i="1" r="AX63"/>
  <c i="7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T227"/>
  <c r="R228"/>
  <c r="R227"/>
  <c r="P228"/>
  <c r="P227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J102"/>
  <c r="F102"/>
  <c r="F100"/>
  <c r="E98"/>
  <c r="J63"/>
  <c r="J62"/>
  <c r="F62"/>
  <c r="F60"/>
  <c r="E58"/>
  <c r="J22"/>
  <c r="E22"/>
  <c r="F63"/>
  <c r="J21"/>
  <c r="J16"/>
  <c r="J60"/>
  <c r="E7"/>
  <c r="E92"/>
  <c i="6" r="J41"/>
  <c r="J40"/>
  <c i="1" r="AY62"/>
  <c i="6" r="J39"/>
  <c i="1" r="AX62"/>
  <c i="6"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60"/>
  <c r="E7"/>
  <c r="E87"/>
  <c i="5" r="J41"/>
  <c r="J40"/>
  <c i="1" r="AY60"/>
  <c i="5" r="J39"/>
  <c i="1" r="AX60"/>
  <c i="5" r="BI182"/>
  <c r="BH182"/>
  <c r="BG182"/>
  <c r="BF182"/>
  <c r="T182"/>
  <c r="R182"/>
  <c r="P182"/>
  <c r="BI172"/>
  <c r="BH172"/>
  <c r="BG172"/>
  <c r="BF172"/>
  <c r="T172"/>
  <c r="R172"/>
  <c r="P172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63"/>
  <c r="J62"/>
  <c r="F62"/>
  <c r="F60"/>
  <c r="E58"/>
  <c r="J22"/>
  <c r="E22"/>
  <c r="F63"/>
  <c r="J21"/>
  <c r="J16"/>
  <c r="J60"/>
  <c r="E7"/>
  <c r="E52"/>
  <c i="4" r="J41"/>
  <c r="J40"/>
  <c i="1" r="AY59"/>
  <c i="4" r="J39"/>
  <c i="1" r="AX59"/>
  <c i="4"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T355"/>
  <c r="R356"/>
  <c r="R355"/>
  <c r="P356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T338"/>
  <c r="R339"/>
  <c r="R338"/>
  <c r="P339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08"/>
  <c r="BH308"/>
  <c r="BG308"/>
  <c r="BF308"/>
  <c r="T308"/>
  <c r="R308"/>
  <c r="P308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11"/>
  <c r="BH211"/>
  <c r="BG211"/>
  <c r="BF211"/>
  <c r="T211"/>
  <c r="R211"/>
  <c r="P21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4"/>
  <c r="BH114"/>
  <c r="BG114"/>
  <c r="BF114"/>
  <c r="T114"/>
  <c r="R114"/>
  <c r="P114"/>
  <c r="BI111"/>
  <c r="BH111"/>
  <c r="BG111"/>
  <c r="BF111"/>
  <c r="T111"/>
  <c r="R111"/>
  <c r="P111"/>
  <c r="J105"/>
  <c r="J104"/>
  <c r="F104"/>
  <c r="F102"/>
  <c r="E100"/>
  <c r="J63"/>
  <c r="J62"/>
  <c r="F62"/>
  <c r="F60"/>
  <c r="E58"/>
  <c r="J22"/>
  <c r="E22"/>
  <c r="F63"/>
  <c r="J21"/>
  <c r="J16"/>
  <c r="J102"/>
  <c r="E7"/>
  <c r="E52"/>
  <c i="3" r="J41"/>
  <c r="J40"/>
  <c i="1" r="AY58"/>
  <c i="3" r="J39"/>
  <c i="1" r="AX58"/>
  <c i="3" r="BI650"/>
  <c r="BH650"/>
  <c r="BG650"/>
  <c r="BF650"/>
  <c r="T650"/>
  <c r="R650"/>
  <c r="P650"/>
  <c r="BI640"/>
  <c r="BH640"/>
  <c r="BG640"/>
  <c r="BF640"/>
  <c r="T640"/>
  <c r="R640"/>
  <c r="P640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1"/>
  <c r="BH571"/>
  <c r="BG571"/>
  <c r="BF571"/>
  <c r="T571"/>
  <c r="R571"/>
  <c r="P571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1"/>
  <c r="BH411"/>
  <c r="BG411"/>
  <c r="BF411"/>
  <c r="T411"/>
  <c r="R411"/>
  <c r="P411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J106"/>
  <c r="J105"/>
  <c r="F105"/>
  <c r="F103"/>
  <c r="E101"/>
  <c r="J63"/>
  <c r="J62"/>
  <c r="F62"/>
  <c r="F60"/>
  <c r="E58"/>
  <c r="J22"/>
  <c r="E22"/>
  <c r="F106"/>
  <c r="J21"/>
  <c r="J16"/>
  <c r="J60"/>
  <c r="E7"/>
  <c r="E52"/>
  <c i="2" r="J41"/>
  <c r="J40"/>
  <c i="1" r="AY57"/>
  <c i="2" r="J39"/>
  <c i="1" r="AX57"/>
  <c i="2"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1"/>
  <c r="BH111"/>
  <c r="BG111"/>
  <c r="BF111"/>
  <c r="T111"/>
  <c r="R111"/>
  <c r="P111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63"/>
  <c r="J21"/>
  <c r="J16"/>
  <c r="J60"/>
  <c r="E7"/>
  <c r="E91"/>
  <c i="1" r="L50"/>
  <c r="AM50"/>
  <c r="AM49"/>
  <c r="L49"/>
  <c r="AM47"/>
  <c r="L47"/>
  <c r="L45"/>
  <c r="L44"/>
  <c i="2" r="J350"/>
  <c r="J323"/>
  <c r="BK309"/>
  <c r="J286"/>
  <c r="BK252"/>
  <c r="J132"/>
  <c r="BK337"/>
  <c r="BK316"/>
  <c r="BK294"/>
  <c r="J266"/>
  <c r="BK238"/>
  <c r="J172"/>
  <c r="J289"/>
  <c r="BK246"/>
  <c r="J174"/>
  <c r="J129"/>
  <c r="J269"/>
  <c r="BK232"/>
  <c r="BK144"/>
  <c r="BK339"/>
  <c r="J204"/>
  <c r="J255"/>
  <c r="J217"/>
  <c r="BK156"/>
  <c r="J237"/>
  <c r="BK188"/>
  <c r="J123"/>
  <c r="BK108"/>
  <c i="3" r="J437"/>
  <c r="BK373"/>
  <c r="J327"/>
  <c r="BK257"/>
  <c r="BK138"/>
  <c r="J528"/>
  <c r="J434"/>
  <c r="BK393"/>
  <c r="BK334"/>
  <c r="J156"/>
  <c r="J565"/>
  <c r="BK487"/>
  <c r="J431"/>
  <c r="BK387"/>
  <c r="J359"/>
  <c r="J248"/>
  <c r="J153"/>
  <c r="J604"/>
  <c r="BK513"/>
  <c r="J459"/>
  <c r="J411"/>
  <c r="BK353"/>
  <c r="BK259"/>
  <c r="BK129"/>
  <c r="J546"/>
  <c r="BK526"/>
  <c r="BK496"/>
  <c r="J465"/>
  <c r="J407"/>
  <c r="BK359"/>
  <c r="J298"/>
  <c r="J174"/>
  <c r="J120"/>
  <c r="BK596"/>
  <c r="BK543"/>
  <c r="J432"/>
  <c r="J371"/>
  <c r="J334"/>
  <c r="J259"/>
  <c r="BK241"/>
  <c r="J138"/>
  <c r="BK531"/>
  <c r="BK471"/>
  <c r="BK411"/>
  <c r="J351"/>
  <c r="BK135"/>
  <c r="BK630"/>
  <c r="BK456"/>
  <c r="BK437"/>
  <c r="J393"/>
  <c r="J168"/>
  <c i="4" r="J545"/>
  <c r="J496"/>
  <c r="J449"/>
  <c r="BK390"/>
  <c r="BK284"/>
  <c r="J568"/>
  <c r="J528"/>
  <c r="J442"/>
  <c r="BK402"/>
  <c r="J335"/>
  <c r="BK269"/>
  <c r="BK563"/>
  <c r="BK442"/>
  <c r="BK397"/>
  <c r="BK281"/>
  <c r="J578"/>
  <c r="J423"/>
  <c r="J351"/>
  <c r="J530"/>
  <c r="BK498"/>
  <c r="J428"/>
  <c r="J413"/>
  <c r="J248"/>
  <c r="BK141"/>
  <c r="J534"/>
  <c r="J444"/>
  <c r="BK408"/>
  <c r="BK339"/>
  <c r="BK248"/>
  <c r="BK149"/>
  <c r="BK578"/>
  <c r="BK491"/>
  <c r="BK394"/>
  <c r="J281"/>
  <c r="J155"/>
  <c r="BK488"/>
  <c r="J348"/>
  <c r="J284"/>
  <c r="J171"/>
  <c r="J125"/>
  <c i="5" r="J126"/>
  <c r="BK164"/>
  <c r="J117"/>
  <c r="BK123"/>
  <c r="J182"/>
  <c r="J151"/>
  <c i="6" r="BK350"/>
  <c r="BK252"/>
  <c r="J198"/>
  <c r="J153"/>
  <c r="J379"/>
  <c r="J354"/>
  <c r="BK317"/>
  <c r="J204"/>
  <c r="BK113"/>
  <c r="BK328"/>
  <c r="J296"/>
  <c r="J169"/>
  <c r="J364"/>
  <c r="BK272"/>
  <c r="BK217"/>
  <c r="BK138"/>
  <c r="J344"/>
  <c r="J268"/>
  <c r="J232"/>
  <c r="BK109"/>
  <c r="J270"/>
  <c r="J220"/>
  <c r="J118"/>
  <c r="J358"/>
  <c r="BK340"/>
  <c r="BK261"/>
  <c r="J160"/>
  <c r="BK111"/>
  <c r="BK362"/>
  <c r="BK309"/>
  <c r="BK243"/>
  <c r="BK201"/>
  <c r="J120"/>
  <c i="7" r="BK212"/>
  <c r="BK199"/>
  <c r="BK169"/>
  <c r="J134"/>
  <c r="J220"/>
  <c r="BK190"/>
  <c r="BK226"/>
  <c r="J217"/>
  <c r="J186"/>
  <c r="BK183"/>
  <c r="BK182"/>
  <c r="BK179"/>
  <c r="BK176"/>
  <c r="BK170"/>
  <c r="J169"/>
  <c r="BK161"/>
  <c r="J156"/>
  <c r="BK151"/>
  <c r="BK146"/>
  <c r="BK133"/>
  <c r="BK131"/>
  <c r="BK207"/>
  <c r="BK189"/>
  <c r="BK150"/>
  <c r="BK123"/>
  <c r="J176"/>
  <c r="BK166"/>
  <c r="J130"/>
  <c r="BK232"/>
  <c r="BK217"/>
  <c r="BK208"/>
  <c r="BK157"/>
  <c r="J121"/>
  <c r="BK186"/>
  <c r="J172"/>
  <c r="BK160"/>
  <c r="BK129"/>
  <c r="BK110"/>
  <c r="J210"/>
  <c r="J177"/>
  <c r="J147"/>
  <c r="BK120"/>
  <c i="8" r="BK148"/>
  <c r="J109"/>
  <c r="J156"/>
  <c r="BK124"/>
  <c r="BK150"/>
  <c r="J117"/>
  <c r="BK152"/>
  <c r="J131"/>
  <c r="BK110"/>
  <c r="J164"/>
  <c r="J162"/>
  <c r="J135"/>
  <c r="J108"/>
  <c r="BK138"/>
  <c r="J106"/>
  <c i="9" r="J95"/>
  <c i="10" r="BK228"/>
  <c r="BK113"/>
  <c r="J339"/>
  <c r="J256"/>
  <c r="BK368"/>
  <c r="J259"/>
  <c r="J134"/>
  <c r="J386"/>
  <c r="BK328"/>
  <c r="BK256"/>
  <c r="BK128"/>
  <c r="BK365"/>
  <c r="BK262"/>
  <c r="J378"/>
  <c r="J272"/>
  <c r="J106"/>
  <c r="BK389"/>
  <c r="J354"/>
  <c r="J141"/>
  <c r="BK361"/>
  <c r="J228"/>
  <c r="J109"/>
  <c i="11" r="BK164"/>
  <c r="BK161"/>
  <c r="J164"/>
  <c r="J158"/>
  <c r="J111"/>
  <c r="J161"/>
  <c i="12" r="J164"/>
  <c r="BK141"/>
  <c r="BK117"/>
  <c r="BK152"/>
  <c r="J104"/>
  <c r="J141"/>
  <c r="J167"/>
  <c r="BK102"/>
  <c i="13" r="BK151"/>
  <c r="BK119"/>
  <c r="BK112"/>
  <c r="J144"/>
  <c r="BK161"/>
  <c r="BK105"/>
  <c r="J139"/>
  <c i="14" r="BK318"/>
  <c r="BK228"/>
  <c r="BK151"/>
  <c r="J365"/>
  <c r="BK284"/>
  <c r="BK215"/>
  <c r="J358"/>
  <c r="BK271"/>
  <c r="BK141"/>
  <c r="BK336"/>
  <c r="J240"/>
  <c r="J184"/>
  <c r="J367"/>
  <c r="J300"/>
  <c r="BK265"/>
  <c r="J185"/>
  <c r="J118"/>
  <c r="BK252"/>
  <c r="J207"/>
  <c r="BK360"/>
  <c r="J320"/>
  <c r="BK257"/>
  <c r="J209"/>
  <c r="BK184"/>
  <c r="BK143"/>
  <c i="15" r="J776"/>
  <c r="BK703"/>
  <c r="BK643"/>
  <c r="J524"/>
  <c r="BK352"/>
  <c r="BK136"/>
  <c r="J788"/>
  <c r="BK732"/>
  <c r="BK520"/>
  <c r="BK198"/>
  <c r="BK793"/>
  <c r="BK694"/>
  <c r="BK549"/>
  <c r="BK414"/>
  <c r="J149"/>
  <c r="BK742"/>
  <c r="J688"/>
  <c r="J627"/>
  <c r="J521"/>
  <c r="BK300"/>
  <c r="J782"/>
  <c r="J726"/>
  <c r="J631"/>
  <c r="BK452"/>
  <c r="BK174"/>
  <c r="J787"/>
  <c r="BK728"/>
  <c r="J640"/>
  <c r="BK524"/>
  <c r="J394"/>
  <c r="J174"/>
  <c r="J113"/>
  <c r="BK730"/>
  <c r="J308"/>
  <c r="BK153"/>
  <c r="J813"/>
  <c r="BK790"/>
  <c r="J727"/>
  <c r="BK593"/>
  <c r="J520"/>
  <c r="BK308"/>
  <c r="J161"/>
  <c i="16" r="J111"/>
  <c r="BK103"/>
  <c r="BK97"/>
  <c r="BK121"/>
  <c r="J101"/>
  <c i="17" r="BK130"/>
  <c r="BK102"/>
  <c r="J127"/>
  <c r="J104"/>
  <c r="J107"/>
  <c r="J130"/>
  <c r="BK106"/>
  <c r="BK132"/>
  <c r="BK123"/>
  <c r="J118"/>
  <c i="18" r="J110"/>
  <c r="BK104"/>
  <c i="2" r="BK350"/>
  <c r="J337"/>
  <c r="J316"/>
  <c r="J280"/>
  <c r="BK240"/>
  <c r="BK153"/>
  <c r="BK335"/>
  <c r="J314"/>
  <c r="J283"/>
  <c r="J240"/>
  <c r="J170"/>
  <c r="BK283"/>
  <c r="J228"/>
  <c r="BK177"/>
  <c r="J153"/>
  <c r="BK272"/>
  <c r="J224"/>
  <c r="J156"/>
  <c r="BK235"/>
  <c r="BK167"/>
  <c r="J257"/>
  <c r="BK208"/>
  <c r="BK147"/>
  <c r="J208"/>
  <c r="J135"/>
  <c r="J182"/>
  <c i="3" r="J563"/>
  <c r="J477"/>
  <c r="J357"/>
  <c r="J274"/>
  <c r="J210"/>
  <c r="BK551"/>
  <c r="BK444"/>
  <c r="J354"/>
  <c r="BK327"/>
  <c r="J141"/>
  <c r="BK604"/>
  <c r="BK528"/>
  <c r="BK440"/>
  <c r="BK364"/>
  <c r="J271"/>
  <c r="BK163"/>
  <c r="J601"/>
  <c r="BK502"/>
  <c r="BK426"/>
  <c r="BK385"/>
  <c r="BK320"/>
  <c r="J291"/>
  <c r="J135"/>
  <c r="J551"/>
  <c r="J531"/>
  <c r="J499"/>
  <c r="BK432"/>
  <c r="J396"/>
  <c r="J348"/>
  <c r="J268"/>
  <c r="J171"/>
  <c r="J628"/>
  <c r="J584"/>
  <c r="BK549"/>
  <c r="J428"/>
  <c r="J380"/>
  <c r="BK354"/>
  <c r="J277"/>
  <c r="BK246"/>
  <c r="J596"/>
  <c r="J511"/>
  <c r="J426"/>
  <c r="BK405"/>
  <c r="J304"/>
  <c r="J118"/>
  <c r="BK607"/>
  <c r="J537"/>
  <c r="BK482"/>
  <c r="BK423"/>
  <c r="BK253"/>
  <c r="BK115"/>
  <c i="4" r="J540"/>
  <c r="J500"/>
  <c r="BK459"/>
  <c r="J397"/>
  <c r="J363"/>
  <c r="J141"/>
  <c r="BK540"/>
  <c r="BK500"/>
  <c r="BK428"/>
  <c r="BK403"/>
  <c r="J325"/>
  <c r="BK155"/>
  <c r="BK530"/>
  <c r="J417"/>
  <c r="J259"/>
  <c r="J162"/>
  <c r="BK537"/>
  <c r="J420"/>
  <c r="BK568"/>
  <c r="J514"/>
  <c r="BK451"/>
  <c r="BK348"/>
  <c r="J114"/>
  <c r="J516"/>
  <c r="J430"/>
  <c r="J403"/>
  <c r="BK366"/>
  <c r="BK262"/>
  <c r="J174"/>
  <c r="J555"/>
  <c r="BK477"/>
  <c r="J406"/>
  <c r="J339"/>
  <c r="J262"/>
  <c r="J111"/>
  <c r="BK353"/>
  <c r="J290"/>
  <c r="BK162"/>
  <c i="5" r="J123"/>
  <c r="J106"/>
  <c r="BK159"/>
  <c r="J159"/>
  <c r="BK142"/>
  <c r="J134"/>
  <c r="J119"/>
  <c i="6" r="J334"/>
  <c r="BK265"/>
  <c r="J210"/>
  <c r="BK130"/>
  <c r="J356"/>
  <c r="BK296"/>
  <c r="J186"/>
  <c r="J115"/>
  <c r="BK344"/>
  <c r="BK285"/>
  <c r="BK186"/>
  <c r="J353"/>
  <c r="BK278"/>
  <c r="J229"/>
  <c r="BK183"/>
  <c r="J376"/>
  <c r="BK334"/>
  <c r="BK312"/>
  <c r="J263"/>
  <c r="BK174"/>
  <c r="J352"/>
  <c r="BK255"/>
  <c r="BK229"/>
  <c r="J145"/>
  <c r="J371"/>
  <c r="BK337"/>
  <c r="J299"/>
  <c r="BK180"/>
  <c r="J113"/>
  <c r="BK366"/>
  <c r="BK320"/>
  <c r="BK212"/>
  <c r="BK126"/>
  <c i="7" r="BK210"/>
  <c r="J197"/>
  <c r="J158"/>
  <c r="BK141"/>
  <c r="J111"/>
  <c r="BK197"/>
  <c r="BK172"/>
  <c r="J112"/>
  <c r="J212"/>
  <c r="J122"/>
  <c r="BK211"/>
  <c r="J192"/>
  <c r="J159"/>
  <c r="J113"/>
  <c r="BK174"/>
  <c r="J136"/>
  <c r="BK118"/>
  <c r="BK221"/>
  <c r="J188"/>
  <c r="BK142"/>
  <c r="BK230"/>
  <c r="J184"/>
  <c r="BK167"/>
  <c r="BK138"/>
  <c r="J127"/>
  <c r="J231"/>
  <c r="BK202"/>
  <c r="J161"/>
  <c r="J154"/>
  <c r="J128"/>
  <c i="8" r="J150"/>
  <c r="BK165"/>
  <c r="J152"/>
  <c r="BK113"/>
  <c r="J141"/>
  <c r="J115"/>
  <c r="BK149"/>
  <c r="BK122"/>
  <c r="J128"/>
  <c r="BK115"/>
  <c r="J124"/>
  <c r="J143"/>
  <c r="BK118"/>
  <c r="J127"/>
  <c i="9" r="BK101"/>
  <c r="J36"/>
  <c i="10" r="BK301"/>
  <c r="BK409"/>
  <c r="BK279"/>
  <c r="BK141"/>
  <c r="J389"/>
  <c r="BK347"/>
  <c r="BK282"/>
  <c r="BK106"/>
  <c r="BK294"/>
  <c r="J333"/>
  <c r="J178"/>
  <c r="J427"/>
  <c r="J365"/>
  <c r="BK272"/>
  <c r="J370"/>
  <c r="BK150"/>
  <c r="J128"/>
  <c i="11" r="J167"/>
  <c r="BK134"/>
  <c r="BK143"/>
  <c r="BK140"/>
  <c r="J143"/>
  <c r="BK105"/>
  <c i="12" r="BK184"/>
  <c r="BK109"/>
  <c r="J133"/>
  <c r="BK154"/>
  <c r="BK164"/>
  <c r="BK178"/>
  <c r="J100"/>
  <c r="J112"/>
  <c i="13" r="BK159"/>
  <c r="J128"/>
  <c r="J157"/>
  <c r="J151"/>
  <c r="J130"/>
  <c r="J137"/>
  <c r="J159"/>
  <c r="BK164"/>
  <c i="14" r="BK299"/>
  <c r="J234"/>
  <c r="J170"/>
  <c r="BK118"/>
  <c r="BK311"/>
  <c r="BK260"/>
  <c r="BK194"/>
  <c r="J334"/>
  <c r="J231"/>
  <c r="BK126"/>
  <c r="BK308"/>
  <c r="BK245"/>
  <c r="BK191"/>
  <c r="BK354"/>
  <c r="BK294"/>
  <c r="J199"/>
  <c r="J136"/>
  <c r="J295"/>
  <c r="BK238"/>
  <c r="BK367"/>
  <c r="J354"/>
  <c r="BK298"/>
  <c r="J215"/>
  <c r="BK223"/>
  <c r="J145"/>
  <c i="15" r="BK800"/>
  <c r="J728"/>
  <c r="BK596"/>
  <c r="J505"/>
  <c r="J300"/>
  <c r="BK171"/>
  <c r="J800"/>
  <c r="J729"/>
  <c r="J547"/>
  <c r="J153"/>
  <c r="BK785"/>
  <c r="BK739"/>
  <c r="BK691"/>
  <c r="J601"/>
  <c r="BK517"/>
  <c r="BK212"/>
  <c r="J793"/>
  <c r="BK727"/>
  <c r="J661"/>
  <c r="J544"/>
  <c r="J425"/>
  <c r="BK254"/>
  <c r="J804"/>
  <c r="J734"/>
  <c r="BK661"/>
  <c r="J562"/>
  <c r="BK425"/>
  <c r="BK119"/>
  <c r="J731"/>
  <c r="J659"/>
  <c r="J534"/>
  <c r="J303"/>
  <c r="J141"/>
  <c r="BK773"/>
  <c r="BK714"/>
  <c r="J568"/>
  <c r="BK508"/>
  <c r="BK161"/>
  <c r="J808"/>
  <c r="BK788"/>
  <c r="J651"/>
  <c r="BK521"/>
  <c r="BK329"/>
  <c r="J210"/>
  <c r="J124"/>
  <c i="16" r="J105"/>
  <c r="BK115"/>
  <c r="J115"/>
  <c r="BK113"/>
  <c r="J107"/>
  <c i="17" r="BK138"/>
  <c r="BK116"/>
  <c r="BK129"/>
  <c r="J117"/>
  <c r="BK131"/>
  <c r="J105"/>
  <c r="BK126"/>
  <c r="BK104"/>
  <c r="BK118"/>
  <c r="BK122"/>
  <c r="BK107"/>
  <c i="18" r="J95"/>
  <c r="BK95"/>
  <c i="2" r="BK348"/>
  <c r="J335"/>
  <c r="J311"/>
  <c r="BK277"/>
  <c r="BK228"/>
  <c r="BK129"/>
  <c r="J333"/>
  <c r="BK311"/>
  <c r="BK289"/>
  <c r="J252"/>
  <c r="J238"/>
  <c r="J120"/>
  <c r="BK257"/>
  <c r="BK217"/>
  <c r="BK170"/>
  <c r="BK318"/>
  <c r="BK263"/>
  <c r="J231"/>
  <c r="J161"/>
  <c i="1" r="AS61"/>
  <c i="2" r="J243"/>
  <c r="BK204"/>
  <c r="BK161"/>
  <c r="BK123"/>
  <c r="BK179"/>
  <c r="BK111"/>
  <c r="BK120"/>
  <c i="3" r="BK492"/>
  <c r="J416"/>
  <c r="BK271"/>
  <c r="J149"/>
  <c r="BK593"/>
  <c r="J471"/>
  <c r="J398"/>
  <c r="BK351"/>
  <c r="BK298"/>
  <c r="J122"/>
  <c r="BK584"/>
  <c r="BK511"/>
  <c r="BK447"/>
  <c r="J401"/>
  <c r="BK280"/>
  <c r="BK207"/>
  <c r="J615"/>
  <c r="J509"/>
  <c r="J450"/>
  <c r="J373"/>
  <c r="J280"/>
  <c r="BK210"/>
  <c r="BK601"/>
  <c r="J554"/>
  <c r="J543"/>
  <c r="BK519"/>
  <c r="BK489"/>
  <c r="BK417"/>
  <c r="BK330"/>
  <c r="BK205"/>
  <c r="BK149"/>
  <c r="J591"/>
  <c r="BK561"/>
  <c r="J521"/>
  <c r="BK416"/>
  <c r="J364"/>
  <c r="BK304"/>
  <c r="J214"/>
  <c r="J112"/>
  <c r="BK556"/>
  <c r="BK507"/>
  <c r="J440"/>
  <c r="BK383"/>
  <c r="J296"/>
  <c r="J650"/>
  <c r="J593"/>
  <c r="BK505"/>
  <c r="BK450"/>
  <c r="J390"/>
  <c r="J205"/>
  <c i="4" r="J553"/>
  <c r="BK522"/>
  <c r="BK475"/>
  <c r="BK406"/>
  <c r="BK388"/>
  <c r="BK343"/>
  <c r="J123"/>
  <c r="BK533"/>
  <c r="J451"/>
  <c r="BK415"/>
  <c r="J380"/>
  <c r="BK302"/>
  <c r="J251"/>
  <c r="BK514"/>
  <c r="BK433"/>
  <c r="J269"/>
  <c r="BK168"/>
  <c r="J454"/>
  <c r="J392"/>
  <c r="J127"/>
  <c r="J512"/>
  <c r="BK454"/>
  <c r="BK420"/>
  <c r="J378"/>
  <c r="J211"/>
  <c r="BK553"/>
  <c r="BK480"/>
  <c r="J410"/>
  <c r="BK392"/>
  <c r="BK327"/>
  <c r="BK211"/>
  <c r="BK123"/>
  <c r="BK516"/>
  <c r="J464"/>
  <c r="BK360"/>
  <c r="BK308"/>
  <c r="BK261"/>
  <c r="J502"/>
  <c r="BK396"/>
  <c r="J299"/>
  <c r="BK174"/>
  <c i="5" r="BK122"/>
  <c r="BK117"/>
  <c r="BK137"/>
  <c r="BK156"/>
  <c r="BK148"/>
  <c r="J122"/>
  <c r="BK131"/>
  <c r="BK109"/>
  <c i="6" r="BK354"/>
  <c r="J320"/>
  <c r="J255"/>
  <c r="J226"/>
  <c r="J192"/>
  <c r="J122"/>
  <c r="J347"/>
  <c r="J272"/>
  <c r="BK153"/>
  <c r="BK368"/>
  <c r="J306"/>
  <c r="J261"/>
  <c r="BK160"/>
  <c r="J322"/>
  <c r="J225"/>
  <c r="BK122"/>
  <c r="BK327"/>
  <c r="BK275"/>
  <c r="J227"/>
  <c r="J141"/>
  <c r="BK324"/>
  <c r="BK276"/>
  <c r="BK234"/>
  <c r="J155"/>
  <c r="J104"/>
  <c r="BK355"/>
  <c r="BK303"/>
  <c r="J246"/>
  <c r="J135"/>
  <c r="BK376"/>
  <c r="J348"/>
  <c r="BK263"/>
  <c r="J217"/>
  <c r="BK166"/>
  <c i="7" r="BK219"/>
  <c r="J207"/>
  <c r="J194"/>
  <c r="J149"/>
  <c r="J132"/>
  <c r="BK213"/>
  <c r="J193"/>
  <c r="BK154"/>
  <c r="BK222"/>
  <c i="2" r="J348"/>
  <c r="BK333"/>
  <c r="J304"/>
  <c r="J272"/>
  <c r="J191"/>
  <c r="J118"/>
  <c r="BK323"/>
  <c r="BK307"/>
  <c r="BK291"/>
  <c r="J247"/>
  <c r="J220"/>
  <c r="J302"/>
  <c r="BK224"/>
  <c r="BK185"/>
  <c r="BK159"/>
  <c r="BK302"/>
  <c r="BK247"/>
  <c r="J210"/>
  <c r="J140"/>
  <c r="J260"/>
  <c r="BK182"/>
  <c r="BK266"/>
  <c r="J232"/>
  <c r="BK172"/>
  <c r="J108"/>
  <c r="BK191"/>
  <c r="BK220"/>
  <c i="3" r="J585"/>
  <c r="J487"/>
  <c r="J387"/>
  <c r="BK288"/>
  <c r="J251"/>
  <c r="BK628"/>
  <c r="J534"/>
  <c r="J417"/>
  <c r="BK376"/>
  <c r="BK166"/>
  <c r="J607"/>
  <c r="J561"/>
  <c r="BK453"/>
  <c r="BK420"/>
  <c r="BK346"/>
  <c r="BK214"/>
  <c r="BK141"/>
  <c r="BK546"/>
  <c r="J447"/>
  <c r="BK396"/>
  <c r="J301"/>
  <c r="J241"/>
  <c r="BK581"/>
  <c r="J549"/>
  <c r="BK521"/>
  <c r="BK494"/>
  <c r="BK442"/>
  <c r="BK401"/>
  <c r="BK357"/>
  <c r="J257"/>
  <c r="BK132"/>
  <c r="BK615"/>
  <c r="J581"/>
  <c r="J492"/>
  <c r="J405"/>
  <c r="J356"/>
  <c r="J330"/>
  <c r="BK251"/>
  <c r="J144"/>
  <c r="J617"/>
  <c r="J526"/>
  <c r="BK468"/>
  <c r="J422"/>
  <c r="J353"/>
  <c r="J160"/>
  <c r="BK640"/>
  <c r="J558"/>
  <c r="BK499"/>
  <c r="J444"/>
  <c r="BK398"/>
  <c r="J207"/>
  <c i="4" r="BK555"/>
  <c r="J504"/>
  <c r="J472"/>
  <c r="J415"/>
  <c r="BK372"/>
  <c r="BK290"/>
  <c r="BK557"/>
  <c r="BK512"/>
  <c r="BK449"/>
  <c r="BK418"/>
  <c r="BK385"/>
  <c r="BK272"/>
  <c r="J130"/>
  <c r="J485"/>
  <c r="J411"/>
  <c r="BK287"/>
  <c r="BK171"/>
  <c r="J480"/>
  <c r="J418"/>
  <c r="J369"/>
  <c r="J566"/>
  <c r="BK504"/>
  <c r="J436"/>
  <c r="J414"/>
  <c r="J353"/>
  <c r="J149"/>
  <c r="BK545"/>
  <c r="J475"/>
  <c r="BK421"/>
  <c r="J399"/>
  <c r="J360"/>
  <c r="J266"/>
  <c r="BK146"/>
  <c r="J537"/>
  <c r="J488"/>
  <c r="J402"/>
  <c r="J327"/>
  <c r="J264"/>
  <c r="BK114"/>
  <c r="J382"/>
  <c r="J308"/>
  <c r="BK136"/>
  <c i="5" r="BK182"/>
  <c r="J109"/>
  <c r="BK126"/>
  <c r="J164"/>
  <c r="J114"/>
  <c r="BK151"/>
  <c r="J99"/>
  <c i="6" r="J366"/>
  <c r="J328"/>
  <c r="BK306"/>
  <c r="J234"/>
  <c r="J189"/>
  <c r="J107"/>
  <c r="J355"/>
  <c r="BK258"/>
  <c r="J183"/>
  <c r="J111"/>
  <c r="J327"/>
  <c r="J276"/>
  <c r="J130"/>
  <c r="BK299"/>
  <c r="J240"/>
  <c r="BK192"/>
  <c r="BK379"/>
  <c r="J350"/>
  <c r="J265"/>
  <c r="BK237"/>
  <c r="BK145"/>
  <c r="BK349"/>
  <c r="BK282"/>
  <c r="BK240"/>
  <c r="BK120"/>
  <c r="J362"/>
  <c r="J309"/>
  <c r="J258"/>
  <c r="BK155"/>
  <c r="J109"/>
  <c r="J342"/>
  <c r="BK270"/>
  <c r="BK220"/>
  <c r="BK198"/>
  <c i="7" r="BK228"/>
  <c r="BK209"/>
  <c r="BK198"/>
  <c r="J152"/>
  <c r="BK139"/>
  <c r="BK116"/>
  <c r="BK201"/>
  <c r="BK184"/>
  <c r="J139"/>
  <c r="J190"/>
  <c r="BK185"/>
  <c r="BK181"/>
  <c r="J178"/>
  <c r="BK175"/>
  <c r="BK163"/>
  <c r="J160"/>
  <c r="J153"/>
  <c r="J141"/>
  <c r="J120"/>
  <c r="BK231"/>
  <c r="J200"/>
  <c r="J171"/>
  <c r="J133"/>
  <c r="J185"/>
  <c r="J142"/>
  <c r="BK109"/>
  <c r="J214"/>
  <c r="J183"/>
  <c r="BK216"/>
  <c r="J181"/>
  <c r="J166"/>
  <c r="BK152"/>
  <c r="BK134"/>
  <c r="J118"/>
  <c r="BK206"/>
  <c r="BK188"/>
  <c r="BK156"/>
  <c r="BK132"/>
  <c i="8" r="BK153"/>
  <c r="BK137"/>
  <c r="J157"/>
  <c r="BK128"/>
  <c r="BK106"/>
  <c r="J138"/>
  <c r="BK162"/>
  <c r="BK145"/>
  <c r="J125"/>
  <c r="BK126"/>
  <c r="J146"/>
  <c r="BK119"/>
  <c r="J142"/>
  <c r="J130"/>
  <c r="BK142"/>
  <c r="BK125"/>
  <c r="J107"/>
  <c i="9" r="J104"/>
  <c r="J101"/>
  <c i="10" r="J409"/>
  <c r="BK357"/>
  <c r="BK330"/>
  <c r="BK267"/>
  <c r="J118"/>
  <c r="BK373"/>
  <c r="BK265"/>
  <c r="BK291"/>
  <c r="BK202"/>
  <c r="BK419"/>
  <c r="J357"/>
  <c r="BK147"/>
  <c r="J111"/>
  <c r="J291"/>
  <c r="J124"/>
  <c r="BK276"/>
  <c r="BK118"/>
  <c r="J408"/>
  <c r="BK288"/>
  <c r="BK417"/>
  <c r="J328"/>
  <c r="J144"/>
  <c i="11" r="J130"/>
  <c r="BK153"/>
  <c r="J145"/>
  <c r="J153"/>
  <c r="BK118"/>
  <c r="BK130"/>
  <c r="J102"/>
  <c i="12" r="J170"/>
  <c r="J130"/>
  <c r="J181"/>
  <c r="BK157"/>
  <c r="J152"/>
  <c r="J176"/>
  <c r="BK176"/>
  <c i="13" r="J161"/>
  <c r="J126"/>
  <c r="J116"/>
  <c r="J164"/>
  <c r="BK137"/>
  <c r="J156"/>
  <c r="J167"/>
  <c r="BK108"/>
  <c i="14" r="J294"/>
  <c r="BK188"/>
  <c r="BK105"/>
  <c r="BK326"/>
  <c r="J282"/>
  <c r="BK185"/>
  <c r="BK331"/>
  <c r="J265"/>
  <c r="J196"/>
  <c r="J105"/>
  <c r="J289"/>
  <c r="BK220"/>
  <c r="J111"/>
  <c r="J348"/>
  <c r="BK314"/>
  <c r="J257"/>
  <c r="BK157"/>
  <c r="J318"/>
  <c r="BK226"/>
  <c r="BK362"/>
  <c r="BK348"/>
  <c r="BK316"/>
  <c r="BK243"/>
  <c r="BK138"/>
  <c r="J173"/>
  <c r="J121"/>
  <c i="15" r="J739"/>
  <c r="J683"/>
  <c r="J587"/>
  <c r="J447"/>
  <c r="BK178"/>
  <c r="BK804"/>
  <c r="J742"/>
  <c r="BK686"/>
  <c r="J508"/>
  <c r="J212"/>
  <c r="J770"/>
  <c r="J703"/>
  <c r="BK664"/>
  <c r="BK512"/>
  <c r="J200"/>
  <c r="BK744"/>
  <c r="BK633"/>
  <c r="J512"/>
  <c r="BK444"/>
  <c r="J301"/>
  <c r="BK806"/>
  <c r="BK741"/>
  <c r="BK659"/>
  <c r="BK534"/>
  <c r="BK233"/>
  <c r="J164"/>
  <c r="J733"/>
  <c r="J676"/>
  <c r="BK627"/>
  <c r="J452"/>
  <c r="BK210"/>
  <c r="BK797"/>
  <c r="BK726"/>
  <c r="BK562"/>
  <c r="BK164"/>
  <c r="BK808"/>
  <c r="J785"/>
  <c r="BK700"/>
  <c r="J666"/>
  <c r="J552"/>
  <c r="BK394"/>
  <c r="J136"/>
  <c i="16" r="BK109"/>
  <c r="J96"/>
  <c r="J117"/>
  <c r="J113"/>
  <c i="17" r="BK134"/>
  <c r="BK112"/>
  <c r="J133"/>
  <c r="J119"/>
  <c r="BK137"/>
  <c r="J116"/>
  <c r="J131"/>
  <c r="BK111"/>
  <c r="J138"/>
  <c r="J102"/>
  <c r="J106"/>
  <c r="BK115"/>
  <c i="18" r="BK101"/>
  <c r="J107"/>
  <c i="7" r="J138"/>
  <c r="J109"/>
  <c r="BK203"/>
  <c r="J182"/>
  <c r="BK126"/>
  <c r="J179"/>
  <c r="BK162"/>
  <c r="BK127"/>
  <c r="J222"/>
  <c r="J203"/>
  <c r="J129"/>
  <c r="J215"/>
  <c r="BK177"/>
  <c r="J150"/>
  <c r="BK128"/>
  <c r="J233"/>
  <c r="BK200"/>
  <c r="BK180"/>
  <c r="J155"/>
  <c r="J148"/>
  <c i="8" r="BK164"/>
  <c r="J110"/>
  <c r="J149"/>
  <c r="BK160"/>
  <c r="J120"/>
  <c r="J153"/>
  <c r="J126"/>
  <c r="BK157"/>
  <c r="J155"/>
  <c r="J163"/>
  <c r="BK133"/>
  <c r="BK144"/>
  <c r="J133"/>
  <c i="9" r="BK104"/>
  <c r="J98"/>
  <c i="10" r="BK422"/>
  <c r="J373"/>
  <c r="BK339"/>
  <c r="J276"/>
  <c r="BK386"/>
  <c r="J330"/>
  <c r="J202"/>
  <c r="BK345"/>
  <c r="BK253"/>
  <c r="BK115"/>
  <c r="J299"/>
  <c r="J265"/>
  <c r="J115"/>
  <c r="BK342"/>
  <c r="J347"/>
  <c r="J269"/>
  <c r="BK425"/>
  <c r="J376"/>
  <c r="BK325"/>
  <c r="J120"/>
  <c r="BK414"/>
  <c r="BK259"/>
  <c i="11" r="BK151"/>
  <c r="BK102"/>
  <c r="BK109"/>
  <c r="BK137"/>
  <c r="J140"/>
  <c r="J118"/>
  <c r="J105"/>
  <c i="12" r="J157"/>
  <c r="J154"/>
  <c r="BK187"/>
  <c r="BK170"/>
  <c r="J187"/>
  <c r="J128"/>
  <c r="J126"/>
  <c i="13" r="BK167"/>
  <c r="BK130"/>
  <c r="BK148"/>
  <c r="J146"/>
  <c r="J105"/>
  <c r="J102"/>
  <c r="BK146"/>
  <c i="14" r="J353"/>
  <c r="BK240"/>
  <c r="J191"/>
  <c r="BK128"/>
  <c r="BK346"/>
  <c r="J292"/>
  <c r="BK196"/>
  <c r="BK356"/>
  <c r="J243"/>
  <c r="J128"/>
  <c r="J299"/>
  <c r="J246"/>
  <c r="J151"/>
  <c r="J336"/>
  <c r="J291"/>
  <c r="BK234"/>
  <c r="J143"/>
  <c r="J296"/>
  <c r="BK212"/>
  <c r="J356"/>
  <c r="BK334"/>
  <c r="J271"/>
  <c r="BK148"/>
  <c r="BK170"/>
  <c r="J141"/>
  <c i="15" r="BK734"/>
  <c r="BK676"/>
  <c r="J554"/>
  <c r="J227"/>
  <c r="BK139"/>
  <c r="J773"/>
  <c r="BK651"/>
  <c r="BK505"/>
  <c r="BK132"/>
  <c r="BK779"/>
  <c r="BK738"/>
  <c r="J674"/>
  <c r="BK539"/>
  <c r="J352"/>
  <c r="J790"/>
  <c r="BK731"/>
  <c r="BK666"/>
  <c r="J593"/>
  <c r="BK455"/>
  <c r="J422"/>
  <c r="J171"/>
  <c r="J775"/>
  <c r="BK711"/>
  <c r="J571"/>
  <c r="BK476"/>
  <c r="BK168"/>
  <c r="BK768"/>
  <c r="BK679"/>
  <c r="BK565"/>
  <c r="J455"/>
  <c r="BK227"/>
  <c r="J116"/>
  <c r="J740"/>
  <c r="BK571"/>
  <c r="BK542"/>
  <c r="BK275"/>
  <c r="J119"/>
  <c r="J779"/>
  <c r="J697"/>
  <c r="J633"/>
  <c r="J542"/>
  <c r="BK373"/>
  <c r="J254"/>
  <c i="16" r="BK105"/>
  <c r="BK99"/>
  <c r="BK101"/>
  <c r="BK107"/>
  <c r="BK119"/>
  <c r="J99"/>
  <c i="17" r="BK117"/>
  <c r="BK140"/>
  <c r="J126"/>
  <c r="BK109"/>
  <c r="J132"/>
  <c r="J115"/>
  <c r="BK127"/>
  <c r="J110"/>
  <c r="J122"/>
  <c r="BK110"/>
  <c r="BK119"/>
  <c i="18" r="BK107"/>
  <c r="BK110"/>
  <c i="2" r="BK355"/>
  <c r="J346"/>
  <c r="BK314"/>
  <c r="J291"/>
  <c r="J198"/>
  <c r="J126"/>
  <c r="BK321"/>
  <c r="BK297"/>
  <c r="BK260"/>
  <c r="BK234"/>
  <c r="J307"/>
  <c r="BK249"/>
  <c r="J188"/>
  <c i="1" r="AS74"/>
  <c i="2" r="BK174"/>
  <c r="BK212"/>
  <c r="BK135"/>
  <c r="J234"/>
  <c r="J185"/>
  <c r="BK126"/>
  <c r="BK198"/>
  <c r="J175"/>
  <c r="J147"/>
  <c i="3" r="BK509"/>
  <c r="BK434"/>
  <c r="J346"/>
  <c r="J255"/>
  <c r="BK144"/>
  <c r="J502"/>
  <c r="BK431"/>
  <c r="BK390"/>
  <c r="BK296"/>
  <c r="BK118"/>
  <c r="BK579"/>
  <c r="BK524"/>
  <c r="BK425"/>
  <c r="BK380"/>
  <c r="J322"/>
  <c r="BK174"/>
  <c r="BK591"/>
  <c r="J484"/>
  <c r="BK348"/>
  <c r="J265"/>
  <c r="BK171"/>
  <c r="J579"/>
  <c r="BK540"/>
  <c r="J507"/>
  <c r="BK477"/>
  <c r="J421"/>
  <c r="J361"/>
  <c r="BK277"/>
  <c r="J166"/>
  <c r="J625"/>
  <c r="BK554"/>
  <c r="J513"/>
  <c r="J423"/>
  <c r="J378"/>
  <c r="BK338"/>
  <c r="BK274"/>
  <c r="BK160"/>
  <c r="BK565"/>
  <c r="J515"/>
  <c r="J442"/>
  <c r="BK404"/>
  <c r="BK265"/>
  <c r="J115"/>
  <c r="J630"/>
  <c r="J540"/>
  <c r="J453"/>
  <c r="BK428"/>
  <c r="BK378"/>
  <c r="BK153"/>
  <c i="4" r="J533"/>
  <c r="J477"/>
  <c r="BK444"/>
  <c r="J366"/>
  <c r="BK243"/>
  <c r="J559"/>
  <c r="BK502"/>
  <c r="BK439"/>
  <c r="J396"/>
  <c r="BK332"/>
  <c r="J261"/>
  <c r="BK566"/>
  <c r="BK436"/>
  <c r="BK356"/>
  <c r="BK245"/>
  <c r="J563"/>
  <c r="J439"/>
  <c r="BK378"/>
  <c r="J557"/>
  <c r="BK469"/>
  <c r="BK423"/>
  <c r="J388"/>
  <c r="J158"/>
  <c r="BK111"/>
  <c r="J507"/>
  <c r="J426"/>
  <c r="J390"/>
  <c r="BK296"/>
  <c r="J243"/>
  <c r="BK130"/>
  <c r="J498"/>
  <c r="BK430"/>
  <c r="BK351"/>
  <c r="BK325"/>
  <c r="BK254"/>
  <c r="J493"/>
  <c r="J395"/>
  <c r="J272"/>
  <c r="J165"/>
  <c i="5" r="BK134"/>
  <c r="J172"/>
  <c r="J121"/>
  <c r="J137"/>
  <c r="BK119"/>
  <c r="BK99"/>
  <c r="J101"/>
  <c i="6" r="BK360"/>
  <c r="J324"/>
  <c r="J275"/>
  <c r="J212"/>
  <c r="BK141"/>
  <c r="BK371"/>
  <c r="J337"/>
  <c r="BK208"/>
  <c r="BK135"/>
  <c r="BK104"/>
  <c r="J278"/>
  <c r="BK163"/>
  <c r="BK279"/>
  <c r="BK227"/>
  <c r="J177"/>
  <c r="J373"/>
  <c r="BK322"/>
  <c r="J238"/>
  <c r="BK169"/>
  <c r="J360"/>
  <c r="BK301"/>
  <c r="J237"/>
  <c r="BK189"/>
  <c r="BK107"/>
  <c r="BK353"/>
  <c r="BK332"/>
  <c r="BK291"/>
  <c r="BK133"/>
  <c r="BK381"/>
  <c r="J351"/>
  <c r="J330"/>
  <c r="BK239"/>
  <c r="BK150"/>
  <c i="7" r="J213"/>
  <c r="J206"/>
  <c r="BK192"/>
  <c r="BK148"/>
  <c r="J223"/>
  <c r="BK196"/>
  <c r="J167"/>
  <c r="BK113"/>
  <c r="J221"/>
  <c r="BK135"/>
  <c r="BK119"/>
  <c r="J204"/>
  <c r="BK147"/>
  <c r="BK112"/>
  <c r="J230"/>
  <c r="BK223"/>
  <c r="BK218"/>
  <c r="J216"/>
  <c r="BK214"/>
  <c r="J211"/>
  <c r="J202"/>
  <c r="J189"/>
  <c r="J168"/>
  <c r="BK137"/>
  <c r="J110"/>
  <c r="BK215"/>
  <c r="BK193"/>
  <c r="J126"/>
  <c r="J187"/>
  <c r="J174"/>
  <c r="J163"/>
  <c r="J131"/>
  <c r="J119"/>
  <c r="J219"/>
  <c r="J196"/>
  <c r="BK159"/>
  <c r="J151"/>
  <c r="J137"/>
  <c i="8" r="BK155"/>
  <c r="BK143"/>
  <c r="J160"/>
  <c r="J148"/>
  <c r="BK109"/>
  <c r="J144"/>
  <c r="BK154"/>
  <c r="J147"/>
  <c r="BK127"/>
  <c r="BK121"/>
  <c r="BK130"/>
  <c r="BK146"/>
  <c r="J134"/>
  <c r="BK163"/>
  <c r="BK135"/>
  <c r="J121"/>
  <c i="9" r="BK110"/>
  <c r="BK107"/>
  <c i="10" r="J417"/>
  <c r="BK349"/>
  <c r="J325"/>
  <c r="BK144"/>
  <c r="BK430"/>
  <c r="BK285"/>
  <c r="BK427"/>
  <c r="J342"/>
  <c r="J147"/>
  <c r="J414"/>
  <c r="J349"/>
  <c r="J288"/>
  <c r="J383"/>
  <c r="BK284"/>
  <c r="J432"/>
  <c r="J282"/>
  <c r="BK124"/>
  <c r="J411"/>
  <c r="J361"/>
  <c r="J137"/>
  <c r="BK408"/>
  <c r="J253"/>
  <c r="BK137"/>
  <c i="11" r="BK156"/>
  <c r="BK158"/>
  <c r="J151"/>
  <c r="BK145"/>
  <c r="J109"/>
  <c r="BK149"/>
  <c i="12" r="J159"/>
  <c r="BK167"/>
  <c r="J184"/>
  <c r="J109"/>
  <c r="BK146"/>
  <c r="BK130"/>
  <c r="BK128"/>
  <c r="BK104"/>
  <c i="13" r="BK134"/>
  <c r="J112"/>
  <c r="BK116"/>
  <c r="J108"/>
  <c r="J119"/>
  <c r="J121"/>
  <c i="14" r="J314"/>
  <c r="J238"/>
  <c r="BK136"/>
  <c r="BK111"/>
  <c r="J331"/>
  <c r="BK274"/>
  <c r="J154"/>
  <c r="J326"/>
  <c r="BK202"/>
  <c r="BK109"/>
  <c r="BK291"/>
  <c r="J226"/>
  <c r="BK145"/>
  <c r="J346"/>
  <c r="BK296"/>
  <c r="J245"/>
  <c r="J181"/>
  <c r="BK300"/>
  <c r="BK246"/>
  <c r="BK164"/>
  <c r="J338"/>
  <c r="J306"/>
  <c r="J236"/>
  <c r="J134"/>
  <c r="BK154"/>
  <c r="J109"/>
  <c i="15" r="J705"/>
  <c r="BK635"/>
  <c r="J373"/>
  <c r="J202"/>
  <c r="BK124"/>
  <c r="J738"/>
  <c r="BK532"/>
  <c r="J444"/>
  <c r="BK130"/>
  <c r="J744"/>
  <c r="J730"/>
  <c r="BK683"/>
  <c r="BK544"/>
  <c r="BK305"/>
  <c r="J130"/>
  <c r="J732"/>
  <c r="BK697"/>
  <c r="BK631"/>
  <c r="J565"/>
  <c r="BK447"/>
  <c r="BK202"/>
  <c r="J766"/>
  <c r="BK708"/>
  <c r="J647"/>
  <c r="BK502"/>
  <c r="BK200"/>
  <c r="BK745"/>
  <c r="J714"/>
  <c r="J596"/>
  <c r="BK515"/>
  <c r="BK299"/>
  <c r="J168"/>
  <c r="BK782"/>
  <c r="J741"/>
  <c r="BK647"/>
  <c r="BK554"/>
  <c r="BK296"/>
  <c r="BK116"/>
  <c r="J806"/>
  <c r="BK766"/>
  <c r="J679"/>
  <c i="17" r="J129"/>
  <c r="J136"/>
  <c r="J121"/>
  <c r="J101"/>
  <c r="BK133"/>
  <c r="BK101"/>
  <c i="18" r="BK98"/>
  <c r="J98"/>
  <c i="2" r="J355"/>
  <c r="J326"/>
  <c r="J297"/>
  <c r="BK269"/>
  <c r="J179"/>
  <c r="BK326"/>
  <c r="BK300"/>
  <c r="J277"/>
  <c r="BK231"/>
  <c r="BK118"/>
  <c r="BK280"/>
  <c r="J212"/>
  <c r="J167"/>
  <c r="J300"/>
  <c r="BK243"/>
  <c r="J164"/>
  <c r="BK343"/>
  <c i="1" r="AS56"/>
  <c i="2" r="J177"/>
  <c r="BK164"/>
  <c i="3" r="J556"/>
  <c r="J474"/>
  <c r="BK403"/>
  <c r="J343"/>
  <c r="BK268"/>
  <c r="BK156"/>
  <c r="BK585"/>
  <c r="BK421"/>
  <c r="BK322"/>
  <c r="J588"/>
  <c r="J505"/>
  <c r="BK407"/>
  <c r="J320"/>
  <c r="BK617"/>
  <c r="J494"/>
  <c r="J410"/>
  <c r="J288"/>
  <c r="BK120"/>
  <c r="BK515"/>
  <c r="J456"/>
  <c r="J383"/>
  <c r="BK262"/>
  <c r="J129"/>
  <c r="J571"/>
  <c r="BK465"/>
  <c r="J385"/>
  <c r="BK255"/>
  <c r="J621"/>
  <c r="BK459"/>
  <c r="BK368"/>
  <c r="BK248"/>
  <c r="J640"/>
  <c r="J496"/>
  <c r="J429"/>
  <c r="BK243"/>
  <c i="4" r="BK542"/>
  <c r="BK485"/>
  <c r="BK447"/>
  <c r="BK375"/>
  <c r="BK335"/>
  <c r="J133"/>
  <c r="J482"/>
  <c r="J433"/>
  <c r="BK411"/>
  <c r="J356"/>
  <c r="BK256"/>
  <c r="BK464"/>
  <c r="BK363"/>
  <c r="J256"/>
  <c r="BK133"/>
  <c r="BK426"/>
  <c r="BK382"/>
  <c r="BK559"/>
  <c r="BK482"/>
  <c r="J421"/>
  <c r="BK369"/>
  <c r="J146"/>
  <c r="J522"/>
  <c r="BK472"/>
  <c r="J409"/>
  <c r="J372"/>
  <c r="J287"/>
  <c r="J136"/>
  <c r="BK496"/>
  <c r="J408"/>
  <c r="J332"/>
  <c r="BK266"/>
  <c r="J168"/>
  <c r="J491"/>
  <c r="BK380"/>
  <c r="BK259"/>
  <c r="BK158"/>
  <c i="5" r="J161"/>
  <c r="BK161"/>
  <c r="J148"/>
  <c r="J131"/>
  <c r="BK101"/>
  <c r="J97"/>
  <c i="6" r="BK356"/>
  <c r="J312"/>
  <c r="J243"/>
  <c r="J195"/>
  <c r="J133"/>
  <c r="BK364"/>
  <c r="J340"/>
  <c r="BK225"/>
  <c r="J138"/>
  <c r="J314"/>
  <c r="BK238"/>
  <c r="BK336"/>
  <c r="BK232"/>
  <c r="J174"/>
  <c r="BK342"/>
  <c r="BK314"/>
  <c r="J249"/>
  <c r="BK118"/>
  <c r="BK288"/>
  <c r="BK115"/>
  <c r="BK347"/>
  <c r="J279"/>
  <c r="BK204"/>
  <c r="BK352"/>
  <c r="J301"/>
  <c r="J208"/>
  <c i="7" r="J232"/>
  <c r="J201"/>
  <c r="J170"/>
  <c r="BK143"/>
  <c r="J226"/>
  <c r="BK158"/>
  <c r="BK233"/>
  <c r="BK194"/>
  <c r="BK130"/>
  <c r="J198"/>
  <c r="BK155"/>
  <c r="J123"/>
  <c r="BK205"/>
  <c r="J135"/>
  <c r="J180"/>
  <c r="BK144"/>
  <c r="BK234"/>
  <c r="BK187"/>
  <c r="J157"/>
  <c r="BK140"/>
  <c i="8" r="J119"/>
  <c r="BK131"/>
  <c r="BK132"/>
  <c r="J139"/>
  <c r="BK117"/>
  <c r="BK120"/>
  <c r="BK151"/>
  <c r="J113"/>
  <c r="BK134"/>
  <c r="J118"/>
  <c i="9" r="J107"/>
  <c r="BK95"/>
  <c i="10" r="BK376"/>
  <c r="J336"/>
  <c r="J262"/>
  <c r="BK411"/>
  <c r="J279"/>
  <c r="BK381"/>
  <c r="J204"/>
  <c r="J422"/>
  <c r="BK370"/>
  <c r="J294"/>
  <c r="BK130"/>
  <c r="J381"/>
  <c r="J284"/>
  <c r="J150"/>
  <c r="BK378"/>
  <c r="BK109"/>
  <c r="J297"/>
  <c r="BK111"/>
  <c i="11" r="BK113"/>
  <c r="J149"/>
  <c r="BK111"/>
  <c r="J134"/>
  <c r="BK126"/>
  <c r="J113"/>
  <c i="12" r="BK112"/>
  <c r="J123"/>
  <c r="J102"/>
  <c r="BK181"/>
  <c r="BK126"/>
  <c r="BK159"/>
  <c i="13" r="BK144"/>
  <c r="BK121"/>
  <c r="BK141"/>
  <c r="J141"/>
  <c r="BK157"/>
  <c i="14" r="BK351"/>
  <c r="BK282"/>
  <c r="J212"/>
  <c r="BK134"/>
  <c r="J362"/>
  <c r="BK295"/>
  <c r="J252"/>
  <c r="J360"/>
  <c r="J148"/>
  <c r="BK306"/>
  <c r="BK279"/>
  <c r="J202"/>
  <c r="J126"/>
  <c r="BK338"/>
  <c r="J274"/>
  <c r="J188"/>
  <c r="BK121"/>
  <c r="BK292"/>
  <c r="BK181"/>
  <c r="BK358"/>
  <c r="J308"/>
  <c r="BK231"/>
  <c r="J220"/>
  <c i="15" r="BK781"/>
  <c r="BK681"/>
  <c r="J579"/>
  <c r="BK230"/>
  <c r="BK113"/>
  <c r="BK735"/>
  <c r="J556"/>
  <c r="J305"/>
  <c r="J781"/>
  <c r="J686"/>
  <c r="BK529"/>
  <c r="J132"/>
  <c r="J711"/>
  <c r="BK601"/>
  <c r="BK552"/>
  <c r="J299"/>
  <c r="J694"/>
  <c r="J549"/>
  <c r="BK422"/>
  <c r="J797"/>
  <c r="BK688"/>
  <c r="J539"/>
  <c r="J198"/>
  <c r="BK775"/>
  <c r="J643"/>
  <c r="J529"/>
  <c r="J178"/>
  <c r="BK813"/>
  <c r="J735"/>
  <c r="BK556"/>
  <c r="J414"/>
  <c r="J275"/>
  <c i="16" r="BK111"/>
  <c r="J97"/>
  <c r="J103"/>
  <c i="17" r="J140"/>
  <c r="BK114"/>
  <c r="J123"/>
  <c r="BK136"/>
  <c r="BK139"/>
  <c r="J125"/>
  <c r="J114"/>
  <c r="J109"/>
  <c r="J111"/>
  <c i="18" r="J101"/>
  <c i="2" r="BK346"/>
  <c r="J343"/>
  <c r="J321"/>
  <c r="J294"/>
  <c r="J263"/>
  <c r="BK201"/>
  <c r="BK140"/>
  <c r="J339"/>
  <c r="J318"/>
  <c r="BK304"/>
  <c r="BK286"/>
  <c r="J249"/>
  <c r="BK237"/>
  <c r="J309"/>
  <c r="J235"/>
  <c r="BK175"/>
  <c r="J111"/>
  <c r="J246"/>
  <c r="J201"/>
  <c r="BK255"/>
  <c i="1" r="AS67"/>
  <c i="2" r="J144"/>
  <c r="BK210"/>
  <c r="J159"/>
  <c r="BK132"/>
  <c i="3" r="J517"/>
  <c r="BK429"/>
  <c r="J368"/>
  <c r="BK318"/>
  <c r="J243"/>
  <c r="BK621"/>
  <c r="BK474"/>
  <c r="BK410"/>
  <c r="BK356"/>
  <c r="J252"/>
  <c r="J132"/>
  <c r="BK571"/>
  <c r="BK484"/>
  <c r="J404"/>
  <c r="BK371"/>
  <c r="BK291"/>
  <c r="BK619"/>
  <c r="BK563"/>
  <c r="BK462"/>
  <c r="BK361"/>
  <c r="J318"/>
  <c r="J262"/>
  <c r="BK122"/>
  <c r="BK558"/>
  <c r="J524"/>
  <c r="BK517"/>
  <c r="J482"/>
  <c r="J420"/>
  <c r="J376"/>
  <c r="BK301"/>
  <c r="BK252"/>
  <c r="J163"/>
  <c r="BK588"/>
  <c r="BK537"/>
  <c r="J462"/>
  <c r="J403"/>
  <c r="BK343"/>
  <c r="J253"/>
  <c r="BK168"/>
  <c r="J619"/>
  <c r="BK534"/>
  <c r="J489"/>
  <c r="J425"/>
  <c r="J338"/>
  <c r="BK650"/>
  <c r="BK625"/>
  <c r="J519"/>
  <c r="J468"/>
  <c r="BK422"/>
  <c r="J246"/>
  <c r="BK112"/>
  <c i="4" r="BK534"/>
  <c r="J469"/>
  <c r="BK410"/>
  <c r="J385"/>
  <c r="BK165"/>
  <c r="J542"/>
  <c r="BK509"/>
  <c r="BK414"/>
  <c r="J375"/>
  <c r="J296"/>
  <c r="BK125"/>
  <c r="J459"/>
  <c r="BK299"/>
  <c r="J254"/>
  <c r="BK507"/>
  <c r="J394"/>
  <c r="BK260"/>
  <c r="BK528"/>
  <c r="J447"/>
  <c r="BK417"/>
  <c r="BK264"/>
  <c r="J573"/>
  <c r="BK493"/>
  <c r="BK413"/>
  <c r="BK395"/>
  <c r="J302"/>
  <c r="J245"/>
  <c r="BK573"/>
  <c r="J509"/>
  <c r="BK409"/>
  <c r="J343"/>
  <c r="BK323"/>
  <c r="BK251"/>
  <c r="BK399"/>
  <c r="J323"/>
  <c r="J260"/>
  <c r="BK127"/>
  <c i="5" r="BK172"/>
  <c r="BK97"/>
  <c r="BK114"/>
  <c r="BK106"/>
  <c r="J156"/>
  <c r="J142"/>
  <c r="BK121"/>
  <c i="6" r="BK358"/>
  <c r="J291"/>
  <c r="J239"/>
  <c r="J180"/>
  <c r="J126"/>
  <c r="J349"/>
  <c r="J285"/>
  <c r="J150"/>
  <c r="BK351"/>
  <c r="J303"/>
  <c r="BK177"/>
  <c r="BK330"/>
  <c r="BK268"/>
  <c r="J201"/>
  <c r="J163"/>
  <c r="J332"/>
  <c r="J282"/>
  <c r="BK246"/>
  <c r="BK195"/>
  <c r="BK373"/>
  <c r="J317"/>
  <c r="J252"/>
  <c r="BK226"/>
  <c r="J368"/>
  <c r="BK348"/>
  <c r="J288"/>
  <c r="J166"/>
  <c r="J381"/>
  <c r="J336"/>
  <c r="BK249"/>
  <c r="BK210"/>
  <c i="7" r="BK171"/>
  <c r="J144"/>
  <c r="BK121"/>
  <c r="J205"/>
  <c r="J162"/>
  <c r="J234"/>
  <c r="BK220"/>
  <c r="J140"/>
  <c r="J208"/>
  <c r="BK178"/>
  <c r="J146"/>
  <c r="J116"/>
  <c r="J175"/>
  <c r="BK149"/>
  <c r="J125"/>
  <c r="J228"/>
  <c r="J209"/>
  <c r="J165"/>
  <c r="BK125"/>
  <c r="BK204"/>
  <c r="BK165"/>
  <c r="BK136"/>
  <c r="BK122"/>
  <c r="J218"/>
  <c r="J199"/>
  <c r="BK168"/>
  <c r="BK153"/>
  <c r="J143"/>
  <c r="BK111"/>
  <c i="8" r="BK147"/>
  <c r="BK108"/>
  <c r="J154"/>
  <c r="BK123"/>
  <c r="J145"/>
  <c r="BK107"/>
  <c r="J151"/>
  <c r="J137"/>
  <c r="J165"/>
  <c r="BK156"/>
  <c r="J122"/>
  <c r="BK141"/>
  <c r="J132"/>
  <c r="BK139"/>
  <c r="J123"/>
  <c i="9" r="J110"/>
  <c r="BK98"/>
  <c i="10" r="J425"/>
  <c r="J345"/>
  <c r="J285"/>
  <c r="BK120"/>
  <c r="J368"/>
  <c r="J267"/>
  <c r="BK432"/>
  <c r="BK299"/>
  <c r="BK154"/>
  <c r="J430"/>
  <c r="BK383"/>
  <c r="BK297"/>
  <c r="BK134"/>
  <c r="J113"/>
  <c r="BK354"/>
  <c r="BK178"/>
  <c r="J301"/>
  <c r="J154"/>
  <c r="J419"/>
  <c r="BK333"/>
  <c r="BK269"/>
  <c r="BK336"/>
  <c r="BK204"/>
  <c r="J130"/>
  <c i="11" r="J121"/>
  <c r="BK121"/>
  <c r="BK167"/>
  <c r="J126"/>
  <c r="J137"/>
  <c r="J156"/>
  <c i="12" r="J178"/>
  <c r="J117"/>
  <c r="J146"/>
  <c r="BK123"/>
  <c r="J149"/>
  <c r="BK149"/>
  <c r="BK133"/>
  <c r="BK100"/>
  <c i="13" r="BK139"/>
  <c r="BK102"/>
  <c r="BK156"/>
  <c r="J134"/>
  <c r="BK128"/>
  <c r="J148"/>
  <c r="BK126"/>
  <c i="14" r="J284"/>
  <c r="J194"/>
  <c r="BK113"/>
  <c r="J344"/>
  <c r="BK207"/>
  <c r="J138"/>
  <c r="BK320"/>
  <c r="BK209"/>
  <c r="BK353"/>
  <c r="J298"/>
  <c r="J260"/>
  <c r="BK199"/>
  <c r="BK365"/>
  <c r="J316"/>
  <c r="J279"/>
  <c r="J228"/>
  <c r="J164"/>
  <c r="J351"/>
  <c r="BK289"/>
  <c r="BK173"/>
  <c r="BK344"/>
  <c r="J311"/>
  <c r="J223"/>
  <c r="BK236"/>
  <c r="J157"/>
  <c r="J113"/>
  <c i="15" r="BK733"/>
  <c r="BK674"/>
  <c r="J449"/>
  <c r="J296"/>
  <c r="BK141"/>
  <c r="BK787"/>
  <c r="J700"/>
  <c r="J517"/>
  <c r="J146"/>
  <c r="BK740"/>
  <c r="BK705"/>
  <c r="BK640"/>
  <c r="J532"/>
  <c r="BK301"/>
  <c r="BK776"/>
  <c r="BK729"/>
  <c r="J635"/>
  <c r="BK587"/>
  <c r="BK449"/>
  <c r="J329"/>
  <c r="BK149"/>
  <c r="J745"/>
  <c r="J681"/>
  <c r="BK547"/>
  <c r="J230"/>
  <c r="J127"/>
  <c r="J664"/>
  <c r="BK579"/>
  <c r="J502"/>
  <c r="J233"/>
  <c r="BK146"/>
  <c r="BK802"/>
  <c r="J768"/>
  <c r="J708"/>
  <c r="J515"/>
  <c r="J139"/>
  <c r="J802"/>
  <c r="BK770"/>
  <c r="J691"/>
  <c r="BK568"/>
  <c r="J476"/>
  <c r="BK303"/>
  <c r="BK127"/>
  <c i="16" r="BK117"/>
  <c r="J121"/>
  <c r="J109"/>
  <c r="J119"/>
  <c r="BK96"/>
  <c i="17" r="J120"/>
  <c r="J137"/>
  <c r="BK121"/>
  <c r="J139"/>
  <c r="BK125"/>
  <c r="BK135"/>
  <c r="BK120"/>
  <c r="J135"/>
  <c r="J134"/>
  <c r="BK105"/>
  <c r="J112"/>
  <c i="18" r="J104"/>
  <c i="2" l="1" r="T152"/>
  <c r="P207"/>
  <c r="BK227"/>
  <c r="J227"/>
  <c r="J76"/>
  <c r="R227"/>
  <c r="P242"/>
  <c r="BK306"/>
  <c r="J306"/>
  <c r="J79"/>
  <c r="P325"/>
  <c i="3" r="T159"/>
  <c r="R317"/>
  <c r="BK350"/>
  <c r="J350"/>
  <c r="J77"/>
  <c r="R350"/>
  <c r="BK409"/>
  <c r="J409"/>
  <c r="J80"/>
  <c r="T409"/>
  <c r="P498"/>
  <c r="R560"/>
  <c r="R595"/>
  <c i="4" r="T167"/>
  <c r="BK322"/>
  <c r="J322"/>
  <c r="J73"/>
  <c r="T359"/>
  <c r="BK425"/>
  <c r="J425"/>
  <c r="J80"/>
  <c r="T453"/>
  <c r="R544"/>
  <c i="5" r="BK113"/>
  <c r="BK112"/>
  <c r="J112"/>
  <c r="J69"/>
  <c r="BK163"/>
  <c r="J163"/>
  <c r="J71"/>
  <c i="6" r="BK152"/>
  <c r="J152"/>
  <c r="J72"/>
  <c r="R207"/>
  <c r="P274"/>
  <c i="7" r="T108"/>
  <c r="T107"/>
  <c r="T124"/>
  <c r="BK164"/>
  <c r="J164"/>
  <c r="J75"/>
  <c r="T173"/>
  <c r="P191"/>
  <c r="BK229"/>
  <c r="J229"/>
  <c r="J82"/>
  <c i="8" r="P129"/>
  <c r="P136"/>
  <c r="R161"/>
  <c r="R158"/>
  <c i="10" r="P153"/>
  <c r="R364"/>
  <c r="T429"/>
  <c i="11" r="P108"/>
  <c r="R160"/>
  <c i="12" r="P99"/>
  <c r="P98"/>
  <c r="P116"/>
  <c r="R180"/>
  <c i="13" r="P115"/>
  <c r="R163"/>
  <c i="14" r="R108"/>
  <c r="R103"/>
  <c r="P140"/>
  <c r="R242"/>
  <c r="T364"/>
  <c i="15" r="BK177"/>
  <c r="R516"/>
  <c r="T630"/>
  <c r="R650"/>
  <c r="BK682"/>
  <c r="J682"/>
  <c r="J81"/>
  <c r="T682"/>
  <c i="2" r="T107"/>
  <c r="T143"/>
  <c r="T178"/>
  <c r="T227"/>
  <c r="R242"/>
  <c r="R306"/>
  <c r="R342"/>
  <c i="3" r="P111"/>
  <c r="BK152"/>
  <c r="J152"/>
  <c r="J70"/>
  <c r="R152"/>
  <c r="T258"/>
  <c r="BK337"/>
  <c r="J337"/>
  <c r="J76"/>
  <c r="P350"/>
  <c r="R409"/>
  <c r="BK498"/>
  <c r="J498"/>
  <c r="J82"/>
  <c r="T560"/>
  <c r="T595"/>
  <c i="4" r="BK167"/>
  <c r="J167"/>
  <c r="J71"/>
  <c r="T265"/>
  <c r="R359"/>
  <c r="BK453"/>
  <c r="J453"/>
  <c r="J81"/>
  <c r="T511"/>
  <c r="R562"/>
  <c i="5" r="R113"/>
  <c i="6" r="R103"/>
  <c r="BK144"/>
  <c r="J144"/>
  <c r="J71"/>
  <c r="R144"/>
  <c r="BK207"/>
  <c r="J207"/>
  <c r="J73"/>
  <c r="T224"/>
  <c r="T346"/>
  <c i="7" r="P124"/>
  <c r="BK173"/>
  <c r="J173"/>
  <c r="J76"/>
  <c r="R173"/>
  <c r="T191"/>
  <c i="8" r="R105"/>
  <c r="R104"/>
  <c r="BK129"/>
  <c r="J129"/>
  <c r="J74"/>
  <c r="T129"/>
  <c r="T136"/>
  <c r="T161"/>
  <c r="T158"/>
  <c i="10" r="BK153"/>
  <c r="J153"/>
  <c r="J72"/>
  <c r="BK275"/>
  <c r="J275"/>
  <c r="J73"/>
  <c r="T364"/>
  <c r="BK429"/>
  <c r="J429"/>
  <c r="J79"/>
  <c i="11" r="R108"/>
  <c r="BK160"/>
  <c r="J160"/>
  <c r="J75"/>
  <c i="12" r="R99"/>
  <c r="R98"/>
  <c r="BK116"/>
  <c r="T116"/>
  <c r="P180"/>
  <c i="13" r="BK101"/>
  <c r="R143"/>
  <c i="14" r="P108"/>
  <c r="P103"/>
  <c r="T125"/>
  <c r="R147"/>
  <c r="P242"/>
  <c r="R350"/>
  <c i="15" r="BK112"/>
  <c r="J112"/>
  <c r="J69"/>
  <c r="R112"/>
  <c r="R707"/>
  <c r="BK796"/>
  <c r="J796"/>
  <c r="J84"/>
  <c i="16" r="P95"/>
  <c r="P94"/>
  <c r="P93"/>
  <c i="1" r="AU75"/>
  <c i="17" r="T103"/>
  <c r="P113"/>
  <c r="P124"/>
  <c r="R124"/>
  <c i="2" r="BK107"/>
  <c r="J107"/>
  <c r="J69"/>
  <c r="R152"/>
  <c r="BK207"/>
  <c r="J207"/>
  <c r="J73"/>
  <c r="P227"/>
  <c r="BK242"/>
  <c r="J242"/>
  <c r="J77"/>
  <c r="T242"/>
  <c r="P306"/>
  <c r="BK342"/>
  <c r="J342"/>
  <c r="J81"/>
  <c i="3" r="T111"/>
  <c r="T152"/>
  <c r="P258"/>
  <c r="T337"/>
  <c r="T350"/>
  <c r="BK436"/>
  <c r="J436"/>
  <c r="J81"/>
  <c r="T498"/>
  <c r="P595"/>
  <c r="R624"/>
  <c i="4" r="P110"/>
  <c r="BK161"/>
  <c r="J161"/>
  <c r="J70"/>
  <c r="R161"/>
  <c r="R265"/>
  <c r="BK359"/>
  <c r="J359"/>
  <c r="J78"/>
  <c r="R401"/>
  <c r="T425"/>
  <c r="P511"/>
  <c r="P544"/>
  <c i="5" r="T113"/>
  <c i="6" r="R152"/>
  <c r="T207"/>
  <c r="T274"/>
  <c i="7" r="R117"/>
  <c r="R114"/>
  <c r="P145"/>
  <c r="P164"/>
  <c r="BK195"/>
  <c r="J195"/>
  <c r="J78"/>
  <c r="T229"/>
  <c r="T224"/>
  <c i="8" r="P105"/>
  <c r="P104"/>
  <c r="BK116"/>
  <c r="J116"/>
  <c r="J73"/>
  <c r="BK140"/>
  <c r="J140"/>
  <c r="J76"/>
  <c r="P161"/>
  <c r="P158"/>
  <c i="10" r="R105"/>
  <c r="P133"/>
  <c r="T133"/>
  <c r="T140"/>
  <c r="R275"/>
  <c r="P344"/>
  <c r="P413"/>
  <c i="11" r="P101"/>
  <c r="P100"/>
  <c r="T133"/>
  <c r="T124"/>
  <c i="12" r="BK132"/>
  <c r="J132"/>
  <c r="J72"/>
  <c r="T180"/>
  <c i="13" r="T101"/>
  <c r="T100"/>
  <c r="P143"/>
  <c i="14" r="BK125"/>
  <c r="R140"/>
  <c r="T140"/>
  <c r="BK198"/>
  <c r="J198"/>
  <c r="J75"/>
  <c r="R198"/>
  <c r="T350"/>
  <c i="15" r="P112"/>
  <c r="BK152"/>
  <c r="J152"/>
  <c r="J70"/>
  <c r="T152"/>
  <c r="P516"/>
  <c r="P630"/>
  <c r="T650"/>
  <c r="P682"/>
  <c r="R682"/>
  <c r="P796"/>
  <c i="16" r="R95"/>
  <c r="R94"/>
  <c r="R93"/>
  <c i="17" r="BK103"/>
  <c r="J103"/>
  <c r="J70"/>
  <c r="P108"/>
  <c r="R113"/>
  <c r="BK124"/>
  <c r="J124"/>
  <c r="J73"/>
  <c r="T124"/>
  <c i="4" r="BK110"/>
  <c r="J110"/>
  <c r="J69"/>
  <c r="R167"/>
  <c r="T322"/>
  <c r="BK342"/>
  <c r="T342"/>
  <c r="P401"/>
  <c r="P425"/>
  <c r="BK511"/>
  <c r="J511"/>
  <c r="J82"/>
  <c r="T544"/>
  <c i="5" r="BK96"/>
  <c r="J96"/>
  <c r="J68"/>
  <c r="P96"/>
  <c r="T163"/>
  <c i="6" r="BK103"/>
  <c r="J103"/>
  <c r="J69"/>
  <c r="P152"/>
  <c r="BK274"/>
  <c r="J274"/>
  <c r="J76"/>
  <c r="P346"/>
  <c i="7" r="BK108"/>
  <c r="J108"/>
  <c r="J69"/>
  <c r="P117"/>
  <c r="P114"/>
  <c r="T117"/>
  <c r="T114"/>
  <c r="T145"/>
  <c r="P173"/>
  <c r="BK191"/>
  <c r="J191"/>
  <c r="J77"/>
  <c r="R191"/>
  <c r="P229"/>
  <c r="P224"/>
  <c i="8" r="T116"/>
  <c r="R140"/>
  <c r="BK161"/>
  <c r="J161"/>
  <c r="J79"/>
  <c i="10" r="BK105"/>
  <c r="J105"/>
  <c r="J69"/>
  <c r="R153"/>
  <c r="BK344"/>
  <c r="J344"/>
  <c r="J74"/>
  <c r="R344"/>
  <c r="T413"/>
  <c i="11" r="BK108"/>
  <c r="J108"/>
  <c r="J70"/>
  <c r="BK133"/>
  <c r="J133"/>
  <c r="J74"/>
  <c r="T160"/>
  <c i="12" r="BK99"/>
  <c r="J99"/>
  <c r="J69"/>
  <c r="T99"/>
  <c r="T98"/>
  <c r="R116"/>
  <c r="BK180"/>
  <c r="J180"/>
  <c r="J73"/>
  <c i="13" r="R101"/>
  <c r="R100"/>
  <c r="T115"/>
  <c r="BK163"/>
  <c r="J163"/>
  <c r="J75"/>
  <c i="14" r="R125"/>
  <c r="R124"/>
  <c r="T147"/>
  <c r="P198"/>
  <c r="T198"/>
  <c r="BK350"/>
  <c r="J350"/>
  <c r="J77"/>
  <c r="R364"/>
  <c i="15" r="T177"/>
  <c r="BK511"/>
  <c r="J511"/>
  <c r="J73"/>
  <c r="P511"/>
  <c r="R511"/>
  <c r="T511"/>
  <c r="R630"/>
  <c r="T707"/>
  <c i="16" r="BK95"/>
  <c r="J95"/>
  <c r="J69"/>
  <c i="2" r="R107"/>
  <c r="P143"/>
  <c r="BK178"/>
  <c r="J178"/>
  <c r="J72"/>
  <c r="R207"/>
  <c r="P251"/>
  <c r="BK325"/>
  <c r="J325"/>
  <c r="J80"/>
  <c r="T342"/>
  <c i="3" r="BK111"/>
  <c r="P159"/>
  <c r="T317"/>
  <c r="R337"/>
  <c r="P367"/>
  <c r="P409"/>
  <c r="T436"/>
  <c r="BK560"/>
  <c r="J560"/>
  <c r="J83"/>
  <c r="T624"/>
  <c i="4" r="R110"/>
  <c r="R109"/>
  <c r="P161"/>
  <c r="T161"/>
  <c r="BK265"/>
  <c r="J265"/>
  <c r="J72"/>
  <c r="R322"/>
  <c r="P359"/>
  <c r="T401"/>
  <c r="P453"/>
  <c r="BK544"/>
  <c r="J544"/>
  <c r="J83"/>
  <c r="P562"/>
  <c i="5" r="R96"/>
  <c r="P163"/>
  <c i="6" r="P103"/>
  <c r="BK224"/>
  <c r="J224"/>
  <c r="J75"/>
  <c r="R274"/>
  <c i="7" r="P108"/>
  <c r="P107"/>
  <c r="BK124"/>
  <c r="J124"/>
  <c r="J73"/>
  <c r="R145"/>
  <c r="T195"/>
  <c r="R229"/>
  <c r="R224"/>
  <c i="17" r="T100"/>
  <c r="BK113"/>
  <c r="J113"/>
  <c r="J72"/>
  <c r="P128"/>
  <c i="2" r="P152"/>
  <c r="T207"/>
  <c r="BK251"/>
  <c r="J251"/>
  <c r="J78"/>
  <c r="T306"/>
  <c r="P342"/>
  <c i="3" r="BK159"/>
  <c r="J159"/>
  <c r="J71"/>
  <c r="R258"/>
  <c r="R367"/>
  <c r="P436"/>
  <c r="R498"/>
  <c r="BK595"/>
  <c r="J595"/>
  <c r="J84"/>
  <c r="BK624"/>
  <c r="J624"/>
  <c r="J85"/>
  <c i="8" r="BK105"/>
  <c r="J105"/>
  <c r="J69"/>
  <c r="R129"/>
  <c r="BK136"/>
  <c r="J136"/>
  <c r="J75"/>
  <c r="R136"/>
  <c i="10" r="T105"/>
  <c r="BK140"/>
  <c r="J140"/>
  <c r="J71"/>
  <c r="P140"/>
  <c r="P275"/>
  <c r="P364"/>
  <c r="R429"/>
  <c i="11" r="T108"/>
  <c r="P160"/>
  <c i="12" r="T132"/>
  <c r="T115"/>
  <c i="13" r="P101"/>
  <c r="P100"/>
  <c r="R115"/>
  <c r="R114"/>
  <c r="P163"/>
  <c i="17" r="R100"/>
  <c r="P103"/>
  <c r="T108"/>
  <c r="T128"/>
  <c i="2" r="BK152"/>
  <c r="J152"/>
  <c r="J71"/>
  <c r="P178"/>
  <c r="R251"/>
  <c r="R325"/>
  <c i="3" r="R159"/>
  <c r="BK317"/>
  <c r="J317"/>
  <c r="J73"/>
  <c r="P337"/>
  <c r="BK367"/>
  <c r="J367"/>
  <c r="J79"/>
  <c r="R436"/>
  <c r="P560"/>
  <c r="P624"/>
  <c i="4" r="T110"/>
  <c r="T109"/>
  <c r="P265"/>
  <c r="R342"/>
  <c r="R453"/>
  <c r="T562"/>
  <c i="5" r="P113"/>
  <c r="P112"/>
  <c r="P95"/>
  <c i="1" r="AU60"/>
  <c i="6" r="T152"/>
  <c r="P224"/>
  <c r="P223"/>
  <c r="R346"/>
  <c i="7" r="BK117"/>
  <c r="J117"/>
  <c r="J72"/>
  <c r="BK145"/>
  <c r="J145"/>
  <c r="J74"/>
  <c r="R164"/>
  <c r="P195"/>
  <c i="8" r="T105"/>
  <c r="T104"/>
  <c r="R116"/>
  <c r="R111"/>
  <c r="T140"/>
  <c i="10" r="T153"/>
  <c r="BK364"/>
  <c r="J364"/>
  <c r="J77"/>
  <c r="R413"/>
  <c i="11" r="BK101"/>
  <c r="J101"/>
  <c r="J69"/>
  <c r="T101"/>
  <c r="T100"/>
  <c r="R133"/>
  <c r="R124"/>
  <c i="12" r="R132"/>
  <c r="R115"/>
  <c i="13" r="BK115"/>
  <c r="T143"/>
  <c i="14" r="BK108"/>
  <c r="J108"/>
  <c r="J70"/>
  <c r="P125"/>
  <c r="P147"/>
  <c r="BK242"/>
  <c r="J242"/>
  <c r="J76"/>
  <c r="P350"/>
  <c r="BK364"/>
  <c r="J364"/>
  <c r="J78"/>
  <c i="15" r="P177"/>
  <c r="T516"/>
  <c r="BK650"/>
  <c r="BK707"/>
  <c r="J707"/>
  <c r="J82"/>
  <c r="R796"/>
  <c i="16" r="T95"/>
  <c r="T94"/>
  <c r="T93"/>
  <c i="17" r="BK100"/>
  <c r="R103"/>
  <c r="T113"/>
  <c r="R128"/>
  <c i="2" r="P107"/>
  <c r="P106"/>
  <c r="BK143"/>
  <c r="J143"/>
  <c r="J70"/>
  <c r="R143"/>
  <c r="R178"/>
  <c r="T251"/>
  <c r="T325"/>
  <c i="3" r="R111"/>
  <c r="R110"/>
  <c r="P152"/>
  <c r="BK258"/>
  <c r="J258"/>
  <c r="J72"/>
  <c r="P317"/>
  <c r="T367"/>
  <c i="4" r="P167"/>
  <c r="P322"/>
  <c r="P342"/>
  <c r="BK401"/>
  <c r="J401"/>
  <c r="J79"/>
  <c r="R425"/>
  <c r="R511"/>
  <c r="BK562"/>
  <c r="J562"/>
  <c r="J84"/>
  <c i="5" r="T96"/>
  <c r="R163"/>
  <c i="6" r="T103"/>
  <c r="T102"/>
  <c r="P144"/>
  <c r="T144"/>
  <c r="P207"/>
  <c r="R224"/>
  <c r="R223"/>
  <c r="BK346"/>
  <c r="J346"/>
  <c r="J77"/>
  <c i="7" r="R108"/>
  <c r="R107"/>
  <c r="R124"/>
  <c r="T164"/>
  <c r="R195"/>
  <c i="8" r="P116"/>
  <c r="P111"/>
  <c r="P140"/>
  <c i="10" r="P105"/>
  <c r="P104"/>
  <c r="BK133"/>
  <c r="J133"/>
  <c r="J70"/>
  <c r="R133"/>
  <c r="R140"/>
  <c r="T275"/>
  <c r="T344"/>
  <c r="BK413"/>
  <c r="J413"/>
  <c r="J78"/>
  <c r="P429"/>
  <c i="11" r="R101"/>
  <c r="R100"/>
  <c r="P133"/>
  <c r="P124"/>
  <c r="P99"/>
  <c i="1" r="AU69"/>
  <c i="12" r="P132"/>
  <c r="P115"/>
  <c i="13" r="BK143"/>
  <c r="J143"/>
  <c r="J74"/>
  <c r="T163"/>
  <c i="14" r="T108"/>
  <c r="T103"/>
  <c r="BK140"/>
  <c r="J140"/>
  <c r="J73"/>
  <c r="BK147"/>
  <c r="J147"/>
  <c r="J74"/>
  <c r="T242"/>
  <c r="P364"/>
  <c i="15" r="T112"/>
  <c r="P152"/>
  <c r="R152"/>
  <c r="BK167"/>
  <c r="J167"/>
  <c r="J71"/>
  <c r="P167"/>
  <c r="R167"/>
  <c r="T167"/>
  <c r="BK516"/>
  <c r="J516"/>
  <c r="J74"/>
  <c r="BK630"/>
  <c r="J630"/>
  <c r="J75"/>
  <c r="P650"/>
  <c r="P707"/>
  <c r="T796"/>
  <c i="17" r="P100"/>
  <c r="P99"/>
  <c r="P98"/>
  <c i="1" r="AU76"/>
  <c i="17" r="BK108"/>
  <c r="J108"/>
  <c r="J71"/>
  <c r="R108"/>
  <c r="BK128"/>
  <c r="J128"/>
  <c r="J74"/>
  <c i="4" r="BK338"/>
  <c r="J338"/>
  <c r="J74"/>
  <c i="8" r="BK112"/>
  <c r="J112"/>
  <c r="J71"/>
  <c i="3" r="BK363"/>
  <c r="J363"/>
  <c r="J78"/>
  <c i="7" r="BK115"/>
  <c r="J115"/>
  <c r="J71"/>
  <c r="BK227"/>
  <c r="J227"/>
  <c r="J81"/>
  <c i="8" r="BK114"/>
  <c r="J114"/>
  <c r="J72"/>
  <c i="11" r="BK129"/>
  <c r="J129"/>
  <c r="J73"/>
  <c i="13" r="BK107"/>
  <c r="J107"/>
  <c r="J70"/>
  <c i="9" r="BK100"/>
  <c r="J100"/>
  <c r="J67"/>
  <c i="10" r="BK360"/>
  <c r="J360"/>
  <c r="J75"/>
  <c i="15" r="BK678"/>
  <c r="J678"/>
  <c r="J79"/>
  <c r="BK680"/>
  <c r="J680"/>
  <c r="J80"/>
  <c r="BK792"/>
  <c r="J792"/>
  <c r="J83"/>
  <c i="18" r="BK103"/>
  <c r="J103"/>
  <c r="J68"/>
  <c i="9" r="BK97"/>
  <c r="J97"/>
  <c r="J66"/>
  <c r="BK106"/>
  <c r="J106"/>
  <c r="J69"/>
  <c i="15" r="BK812"/>
  <c r="BK811"/>
  <c r="J811"/>
  <c r="J85"/>
  <c i="18" r="BK97"/>
  <c r="J97"/>
  <c r="J66"/>
  <c r="BK106"/>
  <c r="J106"/>
  <c r="J69"/>
  <c r="BK109"/>
  <c r="J109"/>
  <c r="J70"/>
  <c i="6" r="BK140"/>
  <c r="J140"/>
  <c r="J70"/>
  <c i="18" r="BK100"/>
  <c r="J100"/>
  <c r="J67"/>
  <c i="3" r="BK333"/>
  <c r="J333"/>
  <c r="J74"/>
  <c i="13" r="BK111"/>
  <c r="J111"/>
  <c r="J71"/>
  <c i="2" r="BK223"/>
  <c r="J223"/>
  <c r="J74"/>
  <c i="7" r="BK225"/>
  <c r="J225"/>
  <c r="J80"/>
  <c i="9" r="BK103"/>
  <c r="J103"/>
  <c r="J68"/>
  <c r="BK109"/>
  <c r="J109"/>
  <c r="J70"/>
  <c i="18" r="BK94"/>
  <c r="J94"/>
  <c r="J65"/>
  <c i="4" r="BK355"/>
  <c r="J355"/>
  <c r="J77"/>
  <c i="8" r="BK159"/>
  <c r="J159"/>
  <c r="J78"/>
  <c i="9" r="BK94"/>
  <c r="J94"/>
  <c r="J65"/>
  <c i="11" r="BK125"/>
  <c r="BK124"/>
  <c r="J124"/>
  <c r="J71"/>
  <c i="14" r="BK104"/>
  <c r="J104"/>
  <c r="J69"/>
  <c i="15" r="BK646"/>
  <c r="J646"/>
  <c r="J76"/>
  <c i="18" r="F59"/>
  <c r="J56"/>
  <c r="BE101"/>
  <c r="BE104"/>
  <c r="E50"/>
  <c r="BE110"/>
  <c i="17" r="J100"/>
  <c r="J69"/>
  <c i="18" r="BE107"/>
  <c r="BE95"/>
  <c r="BE98"/>
  <c i="17" r="E52"/>
  <c r="J60"/>
  <c r="BE106"/>
  <c r="BE110"/>
  <c r="BE114"/>
  <c r="BE117"/>
  <c r="BE102"/>
  <c r="BE107"/>
  <c r="BE109"/>
  <c r="BE112"/>
  <c r="BE120"/>
  <c r="BE129"/>
  <c r="BE130"/>
  <c r="BE131"/>
  <c r="BE132"/>
  <c r="BE111"/>
  <c r="BE133"/>
  <c r="BE135"/>
  <c r="BE105"/>
  <c r="BE116"/>
  <c r="BE119"/>
  <c r="BE123"/>
  <c r="BE134"/>
  <c r="BE138"/>
  <c i="16" r="BK94"/>
  <c r="BK93"/>
  <c r="J93"/>
  <c r="J67"/>
  <c i="17" r="BE101"/>
  <c r="BE104"/>
  <c r="BE126"/>
  <c r="BE127"/>
  <c r="BE140"/>
  <c r="F63"/>
  <c r="BE118"/>
  <c r="BE122"/>
  <c r="BE125"/>
  <c r="BE115"/>
  <c r="BE121"/>
  <c r="BE136"/>
  <c r="BE137"/>
  <c r="BE139"/>
  <c i="16" r="F63"/>
  <c r="BE97"/>
  <c r="E79"/>
  <c r="BE113"/>
  <c i="15" r="J650"/>
  <c r="J78"/>
  <c r="J812"/>
  <c r="J86"/>
  <c i="16" r="BE99"/>
  <c r="J87"/>
  <c r="BE96"/>
  <c i="15" r="J177"/>
  <c r="J72"/>
  <c i="16" r="BE101"/>
  <c r="BE111"/>
  <c r="BE119"/>
  <c r="BE121"/>
  <c r="BE103"/>
  <c r="BE109"/>
  <c r="BE105"/>
  <c r="BE107"/>
  <c r="BE115"/>
  <c r="BE117"/>
  <c i="14" r="J125"/>
  <c r="J72"/>
  <c i="15" r="E96"/>
  <c r="BE116"/>
  <c r="BE227"/>
  <c r="BE300"/>
  <c r="BE447"/>
  <c r="BE524"/>
  <c r="BE529"/>
  <c r="BE532"/>
  <c r="BE554"/>
  <c r="BE661"/>
  <c r="BE744"/>
  <c r="BE745"/>
  <c r="BE808"/>
  <c r="BE813"/>
  <c r="BE132"/>
  <c r="BE146"/>
  <c r="BE210"/>
  <c r="BE301"/>
  <c r="BE373"/>
  <c r="BE414"/>
  <c r="BE452"/>
  <c r="BE549"/>
  <c r="BE633"/>
  <c r="BE635"/>
  <c r="BE674"/>
  <c r="BE676"/>
  <c r="BE679"/>
  <c r="BE681"/>
  <c r="BE683"/>
  <c r="BE686"/>
  <c r="BE726"/>
  <c r="BE728"/>
  <c r="BE733"/>
  <c r="BE738"/>
  <c r="BE785"/>
  <c r="BE124"/>
  <c r="BE130"/>
  <c r="BE149"/>
  <c r="BE161"/>
  <c r="BE164"/>
  <c r="BE178"/>
  <c r="BE254"/>
  <c r="BE275"/>
  <c r="BE329"/>
  <c r="BE352"/>
  <c r="BE422"/>
  <c r="BE425"/>
  <c r="BE444"/>
  <c r="BE517"/>
  <c r="BE542"/>
  <c r="BE552"/>
  <c r="BE568"/>
  <c r="BE571"/>
  <c r="BE700"/>
  <c r="BE734"/>
  <c r="BE735"/>
  <c r="BE773"/>
  <c r="BE775"/>
  <c r="BE782"/>
  <c r="BE806"/>
  <c r="J60"/>
  <c r="F107"/>
  <c r="BE113"/>
  <c r="BE153"/>
  <c r="BE212"/>
  <c r="BE308"/>
  <c r="BE449"/>
  <c r="BE508"/>
  <c r="BE521"/>
  <c r="BE544"/>
  <c r="BE596"/>
  <c r="BE627"/>
  <c r="BE643"/>
  <c r="BE664"/>
  <c r="BE697"/>
  <c r="BE705"/>
  <c r="BE714"/>
  <c r="BE731"/>
  <c r="BE739"/>
  <c r="BE742"/>
  <c r="BE787"/>
  <c r="BE788"/>
  <c r="BE790"/>
  <c r="BE793"/>
  <c r="BE797"/>
  <c r="BE802"/>
  <c i="14" r="BK103"/>
  <c r="J103"/>
  <c r="J68"/>
  <c i="15" r="BE141"/>
  <c r="BE174"/>
  <c r="BE230"/>
  <c r="BE305"/>
  <c r="BE394"/>
  <c r="BE534"/>
  <c r="BE539"/>
  <c r="BE556"/>
  <c r="BE640"/>
  <c r="BE647"/>
  <c r="BE703"/>
  <c r="BE730"/>
  <c r="BE766"/>
  <c r="BE800"/>
  <c r="BE198"/>
  <c r="BE296"/>
  <c r="BE303"/>
  <c r="BE455"/>
  <c r="BE502"/>
  <c r="BE505"/>
  <c r="BE515"/>
  <c r="BE562"/>
  <c r="BE579"/>
  <c r="BE593"/>
  <c r="BE651"/>
  <c r="BE659"/>
  <c r="BE708"/>
  <c r="BE711"/>
  <c r="BE727"/>
  <c r="BE732"/>
  <c r="BE804"/>
  <c r="BE127"/>
  <c r="BE136"/>
  <c r="BE139"/>
  <c r="BE168"/>
  <c r="BE171"/>
  <c r="BE202"/>
  <c r="BE299"/>
  <c r="BE565"/>
  <c r="BE587"/>
  <c r="BE601"/>
  <c r="BE631"/>
  <c r="BE666"/>
  <c r="BE688"/>
  <c r="BE740"/>
  <c r="BE776"/>
  <c r="BE779"/>
  <c r="BE781"/>
  <c r="BE119"/>
  <c r="BE200"/>
  <c r="BE233"/>
  <c r="BE476"/>
  <c r="BE512"/>
  <c r="BE520"/>
  <c r="BE547"/>
  <c r="BE691"/>
  <c r="BE694"/>
  <c r="BE729"/>
  <c r="BE741"/>
  <c r="BE768"/>
  <c r="BE770"/>
  <c i="14" r="E88"/>
  <c r="F99"/>
  <c r="BE148"/>
  <c r="BE185"/>
  <c r="BE194"/>
  <c r="BE199"/>
  <c r="BE202"/>
  <c r="BE207"/>
  <c r="BE209"/>
  <c r="BE226"/>
  <c r="BE157"/>
  <c r="BE181"/>
  <c r="BE245"/>
  <c r="BE265"/>
  <c r="BE292"/>
  <c r="BE314"/>
  <c i="13" r="J115"/>
  <c r="J73"/>
  <c i="14" r="J60"/>
  <c r="BE111"/>
  <c r="BE113"/>
  <c r="BE118"/>
  <c r="BE126"/>
  <c r="BE188"/>
  <c r="BE191"/>
  <c r="BE215"/>
  <c r="BE260"/>
  <c r="BE326"/>
  <c r="BE346"/>
  <c r="BE353"/>
  <c r="BE356"/>
  <c i="13" r="J101"/>
  <c r="J69"/>
  <c i="14" r="BE128"/>
  <c r="BE138"/>
  <c r="BE145"/>
  <c r="BE151"/>
  <c r="BE154"/>
  <c r="BE170"/>
  <c r="BE196"/>
  <c r="BE223"/>
  <c r="BE240"/>
  <c r="BE282"/>
  <c r="BE284"/>
  <c r="BE289"/>
  <c r="BE299"/>
  <c r="BE306"/>
  <c r="BE311"/>
  <c r="BE331"/>
  <c r="BE351"/>
  <c r="BE105"/>
  <c r="BE109"/>
  <c r="BE121"/>
  <c r="BE134"/>
  <c r="BE173"/>
  <c r="BE231"/>
  <c r="BE234"/>
  <c r="BE243"/>
  <c r="BE252"/>
  <c r="BE257"/>
  <c r="BE271"/>
  <c r="BE136"/>
  <c r="BE212"/>
  <c r="BE236"/>
  <c r="BE274"/>
  <c r="BE279"/>
  <c r="BE291"/>
  <c r="BE294"/>
  <c r="BE295"/>
  <c r="BE300"/>
  <c r="BE344"/>
  <c r="BE362"/>
  <c r="BE141"/>
  <c r="BE164"/>
  <c r="BE184"/>
  <c r="BE228"/>
  <c r="BE238"/>
  <c r="BE246"/>
  <c r="BE316"/>
  <c r="BE318"/>
  <c r="BE320"/>
  <c r="BE336"/>
  <c r="BE338"/>
  <c r="BE360"/>
  <c r="BE143"/>
  <c r="BE220"/>
  <c r="BE296"/>
  <c r="BE298"/>
  <c r="BE308"/>
  <c r="BE334"/>
  <c r="BE348"/>
  <c r="BE354"/>
  <c r="BE358"/>
  <c r="BE365"/>
  <c r="BE367"/>
  <c i="12" r="P97"/>
  <c i="1" r="AU70"/>
  <c i="13" r="BE167"/>
  <c r="J60"/>
  <c r="BE102"/>
  <c r="BE128"/>
  <c r="BE130"/>
  <c r="BE137"/>
  <c r="BE144"/>
  <c i="12" r="J116"/>
  <c r="J71"/>
  <c i="13" r="BE121"/>
  <c r="BE134"/>
  <c r="BE159"/>
  <c r="BE119"/>
  <c r="BE126"/>
  <c r="BE148"/>
  <c r="BE161"/>
  <c r="F63"/>
  <c r="BE105"/>
  <c r="BE151"/>
  <c i="12" r="BK98"/>
  <c r="J98"/>
  <c r="J68"/>
  <c i="13" r="BE112"/>
  <c r="BE139"/>
  <c r="BE156"/>
  <c r="E52"/>
  <c r="BE108"/>
  <c r="BE116"/>
  <c r="BE141"/>
  <c r="BE146"/>
  <c r="BE157"/>
  <c r="BE164"/>
  <c i="11" r="BK100"/>
  <c r="J100"/>
  <c r="J68"/>
  <c i="12" r="J91"/>
  <c r="BE152"/>
  <c r="BE154"/>
  <c r="BE157"/>
  <c r="BE178"/>
  <c r="BE181"/>
  <c i="11" r="J125"/>
  <c r="J72"/>
  <c i="12" r="E52"/>
  <c r="BE141"/>
  <c r="BE146"/>
  <c r="BE109"/>
  <c r="BE159"/>
  <c r="BE164"/>
  <c r="BE167"/>
  <c r="BE170"/>
  <c r="BE176"/>
  <c r="BE102"/>
  <c r="BE112"/>
  <c r="BE126"/>
  <c r="BE184"/>
  <c r="F63"/>
  <c r="BE117"/>
  <c r="BE130"/>
  <c r="BE133"/>
  <c r="BE149"/>
  <c r="BE100"/>
  <c r="BE128"/>
  <c r="BE187"/>
  <c r="BE104"/>
  <c r="BE123"/>
  <c i="11" r="E85"/>
  <c r="BE113"/>
  <c r="BE134"/>
  <c r="BE137"/>
  <c r="BE140"/>
  <c r="BE167"/>
  <c i="10" r="BK104"/>
  <c r="J104"/>
  <c r="J68"/>
  <c r="BK363"/>
  <c r="J363"/>
  <c r="J76"/>
  <c i="11" r="J93"/>
  <c r="BE126"/>
  <c r="BE151"/>
  <c r="BE164"/>
  <c r="F63"/>
  <c r="BE156"/>
  <c r="BE102"/>
  <c r="BE105"/>
  <c r="BE118"/>
  <c r="BE121"/>
  <c r="BE153"/>
  <c r="BE111"/>
  <c r="BE130"/>
  <c r="BE143"/>
  <c r="BE145"/>
  <c r="BE158"/>
  <c r="BE161"/>
  <c r="BE109"/>
  <c r="BE149"/>
  <c i="10" r="J60"/>
  <c r="E89"/>
  <c r="BE113"/>
  <c r="BE256"/>
  <c r="BE279"/>
  <c r="BE291"/>
  <c r="BE386"/>
  <c r="BE389"/>
  <c r="BE409"/>
  <c r="BE115"/>
  <c r="BE178"/>
  <c r="BE285"/>
  <c r="BE294"/>
  <c r="BE342"/>
  <c r="BE370"/>
  <c r="BE422"/>
  <c r="BE430"/>
  <c r="BE111"/>
  <c r="BE134"/>
  <c r="BE137"/>
  <c r="BE141"/>
  <c r="BE259"/>
  <c r="BE262"/>
  <c r="BE339"/>
  <c r="BE361"/>
  <c r="BE368"/>
  <c r="BE425"/>
  <c r="BE427"/>
  <c r="BE106"/>
  <c r="BE128"/>
  <c r="BE130"/>
  <c r="BE202"/>
  <c r="BE253"/>
  <c r="BE267"/>
  <c r="BE297"/>
  <c r="BE299"/>
  <c r="BE301"/>
  <c r="BE325"/>
  <c r="BE347"/>
  <c r="BE357"/>
  <c r="BE432"/>
  <c r="BE109"/>
  <c r="BE144"/>
  <c r="BE154"/>
  <c r="BE204"/>
  <c r="BE228"/>
  <c r="BE272"/>
  <c r="BE276"/>
  <c r="BE333"/>
  <c r="BE345"/>
  <c r="BE376"/>
  <c r="BE378"/>
  <c r="BE411"/>
  <c r="BE120"/>
  <c r="BE269"/>
  <c r="BE282"/>
  <c r="BE330"/>
  <c r="BE336"/>
  <c r="BE373"/>
  <c r="BE408"/>
  <c r="BE417"/>
  <c r="BE419"/>
  <c r="BE118"/>
  <c r="BE124"/>
  <c r="BE147"/>
  <c r="BE284"/>
  <c r="BE349"/>
  <c r="F63"/>
  <c r="BE150"/>
  <c r="BE265"/>
  <c r="BE288"/>
  <c r="BE328"/>
  <c r="BE354"/>
  <c r="BE365"/>
  <c r="BE381"/>
  <c r="BE383"/>
  <c r="BE414"/>
  <c i="9" r="J56"/>
  <c r="E80"/>
  <c r="BE95"/>
  <c r="BE104"/>
  <c r="BE98"/>
  <c r="BE107"/>
  <c r="BE110"/>
  <c r="F89"/>
  <c r="BE101"/>
  <c i="1" r="AW65"/>
  <c i="7" r="BK107"/>
  <c r="BK114"/>
  <c r="J114"/>
  <c r="J70"/>
  <c i="8" r="E52"/>
  <c r="BE141"/>
  <c r="BE143"/>
  <c r="BE153"/>
  <c r="BE162"/>
  <c r="J60"/>
  <c r="BE117"/>
  <c r="BE120"/>
  <c r="BE127"/>
  <c r="BE128"/>
  <c r="BE137"/>
  <c r="BE139"/>
  <c r="BE149"/>
  <c r="BE152"/>
  <c r="BE157"/>
  <c r="BE106"/>
  <c r="BE110"/>
  <c r="BE118"/>
  <c r="BE132"/>
  <c r="BE142"/>
  <c r="BE144"/>
  <c r="BE147"/>
  <c r="BE119"/>
  <c r="BE123"/>
  <c r="BE109"/>
  <c r="BE115"/>
  <c r="BE121"/>
  <c r="BE138"/>
  <c r="BE150"/>
  <c r="BE160"/>
  <c r="BE108"/>
  <c r="BE124"/>
  <c r="BE125"/>
  <c r="BE130"/>
  <c r="BE131"/>
  <c r="BE165"/>
  <c r="F63"/>
  <c r="BE107"/>
  <c r="BE126"/>
  <c r="BE134"/>
  <c r="BE135"/>
  <c r="BE148"/>
  <c r="BE151"/>
  <c r="BE164"/>
  <c r="BE113"/>
  <c r="BE122"/>
  <c r="BE133"/>
  <c r="BE145"/>
  <c r="BE146"/>
  <c r="BE154"/>
  <c r="BE155"/>
  <c r="BE156"/>
  <c r="BE163"/>
  <c i="6" r="BK223"/>
  <c r="J223"/>
  <c r="J74"/>
  <c i="7" r="E52"/>
  <c r="F103"/>
  <c r="BE112"/>
  <c r="BE152"/>
  <c r="BE162"/>
  <c r="BE165"/>
  <c r="BE169"/>
  <c r="BE170"/>
  <c r="BE171"/>
  <c r="BE190"/>
  <c r="BE212"/>
  <c r="BE215"/>
  <c r="BE223"/>
  <c r="BE228"/>
  <c r="BE234"/>
  <c r="J100"/>
  <c r="BE113"/>
  <c r="BE123"/>
  <c r="BE143"/>
  <c r="BE147"/>
  <c r="BE158"/>
  <c r="BE178"/>
  <c r="BE193"/>
  <c r="BE196"/>
  <c r="BE206"/>
  <c r="BE217"/>
  <c r="BE221"/>
  <c r="BE231"/>
  <c i="6" r="BK102"/>
  <c r="J102"/>
  <c r="J68"/>
  <c i="7" r="BE109"/>
  <c r="BE119"/>
  <c r="BE133"/>
  <c r="BE141"/>
  <c r="BE146"/>
  <c r="BE155"/>
  <c r="BE159"/>
  <c r="BE161"/>
  <c r="BE176"/>
  <c r="BE181"/>
  <c r="BE198"/>
  <c r="BE202"/>
  <c r="BE219"/>
  <c r="BE220"/>
  <c r="BE226"/>
  <c r="BE120"/>
  <c r="BE121"/>
  <c r="BE139"/>
  <c r="BE154"/>
  <c r="BE156"/>
  <c r="BE172"/>
  <c r="BE180"/>
  <c r="BE182"/>
  <c r="BE192"/>
  <c r="BE194"/>
  <c r="BE197"/>
  <c r="BE199"/>
  <c r="BE200"/>
  <c r="BE205"/>
  <c r="BE110"/>
  <c r="BE122"/>
  <c r="BE127"/>
  <c r="BE128"/>
  <c r="BE134"/>
  <c r="BE135"/>
  <c r="BE142"/>
  <c r="BE160"/>
  <c r="BE166"/>
  <c r="BE174"/>
  <c r="BE175"/>
  <c r="BE179"/>
  <c r="BE184"/>
  <c r="BE188"/>
  <c r="BE222"/>
  <c r="BE230"/>
  <c r="BE233"/>
  <c r="BE126"/>
  <c r="BE144"/>
  <c r="BE148"/>
  <c r="BE167"/>
  <c r="BE168"/>
  <c r="BE177"/>
  <c r="BE201"/>
  <c r="BE203"/>
  <c r="BE204"/>
  <c r="BE209"/>
  <c r="BE213"/>
  <c r="BE218"/>
  <c r="BE111"/>
  <c r="BE116"/>
  <c r="BE125"/>
  <c r="BE129"/>
  <c r="BE130"/>
  <c r="BE131"/>
  <c r="BE132"/>
  <c r="BE136"/>
  <c r="BE137"/>
  <c r="BE149"/>
  <c r="BE150"/>
  <c r="BE151"/>
  <c r="BE153"/>
  <c r="BE157"/>
  <c r="BE163"/>
  <c r="BE183"/>
  <c r="BE185"/>
  <c r="BE186"/>
  <c r="BE207"/>
  <c r="BE210"/>
  <c r="BE211"/>
  <c r="BE214"/>
  <c r="BE232"/>
  <c r="BE118"/>
  <c r="BE138"/>
  <c r="BE140"/>
  <c r="BE187"/>
  <c r="BE189"/>
  <c r="BE208"/>
  <c r="BE216"/>
  <c i="5" r="J113"/>
  <c r="J70"/>
  <c i="6" r="BE104"/>
  <c r="BE107"/>
  <c r="BE141"/>
  <c r="BE145"/>
  <c r="BE155"/>
  <c r="BE160"/>
  <c r="BE163"/>
  <c r="BE232"/>
  <c r="BE246"/>
  <c r="BE276"/>
  <c r="BE279"/>
  <c r="BE288"/>
  <c r="BE303"/>
  <c r="BE314"/>
  <c r="BE379"/>
  <c r="BE381"/>
  <c r="J95"/>
  <c r="BE115"/>
  <c r="BE118"/>
  <c r="BE120"/>
  <c r="BE122"/>
  <c r="BE150"/>
  <c r="BE192"/>
  <c r="BE195"/>
  <c r="BE220"/>
  <c r="BE227"/>
  <c r="BE229"/>
  <c r="BE237"/>
  <c r="BE238"/>
  <c r="BE268"/>
  <c r="BE272"/>
  <c r="BE282"/>
  <c r="BE301"/>
  <c r="BE327"/>
  <c r="BE344"/>
  <c r="BE350"/>
  <c r="BE111"/>
  <c r="BE133"/>
  <c r="BE138"/>
  <c r="BE174"/>
  <c r="BE183"/>
  <c r="BE239"/>
  <c r="BE261"/>
  <c r="BE306"/>
  <c r="BE309"/>
  <c r="BE330"/>
  <c r="BE332"/>
  <c r="BE334"/>
  <c r="BE366"/>
  <c r="BE368"/>
  <c r="BE371"/>
  <c r="BE376"/>
  <c i="5" r="BK95"/>
  <c r="J95"/>
  <c r="J67"/>
  <c i="6" r="E52"/>
  <c r="F63"/>
  <c r="BE135"/>
  <c r="BE153"/>
  <c r="BE186"/>
  <c r="BE198"/>
  <c r="BE240"/>
  <c r="BE296"/>
  <c r="BE299"/>
  <c r="BE328"/>
  <c r="BE347"/>
  <c r="BE354"/>
  <c r="BE355"/>
  <c r="BE360"/>
  <c r="BE364"/>
  <c r="BE109"/>
  <c r="BE210"/>
  <c r="BE212"/>
  <c r="BE255"/>
  <c r="BE285"/>
  <c r="BE312"/>
  <c r="BE342"/>
  <c r="BE373"/>
  <c r="BE113"/>
  <c r="BE180"/>
  <c r="BE189"/>
  <c r="BE204"/>
  <c r="BE208"/>
  <c r="BE225"/>
  <c r="BE226"/>
  <c r="BE234"/>
  <c r="BE243"/>
  <c r="BE249"/>
  <c r="BE252"/>
  <c r="BE263"/>
  <c r="BE291"/>
  <c r="BE317"/>
  <c r="BE320"/>
  <c r="BE324"/>
  <c r="BE349"/>
  <c r="BE356"/>
  <c r="BE358"/>
  <c r="BE126"/>
  <c r="BE130"/>
  <c r="BE166"/>
  <c r="BE169"/>
  <c r="BE201"/>
  <c r="BE265"/>
  <c r="BE275"/>
  <c r="BE336"/>
  <c r="BE352"/>
  <c r="BE362"/>
  <c r="BE177"/>
  <c r="BE217"/>
  <c r="BE258"/>
  <c r="BE270"/>
  <c r="BE278"/>
  <c r="BE322"/>
  <c r="BE337"/>
  <c r="BE340"/>
  <c r="BE348"/>
  <c r="BE351"/>
  <c r="BE353"/>
  <c i="5" r="E81"/>
  <c r="BE123"/>
  <c r="BE137"/>
  <c r="BE161"/>
  <c r="J89"/>
  <c i="4" r="J342"/>
  <c r="J76"/>
  <c i="5" r="BE106"/>
  <c r="BE182"/>
  <c i="4" r="BK109"/>
  <c r="J109"/>
  <c r="J68"/>
  <c i="5" r="BE126"/>
  <c r="BE134"/>
  <c r="F92"/>
  <c r="BE114"/>
  <c r="BE131"/>
  <c r="BE109"/>
  <c r="BE142"/>
  <c r="BE148"/>
  <c r="BE151"/>
  <c r="BE119"/>
  <c r="BE122"/>
  <c r="BE156"/>
  <c r="BE159"/>
  <c r="BE97"/>
  <c r="BE99"/>
  <c r="BE101"/>
  <c r="BE117"/>
  <c r="BE121"/>
  <c r="BE164"/>
  <c r="BE172"/>
  <c i="4" r="F105"/>
  <c r="BE155"/>
  <c r="BE211"/>
  <c r="BE248"/>
  <c r="BE254"/>
  <c r="BE256"/>
  <c r="BE261"/>
  <c r="BE262"/>
  <c r="BE264"/>
  <c r="BE339"/>
  <c r="BE343"/>
  <c r="BE360"/>
  <c r="BE363"/>
  <c r="BE369"/>
  <c r="BE498"/>
  <c r="BE507"/>
  <c r="E94"/>
  <c r="BE125"/>
  <c r="BE146"/>
  <c r="BE243"/>
  <c r="BE259"/>
  <c r="BE269"/>
  <c r="BE302"/>
  <c r="BE348"/>
  <c r="BE366"/>
  <c r="BE385"/>
  <c r="BE403"/>
  <c r="BE414"/>
  <c r="BE447"/>
  <c r="BE482"/>
  <c r="BE512"/>
  <c r="BE514"/>
  <c r="BE522"/>
  <c r="BE534"/>
  <c r="BE545"/>
  <c r="BE557"/>
  <c r="BE559"/>
  <c r="BE566"/>
  <c r="J60"/>
  <c r="BE114"/>
  <c r="BE127"/>
  <c r="BE133"/>
  <c r="BE158"/>
  <c r="BE168"/>
  <c r="BE251"/>
  <c r="BE375"/>
  <c r="BE402"/>
  <c r="BE415"/>
  <c r="BE417"/>
  <c r="BE442"/>
  <c r="BE449"/>
  <c r="BE451"/>
  <c r="BE454"/>
  <c r="BE459"/>
  <c r="BE464"/>
  <c r="BE477"/>
  <c r="BE496"/>
  <c r="BE528"/>
  <c r="BE530"/>
  <c r="BE540"/>
  <c r="BE542"/>
  <c i="3" r="BK336"/>
  <c r="J336"/>
  <c r="J75"/>
  <c i="4" r="BE171"/>
  <c r="BE272"/>
  <c r="BE281"/>
  <c r="BE284"/>
  <c r="BE287"/>
  <c r="BE290"/>
  <c r="BE296"/>
  <c r="BE299"/>
  <c r="BE323"/>
  <c r="BE392"/>
  <c r="BE394"/>
  <c r="BE397"/>
  <c r="BE418"/>
  <c r="BE433"/>
  <c r="BE439"/>
  <c r="BE485"/>
  <c r="BE502"/>
  <c r="BE516"/>
  <c r="BE136"/>
  <c r="BE162"/>
  <c r="BE165"/>
  <c r="BE245"/>
  <c r="BE266"/>
  <c r="BE308"/>
  <c r="BE325"/>
  <c r="BE335"/>
  <c r="BE388"/>
  <c r="BE399"/>
  <c r="BE406"/>
  <c r="BE408"/>
  <c r="BE409"/>
  <c r="BE436"/>
  <c r="BE444"/>
  <c r="BE469"/>
  <c r="BE488"/>
  <c r="BE533"/>
  <c i="3" r="J111"/>
  <c r="J69"/>
  <c i="4" r="BE111"/>
  <c r="BE123"/>
  <c r="BE149"/>
  <c r="BE332"/>
  <c r="BE372"/>
  <c r="BE390"/>
  <c r="BE396"/>
  <c r="BE413"/>
  <c r="BE423"/>
  <c r="BE426"/>
  <c r="BE472"/>
  <c r="BE475"/>
  <c r="BE480"/>
  <c r="BE493"/>
  <c r="BE500"/>
  <c r="BE509"/>
  <c r="BE141"/>
  <c r="BE174"/>
  <c r="BE351"/>
  <c r="BE353"/>
  <c r="BE382"/>
  <c r="BE410"/>
  <c r="BE420"/>
  <c r="BE421"/>
  <c r="BE430"/>
  <c r="BE491"/>
  <c r="BE504"/>
  <c r="BE537"/>
  <c r="BE553"/>
  <c r="BE555"/>
  <c r="BE573"/>
  <c r="BE578"/>
  <c r="BE130"/>
  <c r="BE260"/>
  <c r="BE327"/>
  <c r="BE356"/>
  <c r="BE378"/>
  <c r="BE380"/>
  <c r="BE395"/>
  <c r="BE411"/>
  <c r="BE428"/>
  <c r="BE563"/>
  <c r="BE568"/>
  <c i="3" r="J103"/>
  <c r="BE122"/>
  <c r="BE149"/>
  <c r="BE156"/>
  <c r="BE160"/>
  <c r="BE163"/>
  <c r="BE255"/>
  <c r="BE320"/>
  <c r="BE322"/>
  <c r="BE330"/>
  <c r="BE334"/>
  <c r="BE343"/>
  <c r="BE364"/>
  <c r="BE380"/>
  <c r="BE385"/>
  <c r="BE404"/>
  <c r="BE410"/>
  <c r="BE411"/>
  <c r="BE416"/>
  <c r="BE417"/>
  <c r="BE432"/>
  <c r="BE440"/>
  <c r="BE507"/>
  <c r="BE528"/>
  <c r="BE543"/>
  <c r="BE579"/>
  <c r="BE628"/>
  <c r="BE630"/>
  <c r="BE640"/>
  <c r="BE650"/>
  <c r="BE120"/>
  <c r="BE144"/>
  <c r="BE153"/>
  <c r="BE174"/>
  <c r="BE205"/>
  <c r="BE207"/>
  <c r="BE243"/>
  <c r="BE252"/>
  <c r="BE277"/>
  <c r="BE361"/>
  <c r="BE376"/>
  <c r="BE378"/>
  <c r="BE403"/>
  <c r="BE420"/>
  <c r="BE429"/>
  <c r="BE431"/>
  <c r="BE444"/>
  <c r="BE447"/>
  <c r="BE502"/>
  <c r="BE519"/>
  <c r="BE561"/>
  <c r="BE604"/>
  <c r="BE268"/>
  <c r="BE291"/>
  <c r="BE348"/>
  <c r="BE359"/>
  <c r="BE387"/>
  <c r="BE421"/>
  <c r="BE474"/>
  <c r="BE482"/>
  <c r="BE484"/>
  <c r="BE487"/>
  <c r="BE489"/>
  <c r="BE494"/>
  <c r="BE496"/>
  <c r="BE517"/>
  <c r="BE526"/>
  <c r="BE531"/>
  <c r="BE593"/>
  <c r="BE118"/>
  <c r="BE141"/>
  <c r="BE210"/>
  <c r="BE265"/>
  <c r="BE327"/>
  <c r="BE425"/>
  <c r="BE437"/>
  <c r="BE459"/>
  <c r="BE468"/>
  <c r="BE492"/>
  <c r="BE511"/>
  <c r="BE537"/>
  <c r="BE585"/>
  <c r="BE588"/>
  <c r="E95"/>
  <c r="BE112"/>
  <c r="BE132"/>
  <c r="BE138"/>
  <c r="BE253"/>
  <c r="BE257"/>
  <c r="BE296"/>
  <c r="BE338"/>
  <c r="BE398"/>
  <c r="BE423"/>
  <c r="BE428"/>
  <c r="BE442"/>
  <c r="BE515"/>
  <c r="BE521"/>
  <c r="BE524"/>
  <c r="BE558"/>
  <c r="BE581"/>
  <c r="BE584"/>
  <c r="F63"/>
  <c r="BE168"/>
  <c r="BE259"/>
  <c r="BE274"/>
  <c r="BE353"/>
  <c r="BE354"/>
  <c r="BE356"/>
  <c r="BE373"/>
  <c r="BE383"/>
  <c r="BE396"/>
  <c r="BE422"/>
  <c r="BE434"/>
  <c r="BE471"/>
  <c r="BE509"/>
  <c r="BE534"/>
  <c r="BE554"/>
  <c r="BE556"/>
  <c r="BE601"/>
  <c r="BE615"/>
  <c r="BE617"/>
  <c i="2" r="BK106"/>
  <c r="BK226"/>
  <c r="J226"/>
  <c r="J75"/>
  <c i="3" r="BE115"/>
  <c r="BE129"/>
  <c r="BE214"/>
  <c r="BE246"/>
  <c r="BE248"/>
  <c r="BE251"/>
  <c r="BE271"/>
  <c r="BE288"/>
  <c r="BE301"/>
  <c r="BE318"/>
  <c r="BE346"/>
  <c r="BE357"/>
  <c r="BE368"/>
  <c r="BE401"/>
  <c r="BE426"/>
  <c r="BE450"/>
  <c r="BE453"/>
  <c r="BE456"/>
  <c r="BE465"/>
  <c r="BE477"/>
  <c r="BE513"/>
  <c r="BE540"/>
  <c r="BE563"/>
  <c r="BE565"/>
  <c r="BE571"/>
  <c r="BE607"/>
  <c r="BE619"/>
  <c r="BE625"/>
  <c r="BE135"/>
  <c r="BE166"/>
  <c r="BE171"/>
  <c r="BE241"/>
  <c r="BE262"/>
  <c r="BE280"/>
  <c r="BE298"/>
  <c r="BE304"/>
  <c r="BE351"/>
  <c r="BE371"/>
  <c r="BE390"/>
  <c r="BE393"/>
  <c r="BE405"/>
  <c r="BE407"/>
  <c r="BE462"/>
  <c r="BE499"/>
  <c r="BE505"/>
  <c r="BE546"/>
  <c r="BE549"/>
  <c r="BE551"/>
  <c r="BE591"/>
  <c r="BE596"/>
  <c r="BE621"/>
  <c i="2" r="J99"/>
  <c r="BE123"/>
  <c r="BE161"/>
  <c r="BE174"/>
  <c r="BE188"/>
  <c r="BE204"/>
  <c r="BE175"/>
  <c r="BE177"/>
  <c r="BE201"/>
  <c r="BE212"/>
  <c r="BE217"/>
  <c r="BE318"/>
  <c r="E52"/>
  <c r="BE120"/>
  <c r="BE129"/>
  <c r="BE135"/>
  <c r="BE140"/>
  <c r="BE164"/>
  <c r="BE198"/>
  <c r="BE220"/>
  <c r="BE224"/>
  <c r="BE246"/>
  <c r="BE108"/>
  <c r="BE118"/>
  <c r="BE126"/>
  <c r="BE144"/>
  <c r="BE147"/>
  <c r="BE153"/>
  <c r="BE185"/>
  <c r="BE210"/>
  <c r="BE249"/>
  <c r="BE280"/>
  <c r="BE159"/>
  <c r="BE172"/>
  <c r="BE237"/>
  <c r="BE240"/>
  <c r="BE252"/>
  <c r="BE260"/>
  <c r="BE283"/>
  <c r="BE286"/>
  <c r="BE289"/>
  <c r="BE307"/>
  <c r="BE309"/>
  <c r="BE311"/>
  <c r="BE156"/>
  <c r="BE182"/>
  <c r="BE191"/>
  <c r="BE208"/>
  <c r="BE247"/>
  <c r="BE255"/>
  <c r="BE277"/>
  <c r="BE291"/>
  <c r="BE294"/>
  <c r="BE297"/>
  <c r="BE302"/>
  <c r="BE304"/>
  <c r="F102"/>
  <c r="BE132"/>
  <c r="BE179"/>
  <c r="BE228"/>
  <c r="BE235"/>
  <c r="BE257"/>
  <c r="BE263"/>
  <c r="BE269"/>
  <c r="BE314"/>
  <c r="BE323"/>
  <c r="BE326"/>
  <c r="BE337"/>
  <c r="BE111"/>
  <c r="BE167"/>
  <c r="BE170"/>
  <c r="BE231"/>
  <c r="BE232"/>
  <c r="BE234"/>
  <c r="BE238"/>
  <c r="BE243"/>
  <c r="BE266"/>
  <c r="BE272"/>
  <c r="BE300"/>
  <c r="BE316"/>
  <c r="BE321"/>
  <c r="BE333"/>
  <c r="BE335"/>
  <c r="BE339"/>
  <c r="BE343"/>
  <c r="BE346"/>
  <c r="BE348"/>
  <c r="BE350"/>
  <c r="BE355"/>
  <c i="1" r="AS66"/>
  <c i="3" r="F38"/>
  <c i="1" r="BA58"/>
  <c i="5" r="F41"/>
  <c i="1" r="BD60"/>
  <c i="6" r="J38"/>
  <c i="1" r="AW62"/>
  <c i="8" r="F41"/>
  <c i="1" r="BD64"/>
  <c i="10" r="F40"/>
  <c i="1" r="BC68"/>
  <c i="14" r="J38"/>
  <c i="1" r="AW72"/>
  <c i="16" r="F39"/>
  <c i="1" r="BB75"/>
  <c i="17" r="F38"/>
  <c i="1" r="BA76"/>
  <c i="17" r="F39"/>
  <c i="1" r="BB76"/>
  <c i="18" r="F37"/>
  <c i="1" r="BB77"/>
  <c i="3" r="F39"/>
  <c i="1" r="BB58"/>
  <c i="5" r="F38"/>
  <c i="1" r="BA60"/>
  <c i="6" r="F41"/>
  <c i="1" r="BD62"/>
  <c i="8" r="F40"/>
  <c i="1" r="BC64"/>
  <c i="11" r="J38"/>
  <c i="1" r="AW69"/>
  <c i="12" r="F38"/>
  <c i="1" r="BA70"/>
  <c i="12" r="F41"/>
  <c i="1" r="BD70"/>
  <c i="13" r="F40"/>
  <c i="1" r="BC71"/>
  <c i="14" r="F41"/>
  <c i="1" r="BD72"/>
  <c i="16" r="F41"/>
  <c i="1" r="BD75"/>
  <c i="16" r="F38"/>
  <c i="1" r="BA75"/>
  <c i="17" r="F40"/>
  <c i="1" r="BC76"/>
  <c i="18" r="F36"/>
  <c i="1" r="BA77"/>
  <c i="18" r="J36"/>
  <c i="1" r="AW77"/>
  <c i="18" r="F38"/>
  <c i="1" r="BC77"/>
  <c i="2" r="F39"/>
  <c i="1" r="BB57"/>
  <c i="4" r="F38"/>
  <c i="1" r="BA59"/>
  <c i="5" r="F40"/>
  <c i="1" r="BC60"/>
  <c i="7" r="F38"/>
  <c i="1" r="BA63"/>
  <c i="7" r="J38"/>
  <c i="1" r="AW63"/>
  <c i="7" r="F41"/>
  <c i="1" r="BD63"/>
  <c i="10" r="F39"/>
  <c i="1" r="BB68"/>
  <c i="14" r="F39"/>
  <c i="1" r="BB72"/>
  <c i="15" r="F41"/>
  <c i="1" r="BD73"/>
  <c i="2" r="F41"/>
  <c i="1" r="BD57"/>
  <c i="3" r="F41"/>
  <c i="1" r="BD58"/>
  <c i="4" r="F39"/>
  <c i="1" r="BB59"/>
  <c i="7" r="F40"/>
  <c i="1" r="BC63"/>
  <c i="9" r="F37"/>
  <c i="1" r="BB65"/>
  <c i="9" r="F39"/>
  <c i="1" r="BD65"/>
  <c i="10" r="F38"/>
  <c i="1" r="BA68"/>
  <c i="13" r="F41"/>
  <c i="1" r="BD71"/>
  <c i="15" r="J38"/>
  <c i="1" r="AW73"/>
  <c i="2" r="J38"/>
  <c i="1" r="AW57"/>
  <c i="4" r="F41"/>
  <c i="1" r="BD59"/>
  <c i="5" r="F39"/>
  <c i="1" r="BB60"/>
  <c i="6" r="F40"/>
  <c i="1" r="BC62"/>
  <c i="8" r="F39"/>
  <c i="1" r="BB64"/>
  <c i="10" r="F41"/>
  <c i="1" r="BD68"/>
  <c i="14" r="F38"/>
  <c i="1" r="BA72"/>
  <c i="15" r="F40"/>
  <c i="1" r="BC73"/>
  <c r="AS55"/>
  <c i="3" r="F40"/>
  <c i="1" r="BC58"/>
  <c i="5" r="J38"/>
  <c i="1" r="AW60"/>
  <c i="6" r="F39"/>
  <c i="1" r="BB62"/>
  <c i="8" r="F38"/>
  <c i="1" r="BA64"/>
  <c i="11" r="F39"/>
  <c i="1" r="BB69"/>
  <c i="11" r="F38"/>
  <c i="1" r="BA69"/>
  <c i="12" r="F39"/>
  <c i="1" r="BB70"/>
  <c i="12" r="F40"/>
  <c i="1" r="BC70"/>
  <c i="13" r="J38"/>
  <c i="1" r="AW71"/>
  <c i="15" r="F38"/>
  <c i="1" r="BA73"/>
  <c i="2" r="F38"/>
  <c i="1" r="BA57"/>
  <c i="3" r="J38"/>
  <c i="1" r="AW58"/>
  <c i="4" r="F40"/>
  <c i="1" r="BC59"/>
  <c i="7" r="F39"/>
  <c i="1" r="BB63"/>
  <c i="9" r="F36"/>
  <c i="1" r="BA65"/>
  <c i="9" r="F38"/>
  <c i="1" r="BC65"/>
  <c i="10" r="J38"/>
  <c i="1" r="AW68"/>
  <c i="14" r="F40"/>
  <c i="1" r="BC72"/>
  <c i="16" r="F40"/>
  <c i="1" r="BC75"/>
  <c i="16" r="J38"/>
  <c i="1" r="AW75"/>
  <c i="17" r="J38"/>
  <c i="1" r="AW76"/>
  <c i="17" r="F41"/>
  <c i="1" r="BD76"/>
  <c i="18" r="F39"/>
  <c i="1" r="BD77"/>
  <c i="2" r="F40"/>
  <c i="1" r="BC57"/>
  <c i="4" r="J38"/>
  <c i="1" r="AW59"/>
  <c i="6" r="F38"/>
  <c i="1" r="BA62"/>
  <c i="8" r="J38"/>
  <c i="1" r="AW64"/>
  <c i="11" r="F40"/>
  <c i="1" r="BC69"/>
  <c i="11" r="F41"/>
  <c i="1" r="BD69"/>
  <c i="12" r="J38"/>
  <c i="1" r="AW70"/>
  <c i="13" r="F39"/>
  <c i="1" r="BB71"/>
  <c i="13" r="F38"/>
  <c i="1" r="BA71"/>
  <c i="15" r="F39"/>
  <c i="1" r="BB73"/>
  <c i="15" l="1" r="BK649"/>
  <c r="J649"/>
  <c r="J77"/>
  <c i="14" r="BK124"/>
  <c r="J124"/>
  <c r="J71"/>
  <c i="4" r="P341"/>
  <c i="12" r="T97"/>
  <c i="4" r="BK341"/>
  <c r="J341"/>
  <c r="J75"/>
  <c i="3" r="T110"/>
  <c i="10" r="T363"/>
  <c i="15" r="BK111"/>
  <c r="J111"/>
  <c r="J68"/>
  <c i="2" r="BK105"/>
  <c r="J105"/>
  <c i="15" r="P649"/>
  <c i="17" r="BK99"/>
  <c r="BK98"/>
  <c r="J98"/>
  <c r="J67"/>
  <c i="10" r="P363"/>
  <c r="P103"/>
  <c i="1" r="AU68"/>
  <c i="17" r="T99"/>
  <c r="T98"/>
  <c i="14" r="R102"/>
  <c r="T124"/>
  <c r="T102"/>
  <c i="12" r="BK115"/>
  <c r="J115"/>
  <c r="J70"/>
  <c i="5" r="R112"/>
  <c r="R95"/>
  <c i="2" r="T106"/>
  <c i="7" r="R106"/>
  <c i="10" r="T104"/>
  <c r="T103"/>
  <c i="6" r="P102"/>
  <c r="P101"/>
  <c i="1" r="AU62"/>
  <c i="2" r="R106"/>
  <c i="13" r="T114"/>
  <c r="T99"/>
  <c i="15" r="R111"/>
  <c r="P111"/>
  <c r="P110"/>
  <c i="1" r="AU73"/>
  <c i="13" r="R99"/>
  <c i="8" r="T111"/>
  <c r="T103"/>
  <c i="10" r="R104"/>
  <c i="8" r="P103"/>
  <c i="1" r="AU64"/>
  <c i="2" r="P226"/>
  <c r="P105"/>
  <c i="1" r="AU57"/>
  <c i="4" r="R341"/>
  <c r="R108"/>
  <c i="3" r="P110"/>
  <c i="2" r="T226"/>
  <c i="15" r="R649"/>
  <c i="14" r="P124"/>
  <c r="P102"/>
  <c i="1" r="AU72"/>
  <c i="11" r="T99"/>
  <c i="3" r="BK110"/>
  <c r="J110"/>
  <c r="J68"/>
  <c i="5" r="T112"/>
  <c r="T95"/>
  <c i="13" r="P114"/>
  <c r="P99"/>
  <c i="1" r="AU71"/>
  <c i="2" r="R226"/>
  <c i="11" r="R99"/>
  <c i="3" r="P336"/>
  <c i="17" r="R99"/>
  <c r="R98"/>
  <c i="15" r="T111"/>
  <c i="12" r="R97"/>
  <c i="6" r="T223"/>
  <c r="T101"/>
  <c i="10" r="R363"/>
  <c i="7" r="T106"/>
  <c i="4" r="T341"/>
  <c r="T108"/>
  <c i="13" r="BK114"/>
  <c r="J114"/>
  <c r="J72"/>
  <c i="8" r="R103"/>
  <c i="7" r="P106"/>
  <c i="1" r="AU63"/>
  <c i="3" r="R336"/>
  <c r="R109"/>
  <c i="15" r="T649"/>
  <c i="4" r="P109"/>
  <c r="P108"/>
  <c i="1" r="AU59"/>
  <c i="3" r="T336"/>
  <c i="13" r="BK100"/>
  <c r="BK99"/>
  <c r="J99"/>
  <c r="J67"/>
  <c i="6" r="R102"/>
  <c r="R101"/>
  <c i="7" r="BK224"/>
  <c r="J224"/>
  <c r="J79"/>
  <c i="18" r="BK93"/>
  <c r="J93"/>
  <c r="J64"/>
  <c i="8" r="BK158"/>
  <c r="J158"/>
  <c r="J77"/>
  <c r="BK104"/>
  <c r="J104"/>
  <c r="J68"/>
  <c i="9" r="BK93"/>
  <c r="BK92"/>
  <c r="J92"/>
  <c r="J63"/>
  <c i="8" r="BK111"/>
  <c r="J111"/>
  <c r="J70"/>
  <c i="16" r="J94"/>
  <c r="J68"/>
  <c i="14" r="BK102"/>
  <c r="J102"/>
  <c r="J67"/>
  <c i="12" r="BK97"/>
  <c r="J97"/>
  <c r="J67"/>
  <c i="11" r="BK99"/>
  <c r="J99"/>
  <c r="J67"/>
  <c i="10" r="BK103"/>
  <c r="J103"/>
  <c r="J67"/>
  <c i="7" r="BK106"/>
  <c r="J106"/>
  <c r="J67"/>
  <c r="J107"/>
  <c r="J68"/>
  <c i="6" r="BK101"/>
  <c r="J101"/>
  <c r="J67"/>
  <c i="4" r="BK108"/>
  <c r="J108"/>
  <c i="3" r="BK109"/>
  <c r="J109"/>
  <c r="J67"/>
  <c i="2" r="J106"/>
  <c r="J68"/>
  <c r="J67"/>
  <c i="3" r="F37"/>
  <c i="1" r="AZ58"/>
  <c i="13" r="J37"/>
  <c i="1" r="AV71"/>
  <c r="AT71"/>
  <c r="BB67"/>
  <c r="AX67"/>
  <c r="BC67"/>
  <c r="AY67"/>
  <c i="16" r="F37"/>
  <c i="1" r="AZ75"/>
  <c r="BB74"/>
  <c r="AX74"/>
  <c r="BC74"/>
  <c r="AY74"/>
  <c i="17" r="F37"/>
  <c i="1" r="AZ76"/>
  <c i="3" r="J37"/>
  <c i="1" r="AV58"/>
  <c r="AT58"/>
  <c i="13" r="F37"/>
  <c i="1" r="AZ71"/>
  <c i="15" r="J37"/>
  <c i="1" r="AV73"/>
  <c r="AT73"/>
  <c i="4" r="F37"/>
  <c i="1" r="AZ59"/>
  <c r="BD61"/>
  <c i="8" r="J37"/>
  <c i="1" r="AV64"/>
  <c r="AT64"/>
  <c i="12" r="F37"/>
  <c i="1" r="AZ70"/>
  <c i="15" r="F37"/>
  <c i="1" r="AZ73"/>
  <c r="AS54"/>
  <c i="4" r="J34"/>
  <c i="1" r="AG59"/>
  <c r="BA56"/>
  <c r="AW56"/>
  <c i="5" r="F37"/>
  <c i="1" r="AZ60"/>
  <c r="BD56"/>
  <c i="5" r="J34"/>
  <c i="1" r="AG60"/>
  <c i="6" r="F37"/>
  <c i="1" r="AZ62"/>
  <c r="BC61"/>
  <c r="AY61"/>
  <c i="9" r="F35"/>
  <c i="1" r="AZ65"/>
  <c i="10" r="F37"/>
  <c i="1" r="AZ68"/>
  <c i="18" r="F35"/>
  <c i="1" r="AZ77"/>
  <c i="2" r="J34"/>
  <c i="5" r="J37"/>
  <c i="1" r="AV60"/>
  <c r="AT60"/>
  <c r="BB56"/>
  <c r="AX56"/>
  <c r="BC56"/>
  <c r="AY56"/>
  <c i="6" r="J37"/>
  <c i="1" r="AV62"/>
  <c r="AT62"/>
  <c r="BB61"/>
  <c r="AX61"/>
  <c r="BA61"/>
  <c r="AW61"/>
  <c i="9" r="J35"/>
  <c i="1" r="AV65"/>
  <c r="AT65"/>
  <c i="10" r="J37"/>
  <c i="1" r="AV68"/>
  <c r="AT68"/>
  <c i="18" r="J35"/>
  <c i="1" r="AV77"/>
  <c r="AT77"/>
  <c r="AU74"/>
  <c i="4" r="J37"/>
  <c i="1" r="AV59"/>
  <c r="AT59"/>
  <c i="8" r="F37"/>
  <c i="1" r="AZ64"/>
  <c i="12" r="J37"/>
  <c i="1" r="AV70"/>
  <c r="AT70"/>
  <c r="BD67"/>
  <c r="BA67"/>
  <c r="AW67"/>
  <c i="16" r="J37"/>
  <c i="1" r="AV75"/>
  <c r="AT75"/>
  <c r="BD74"/>
  <c r="BA74"/>
  <c r="AW74"/>
  <c i="16" r="J34"/>
  <c i="1" r="AG75"/>
  <c i="17" r="J37"/>
  <c i="1" r="AV76"/>
  <c r="AT76"/>
  <c i="2" r="F37"/>
  <c i="1" r="AZ57"/>
  <c i="7" r="J37"/>
  <c i="1" r="AV63"/>
  <c r="AT63"/>
  <c i="11" r="F37"/>
  <c i="1" r="AZ69"/>
  <c i="14" r="F37"/>
  <c i="1" r="AZ72"/>
  <c i="2" r="J37"/>
  <c i="1" r="AV57"/>
  <c r="AT57"/>
  <c i="7" r="F37"/>
  <c i="1" r="AZ63"/>
  <c i="11" r="J37"/>
  <c i="1" r="AV69"/>
  <c r="AT69"/>
  <c i="14" r="J37"/>
  <c i="1" r="AV72"/>
  <c r="AT72"/>
  <c i="15" l="1" r="T110"/>
  <c i="10" r="R103"/>
  <c i="3" r="P109"/>
  <c i="1" r="AU58"/>
  <c i="15" r="R110"/>
  <c i="2" r="T105"/>
  <c i="3" r="T109"/>
  <c i="2" r="R105"/>
  <c i="1" r="AG57"/>
  <c i="17" r="J99"/>
  <c r="J68"/>
  <c i="13" r="J100"/>
  <c r="J68"/>
  <c i="9" r="J93"/>
  <c r="J64"/>
  <c i="18" r="BK92"/>
  <c r="J92"/>
  <c i="15" r="BK110"/>
  <c r="J110"/>
  <c r="J67"/>
  <c i="8" r="BK103"/>
  <c r="J103"/>
  <c r="J67"/>
  <c i="1" r="AN75"/>
  <c i="16" r="J43"/>
  <c i="1" r="AN60"/>
  <c r="AN59"/>
  <c i="4" r="J67"/>
  <c i="5" r="J43"/>
  <c i="4" r="J43"/>
  <c i="2" r="J43"/>
  <c i="1" r="AN57"/>
  <c r="AU56"/>
  <c i="17" r="J34"/>
  <c i="1" r="AG76"/>
  <c r="AG74"/>
  <c r="AZ61"/>
  <c r="AV61"/>
  <c r="AT61"/>
  <c i="10" r="J34"/>
  <c i="1" r="AG68"/>
  <c r="BB66"/>
  <c r="AX66"/>
  <c r="AU61"/>
  <c r="AU67"/>
  <c r="AU66"/>
  <c i="3" r="J34"/>
  <c i="1" r="AG58"/>
  <c r="AG56"/>
  <c i="7" r="J34"/>
  <c i="1" r="AG63"/>
  <c r="AN63"/>
  <c r="BC55"/>
  <c i="12" r="J34"/>
  <c i="1" r="AG70"/>
  <c r="AN70"/>
  <c r="BC66"/>
  <c r="AY66"/>
  <c i="9" r="J32"/>
  <c i="1" r="AG65"/>
  <c r="BA55"/>
  <c r="BD55"/>
  <c r="AZ67"/>
  <c r="AV67"/>
  <c r="AT67"/>
  <c i="13" r="J34"/>
  <c i="1" r="AG71"/>
  <c i="18" r="J32"/>
  <c i="1" r="AG77"/>
  <c i="6" r="J34"/>
  <c i="1" r="AG62"/>
  <c r="BB55"/>
  <c r="AX55"/>
  <c i="14" r="J34"/>
  <c i="1" r="AG72"/>
  <c r="AN72"/>
  <c r="BD66"/>
  <c r="BA66"/>
  <c r="AW66"/>
  <c r="AZ56"/>
  <c r="AV56"/>
  <c r="AT56"/>
  <c i="11" r="J34"/>
  <c i="1" r="AG69"/>
  <c r="AN69"/>
  <c r="AZ74"/>
  <c r="AV74"/>
  <c r="AT74"/>
  <c r="AN74"/>
  <c i="17" l="1" r="J43"/>
  <c i="9" r="J41"/>
  <c i="13" r="J43"/>
  <c i="18" r="J41"/>
  <c r="J63"/>
  <c i="14" r="J43"/>
  <c i="12" r="J43"/>
  <c i="11" r="J43"/>
  <c i="10" r="J43"/>
  <c i="1" r="AN68"/>
  <c i="7" r="J43"/>
  <c i="6" r="J43"/>
  <c i="1" r="AN62"/>
  <c i="3" r="J43"/>
  <c i="1" r="AN58"/>
  <c r="AN56"/>
  <c r="AN71"/>
  <c r="AN65"/>
  <c r="AN77"/>
  <c r="AN76"/>
  <c r="AU55"/>
  <c r="AU54"/>
  <c i="15" r="J34"/>
  <c i="1" r="AG73"/>
  <c r="AN73"/>
  <c r="AY55"/>
  <c r="BB54"/>
  <c r="W31"/>
  <c i="8" r="J34"/>
  <c i="1" r="AG64"/>
  <c r="AN64"/>
  <c r="BD54"/>
  <c r="W33"/>
  <c r="AW55"/>
  <c r="AZ66"/>
  <c r="AV66"/>
  <c r="AT66"/>
  <c r="BA54"/>
  <c r="W30"/>
  <c r="AZ55"/>
  <c r="BC54"/>
  <c r="W32"/>
  <c i="15" l="1" r="J43"/>
  <c i="8" r="J43"/>
  <c i="1" r="AG67"/>
  <c r="AG66"/>
  <c r="AN66"/>
  <c r="AV55"/>
  <c r="AT55"/>
  <c r="AY54"/>
  <c r="AX54"/>
  <c r="AG61"/>
  <c r="AW54"/>
  <c r="AK30"/>
  <c r="AZ54"/>
  <c r="W29"/>
  <c l="1" r="AN67"/>
  <c r="AN61"/>
  <c r="AG55"/>
  <c r="AG54"/>
  <c r="AK26"/>
  <c r="AV54"/>
  <c r="AK29"/>
  <c r="AK35"/>
  <c l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<sst xmlns="http://schemas.openxmlformats.org/spreadsheetml/2006/main">
  <si>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</si>
  <si>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</si>
  <si>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</si>
  <si>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</si>
  <si>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</si>
  <si>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{aba6bb17-cabd-42ad-9e91-81fb336ef4f1}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</si>
  <si>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</si>
  <si>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</si>
  <si>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</si>
  <si>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</si>
  <si>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</si>
  <si>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</si>
  <si>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</si>
  <si>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</si>
  <si>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2011024-(2022)-V2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</si>
  <si>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</si>
  <si>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</si>
  <si>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Centrum Pokorum - stavební úpravy a přístavba k objektu č.p. 1094/27, k.ú. Rumburk - II. etapa</t>
  </si>
  <si>
    <t>KSO:</t>
  </si>
  <si>
    <t/>
  </si>
  <si>
    <t>CC-CZ:</t>
  </si>
  <si>
    <t>Místo:</t>
  </si>
  <si>
    <t>st.p.č. 649; k.ú. Rumburk</t>
  </si>
  <si>
    <t>Datum:</t>
  </si>
  <si>
    <t>22. 10. 2022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</si>
  <si>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</si>
  <si>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</si>
  <si>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</si>
  <si>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</si>
  <si>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</si>
  <si>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</si>
  <si>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</si>
  <si>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ProProjekt,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</si>
  <si>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</si>
  <si>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</si>
  <si>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</si>
  <si>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</si>
  <si>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</si>
  <si>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</si>
  <si>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</si>
  <si>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</si>
  <si>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</si>
  <si>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</si>
  <si>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</si>
  <si>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</si>
  <si>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</si>
  <si>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</si>
  <si>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</si>
  <si>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</si>
  <si>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</si>
  <si>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</si>
  <si>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</si>
  <si>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</si>
  <si>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</si>
  <si>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</si>
  <si>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</si>
  <si>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</si>
  <si>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</si>
  <si>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</si>
  <si>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</si>
  <si>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</si>
  <si>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</si>
  <si>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</si>
  <si>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</si>
  <si>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</si>
  <si>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</si>
  <si>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</si>
  <si>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</si>
  <si>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</si>
  <si>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</si>
  <si>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</si>
  <si>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</si>
  <si>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</si>
  <si>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</si>
  <si>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</si>
  <si>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</si>
  <si>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SO 01</t>
  </si>
  <si>
    <t>Stavební úpravy bez vlivu na energetickou účinnost</t>
  </si>
  <si>
    <t>STA</t>
  </si>
  <si>
    <t>1</t>
  </si>
  <si>
    <t>{1bf51687-8f41-40fe-8e89-74057b6c73ce}</t>
  </si>
  <si>
    <t>2</t>
  </si>
  <si>
    <t>SO 01.1</t>
  </si>
  <si>
    <t>Stavebně technické řešení</t>
  </si>
  <si>
    <t>Soupis</t>
  </si>
  <si>
    <t>{9aa24356-e60d-44bc-963a-615e04541db4}</t>
  </si>
  <si>
    <t>/</t>
  </si>
  <si>
    <t>SO 01.1.a</t>
  </si>
  <si>
    <t>Stavební úpravy 1.pp</t>
  </si>
  <si>
    <t>3</t>
  </si>
  <si>
    <t>{c1cb4de4-d1e1-4160-80fd-06ae37ec03fd}</t>
  </si>
  <si>
    <t>SO 01.1.b</t>
  </si>
  <si>
    <t>Stavební úpravy 1.np</t>
  </si>
  <si>
    <t>{3331bf27-70f3-469a-af22-6711586d5bf6}</t>
  </si>
  <si>
    <t>SO 01.1.c</t>
  </si>
  <si>
    <t>Stavební úpravy 2.np</t>
  </si>
  <si>
    <t>{29f4bb77-211c-4fa8-b64c-3429b0dfedee}</t>
  </si>
  <si>
    <t>SO 01.1.d</t>
  </si>
  <si>
    <t>Stavební úpravy 3.np</t>
  </si>
  <si>
    <t>{cdf223d4-98d8-4861-8984-26dfdfecf9fb}</t>
  </si>
  <si>
    <t>SO 01.2</t>
  </si>
  <si>
    <t>Technika prostředí stavby</t>
  </si>
  <si>
    <t>{c510d12d-e832-4768-9913-04df1b5e7d46}</t>
  </si>
  <si>
    <t>SO 01.2.a</t>
  </si>
  <si>
    <t>Zdravotně technická instalace</t>
  </si>
  <si>
    <t>{d05d9804-9196-43d6-a5b1-bf834cdacbd9}</t>
  </si>
  <si>
    <t>SO 01.2.b</t>
  </si>
  <si>
    <t>Silnoproudá instalace a hromosvod</t>
  </si>
  <si>
    <t>{16c8c8a9-a763-47b5-9b66-d91cf4bd49e9}</t>
  </si>
  <si>
    <t>SO 01.2.c</t>
  </si>
  <si>
    <t>Slaboproudá instalace</t>
  </si>
  <si>
    <t>{96c26cec-d5a9-401c-bf30-4ff3181720c6}</t>
  </si>
  <si>
    <t>SO 01 VRN</t>
  </si>
  <si>
    <t>Vedlejší a ostatní náklady stavby</t>
  </si>
  <si>
    <t>{ce90e8ce-d8ba-46ff-a8c8-e920a774c5b9}</t>
  </si>
  <si>
    <t>SO 02</t>
  </si>
  <si>
    <t>Stavební úpravy se zvýšením energetické účinnosti</t>
  </si>
  <si>
    <t>{7cf14a27-938c-413d-b13c-feb01516e59e}</t>
  </si>
  <si>
    <t>SO 02.1</t>
  </si>
  <si>
    <t>{28fb8180-f5a1-45ae-9e22-2ac74454b4c4}</t>
  </si>
  <si>
    <t>SO 02.1.a</t>
  </si>
  <si>
    <t>{b403b446-f269-43dd-a676-ed7bf7169651}</t>
  </si>
  <si>
    <t>SO 02.1.b</t>
  </si>
  <si>
    <t>{7797bd02-263d-4cfc-b2d6-f87ad9f8dfe4}</t>
  </si>
  <si>
    <t>SO 02.1.c</t>
  </si>
  <si>
    <t>{27f49bfc-7e23-4c75-ba20-f37727764dd5}</t>
  </si>
  <si>
    <t>SO 02.1.d</t>
  </si>
  <si>
    <t>{f01b2fc8-8765-4673-ad1b-4857adc363f4}</t>
  </si>
  <si>
    <t>SO 02.1.e</t>
  </si>
  <si>
    <t>Výměna střešní krytiny</t>
  </si>
  <si>
    <t>{d71971c2-5b57-4be8-a37e-628ab3226fe9}</t>
  </si>
  <si>
    <t>SO 02.1.f</t>
  </si>
  <si>
    <t>Zateplení fasády objektu</t>
  </si>
  <si>
    <t>{38c6871a-c924-42fa-914a-13f9fc18e12d}</t>
  </si>
  <si>
    <t>SO 02.2</t>
  </si>
  <si>
    <t>{0a4f73a7-4921-479d-8c77-eb66c97cff81}</t>
  </si>
  <si>
    <t>SO 02.2.b</t>
  </si>
  <si>
    <t>{17d51cfd-9192-40c9-918f-eddabeb48ad8}</t>
  </si>
  <si>
    <t>SO 02.2.d</t>
  </si>
  <si>
    <t>Zařízení pro vytápění</t>
  </si>
  <si>
    <t>{6797d273-7cfa-46b7-a63f-527abf94d86b}</t>
  </si>
  <si>
    <t>SO 02 VRN</t>
  </si>
  <si>
    <t>{783bf9be-23a8-430d-9a4f-f66c9f97b57f}</t>
  </si>
  <si>
    <t>KRYCÍ LIST SOUPISU PRACÍ</t>
  </si>
  <si>
    <t>Objekt:</t>
  </si>
  <si>
    <t>SO 01 - Stavební úpravy bez vlivu na energetickou účinnost</t>
  </si>
  <si>
    <t>Soupis:</t>
  </si>
  <si>
    <t>SO 01.1 - Stavebně technické řešení</t>
  </si>
  <si>
    <t>Úroveň 3:</t>
  </si>
  <si>
    <t>SO 01.1.a - Stavební úpravy 1.pp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</si>
  <si>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</si>
  <si>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</si>
  <si>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</si>
  <si>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</si>
  <si>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</si>
  <si>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</si>
  <si>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</si>
  <si>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</si>
  <si>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</si>
  <si>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</si>
  <si>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</si>
  <si>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</si>
  <si>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</si>
  <si>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</si>
  <si>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</si>
  <si>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</si>
  <si>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</si>
  <si>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</si>
  <si>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</si>
  <si>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</si>
  <si>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</si>
  <si>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</si>
  <si>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</si>
  <si>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</si>
  <si>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</si>
  <si>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</si>
  <si>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</si>
  <si>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</si>
  <si>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</si>
  <si>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</si>
  <si>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</si>
  <si>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</si>
  <si>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</si>
  <si>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</si>
  <si>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</si>
  <si>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</si>
  <si>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</si>
  <si>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</si>
  <si>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</si>
  <si>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2022 01</t>
  </si>
  <si>
    <t>4</t>
  </si>
  <si>
    <t>1010864541</t>
  </si>
  <si>
    <t>Online PSC</t>
  </si>
  <si>
    <t>https://podminky.urs.cz/item/CS_URS_2022_01/310238211</t>
  </si>
  <si>
    <t>VV</t>
  </si>
  <si>
    <t>0,82*0,75*0,5*2</t>
  </si>
  <si>
    <t>310239211</t>
  </si>
  <si>
    <t>Zazdívka otvorů ve zdivu nadzákladovém cihlami pálenými plochy přes 1 m2 do 4 m2 na maltu vápenocementovou</t>
  </si>
  <si>
    <t>791204907</t>
  </si>
  <si>
    <t>https://podminky.urs.cz/item/CS_URS_2022_01/310239211</t>
  </si>
  <si>
    <t>1,8*0,9*0,25</t>
  </si>
  <si>
    <t>1,8*1,8*0,45</t>
  </si>
  <si>
    <t>1,7*2*0,45</t>
  </si>
  <si>
    <t>1,15*2*0,45</t>
  </si>
  <si>
    <t>Součet</t>
  </si>
  <si>
    <t>317168053</t>
  </si>
  <si>
    <t>Překlady keramické vysoké osazené do maltového lože, šířky překladu 70 mm výšky 238 mm, délky 1500 mm</t>
  </si>
  <si>
    <t>kus</t>
  </si>
  <si>
    <t>484435981</t>
  </si>
  <si>
    <t>https://podminky.urs.cz/item/CS_URS_2022_01/317168053</t>
  </si>
  <si>
    <t>317234410</t>
  </si>
  <si>
    <t>Vyzdívka mezi nosníky cihlami pálenými na maltu cementovou</t>
  </si>
  <si>
    <t>684029606</t>
  </si>
  <si>
    <t>https://podminky.urs.cz/item/CS_URS_2022_01/317234410</t>
  </si>
  <si>
    <t>(4*0,45*0,27)+(2,05*0,5*0,16)+(1,4*0,45*0,12)+(1,9*0,45*0,16)</t>
  </si>
  <si>
    <t>5</t>
  </si>
  <si>
    <t>317944321</t>
  </si>
  <si>
    <t>Válcované nosníky dodatečně osazované do připravených otvorů bez zazdění hlav do č. 12</t>
  </si>
  <si>
    <t>t</t>
  </si>
  <si>
    <t>-1016888301</t>
  </si>
  <si>
    <t>https://podminky.urs.cz/item/CS_URS_2022_01/317944321</t>
  </si>
  <si>
    <t>(1,4*3)*1,08*(10,6/1000)"ipe120</t>
  </si>
  <si>
    <t>6</t>
  </si>
  <si>
    <t>317944323</t>
  </si>
  <si>
    <t>Válcované nosníky dodatečně osazované do připravených otvorů bez zazdění hlav č. 14 až 22</t>
  </si>
  <si>
    <t>1486041787</t>
  </si>
  <si>
    <t>https://podminky.urs.cz/item/CS_URS_2022_01/317944323</t>
  </si>
  <si>
    <t>(1,9*3+2,05*3)*1,08*(16,2/1000)"ipe 160</t>
  </si>
  <si>
    <t>7</t>
  </si>
  <si>
    <t>317944325</t>
  </si>
  <si>
    <t>Válcované nosníky dodatečně osazované do připravených otvorů bez zazdění hlav č. 24 a vyšší</t>
  </si>
  <si>
    <t>-839534155</t>
  </si>
  <si>
    <t>https://podminky.urs.cz/item/CS_URS_2022_01/317944325</t>
  </si>
  <si>
    <t>(4*2)*1,08*(36,1/1000)"IPE 270</t>
  </si>
  <si>
    <t>8</t>
  </si>
  <si>
    <t>342244221</t>
  </si>
  <si>
    <t>Příčky jednoduché z cihel děrovaných broušených, na tenkovrstvou maltu, pevnost cihel do P15, tl. příčky 140 mm</t>
  </si>
  <si>
    <t>m2</t>
  </si>
  <si>
    <t>-1110702071</t>
  </si>
  <si>
    <t>https://podminky.urs.cz/item/CS_URS_2022_01/342244221</t>
  </si>
  <si>
    <t>3,9*2,45-1,8</t>
  </si>
  <si>
    <t>9</t>
  </si>
  <si>
    <t>346244381</t>
  </si>
  <si>
    <t>Plentování ocelových válcovaných nosníků jednostranné cihlami na maltu, výška stojiny do 200 mm</t>
  </si>
  <si>
    <t>656902209</t>
  </si>
  <si>
    <t>https://podminky.urs.cz/item/CS_URS_2022_01/346244381</t>
  </si>
  <si>
    <t>(1,4)*2*0,12"ipe120</t>
  </si>
  <si>
    <t>(1,9+2,05)*2*0,16"ipe160</t>
  </si>
  <si>
    <t>10</t>
  </si>
  <si>
    <t>346244382</t>
  </si>
  <si>
    <t>Plentování ocelových válcovaných nosníků jednostranné cihlami na maltu, výška stojiny přes 200 do 300 mm</t>
  </si>
  <si>
    <t>626123326</t>
  </si>
  <si>
    <t>https://podminky.urs.cz/item/CS_URS_2022_01/346244382</t>
  </si>
  <si>
    <t>(4)*2*0,27"ipe270</t>
  </si>
  <si>
    <t>Vodorovné konstrukce</t>
  </si>
  <si>
    <t>11</t>
  </si>
  <si>
    <t>413232211</t>
  </si>
  <si>
    <t>Zazdívka zhlaví stropních trámů nebo válcovaných nosníků pálenými cihlami válcovaných nosníků, výšky do 150 mm</t>
  </si>
  <si>
    <t>-430525057</t>
  </si>
  <si>
    <t>https://podminky.urs.cz/item/CS_URS_2022_01/413232211</t>
  </si>
  <si>
    <t>(3+2)*2"ipe120</t>
  </si>
  <si>
    <t>12</t>
  </si>
  <si>
    <t>413232221</t>
  </si>
  <si>
    <t>Zazdívka zhlaví stropních trámů nebo válcovaných nosníků pálenými cihlami válcovaných nosníků, výšky přes 150 do 300 mm</t>
  </si>
  <si>
    <t>185860793</t>
  </si>
  <si>
    <t>https://podminky.urs.cz/item/CS_URS_2022_01/413232221</t>
  </si>
  <si>
    <t>(3+3)*2"ipe160</t>
  </si>
  <si>
    <t>2*2"ipe270</t>
  </si>
  <si>
    <t>Úpravy povrchů, podlahy a osazování výplní</t>
  </si>
  <si>
    <t>13</t>
  </si>
  <si>
    <t>611311131</t>
  </si>
  <si>
    <t>Potažení vnitřních ploch vápenným štukem tloušťky do 3 mm vodorovných konstrukcí stropů rovných</t>
  </si>
  <si>
    <t>768984255</t>
  </si>
  <si>
    <t>https://podminky.urs.cz/item/CS_URS_2022_01/611311131</t>
  </si>
  <si>
    <t>4,66+12,69+11,99+12,65+31,23+6,61+25,23+5,83+22,49</t>
  </si>
  <si>
    <t>14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</si>
  <si>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</si>
  <si>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</si>
  <si>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-1546081161</t>
  </si>
  <si>
    <t>https://podminky.urs.cz/item/CS_URS_2022_01/611325418</t>
  </si>
  <si>
    <t>611325453</t>
  </si>
  <si>
    <t>Oprava vápenocementové omítky vnitřních ploch Příplatek k cenám za každých dalších 10 mm tloušťky omítky stropů,v rozsahu opravované plochy přes 30 do 50%</t>
  </si>
  <si>
    <t>-630259871</t>
  </si>
  <si>
    <t>https://podminky.urs.cz/item/CS_URS_2022_01/611325453</t>
  </si>
  <si>
    <t>16</t>
  </si>
  <si>
    <t>612131102</t>
  </si>
  <si>
    <t>Podkladní a spojovací vrstva vnitřních omítaných ploch cementový postřik nanášený ručně síťovitě (pokrytí plochy 50 až 75 %) stěn</t>
  </si>
  <si>
    <t>481250220</t>
  </si>
  <si>
    <t>https://podminky.urs.cz/item/CS_URS_2022_01/612131102</t>
  </si>
  <si>
    <t>(3,9*2,45-1,8)*2"na novou příčku</t>
  </si>
  <si>
    <t>17</t>
  </si>
  <si>
    <t>612311131</t>
  </si>
  <si>
    <t>Potažení vnitřních ploch vápenným štukem tloušťky do 3 mm svislých konstrukcí stěn</t>
  </si>
  <si>
    <t>-1893098784</t>
  </si>
  <si>
    <t>https://podminky.urs.cz/item/CS_URS_2022_01/612311131</t>
  </si>
  <si>
    <t>18</t>
  </si>
  <si>
    <t>612321121</t>
  </si>
  <si>
    <t>Omítka vápenocementová vnitřních ploch nanášená ručně jednovrstvá, tloušťky do 10 mm hladká svislých konstrukcí stěn</t>
  </si>
  <si>
    <t>-821178582</t>
  </si>
  <si>
    <t>https://podminky.urs.cz/item/CS_URS_2022_01/612321121</t>
  </si>
  <si>
    <t>19</t>
  </si>
  <si>
    <t>612321191</t>
  </si>
  <si>
    <t>Omítka vápenocementová vnitřních ploch nanášená ručně Příplatek k cenám za každých dalších i započatých 5 mm tloušťky omítky přes 10 mm stěn</t>
  </si>
  <si>
    <t>-433497740</t>
  </si>
  <si>
    <t>https://podminky.urs.cz/item/CS_URS_2022_01/612321191</t>
  </si>
  <si>
    <t>20</t>
  </si>
  <si>
    <t>642942611</t>
  </si>
  <si>
    <t>Osazování zárubní nebo rámů kovových dveřních lisovaných nebo z úhelníků bez dveřních křídel na montážní pěnu, plochy otvoru do 2,5 m2</t>
  </si>
  <si>
    <t>-761513645</t>
  </si>
  <si>
    <t>https://podminky.urs.cz/item/CS_URS_2022_01/642942611</t>
  </si>
  <si>
    <t>M</t>
  </si>
  <si>
    <t>5530001-t01</t>
  </si>
  <si>
    <t>zárubeň ocelová pro dveře 900 x 1970 mm - viz. výpis dveří T01</t>
  </si>
  <si>
    <t>-76304768</t>
  </si>
  <si>
    <t>22</t>
  </si>
  <si>
    <t>642945111</t>
  </si>
  <si>
    <t>Osazování ocelových zárubní protipožárních nebo protiplynových dveří do vynechaného otvoru, s obetonováním, dveří jednokřídlových do 2,5 m2</t>
  </si>
  <si>
    <t>-1834695347</t>
  </si>
  <si>
    <t>https://podminky.urs.cz/item/CS_URS_2022_01/642945111</t>
  </si>
  <si>
    <t>23</t>
  </si>
  <si>
    <t>5530001-t08</t>
  </si>
  <si>
    <t>zárubeň ocelová protipožární pro dveře 900 x 1970 mm - viz. výpis dveří T07</t>
  </si>
  <si>
    <t>-367258012</t>
  </si>
  <si>
    <t>Ostatní konstrukce a práce, bourání</t>
  </si>
  <si>
    <t>24</t>
  </si>
  <si>
    <t>967021112</t>
  </si>
  <si>
    <t>Přisekání (špicování) rovných ostění bez odstupu po hrubém vybourání otvorů ve zdivu kamenném nebo smíšeném</t>
  </si>
  <si>
    <t>-1080104182</t>
  </si>
  <si>
    <t>https://podminky.urs.cz/item/CS_URS_2022_01/967021112</t>
  </si>
  <si>
    <t>(2,05*2+3,7)*0,45+(2,1*2+1,6)*0,45+(2,05*2+1,1)*0,45+(2,25*2+1,2)*0,5+(0,95*2+0,75*2)*0,5</t>
  </si>
  <si>
    <t>25</t>
  </si>
  <si>
    <t>968062455</t>
  </si>
  <si>
    <t>Vybourání dřevěných rámů oken s křídly, dveřních zárubní, vrat, stěn, ostění nebo obkladů dveřních zárubní, plochy do 2 m2</t>
  </si>
  <si>
    <t>-1629429465</t>
  </si>
  <si>
    <t>https://podminky.urs.cz/item/CS_URS_2022_01/968062455</t>
  </si>
  <si>
    <t>0,8*2*5</t>
  </si>
  <si>
    <t>26</t>
  </si>
  <si>
    <t>968062456</t>
  </si>
  <si>
    <t>Vybourání dřevěných rámů oken s křídly, dveřních zárubní, vrat, stěn, ostění nebo obkladů dveřních zárubní, plochy přes 2 m2</t>
  </si>
  <si>
    <t>-379218551</t>
  </si>
  <si>
    <t>https://podminky.urs.cz/item/CS_URS_2022_01/968062456</t>
  </si>
  <si>
    <t>1,5*2*1</t>
  </si>
  <si>
    <t>27</t>
  </si>
  <si>
    <t>971024561</t>
  </si>
  <si>
    <t>Vybourání otvorů ve zdivu základovém nebo nadzákladovém kamenném, smíšeném kamenném, na maltu vápennou nebo vápenocementovou, plochy do 1 m2, tl. do 600 mm</t>
  </si>
  <si>
    <t>-7607566</t>
  </si>
  <si>
    <t>https://podminky.urs.cz/item/CS_URS_2022_01/971024561</t>
  </si>
  <si>
    <t>0,95*0,95*0,5</t>
  </si>
  <si>
    <t>28</t>
  </si>
  <si>
    <t>971024651</t>
  </si>
  <si>
    <t>Vybourání otvorů ve zdivu základovém nebo nadzákladovém kamenném, smíšeném kamenném, na maltu vápennou nebo vápenocementovou, plochy do 4 m2, tl. do 600 mm</t>
  </si>
  <si>
    <t>-1840780179</t>
  </si>
  <si>
    <t>https://podminky.urs.cz/item/CS_URS_2022_01/971024651</t>
  </si>
  <si>
    <t>3,7*2,35*0,45</t>
  </si>
  <si>
    <t>1,6*2,3*0,45</t>
  </si>
  <si>
    <t>1,1*2,2*0,45</t>
  </si>
  <si>
    <t>1,2*2,35*0,5</t>
  </si>
  <si>
    <t>29</t>
  </si>
  <si>
    <t>971033521</t>
  </si>
  <si>
    <t>Vybourání otvorů ve zdivu základovém nebo nadzákladovém z cihel, tvárnic, příčkovek z cihel pálených na maltu vápennou nebo vápenocementovou plochy do 1 m2, tl. do 100 mm</t>
  </si>
  <si>
    <t>1483657390</t>
  </si>
  <si>
    <t>https://podminky.urs.cz/item/CS_URS_2022_01/971033521</t>
  </si>
  <si>
    <t>(1,15*2,15-1,6)</t>
  </si>
  <si>
    <t>30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</si>
  <si>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</si>
  <si>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</si>
  <si>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1406068794</t>
  </si>
  <si>
    <t>https://podminky.urs.cz/item/CS_URS_2022_01/976085411</t>
  </si>
  <si>
    <t>1"poklo</t>
  </si>
  <si>
    <t>31</t>
  </si>
  <si>
    <t>978011161</t>
  </si>
  <si>
    <t>Otlučení vápenných nebo vápenocementových omítek vnitřních ploch stropů, v rozsahu přes 30 do 50 %</t>
  </si>
  <si>
    <t>598401974</t>
  </si>
  <si>
    <t>https://podminky.urs.cz/item/CS_URS_2022_01/978011161</t>
  </si>
  <si>
    <t>997</t>
  </si>
  <si>
    <t>Přesun sutě</t>
  </si>
  <si>
    <t>32</t>
  </si>
  <si>
    <t>997013211</t>
  </si>
  <si>
    <t>Vnitrostaveništní doprava suti a vybouraných hmot vodorovně do 50 m svisle ručně pro budovy a haly výšky do 6 m</t>
  </si>
  <si>
    <t>-1030669841</t>
  </si>
  <si>
    <t>https://podminky.urs.cz/item/CS_URS_2022_01/997013211</t>
  </si>
  <si>
    <t>33</t>
  </si>
  <si>
    <t>997013501</t>
  </si>
  <si>
    <t>Odvoz suti a vybouraných hmot na skládku nebo meziskládku se složením, na vzdálenost do 1 km</t>
  </si>
  <si>
    <t>961127849</t>
  </si>
  <si>
    <t>https://podminky.urs.cz/item/CS_URS_2022_01/997013501</t>
  </si>
  <si>
    <t>34</t>
  </si>
  <si>
    <t>997013509</t>
  </si>
  <si>
    <t>Odvoz suti a vybouraných hmot na skládku nebo meziskládku se složením, na vzdálenost Příplatek k ceně za každý další i započatý 1 km přes 1 km</t>
  </si>
  <si>
    <t>-100423674</t>
  </si>
  <si>
    <t>https://podminky.urs.cz/item/CS_URS_2022_01/997013509</t>
  </si>
  <si>
    <t>26,084*0,3*39</t>
  </si>
  <si>
    <t>26,084*0,7*59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</si>
  <si>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</si>
  <si>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</si>
  <si>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</si>
  <si>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19623339</t>
  </si>
  <si>
    <t>https://podminky.urs.cz/item/CS_URS_2022_01/997013631</t>
  </si>
  <si>
    <t>26,084*0,3 'Přepočtené koeficientem množství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</si>
  <si>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</si>
  <si>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</si>
  <si>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</si>
  <si>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-1930884788</t>
  </si>
  <si>
    <t>https://podminky.urs.cz/item/CS_URS_2022_01/997013871</t>
  </si>
  <si>
    <t>26,084*0,7 'Přepočtené koeficientem množství</t>
  </si>
  <si>
    <t>998</t>
  </si>
  <si>
    <t>Přesun hmot</t>
  </si>
  <si>
    <t>37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</si>
  <si>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</si>
  <si>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</si>
  <si>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-955920658</t>
  </si>
  <si>
    <t>https://podminky.urs.cz/item/CS_URS_2022_01/998018001</t>
  </si>
  <si>
    <t>PSV</t>
  </si>
  <si>
    <t>Práce a dodávky PSV</t>
  </si>
  <si>
    <t>766</t>
  </si>
  <si>
    <t>Konstrukce truhlářské</t>
  </si>
  <si>
    <t>38</t>
  </si>
  <si>
    <t>766311111</t>
  </si>
  <si>
    <t>Montáž zábradlí dřevěného vnitřního</t>
  </si>
  <si>
    <t>m</t>
  </si>
  <si>
    <t>-520067766</t>
  </si>
  <si>
    <t>https://podminky.urs.cz/item/CS_URS_2022_01/766311111</t>
  </si>
  <si>
    <t>6+3</t>
  </si>
  <si>
    <t>39</t>
  </si>
  <si>
    <t>553000-z1</t>
  </si>
  <si>
    <t>zábradelní schodišťové madlo, dřevěné madlo kotvené do zdiva ocelovými prvky včetně povrchové úpravy - viz. výpis prvků Z02</t>
  </si>
  <si>
    <t>-1534095632</t>
  </si>
  <si>
    <t>40</t>
  </si>
  <si>
    <t>766660002</t>
  </si>
  <si>
    <t>Montáž dveřních křídel dřevěných nebo plastových otevíravých do ocelové zárubně povrchově upravených jednokřídlových, šířky přes 800 mm</t>
  </si>
  <si>
    <t>-610883853</t>
  </si>
  <si>
    <t>https://podminky.urs.cz/item/CS_URS_2022_01/766660002</t>
  </si>
  <si>
    <t>41</t>
  </si>
  <si>
    <t>6110000-t01</t>
  </si>
  <si>
    <t>dveře dřevěné vnitřní 900 x 1970 mm včetně kování, zámku a doplňků - viz. výpis dveří T01</t>
  </si>
  <si>
    <t>95331798</t>
  </si>
  <si>
    <t>42</t>
  </si>
  <si>
    <t>766660022</t>
  </si>
  <si>
    <t>Montáž dveřních křídel dřevěných nebo plastových otevíravých do ocelové zárubně protipožárních jednokřídlových, šířky přes 800 mm</t>
  </si>
  <si>
    <t>534480223</t>
  </si>
  <si>
    <t>https://podminky.urs.cz/item/CS_URS_2022_01/766660022</t>
  </si>
  <si>
    <t>43</t>
  </si>
  <si>
    <t>6110000-t07</t>
  </si>
  <si>
    <t>dveře vnitřní protipožární 900 x 1970 mm včetně kování, zámku a doplňků - viz. výpis dveří T07</t>
  </si>
  <si>
    <t>1939084986</t>
  </si>
  <si>
    <t>44</t>
  </si>
  <si>
    <t>998766101</t>
  </si>
  <si>
    <t>Přesun hmot pro konstrukce truhlářské stanovený z hmotnosti přesunovaného materiálu vodorovná dopravní vzdálenost do 50 m v objektech výšky do 6 m</t>
  </si>
  <si>
    <t>-1457489402</t>
  </si>
  <si>
    <t>https://podminky.urs.cz/item/CS_URS_2022_01/998766101</t>
  </si>
  <si>
    <t>45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</si>
  <si>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</si>
  <si>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</si>
  <si>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-517712852</t>
  </si>
  <si>
    <t>https://podminky.urs.cz/item/CS_URS_2022_01/998766181</t>
  </si>
  <si>
    <t>767</t>
  </si>
  <si>
    <t>Konstrukce zámečnické</t>
  </si>
  <si>
    <t>46</t>
  </si>
  <si>
    <t>767662120</t>
  </si>
  <si>
    <t>Montáž mříží pevných, připevněných svařováním</t>
  </si>
  <si>
    <t>1478263070</t>
  </si>
  <si>
    <t>https://podminky.urs.cz/item/CS_URS_2022_01/767662120</t>
  </si>
  <si>
    <t>0,85*0,75*4+0,75*0,75*4</t>
  </si>
  <si>
    <t>47</t>
  </si>
  <si>
    <t>54912001</t>
  </si>
  <si>
    <t>mříž pro stavební otvory pevná</t>
  </si>
  <si>
    <t>1893819079</t>
  </si>
  <si>
    <t>48</t>
  </si>
  <si>
    <t>998767101</t>
  </si>
  <si>
    <t>Přesun hmot pro zámečnické konstrukce stanovený z hmotnosti přesunovaného materiálu vodorovná dopravní vzdálenost do 50 m v objektech výšky do 6 m</t>
  </si>
  <si>
    <t>1733294325</t>
  </si>
  <si>
    <t>https://podminky.urs.cz/item/CS_URS_2022_01/998767101</t>
  </si>
  <si>
    <t>49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</si>
  <si>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</si>
  <si>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</si>
  <si>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-1249328874</t>
  </si>
  <si>
    <t>https://podminky.urs.cz/item/CS_URS_2022_01/998767181</t>
  </si>
  <si>
    <t>771</t>
  </si>
  <si>
    <t>Podlahy z dlaždic</t>
  </si>
  <si>
    <t>50</t>
  </si>
  <si>
    <t>771111011</t>
  </si>
  <si>
    <t>Příprava podkladu před provedením dlažby vysátí podlah</t>
  </si>
  <si>
    <t>1151654584</t>
  </si>
  <si>
    <t>https://podminky.urs.cz/item/CS_URS_2022_01/771111011</t>
  </si>
  <si>
    <t>130,325+(119,1+34,3)*0,1</t>
  </si>
  <si>
    <t>51</t>
  </si>
  <si>
    <t>771111012</t>
  </si>
  <si>
    <t>Příprava podkladu před provedením dlažby vysátí schodišť</t>
  </si>
  <si>
    <t>-1865119254</t>
  </si>
  <si>
    <t>https://podminky.urs.cz/item/CS_URS_2022_01/771111012</t>
  </si>
  <si>
    <t>52</t>
  </si>
  <si>
    <t>771121011</t>
  </si>
  <si>
    <t>Příprava podkladu před provedením dlažby nátěr penetrační na podlahu</t>
  </si>
  <si>
    <t>100395269</t>
  </si>
  <si>
    <t>https://podminky.urs.cz/item/CS_URS_2022_01/771121011</t>
  </si>
  <si>
    <t>130,325+13,75*0,47+(119,1+34,3)*0,1</t>
  </si>
  <si>
    <t>53</t>
  </si>
  <si>
    <t>771274123</t>
  </si>
  <si>
    <t>Montáž obkladů schodišť z dlaždic keramických lepených flexibilním lepidlem stupnic protiskluzných nebo reliéfních, šířky přes 250 do 300 mm</t>
  </si>
  <si>
    <t>-1304877616</t>
  </si>
  <si>
    <t>https://podminky.urs.cz/item/CS_URS_2022_01/771274123</t>
  </si>
  <si>
    <t>1,25*11</t>
  </si>
  <si>
    <t>54</t>
  </si>
  <si>
    <t>5970000-r1</t>
  </si>
  <si>
    <t>dlaždice keramické podlahové (barevné i bíle), I. jakost, protiskluznost R10, odolnost proti opotřebení min. PEI 4 a nasákavost E&lt;0,5% GLA</t>
  </si>
  <si>
    <t>2052953328</t>
  </si>
  <si>
    <t>13,750*0,3</t>
  </si>
  <si>
    <t>4,125*1,2 'Přepočtené koeficientem množství</t>
  </si>
  <si>
    <t>55</t>
  </si>
  <si>
    <t>771274242</t>
  </si>
  <si>
    <t>Montáž obkladů schodišť z dlaždic keramických lepených flexibilním lepidlem podstupnic protiskluzních nebo reliéfních, výšky přes 150 do 200 mm</t>
  </si>
  <si>
    <t>-1886976206</t>
  </si>
  <si>
    <t>https://podminky.urs.cz/item/CS_URS_2022_01/771274242</t>
  </si>
  <si>
    <t>56</t>
  </si>
  <si>
    <t>1613795520</t>
  </si>
  <si>
    <t>13,750*0,165</t>
  </si>
  <si>
    <t>2,269*1,2 'Přepočtené koeficientem množství</t>
  </si>
  <si>
    <t>57</t>
  </si>
  <si>
    <t>771474113</t>
  </si>
  <si>
    <t>Montáž soklů z dlaždic keramických lepených flexibilním lepidlem rovných, výšky přes 90 do 120 mm</t>
  </si>
  <si>
    <t>-468459352</t>
  </si>
  <si>
    <t>https://podminky.urs.cz/item/CS_URS_2022_01/771474113</t>
  </si>
  <si>
    <t>(28,2+15,1+15,1+36,8+11,6+15,6+17,1)</t>
  </si>
  <si>
    <t>-(0,9*5+(1,15+1,5+1,6+3,7)*2)</t>
  </si>
  <si>
    <t>58</t>
  </si>
  <si>
    <t>-357033795</t>
  </si>
  <si>
    <t>119,100*0,1</t>
  </si>
  <si>
    <t>11,91*1,2 'Přepočtené koeficientem množství</t>
  </si>
  <si>
    <t>59</t>
  </si>
  <si>
    <t>771474133</t>
  </si>
  <si>
    <t>Montáž soklů z dlaždic keramických lepených flexibilním lepidlem schodišťových stupňovitých, výšky přes 90 do 120 mm</t>
  </si>
  <si>
    <t>1179226684</t>
  </si>
  <si>
    <t>https://podminky.urs.cz/item/CS_URS_2022_01/771474133</t>
  </si>
  <si>
    <t>12,12+11*2+0,165</t>
  </si>
  <si>
    <t>60</t>
  </si>
  <si>
    <t>-715780165</t>
  </si>
  <si>
    <t>34,285*0,1</t>
  </si>
  <si>
    <t>3,429*1,2 'Přepočtené koeficientem množství</t>
  </si>
  <si>
    <t>61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</si>
  <si>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</si>
  <si>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</si>
  <si>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-1662449815</t>
  </si>
  <si>
    <t>https://podminky.urs.cz/item/CS_URS_2022_01/771574266</t>
  </si>
  <si>
    <t>18,54+11,99+11,84+55,64+6,45+12,53+11,96+(1,25*1,1)</t>
  </si>
  <si>
    <t>62</t>
  </si>
  <si>
    <t>-1309618072</t>
  </si>
  <si>
    <t>130,325*1,1 'Přepočtené koeficientem množství</t>
  </si>
  <si>
    <t>63</t>
  </si>
  <si>
    <t>771577114</t>
  </si>
  <si>
    <t>Montáž podlah z dlaždic keramických lepených flexibilním lepidlem Příplatek k cenám za dvousložkový spárovací tmel</t>
  </si>
  <si>
    <t>-1069501117</t>
  </si>
  <si>
    <t>https://podminky.urs.cz/item/CS_URS_2022_01/771577114</t>
  </si>
  <si>
    <t>64</t>
  </si>
  <si>
    <t>771577115</t>
  </si>
  <si>
    <t>Montáž podlah z dlaždic keramických lepených flexibilním lepidlem Příplatek k cenám za dvousložkové lepidlo</t>
  </si>
  <si>
    <t>894931734</t>
  </si>
  <si>
    <t>https://podminky.urs.cz/item/CS_URS_2022_01/771577115</t>
  </si>
  <si>
    <t>65</t>
  </si>
  <si>
    <t>771161022</t>
  </si>
  <si>
    <t>Příprava podkladu před provedením dlažby montáž profilu ukončujícího profilu pro schodové hrany a ukončení dlažby</t>
  </si>
  <si>
    <t>-207211882</t>
  </si>
  <si>
    <t>https://podminky.urs.cz/item/CS_URS_2022_01/771161022</t>
  </si>
  <si>
    <t>66</t>
  </si>
  <si>
    <t>59054144</t>
  </si>
  <si>
    <t>profil schodový protiskluzový ušlechtilá ocel V2A R10 V6 11x1000mm</t>
  </si>
  <si>
    <t>616917191</t>
  </si>
  <si>
    <t>13,75*1,1 'Přepočtené koeficientem množství</t>
  </si>
  <si>
    <t>67</t>
  </si>
  <si>
    <t>998771101</t>
  </si>
  <si>
    <t>Přesun hmot pro podlahy z dlaždic stanovený z hmotnosti přesunovaného materiálu vodorovná dopravní vzdálenost do 50 m v objektech výšky do 6 m</t>
  </si>
  <si>
    <t>-280448460</t>
  </si>
  <si>
    <t>https://podminky.urs.cz/item/CS_URS_2022_01/998771101</t>
  </si>
  <si>
    <t>68</t>
  </si>
  <si>
    <t>998771181</t>
  </si>
  <si>
    <t>Přesun hmot pro podlahy z dlaždic stanovený z hmotnosti přesunovaného materiálu Příplatek k ceně za přesun prováděný bez použití mechanizace pro jakoukoliv výšku objektu</t>
  </si>
  <si>
    <t>710279133</t>
  </si>
  <si>
    <t>https://podminky.urs.cz/item/CS_URS_2022_01/998771181</t>
  </si>
  <si>
    <t>781</t>
  </si>
  <si>
    <t>Dokončovací práce - obklady</t>
  </si>
  <si>
    <t>69</t>
  </si>
  <si>
    <t>781111011</t>
  </si>
  <si>
    <t>Příprava podkladu před provedením obkladu oprášení (ometení) stěny</t>
  </si>
  <si>
    <t>-1366387496</t>
  </si>
  <si>
    <t>https://podminky.urs.cz/item/CS_URS_2022_01/781111011</t>
  </si>
  <si>
    <t>70</t>
  </si>
  <si>
    <t>781121011</t>
  </si>
  <si>
    <t>Příprava podkladu před provedením obkladu nátěr penetrační na stěnu</t>
  </si>
  <si>
    <t>-263386801</t>
  </si>
  <si>
    <t>https://podminky.urs.cz/item/CS_URS_2022_01/781121011</t>
  </si>
  <si>
    <t>71</t>
  </si>
  <si>
    <t>781474114</t>
  </si>
  <si>
    <t>Montáž obkladů vnitřních stěn z dlaždic keramických lepených flexibilním lepidlem maloformátových hladkých přes 19 do 22 ks/m2</t>
  </si>
  <si>
    <t>1516213635</t>
  </si>
  <si>
    <t>https://podminky.urs.cz/item/CS_URS_2022_01/781474114</t>
  </si>
  <si>
    <t>1,2*1,5</t>
  </si>
  <si>
    <t>72</t>
  </si>
  <si>
    <t>59761040</t>
  </si>
  <si>
    <t>obklad keramický hladký přes 19 do 22ks/m2</t>
  </si>
  <si>
    <t>1225320641</t>
  </si>
  <si>
    <t>1,8*1,1 'Přepočtené koeficientem množství</t>
  </si>
  <si>
    <t>73</t>
  </si>
  <si>
    <t>781479191</t>
  </si>
  <si>
    <t>Montáž obkladů vnitřních stěn z dlaždic keramických Příplatek k cenám za plochu do 10 m2 jednotlivě</t>
  </si>
  <si>
    <t>-283998398</t>
  </si>
  <si>
    <t>https://podminky.urs.cz/item/CS_URS_2022_01/781479191</t>
  </si>
  <si>
    <t>74</t>
  </si>
  <si>
    <t>781494511</t>
  </si>
  <si>
    <t>Obklad - dokončující práce profily ukončovací lepené flexibilním lepidlem ukončovací</t>
  </si>
  <si>
    <t>-840558085</t>
  </si>
  <si>
    <t>https://podminky.urs.cz/item/CS_URS_2022_01/781494511</t>
  </si>
  <si>
    <t>1,5*2+1,2</t>
  </si>
  <si>
    <t>75</t>
  </si>
  <si>
    <t>998781101</t>
  </si>
  <si>
    <t>Přesun hmot pro obklady keramické stanovený z hmotnosti přesunovaného materiálu vodorovná dopravní vzdálenost do 50 m v objektech výšky do 6 m</t>
  </si>
  <si>
    <t>-635403057</t>
  </si>
  <si>
    <t>https://podminky.urs.cz/item/CS_URS_2022_01/998781101</t>
  </si>
  <si>
    <t>76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</si>
  <si>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</si>
  <si>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</si>
  <si>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-1942184348</t>
  </si>
  <si>
    <t>https://podminky.urs.cz/item/CS_URS_2022_01/998781181</t>
  </si>
  <si>
    <t>783</t>
  </si>
  <si>
    <t>Dokončovací práce - nátěry</t>
  </si>
  <si>
    <t>77</t>
  </si>
  <si>
    <t>783301303</t>
  </si>
  <si>
    <t>Příprava podkladu zámečnických konstrukcí před provedením nátěru odrezivění odrezovačem bezoplachovým</t>
  </si>
  <si>
    <t>-1002912300</t>
  </si>
  <si>
    <t>https://podminky.urs.cz/item/CS_URS_2022_01/783301303</t>
  </si>
  <si>
    <t>(0,9+2,05*2)*5*0,25</t>
  </si>
  <si>
    <t>Mezisoučet - zárubně</t>
  </si>
  <si>
    <t>(0,85*0,75)*3+(0,75*0,75)*4</t>
  </si>
  <si>
    <t>Mezisoučet - mříže</t>
  </si>
  <si>
    <t>78</t>
  </si>
  <si>
    <t>783301313</t>
  </si>
  <si>
    <t>Příprava podkladu zámečnických konstrukcí před provedením nátěru odmaštění odmašťovačem ředidlovým</t>
  </si>
  <si>
    <t>-308093928</t>
  </si>
  <si>
    <t>https://podminky.urs.cz/item/CS_URS_2022_01/783301313</t>
  </si>
  <si>
    <t>79</t>
  </si>
  <si>
    <t>783344101</t>
  </si>
  <si>
    <t>Základní nátěr zámečnických konstrukcí jednonásobný polyuretanový</t>
  </si>
  <si>
    <t>-1131342193</t>
  </si>
  <si>
    <t>https://podminky.urs.cz/item/CS_URS_2022_01/783344101</t>
  </si>
  <si>
    <t>80</t>
  </si>
  <si>
    <t>783344201</t>
  </si>
  <si>
    <t>Základní antikorozní nátěr zámečnických konstrukcí jednonásobný polyuretanový</t>
  </si>
  <si>
    <t>1188029070</t>
  </si>
  <si>
    <t>https://podminky.urs.cz/item/CS_URS_2022_01/783344201</t>
  </si>
  <si>
    <t>81</t>
  </si>
  <si>
    <t>783347101</t>
  </si>
  <si>
    <t>Krycí nátěr (email) zámečnických konstrukcí jednonásobný polyuretanový</t>
  </si>
  <si>
    <t>-1128175053</t>
  </si>
  <si>
    <t>https://podminky.urs.cz/item/CS_URS_2022_01/783347101</t>
  </si>
  <si>
    <t>10,413*3 'Přepočtené koeficientem množství</t>
  </si>
  <si>
    <t>784</t>
  </si>
  <si>
    <t>Dokončovací práce - malby a tapety</t>
  </si>
  <si>
    <t>82</t>
  </si>
  <si>
    <t>784121001</t>
  </si>
  <si>
    <t>Oškrabání malby v místnostech výšky do 3,80 m</t>
  </si>
  <si>
    <t>252603321</t>
  </si>
  <si>
    <t>https://podminky.urs.cz/item/CS_URS_2022_01/784121001</t>
  </si>
  <si>
    <t>(4,66+12,69+11,99+12,65+31,23+6,61+25,23+5,83+22,49)/2"strop</t>
  </si>
  <si>
    <t>83</t>
  </si>
  <si>
    <t>784121011</t>
  </si>
  <si>
    <t>Rozmývání podkladu po oškrabání malby v místnostech výšky do 3,80 m</t>
  </si>
  <si>
    <t>-1806622741</t>
  </si>
  <si>
    <t>https://podminky.urs.cz/item/CS_URS_2022_01/784121011</t>
  </si>
  <si>
    <t>84</t>
  </si>
  <si>
    <t>784181121</t>
  </si>
  <si>
    <t>Penetrace podkladu jednonásobná hloubková akrylátová bezbarvá v místnostech výšky do 3,80 m</t>
  </si>
  <si>
    <t>73403055</t>
  </si>
  <si>
    <t>https://podminky.urs.cz/item/CS_URS_2022_01/784181121</t>
  </si>
  <si>
    <t>85</t>
  </si>
  <si>
    <t>784221101</t>
  </si>
  <si>
    <t>Malby z malířských směsí otěruvzdorných za sucha dvojnásobné, bílé za sucha otěruvzdorné dobře v místnostech výšky do 3,80 m</t>
  </si>
  <si>
    <t>-1728200635</t>
  </si>
  <si>
    <t>https://podminky.urs.cz/item/CS_URS_2022_01/784221101</t>
  </si>
  <si>
    <t>4,66+12,69+11,99+12,65+31,23+6,61+25,23+5,83+22,49"strop</t>
  </si>
  <si>
    <t>86</t>
  </si>
  <si>
    <t>784221155</t>
  </si>
  <si>
    <t>Malby z malířských směsí otěruvzdorných za sucha Příplatek k cenám dvojnásobných maleb na tónovacích automatech, v odstínu sytém</t>
  </si>
  <si>
    <t>-642222783</t>
  </si>
  <si>
    <t>https://podminky.urs.cz/item/CS_URS_2022_01/784221155</t>
  </si>
  <si>
    <t>SO 01.1.b - Stavební úpravy 1.np</t>
  </si>
  <si>
    <t xml:space="preserve">    711 - Izolace proti vodě, vlhkosti a plynům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</si>
  <si>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</si>
  <si>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</si>
  <si>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</si>
  <si>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776 - Podlahy povlakové</t>
  </si>
  <si>
    <t>474662985</t>
  </si>
  <si>
    <t>0,5*1,4*0,5</t>
  </si>
  <si>
    <t>-924614024</t>
  </si>
  <si>
    <t>1,15*2,44*0,3</t>
  </si>
  <si>
    <t>317168013</t>
  </si>
  <si>
    <t>Překlady keramické ploché osazené do maltového lože, výšky překladu 71 mm šířky 115 mm, délky 1500 mm</t>
  </si>
  <si>
    <t>-2116559854</t>
  </si>
  <si>
    <t>https://podminky.urs.cz/item/CS_URS_2022_01/317168013</t>
  </si>
  <si>
    <t>317168012</t>
  </si>
  <si>
    <t>Překlady keramické ploché osazené do maltového lože, výšky překladu 71 mm šířky 115 mm, délky 1250 mm</t>
  </si>
  <si>
    <t>827290542</t>
  </si>
  <si>
    <t>https://podminky.urs.cz/item/CS_URS_2022_01/317168012</t>
  </si>
  <si>
    <t>797018906</t>
  </si>
  <si>
    <t>(0,8*0,5*0,1)*2</t>
  </si>
  <si>
    <t>(1,2*0,15*0,1)*1</t>
  </si>
  <si>
    <t>(2,6*0,5*0,2)*1</t>
  </si>
  <si>
    <t>(4*0,3*0,22)*2</t>
  </si>
  <si>
    <t>-252095704</t>
  </si>
  <si>
    <t>(1,2*1+0,8*3*2)*1,08*(6/1000)"ipe80</t>
  </si>
  <si>
    <t>-1568837489</t>
  </si>
  <si>
    <t>(2,6*3)*1,08*(19,2/1000)"ipe180</t>
  </si>
  <si>
    <t>1957018356</t>
  </si>
  <si>
    <t>(4*2*2)*1,08*(26,8/1000)"ipe220</t>
  </si>
  <si>
    <t>342244211</t>
  </si>
  <si>
    <t>Příčky jednoduché z cihel děrovaných broušených, na tenkovrstvou maltu, pevnost cihel do P15, tl. příčky 115 mm</t>
  </si>
  <si>
    <t>2076624836</t>
  </si>
  <si>
    <t>https://podminky.urs.cz/item/CS_URS_2022_01/342244211</t>
  </si>
  <si>
    <t>0,9*2+(1,15*2,42-1,8)*4+(1,45*2,44-1,2*2)</t>
  </si>
  <si>
    <t>342291121</t>
  </si>
  <si>
    <t>Ukotvení příček plochými kotvami, do konstrukce cihelné</t>
  </si>
  <si>
    <t>885583814</t>
  </si>
  <si>
    <t>https://podminky.urs.cz/item/CS_URS_2022_01/342291121</t>
  </si>
  <si>
    <t>2+2,45*8</t>
  </si>
  <si>
    <t>-1498337326</t>
  </si>
  <si>
    <t>(0,8*2*2+1,2*2)*0,1</t>
  </si>
  <si>
    <t>2,6*2*0,2</t>
  </si>
  <si>
    <t>1732456849</t>
  </si>
  <si>
    <t>4*2*0,22*2</t>
  </si>
  <si>
    <t>1907208965</t>
  </si>
  <si>
    <t>(1+6*2)*2</t>
  </si>
  <si>
    <t>-1842373517</t>
  </si>
  <si>
    <t>(3+4+3)*2</t>
  </si>
  <si>
    <t>1776649432</t>
  </si>
  <si>
    <t>10,87+23,57+25,42+38,78</t>
  </si>
  <si>
    <t>611325413</t>
  </si>
  <si>
    <t>Oprava vápenocementové omítky vnitřních ploch hladké, tloušťky do 20 mm stropů, v rozsahu opravované plochy přes 30 do 50%</t>
  </si>
  <si>
    <t>1201608009</t>
  </si>
  <si>
    <t>https://podminky.urs.cz/item/CS_URS_2022_01/611325413</t>
  </si>
  <si>
    <t>10,87+23,57+25,42+38,78+(6,18+8,08)+10,64</t>
  </si>
  <si>
    <t>-824710375</t>
  </si>
  <si>
    <t>-1143838326</t>
  </si>
  <si>
    <t>6,87*2+1,918*2"na nové keramické zdivo</t>
  </si>
  <si>
    <t>612135101</t>
  </si>
  <si>
    <t>Hrubá výplň rýh maltou jakékoli šířky rýhy ve stěnách</t>
  </si>
  <si>
    <t>1726485887</t>
  </si>
  <si>
    <t>https://podminky.urs.cz/item/CS_URS_2022_01/612135101</t>
  </si>
  <si>
    <t>3,5*0,15</t>
  </si>
  <si>
    <t>-755561463</t>
  </si>
  <si>
    <t>15,15*2,71-(1,2*2+1,25*2+1,1*2+1*1,85*2)</t>
  </si>
  <si>
    <t>(1,45+2,45*2)*0,2+(1+1,8*2)*2*0,25</t>
  </si>
  <si>
    <t>Mezisoučet - 101</t>
  </si>
  <si>
    <t>18*3,25-(0,9*2*4+0,8*2+1,25*2+1,2*2,2)</t>
  </si>
  <si>
    <t>(1,15+2,44*2)*3*0,2+(1,18+2,2*2)*0,8</t>
  </si>
  <si>
    <t>Mezisoučet - 102</t>
  </si>
  <si>
    <t>20,3*3,25-(0,9*2+2,3*2,15*2)</t>
  </si>
  <si>
    <t>(2,3+2,15*2)*0,25*2+2,4*(0,75*2+0,5)</t>
  </si>
  <si>
    <t>Mezisoučet - 103</t>
  </si>
  <si>
    <t>29,2*3,26-(0,9*2+1,65*2,15*2+1,05*2,15*2+0,65*2,15)</t>
  </si>
  <si>
    <t>(1,65+2,15*2)*2*0,25+(1,05+2,15*2)*2*0,25+(0,65+2,15*2)*0,25</t>
  </si>
  <si>
    <t>3,7*2*(3,26-2,5)+3,7*0,3</t>
  </si>
  <si>
    <t>Mezisoučet - 104</t>
  </si>
  <si>
    <t>20,1*3,26-(0,9*2+1,65*2,15+1,55*2,15)</t>
  </si>
  <si>
    <t>(1,65+2,15*2)*0,25+(1,55+2,15*2)*0,25</t>
  </si>
  <si>
    <t>Mezisoučet - 105</t>
  </si>
  <si>
    <t>14,3*3-(0,8*2+0,5*1,4)</t>
  </si>
  <si>
    <t>(0,5+1,4*2)*0,25+(1*2)*1,5</t>
  </si>
  <si>
    <t>Mezisoučet - 106</t>
  </si>
  <si>
    <t>8,4*3-(0,5*1,4*2)</t>
  </si>
  <si>
    <t>(0,5+1,4*2)*0,25*2</t>
  </si>
  <si>
    <t>Mezisoučet - 107</t>
  </si>
  <si>
    <t>(2,5+6,5)*3,25</t>
  </si>
  <si>
    <t>Mezisoučet - 115</t>
  </si>
  <si>
    <t>-58,02"obklady</t>
  </si>
  <si>
    <t>(5,325+8,438)*2+3,8*1,2"štuk na sdk</t>
  </si>
  <si>
    <t>17,576</t>
  </si>
  <si>
    <t>Mezisoučet</t>
  </si>
  <si>
    <t>612315121</t>
  </si>
  <si>
    <t>Vápenná omítka rýh štuková ve stěnách, šířky rýhy do 150 mm</t>
  </si>
  <si>
    <t>-1778458073</t>
  </si>
  <si>
    <t>https://podminky.urs.cz/item/CS_URS_2022_01/612315121</t>
  </si>
  <si>
    <t>-414537275</t>
  </si>
  <si>
    <t>1881883171</t>
  </si>
  <si>
    <t>17,576*2 'Přepočtené koeficientem množství</t>
  </si>
  <si>
    <t>612325413</t>
  </si>
  <si>
    <t>Oprava vápenocementové omítky vnitřních ploch hladké, tloušťky do 20 mm stěn, v rozsahu opravované plochy přes 30 do 50%</t>
  </si>
  <si>
    <t>-1143047039</t>
  </si>
  <si>
    <t>https://podminky.urs.cz/item/CS_URS_2022_01/612325413</t>
  </si>
  <si>
    <t>612325453</t>
  </si>
  <si>
    <t>Oprava vápenocementové omítky vnitřních ploch Příplatek k cenám za každých dalších 10 mm tloušťky omítky stěn, v rozsahu opravované plochy přes 30 do 50%</t>
  </si>
  <si>
    <t>1793255372</t>
  </si>
  <si>
    <t>https://podminky.urs.cz/item/CS_URS_2022_01/612325453</t>
  </si>
  <si>
    <t>619991001</t>
  </si>
  <si>
    <t>Zakrytí vnitřních ploch před znečištěním včetně pozdějšího odkrytí podlah fólií přilepenou lepící páskou</t>
  </si>
  <si>
    <t>260259033</t>
  </si>
  <si>
    <t>https://podminky.urs.cz/item/CS_URS_2022_01/619991001</t>
  </si>
  <si>
    <t>10,87+23,57+25,42+38,78+22,59+6,18+8,08+10,64</t>
  </si>
  <si>
    <t>619991011</t>
  </si>
  <si>
    <t>Zakrytí vnitřních ploch před znečištěním včetně pozdějšího odkrytí konstrukcí a prvků obalením fólií a přelepením páskou</t>
  </si>
  <si>
    <t>-564952292</t>
  </si>
  <si>
    <t>https://podminky.urs.cz/item/CS_URS_2022_01/619991011</t>
  </si>
  <si>
    <t>-771938684</t>
  </si>
  <si>
    <t>3+1+1</t>
  </si>
  <si>
    <t>-526754191</t>
  </si>
  <si>
    <t>5530001-t04</t>
  </si>
  <si>
    <t>zárubeň ocelová pro dveře 800 x 1970 mm - viz. výpis dveří T04</t>
  </si>
  <si>
    <t>-733622084</t>
  </si>
  <si>
    <t>5530001-t13</t>
  </si>
  <si>
    <t>zárubeň ocelová pro dveře 1250 x 1970 mm - viz. výpis dveří T13</t>
  </si>
  <si>
    <t>-1432848734</t>
  </si>
  <si>
    <t>1*1,25 'Přepočtené koeficientem množství</t>
  </si>
  <si>
    <t>-352194083</t>
  </si>
  <si>
    <t>5530001-t10</t>
  </si>
  <si>
    <t>zárubeň ocelová protipožární pro dveře1100 x 1970 mm - viz. výpis dveří T10</t>
  </si>
  <si>
    <t>508920157</t>
  </si>
  <si>
    <t>949101111</t>
  </si>
  <si>
    <t>Lešení pomocné pracovní pro objekty pozemních staveb pro zatížení do 150 kg/m2, o výšce lešeňové podlahy do 1,9 m</t>
  </si>
  <si>
    <t>-96174643</t>
  </si>
  <si>
    <t>https://podminky.urs.cz/item/CS_URS_2022_01/949101111</t>
  </si>
  <si>
    <t>952901111</t>
  </si>
  <si>
    <t>Vyčištění budov nebo objektů před předáním do užívání budov bytové nebo občanské výstavby, světlé výšky podlaží do 4 m</t>
  </si>
  <si>
    <t>-1859865066</t>
  </si>
  <si>
    <t>https://podminky.urs.cz/item/CS_URS_2022_01/952901111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</si>
  <si>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</si>
  <si>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</si>
  <si>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-656708750</t>
  </si>
  <si>
    <t>https://podminky.urs.cz/item/CS_URS_2022_01/967031132</t>
  </si>
  <si>
    <t>(3,7+2,5*2)*0,3+(2,3+2,15*2)*0,5+2,15*0,5+2,15*0,5*2+(1,2+2,25*2)*0,5+(1,32+2,1*2)*0,5</t>
  </si>
  <si>
    <t>2103389036</t>
  </si>
  <si>
    <t>0,6*2*4+0,8*2*5+0,95*2*1</t>
  </si>
  <si>
    <t>-193560798</t>
  </si>
  <si>
    <t>1,1*2*1+1,25*2*1</t>
  </si>
  <si>
    <t>971033541</t>
  </si>
  <si>
    <t>Vybourání otvorů ve zdivu základovém nebo nadzákladovém z cihel, tvárnic, příčkovek z cihel pálených na maltu vápennou nebo vápenocementovou plochy do 1 m2, tl. do 300 mm</t>
  </si>
  <si>
    <t>-424034820</t>
  </si>
  <si>
    <t>https://podminky.urs.cz/item/CS_URS_2022_01/971033541</t>
  </si>
  <si>
    <t>0,3*2*0,3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</si>
  <si>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</si>
  <si>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</si>
  <si>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2126161109</t>
  </si>
  <si>
    <t>https://podminky.urs.cz/item/CS_URS_2022_01/971033561</t>
  </si>
  <si>
    <t>0,15*2,15*0,5</t>
  </si>
  <si>
    <t>971033621</t>
  </si>
  <si>
    <t>Vybourání otvorů ve zdivu základovém nebo nadzákladovém z cihel, tvárnic, příčkovek z cihel pálených na maltu vápennou nebo vápenocementovou plochy do 4 m2, tl. do 100 mm</t>
  </si>
  <si>
    <t>144020362</t>
  </si>
  <si>
    <t>https://podminky.urs.cz/item/CS_URS_2022_01/971033621</t>
  </si>
  <si>
    <t>(1,15*2,44-1,6)*4</t>
  </si>
  <si>
    <t>2,23*3,3-1,6</t>
  </si>
  <si>
    <t>2,92*3,3-1,2</t>
  </si>
  <si>
    <t>(1,03*3,26-1,2)*3</t>
  </si>
  <si>
    <t>0,8*2</t>
  </si>
  <si>
    <t>971033641</t>
  </si>
  <si>
    <t>Vybourání otvorů ve zdivu základovém nebo nadzákladovém z cihel, tvárnic, příčkovek z cihel pálených na maltu vápennou nebo vápenocementovou plochy do 4 m2, tl. do 300 mm</t>
  </si>
  <si>
    <t>2135625989</t>
  </si>
  <si>
    <t>https://podminky.urs.cz/item/CS_URS_2022_01/971033641</t>
  </si>
  <si>
    <t>3,7*2,7*0,3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</si>
  <si>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</si>
  <si>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</si>
  <si>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858784375</t>
  </si>
  <si>
    <t>https://podminky.urs.cz/item/CS_URS_2022_01/971033651</t>
  </si>
  <si>
    <t>2,3*2,35*0,5</t>
  </si>
  <si>
    <t>(0,5*2,35*0,5)*2</t>
  </si>
  <si>
    <t>974031384</t>
  </si>
  <si>
    <t>Vysekání rýh ve zdivu cihelném na maltu vápennou nebo vápenocementovou pro komínové nebo ventilační průduchy do hl. 300 mm a šířky do 150 mm</t>
  </si>
  <si>
    <t>-723496624</t>
  </si>
  <si>
    <t>https://podminky.urs.cz/item/CS_URS_2022_01/974031384</t>
  </si>
  <si>
    <t>976081111</t>
  </si>
  <si>
    <t>Vybourání drobných zámečnických a jiných konstrukcí pozedního madla zazděného ve zdivu</t>
  </si>
  <si>
    <t>61172637</t>
  </si>
  <si>
    <t>https://podminky.urs.cz/item/CS_URS_2022_01/976081111</t>
  </si>
  <si>
    <t>1,5*2+4,5+12,5</t>
  </si>
  <si>
    <t>978012161</t>
  </si>
  <si>
    <t>Otlučení vápenných nebo vápenocementových omítek vnitřních ploch stropů rákosovaných, v rozsahu přes 30 do 50 %</t>
  </si>
  <si>
    <t>-1506085100</t>
  </si>
  <si>
    <t>https://podminky.urs.cz/item/CS_URS_2022_01/978012161</t>
  </si>
  <si>
    <t>10,57+15,02+25,42+19,47+6,07+7,9+8,93+18,2+10,64</t>
  </si>
  <si>
    <t>978013161</t>
  </si>
  <si>
    <t>Otlučení vápenných nebo vápenocementových omítek vnitřních ploch stěn s vyškrabáním spar, s očištěním zdiva, v rozsahu přes 30 do 50 %</t>
  </si>
  <si>
    <t>-2130175355</t>
  </si>
  <si>
    <t>https://podminky.urs.cz/item/CS_URS_2022_01/978013161</t>
  </si>
  <si>
    <t>(16,4-1,65-1,25)*3,29-(1*1,85*2+1,4*2,15+1,1*2)"101</t>
  </si>
  <si>
    <t>(18,1-2,2)*3,25-(1,15*2,4*3+1,45*2,4)"102</t>
  </si>
  <si>
    <t>20,3*3,25-(2,3*2+1,15*2,4*2)+(2,3+2*2)*0,25+(1,15+2,4*2)*0,2"103</t>
  </si>
  <si>
    <t>18,62*3,26-(3,7*2,5+1,65*2,15*2+0,75*2,15)+(1,65+2,15*2)*2*0,25+(0,75+2,15*2)*0,25"104</t>
  </si>
  <si>
    <t>20,1*3,26-(1,65*2,15*2+1,15*2,4)+(1,65+2,15*2)*2*0,25"105</t>
  </si>
  <si>
    <t>16,6*3,26-(0,5*2,15*2)*2+(0,5+2,15*2)*2*0,25"106</t>
  </si>
  <si>
    <t>(11,89-2,23-2,92-2,23)*3,3"107</t>
  </si>
  <si>
    <t>(13,7-2,29)*3,3-(1,05*2)+(1,05+2*2)*0,25"108</t>
  </si>
  <si>
    <t>17,4*3,26-(3,7*2,5+1,05*2,15*2-1,15*2,4)+(1,05+2,15*2)*2*0,25"110</t>
  </si>
  <si>
    <t>(17,7-1,25*2)*3,3"117</t>
  </si>
  <si>
    <t>-1678615056</t>
  </si>
  <si>
    <t>-710608427</t>
  </si>
  <si>
    <t>-90304553</t>
  </si>
  <si>
    <t>37,86*0,3*39</t>
  </si>
  <si>
    <t>37,86*0,7*59</t>
  </si>
  <si>
    <t>1853276994</t>
  </si>
  <si>
    <t>37,86*0,3 'Přepočtené koeficientem množství</t>
  </si>
  <si>
    <t>357748955</t>
  </si>
  <si>
    <t>37,86*0,7 'Přepočtené koeficientem množství</t>
  </si>
  <si>
    <t>-74477606</t>
  </si>
  <si>
    <t>711</t>
  </si>
  <si>
    <t>Izolace proti vodě, vlhkosti a plynům</t>
  </si>
  <si>
    <t>711193121</t>
  </si>
  <si>
    <t>Izolace proti zemní vlhkosti ostatní těsnicí hmotou dvousložkovou na bázi cementu na ploše vodorovné V</t>
  </si>
  <si>
    <t>807578722</t>
  </si>
  <si>
    <t>https://podminky.urs.cz/item/CS_URS_2022_01/711193121</t>
  </si>
  <si>
    <t>6,18+(15,6*0,2)</t>
  </si>
  <si>
    <t>8,08+(13,3*0,2)</t>
  </si>
  <si>
    <t>Součet - izolace pod dlažbu</t>
  </si>
  <si>
    <t>711193131</t>
  </si>
  <si>
    <t>Izolace proti zemní vlhkosti ostatní těsnicí hmotou dvousložkovou na bázi cementu na ploše svislé S</t>
  </si>
  <si>
    <t>847182018</t>
  </si>
  <si>
    <t>https://podminky.urs.cz/item/CS_URS_2022_01/711193131</t>
  </si>
  <si>
    <t>(1*3)*2"izolace pod obklady</t>
  </si>
  <si>
    <t>998711101</t>
  </si>
  <si>
    <t>Přesun hmot pro izolace proti vodě, vlhkosti a plynům stanovený z hmotnosti přesunovaného materiálu vodorovná dopravní vzdálenost do 50 m v objektech výšky do 6 m</t>
  </si>
  <si>
    <t>-7356281</t>
  </si>
  <si>
    <t>https://podminky.urs.cz/item/CS_URS_2022_01/998711101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</si>
  <si>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</si>
  <si>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</si>
  <si>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-278054655</t>
  </si>
  <si>
    <t>https://podminky.urs.cz/item/CS_URS_2022_01/998711181</t>
  </si>
  <si>
    <t>751</t>
  </si>
  <si>
    <t>Vzduchotechnika</t>
  </si>
  <si>
    <t>751377012</t>
  </si>
  <si>
    <t>Montáž odsávacích stropů, zákrytů odsávacího zákrytu (digestoř) bytového komínového</t>
  </si>
  <si>
    <t>-130068706</t>
  </si>
  <si>
    <t>https://podminky.urs.cz/item/CS_URS_2022_01/751377012</t>
  </si>
  <si>
    <t>4290000-d1</t>
  </si>
  <si>
    <t>digestor - regulace výkonu, filtr, vestavěné osvětlení, zpětná klapka, energetická třída A, min. výkon odtahu 350 m3/h</t>
  </si>
  <si>
    <t>CS ÚRS 2018 01</t>
  </si>
  <si>
    <t>475754211</t>
  </si>
  <si>
    <t>751526713</t>
  </si>
  <si>
    <t>Montáž protidešťové stříšky nebo výfukové hlavice do plastového potrubí čtyřhranné s přírubou, průřezu přes 0,03 do 0,07 m2</t>
  </si>
  <si>
    <t>-366734218</t>
  </si>
  <si>
    <t>https://podminky.urs.cz/item/CS_URS_2022_01/751526713</t>
  </si>
  <si>
    <t>56245603</t>
  </si>
  <si>
    <t>mřížka větrací hranatá plast se síťovinou 200x200mm</t>
  </si>
  <si>
    <t>1910911865</t>
  </si>
  <si>
    <t>751510042</t>
  </si>
  <si>
    <t>Vzduchotechnické potrubí z pozinkovaného plechu kruhové, trouba spirálně vinutá bez příruby, průměru přes 100 do 200 mm</t>
  </si>
  <si>
    <t>1451206479</t>
  </si>
  <si>
    <t>https://podminky.urs.cz/item/CS_URS_2022_01/751510042</t>
  </si>
  <si>
    <t>998751101</t>
  </si>
  <si>
    <t>Přesun hmot pro vzduchotechniku stanovený z hmotnosti přesunovaného materiálu vodorovná dopravní vzdálenost do 100 m v objektech výšky do 12 m</t>
  </si>
  <si>
    <t>-728503067</t>
  </si>
  <si>
    <t>https://podminky.urs.cz/item/CS_URS_2022_01/998751101</t>
  </si>
  <si>
    <t>998751181</t>
  </si>
  <si>
    <t>Přesun hmot pro vzduchotechniku stanovený z hmotnosti přesunovaného materiálu Příplatek k cenám za přesun prováděný bez použití mechanizace pro jakoukoliv výšku objektu</t>
  </si>
  <si>
    <t>1598527997</t>
  </si>
  <si>
    <t>https://podminky.urs.cz/item/CS_URS_2022_01/998751181</t>
  </si>
  <si>
    <t>762</t>
  </si>
  <si>
    <t>Konstrukce tesařské</t>
  </si>
  <si>
    <t>762841812</t>
  </si>
  <si>
    <t>Demontáž podbíjení obkladů stropů a střech sklonu do 60° z hrubých prken tl. do 35 mm s omítkou</t>
  </si>
  <si>
    <t>1214191854</t>
  </si>
  <si>
    <t>https://podminky.urs.cz/item/CS_URS_2022_01/762841812</t>
  </si>
  <si>
    <t>22,590"105</t>
  </si>
  <si>
    <t>763</t>
  </si>
  <si>
    <t>Konstrukce suché výstavby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</si>
  <si>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</si>
  <si>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</si>
  <si>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-1022127554</t>
  </si>
  <si>
    <t>https://podminky.urs.cz/item/CS_URS_2022_01/763111333</t>
  </si>
  <si>
    <t>(1,25*3,25-1,4)*2</t>
  </si>
  <si>
    <t>763111717</t>
  </si>
  <si>
    <t>Příčka ze sádrokartonových desek ostatní konstrukce a práce na příčkách ze sádrokartonových desek základní penetrační nátěr (oboustranný)</t>
  </si>
  <si>
    <t>-950776413</t>
  </si>
  <si>
    <t>https://podminky.urs.cz/item/CS_URS_2022_01/763111717</t>
  </si>
  <si>
    <t>763111741</t>
  </si>
  <si>
    <t>Příčka ze sádrokartonových desek ostatní konstrukce a práce na příčkách ze sádrokartonových desek montáž parotěsné zábrany</t>
  </si>
  <si>
    <t>1622888522</t>
  </si>
  <si>
    <t>https://podminky.urs.cz/item/CS_URS_2022_01/763111741</t>
  </si>
  <si>
    <t>(5,325+8,438)*2</t>
  </si>
  <si>
    <t>28329028</t>
  </si>
  <si>
    <t>fólie PE vyztužená Al vrstvou pro parotěsnou vrstvu 150g/m2 s integrovanou lepící páskou</t>
  </si>
  <si>
    <t>2095388031</t>
  </si>
  <si>
    <t>27,526*1,1 'Přepočtené koeficientem množství</t>
  </si>
  <si>
    <t>763111751</t>
  </si>
  <si>
    <t>Příčka ze sádrokartonových desek Příplatek k cenám za plochu do 6 m2 jednotlivě</t>
  </si>
  <si>
    <t>-102423252</t>
  </si>
  <si>
    <t>https://podminky.urs.cz/item/CS_URS_2022_01/763111751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</si>
  <si>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</si>
  <si>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</si>
  <si>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-620687566</t>
  </si>
  <si>
    <t>https://podminky.urs.cz/item/CS_URS_2022_01/763121426</t>
  </si>
  <si>
    <t>1,05*3</t>
  </si>
  <si>
    <t>763121714</t>
  </si>
  <si>
    <t>Stěna předsazená ze sádrokartonových desek ostatní konstrukce a práce na předsazených stěnách ze sádrokartonových desek základní penetrační nátěr</t>
  </si>
  <si>
    <t>642222603</t>
  </si>
  <si>
    <t>https://podminky.urs.cz/item/CS_URS_2022_01/763121714</t>
  </si>
  <si>
    <t>763121751</t>
  </si>
  <si>
    <t>Stěna předsazená ze sádrokartonových desek Příplatek k cenám za plochu do 6 m2 jednotlivě</t>
  </si>
  <si>
    <t>-795239123</t>
  </si>
  <si>
    <t>https://podminky.urs.cz/item/CS_URS_2022_01/763121751</t>
  </si>
  <si>
    <t>763131451</t>
  </si>
  <si>
    <t>Podhled ze sádrokartonových desek dvouvrstvá zavěšená spodní konstrukce z ocelových profilů CD, UD jednoduše opláštěná deskou impregnovanou H2, tl. 12,5 mm, bez izolace</t>
  </si>
  <si>
    <t>-847979202</t>
  </si>
  <si>
    <t>https://podminky.urs.cz/item/CS_URS_2022_01/763131451</t>
  </si>
  <si>
    <t>6,18+8,08</t>
  </si>
  <si>
    <t>763131714</t>
  </si>
  <si>
    <t>Podhled ze sádrokartonových desek ostatní práce a konstrukce na podhledech ze sádrokartonových desek základní penetrační nátěr</t>
  </si>
  <si>
    <t>-299390843</t>
  </si>
  <si>
    <t>https://podminky.urs.cz/item/CS_URS_2022_01/763131714</t>
  </si>
  <si>
    <t>14,26+3,8*1,1</t>
  </si>
  <si>
    <t>763131751</t>
  </si>
  <si>
    <t>Podhled ze sádrokartonových desek ostatní práce a konstrukce na podhledech ze sádrokartonových desek montáž parotěsné zábrany</t>
  </si>
  <si>
    <t>-687054726</t>
  </si>
  <si>
    <t>https://podminky.urs.cz/item/CS_URS_2022_01/763131751</t>
  </si>
  <si>
    <t>14,26</t>
  </si>
  <si>
    <t>28329276</t>
  </si>
  <si>
    <t>fólie PE vyztužená pro parotěsnou vrstvu (reakce na oheň - třída E) 140g/m2</t>
  </si>
  <si>
    <t>-1163401961</t>
  </si>
  <si>
    <t>14,26*1,1 'Přepočtené koeficientem množství</t>
  </si>
  <si>
    <t>763164665</t>
  </si>
  <si>
    <t>Obklad konstrukcí sádrokartonovými deskami včetně ochranných úhelníků ve tvaru U rozvinuté šíře přes 1,2 m, opláštěný deskou protipožární impregnovanou DFH2, tl. 12,5 mm</t>
  </si>
  <si>
    <t>2003870650</t>
  </si>
  <si>
    <t>https://podminky.urs.cz/item/CS_URS_2022_01/763164665</t>
  </si>
  <si>
    <t>3,8*1,2"průvlak</t>
  </si>
  <si>
    <t>763181311</t>
  </si>
  <si>
    <t>Výplně otvorů konstrukcí ze sádrokartonových desek montáž zárubně kovové s konstrukcí jednokřídlové</t>
  </si>
  <si>
    <t>1392701852</t>
  </si>
  <si>
    <t>https://podminky.urs.cz/item/CS_URS_2022_01/763181311</t>
  </si>
  <si>
    <t>5530001-t05</t>
  </si>
  <si>
    <t>zárubeň ocelová pro dveře 700 x 1970 mm - viz. výpis dveří T05</t>
  </si>
  <si>
    <t>1569105960</t>
  </si>
  <si>
    <t>55331158</t>
  </si>
  <si>
    <t>zárubeň ocelová pro dveře 700 x 1970 mm - viz. výpis dveří T06</t>
  </si>
  <si>
    <t>1786349219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</si>
  <si>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</si>
  <si>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</si>
  <si>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-1562852241</t>
  </si>
  <si>
    <t>https://podminky.urs.cz/item/CS_URS_2022_01/998763301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</si>
  <si>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</si>
  <si>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</si>
  <si>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-660355431</t>
  </si>
  <si>
    <t>https://podminky.urs.cz/item/CS_URS_2022_01/998763381</t>
  </si>
  <si>
    <t>7660000-R1</t>
  </si>
  <si>
    <t>Dodávka a montáž kuchyňské linky: spodní skříňky délky 3000 mm, horní skříňky délky 2000 mm, nerezová madla, kování s tlumením nárazu, pracovní deska dřevotřísková s HPL povrchem tl. 38 mm</t>
  </si>
  <si>
    <t>-32972983</t>
  </si>
  <si>
    <t>-1531272587</t>
  </si>
  <si>
    <t>14+4,5</t>
  </si>
  <si>
    <t>1,8*2</t>
  </si>
  <si>
    <t>1144646821</t>
  </si>
  <si>
    <t>87</t>
  </si>
  <si>
    <t>766660001</t>
  </si>
  <si>
    <t>Montáž dveřních křídel dřevěných nebo plastových otevíravých do ocelové zárubně povrchově upravených jednokřídlových, šířky do 800 mm</t>
  </si>
  <si>
    <t>1527576706</t>
  </si>
  <si>
    <t>https://podminky.urs.cz/item/CS_URS_2022_01/766660001</t>
  </si>
  <si>
    <t>1+1+1</t>
  </si>
  <si>
    <t>88</t>
  </si>
  <si>
    <t>6110000-t04</t>
  </si>
  <si>
    <t>dveře dřevěné vnitřní 800 x 1970 mm včetně kování, zámku a doplňů - viz. výpis dveří T04</t>
  </si>
  <si>
    <t>-852166660</t>
  </si>
  <si>
    <t>89</t>
  </si>
  <si>
    <t>6110000-t05</t>
  </si>
  <si>
    <t>dveře dřevěné vnitřní 700 x 1970 mm včetně kování, zámku a doplňků - viz. výpis dveří T05</t>
  </si>
  <si>
    <t>-1895277287</t>
  </si>
  <si>
    <t>90</t>
  </si>
  <si>
    <t>6110000-t06</t>
  </si>
  <si>
    <t>dveře dřevěné vnitřní 700 x 1970 mm včetně kování, zámku a doplňků - viz. výpis dveří T06</t>
  </si>
  <si>
    <t>2137298052</t>
  </si>
  <si>
    <t>91</t>
  </si>
  <si>
    <t>-547313389</t>
  </si>
  <si>
    <t>92</t>
  </si>
  <si>
    <t>dveře dřevěné vnitřní 900 x 1970 mm včetně kování, zámku a doplňů - viz. výpis dveří T01</t>
  </si>
  <si>
    <t>-1823502752</t>
  </si>
  <si>
    <t>93</t>
  </si>
  <si>
    <t>766660011</t>
  </si>
  <si>
    <t>Montáž dveřních křídel dřevěných nebo plastových otevíravých do ocelové zárubně povrchově upravených dvoukřídlových, šířky do 1450 mm</t>
  </si>
  <si>
    <t>-2016151250</t>
  </si>
  <si>
    <t>https://podminky.urs.cz/item/CS_URS_2022_01/766660011</t>
  </si>
  <si>
    <t>94</t>
  </si>
  <si>
    <t>6110000-t13</t>
  </si>
  <si>
    <t>dveře dřevěné vnitřní 1250 x 1970 mm včetně kování, zámku a doplňů - viz. výpis dveří T13</t>
  </si>
  <si>
    <t>-1583219758</t>
  </si>
  <si>
    <t>95</t>
  </si>
  <si>
    <t>-302615568</t>
  </si>
  <si>
    <t>96</t>
  </si>
  <si>
    <t>6110000-t10</t>
  </si>
  <si>
    <t>dveře vnitřní protipožární 1100 x 1970 mm včetně kování, zámku a doplňků - viz. výpis dveří T10</t>
  </si>
  <si>
    <t>222706231</t>
  </si>
  <si>
    <t>97</t>
  </si>
  <si>
    <t>-230463276</t>
  </si>
  <si>
    <t>98</t>
  </si>
  <si>
    <t>38842030</t>
  </si>
  <si>
    <t>99</t>
  </si>
  <si>
    <t>-345062323</t>
  </si>
  <si>
    <t>9,9*0,25+9,9*0,17+32,25*0,1+5,04*0,1+45,658</t>
  </si>
  <si>
    <t>100</t>
  </si>
  <si>
    <t>-1779451597</t>
  </si>
  <si>
    <t>101</t>
  </si>
  <si>
    <t>1149315503</t>
  </si>
  <si>
    <t>102</t>
  </si>
  <si>
    <t>771151022</t>
  </si>
  <si>
    <t>Příprava podkladu před provedením dlažby samonivelační stěrka min.pevnosti 30 MPa, tloušťky přes 3 do 5 mm</t>
  </si>
  <si>
    <t>820735282</t>
  </si>
  <si>
    <t>https://podminky.urs.cz/item/CS_URS_2022_01/771151022</t>
  </si>
  <si>
    <t>45,658+9,9*(0,25+0,17)</t>
  </si>
  <si>
    <t>103</t>
  </si>
  <si>
    <t>771274122</t>
  </si>
  <si>
    <t>Montáž obkladů schodišť z dlaždic keramických lepených flexibilním lepidlem stupnic protiskluzných nebo reliéfních, šířky přes 200 do 250 mm</t>
  </si>
  <si>
    <t>-282221766</t>
  </si>
  <si>
    <t>https://podminky.urs.cz/item/CS_URS_2022_01/771274122</t>
  </si>
  <si>
    <t>1,65*6</t>
  </si>
  <si>
    <t>104</t>
  </si>
  <si>
    <t>1762447851</t>
  </si>
  <si>
    <t>9,900*0,25</t>
  </si>
  <si>
    <t>2,475*1,2 'Přepočtené koeficientem množství</t>
  </si>
  <si>
    <t>105</t>
  </si>
  <si>
    <t>-2045312419</t>
  </si>
  <si>
    <t>106</t>
  </si>
  <si>
    <t>1212868705</t>
  </si>
  <si>
    <t>9,900*0,17</t>
  </si>
  <si>
    <t>1,683*1,2 'Přepočtené koeficientem množství</t>
  </si>
  <si>
    <t>107</t>
  </si>
  <si>
    <t>771471810</t>
  </si>
  <si>
    <t>Demontáž soklíků z dlaždic keramických kladených do malty rovných</t>
  </si>
  <si>
    <t>-1796715927</t>
  </si>
  <si>
    <t>https://podminky.urs.cz/item/CS_URS_2022_01/771471810</t>
  </si>
  <si>
    <t>13,4</t>
  </si>
  <si>
    <t>108</t>
  </si>
  <si>
    <t>-432150048</t>
  </si>
  <si>
    <t>16,8+20,1-0,9-1,2-1,1-1,45</t>
  </si>
  <si>
    <t>109</t>
  </si>
  <si>
    <t>-1662471759</t>
  </si>
  <si>
    <t>32,250*0,1</t>
  </si>
  <si>
    <t>3,225*1,2 'Přepočtené koeficientem množství</t>
  </si>
  <si>
    <t>110</t>
  </si>
  <si>
    <t>771474123</t>
  </si>
  <si>
    <t>Montáž soklů z dlaždic keramických lepených flexibilním lepidlem schodišťových šikmých, výšky přes 90 do 120 mm</t>
  </si>
  <si>
    <t>-194016774</t>
  </si>
  <si>
    <t>https://podminky.urs.cz/item/CS_URS_2022_01/771474123</t>
  </si>
  <si>
    <t>(0,25+0,17)*2*6</t>
  </si>
  <si>
    <t>111</t>
  </si>
  <si>
    <t>-656975881</t>
  </si>
  <si>
    <t>5,040*0,1</t>
  </si>
  <si>
    <t>0,504*1,2 'Přepočtené koeficientem množství</t>
  </si>
  <si>
    <t>112</t>
  </si>
  <si>
    <t>771571810</t>
  </si>
  <si>
    <t>Demontáž podlah z dlaždic keramických kladených do malty</t>
  </si>
  <si>
    <t>-437893521</t>
  </si>
  <si>
    <t>https://podminky.urs.cz/item/CS_URS_2022_01/771571810</t>
  </si>
  <si>
    <t>6,07+8,93</t>
  </si>
  <si>
    <t>113</t>
  </si>
  <si>
    <t>-281773439</t>
  </si>
  <si>
    <t>(10,87-1,25*1,65)+22,59"skladba S2</t>
  </si>
  <si>
    <t>6,18+8,08"skladba S3</t>
  </si>
  <si>
    <t>114</t>
  </si>
  <si>
    <t>-1659950658</t>
  </si>
  <si>
    <t>45,658*1,1 'Přepočtené koeficientem množství</t>
  </si>
  <si>
    <t>115</t>
  </si>
  <si>
    <t>771161021</t>
  </si>
  <si>
    <t>Příprava podkladu před provedením dlažby montáž profilu ukončujícího profilu pro plynulý přechod (dlažba-koberec apod.)</t>
  </si>
  <si>
    <t>-520239301</t>
  </si>
  <si>
    <t>https://podminky.urs.cz/item/CS_URS_2022_01/771161021</t>
  </si>
  <si>
    <t>1,25+0,9+0,8+0,9+0,8</t>
  </si>
  <si>
    <t>116</t>
  </si>
  <si>
    <t>55343116</t>
  </si>
  <si>
    <t>profil přechodový Al narážecí 40mm stříbro, zlato, champagne</t>
  </si>
  <si>
    <t>-505452971</t>
  </si>
  <si>
    <t>4,65*1,1 'Přepočtené koeficientem množství</t>
  </si>
  <si>
    <t>117</t>
  </si>
  <si>
    <t>257686322</t>
  </si>
  <si>
    <t>118</t>
  </si>
  <si>
    <t>-1682972172</t>
  </si>
  <si>
    <t>9,9*1,1 'Přepočtené koeficientem množství</t>
  </si>
  <si>
    <t>119</t>
  </si>
  <si>
    <t>-1220006039</t>
  </si>
  <si>
    <t>120</t>
  </si>
  <si>
    <t>1788508702</t>
  </si>
  <si>
    <t>776</t>
  </si>
  <si>
    <t>Podlahy povlakové</t>
  </si>
  <si>
    <t>121</t>
  </si>
  <si>
    <t>776111116</t>
  </si>
  <si>
    <t>Příprava podkladu broušení podlah stávajícího podkladu pro odstranění lepidla (po starých krytinách)</t>
  </si>
  <si>
    <t>1360565416</t>
  </si>
  <si>
    <t>https://podminky.urs.cz/item/CS_URS_2022_01/776111116</t>
  </si>
  <si>
    <t>23,57+25,42+38,78+22,59+6,18+8,08</t>
  </si>
  <si>
    <t>122</t>
  </si>
  <si>
    <t>776111126</t>
  </si>
  <si>
    <t>Příprava podkladu broušení schodišť stávajícího podkladu pro odstranění lepidla (po starých krytinách)</t>
  </si>
  <si>
    <t>599389047</t>
  </si>
  <si>
    <t>https://podminky.urs.cz/item/CS_URS_2022_01/776111126</t>
  </si>
  <si>
    <t>1,25*23*0,5</t>
  </si>
  <si>
    <t>123</t>
  </si>
  <si>
    <t>776111311</t>
  </si>
  <si>
    <t>Příprava podkladu vysátí podlah</t>
  </si>
  <si>
    <t>818977401</t>
  </si>
  <si>
    <t>https://podminky.urs.cz/item/CS_URS_2022_01/776111311</t>
  </si>
  <si>
    <t>124</t>
  </si>
  <si>
    <t>776111323</t>
  </si>
  <si>
    <t>Příprava podkladu vysátí schodišť</t>
  </si>
  <si>
    <t>347494334</t>
  </si>
  <si>
    <t>https://podminky.urs.cz/item/CS_URS_2022_01/776111323</t>
  </si>
  <si>
    <t>125</t>
  </si>
  <si>
    <t>776121321</t>
  </si>
  <si>
    <t>Příprava podkladu penetrace neředěná podlah</t>
  </si>
  <si>
    <t>-381100753</t>
  </si>
  <si>
    <t>https://podminky.urs.cz/item/CS_URS_2022_01/776121321</t>
  </si>
  <si>
    <t>126</t>
  </si>
  <si>
    <t>776121323</t>
  </si>
  <si>
    <t>Příprava podkladu penetrace neředěná schodišť</t>
  </si>
  <si>
    <t>290258416</t>
  </si>
  <si>
    <t>https://podminky.urs.cz/item/CS_URS_2022_01/776121323</t>
  </si>
  <si>
    <t>127</t>
  </si>
  <si>
    <t>776141112</t>
  </si>
  <si>
    <t>Příprava podkladu vyrovnání samonivelační stěrkou podlah min.pevnosti 20 MPa, tloušťky přes 3 do 5 mm</t>
  </si>
  <si>
    <t>-1717253012</t>
  </si>
  <si>
    <t>https://podminky.urs.cz/item/CS_URS_2022_01/776141112</t>
  </si>
  <si>
    <t>128</t>
  </si>
  <si>
    <t>776141122</t>
  </si>
  <si>
    <t>Příprava podkladu vyrovnání samonivelační stěrkou podlah min.pevnosti 30 MPa, tloušťky přes 3 do 5 mm</t>
  </si>
  <si>
    <t>1283669330</t>
  </si>
  <si>
    <t>https://podminky.urs.cz/item/CS_URS_2022_01/776141122</t>
  </si>
  <si>
    <t>129</t>
  </si>
  <si>
    <t>776141222</t>
  </si>
  <si>
    <t>Příprava podkladu vyrovnání samonivelační stěrkou schodišť min.pevnosti 35 MPa, tloušťky přes 3 do 5 mm</t>
  </si>
  <si>
    <t>1581374847</t>
  </si>
  <si>
    <t>https://podminky.urs.cz/item/CS_URS_2022_01/776141222</t>
  </si>
  <si>
    <t>130</t>
  </si>
  <si>
    <t>776144111</t>
  </si>
  <si>
    <t>Příprava podkladu tmelení schodišť hran</t>
  </si>
  <si>
    <t>-1144327573</t>
  </si>
  <si>
    <t>https://podminky.urs.cz/item/CS_URS_2022_01/776144111</t>
  </si>
  <si>
    <t>131</t>
  </si>
  <si>
    <t>776201812</t>
  </si>
  <si>
    <t>Demontáž povlakových podlahovin lepených ručně s podložkou</t>
  </si>
  <si>
    <t>-215681181</t>
  </si>
  <si>
    <t>https://podminky.urs.cz/item/CS_URS_2022_01/776201812</t>
  </si>
  <si>
    <t>10,57+15,02+25,42+19,47+22,59+7,9+18,2+10,64</t>
  </si>
  <si>
    <t>132</t>
  </si>
  <si>
    <t>776221111</t>
  </si>
  <si>
    <t>Montáž podlahovin z PVC lepením standardním lepidlem z pásů standardních</t>
  </si>
  <si>
    <t>1749642662</t>
  </si>
  <si>
    <t>https://podminky.urs.cz/item/CS_URS_2022_01/776221111</t>
  </si>
  <si>
    <t>133</t>
  </si>
  <si>
    <t>284122-r1</t>
  </si>
  <si>
    <t>krytina podlahová z PVC, třída zátěže 34, s odolností skluzu R10, stálobarevnost &gt;6 (EN 20105-B02), odolnost odolnosti proti opotřebení"T"</t>
  </si>
  <si>
    <t>-1906140508</t>
  </si>
  <si>
    <t>124,62*1,1 'Přepočtené koeficientem množství</t>
  </si>
  <si>
    <t>134</t>
  </si>
  <si>
    <t>776223112</t>
  </si>
  <si>
    <t>Montáž podlahovin z PVC spoj podlah svařováním za studena</t>
  </si>
  <si>
    <t>1806195069</t>
  </si>
  <si>
    <t>https://podminky.urs.cz/item/CS_URS_2022_01/776223112</t>
  </si>
  <si>
    <t>124,62*1,4</t>
  </si>
  <si>
    <t>135</t>
  </si>
  <si>
    <t>776321111</t>
  </si>
  <si>
    <t>Montáž podlahovin z PVC na schodišťové stupně stupnic, šířky do 300 mm</t>
  </si>
  <si>
    <t>621947772</t>
  </si>
  <si>
    <t>https://podminky.urs.cz/item/CS_URS_2022_01/776321111</t>
  </si>
  <si>
    <t>1,25*23</t>
  </si>
  <si>
    <t>136</t>
  </si>
  <si>
    <t>1298389532</t>
  </si>
  <si>
    <t>28,750*0,3</t>
  </si>
  <si>
    <t>8,625*1,1 'Přepočtené koeficientem množství</t>
  </si>
  <si>
    <t>137</t>
  </si>
  <si>
    <t>776321211</t>
  </si>
  <si>
    <t>Montáž podlahovin z PVC na schodišťové stupně podstupnic, výšky do 200 mm</t>
  </si>
  <si>
    <t>1834002963</t>
  </si>
  <si>
    <t>https://podminky.urs.cz/item/CS_URS_2022_01/776321211</t>
  </si>
  <si>
    <t>138</t>
  </si>
  <si>
    <t>759297021</t>
  </si>
  <si>
    <t>28,750*0,16</t>
  </si>
  <si>
    <t>4,6*1,1 'Přepočtené koeficientem množství</t>
  </si>
  <si>
    <t>139</t>
  </si>
  <si>
    <t>776410811</t>
  </si>
  <si>
    <t>Demontáž soklíků nebo lišt pryžových nebo plastových</t>
  </si>
  <si>
    <t>1792600088</t>
  </si>
  <si>
    <t>https://podminky.urs.cz/item/CS_URS_2022_01/776410811</t>
  </si>
  <si>
    <t>16,4+18,1+20,3+18,6+20,1+11,8+17,4</t>
  </si>
  <si>
    <t>140</t>
  </si>
  <si>
    <t>776411112</t>
  </si>
  <si>
    <t>Montáž soklíků lepením obvodových, výšky přes 80 do 100 mm</t>
  </si>
  <si>
    <t>1854907914</t>
  </si>
  <si>
    <t>https://podminky.urs.cz/item/CS_URS_2022_01/776411112</t>
  </si>
  <si>
    <t>26,5+20,3+29,2-(0,9*6+0,8+1,25)</t>
  </si>
  <si>
    <t>141</t>
  </si>
  <si>
    <t>28411010</t>
  </si>
  <si>
    <t>lišta soklová PVC 20x100mm</t>
  </si>
  <si>
    <t>2091982835</t>
  </si>
  <si>
    <t>68,55*1,02 'Přepočtené koeficientem množství</t>
  </si>
  <si>
    <t>142</t>
  </si>
  <si>
    <t>776431111</t>
  </si>
  <si>
    <t>Montáž schodišťových hran kovových nebo plastových lepených</t>
  </si>
  <si>
    <t>-1711889358</t>
  </si>
  <si>
    <t>https://podminky.urs.cz/item/CS_URS_2022_01/776431111</t>
  </si>
  <si>
    <t>143</t>
  </si>
  <si>
    <t>28342167</t>
  </si>
  <si>
    <t>hrana schodová z PVC 40x25x2mm</t>
  </si>
  <si>
    <t>1740470981</t>
  </si>
  <si>
    <t>28,75*1,02 'Přepočtené koeficientem množství</t>
  </si>
  <si>
    <t>144</t>
  </si>
  <si>
    <t>998776101</t>
  </si>
  <si>
    <t>Přesun hmot pro podlahy povlakové stanovený z hmotnosti přesunovaného materiálu vodorovná dopravní vzdálenost do 50 m v objektech výšky do 6 m</t>
  </si>
  <si>
    <t>-307569418</t>
  </si>
  <si>
    <t>https://podminky.urs.cz/item/CS_URS_2022_01/998776101</t>
  </si>
  <si>
    <t>145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</si>
  <si>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</si>
  <si>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</si>
  <si>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-123719352</t>
  </si>
  <si>
    <t>https://podminky.urs.cz/item/CS_URS_2022_01/998776181</t>
  </si>
  <si>
    <t>146</t>
  </si>
  <si>
    <t>158382370</t>
  </si>
  <si>
    <t>147</t>
  </si>
  <si>
    <t>915247679</t>
  </si>
  <si>
    <t>148</t>
  </si>
  <si>
    <t>781471810</t>
  </si>
  <si>
    <t>Demontáž obkladů z dlaždic keramických kladených do malty</t>
  </si>
  <si>
    <t>-713982466</t>
  </si>
  <si>
    <t>https://podminky.urs.cz/item/CS_URS_2022_01/781471810</t>
  </si>
  <si>
    <t>(1,15+0,55+0,55+0,65+1,45+1,2+0,55+0,75)*1,5</t>
  </si>
  <si>
    <t>3,57*0,6</t>
  </si>
  <si>
    <t>(1,15+2,8+2,15+0,8+0,2+0,8+0,7+2,25+0,23+0,55+1,07)*2</t>
  </si>
  <si>
    <t>149</t>
  </si>
  <si>
    <t>1223025517</t>
  </si>
  <si>
    <t>(0,13+1,15+0,52+2,06+2,03+0,9+0,21+0,9+0,8+2,25+0,23+0,5+0,25+0,06+0,06+1,15+0,92+1,15+0,13+1,15+0,92+1,15+0,12+1,5+1,35+1,45+0,12+0,55+0,4+0,55)*2</t>
  </si>
  <si>
    <t>(0,55*2+0,95+0,55+1,2)*1,5</t>
  </si>
  <si>
    <t>(3)*0,6</t>
  </si>
  <si>
    <t>((1,4-0,85)*2+0,5)*0,25*3</t>
  </si>
  <si>
    <t>150</t>
  </si>
  <si>
    <t>789486144</t>
  </si>
  <si>
    <t>58,02*1,1 'Přepočtené koeficientem množství</t>
  </si>
  <si>
    <t>151</t>
  </si>
  <si>
    <t>-1945314274</t>
  </si>
  <si>
    <t>(1,2*1,5)*3</t>
  </si>
  <si>
    <t>152</t>
  </si>
  <si>
    <t>7814791-R</t>
  </si>
  <si>
    <t>Montáž obkladů vnitřních stěn z dlaždic keramických Příplatek k cenám za vyrovnání nerovného povrchu</t>
  </si>
  <si>
    <t>139900310</t>
  </si>
  <si>
    <t>153</t>
  </si>
  <si>
    <t>781494111</t>
  </si>
  <si>
    <t>Obklad - dokončující práce profily ukončovací lepené flexibilním lepidlem rohové</t>
  </si>
  <si>
    <t>-72502412</t>
  </si>
  <si>
    <t>https://podminky.urs.cz/item/CS_URS_2022_01/781494111</t>
  </si>
  <si>
    <t>2*6+0,9*2+0,1+((1,4-0,85)*2+0,5)*3</t>
  </si>
  <si>
    <t>154</t>
  </si>
  <si>
    <t>-273692290</t>
  </si>
  <si>
    <t>31,5+1,5*6</t>
  </si>
  <si>
    <t>155</t>
  </si>
  <si>
    <t>-76412132</t>
  </si>
  <si>
    <t>156</t>
  </si>
  <si>
    <t>-1494129792</t>
  </si>
  <si>
    <t>157</t>
  </si>
  <si>
    <t>783201403</t>
  </si>
  <si>
    <t>Příprava podkladu tesařských konstrukcí před provedením nátěru oprášení</t>
  </si>
  <si>
    <t>-1620262451</t>
  </si>
  <si>
    <t>https://podminky.urs.cz/item/CS_URS_2022_01/783201403</t>
  </si>
  <si>
    <t>4*(0,2*2+0,25*2)*3"stropní trámy v m.č. 105</t>
  </si>
  <si>
    <t>5,2*(0,2*2+0,25*2)*4"stropní trámy v m.č. 105</t>
  </si>
  <si>
    <t>158</t>
  </si>
  <si>
    <t>783213121</t>
  </si>
  <si>
    <t>Preventivní napouštěcí nátěr tesařských prvků proti dřevokazným houbám, hmyzu a plísním zabudovaných do konstrukce dvojnásobný syntetický</t>
  </si>
  <si>
    <t>1637502011</t>
  </si>
  <si>
    <t>https://podminky.urs.cz/item/CS_URS_2022_01/783213121</t>
  </si>
  <si>
    <t>159</t>
  </si>
  <si>
    <t>783214111</t>
  </si>
  <si>
    <t>Sanační napouštěcí nátěr tesařských prvků proti dřevokazným houbám, hmyzu a plísním zabudovaných do konstrukce, aplikovaný nízkotlakou injektáží a stříkáním</t>
  </si>
  <si>
    <t>-1505367407</t>
  </si>
  <si>
    <t>https://podminky.urs.cz/item/CS_URS_2022_01/783214111</t>
  </si>
  <si>
    <t>160</t>
  </si>
  <si>
    <t>2067847509</t>
  </si>
  <si>
    <t>(0,8+2,05*2)*2*0,25</t>
  </si>
  <si>
    <t>(0,9+2,05*2)*1*0,25</t>
  </si>
  <si>
    <t>(1+2,05*2)*5*0,25</t>
  </si>
  <si>
    <t>(1,2+2,05*2)*0,25</t>
  </si>
  <si>
    <t>(1,35+2,05*2)*1*0,25</t>
  </si>
  <si>
    <t>Součet - zárubní</t>
  </si>
  <si>
    <t>161</t>
  </si>
  <si>
    <t>881581572</t>
  </si>
  <si>
    <t>162</t>
  </si>
  <si>
    <t>-1540954419</t>
  </si>
  <si>
    <t>163</t>
  </si>
  <si>
    <t>-2095474764</t>
  </si>
  <si>
    <t>164</t>
  </si>
  <si>
    <t>-1484203279</t>
  </si>
  <si>
    <t>12,763*3 'Přepočtené koeficientem množství</t>
  </si>
  <si>
    <t>165</t>
  </si>
  <si>
    <t>-674928215</t>
  </si>
  <si>
    <t>(144,81+442,136)/100*70"stěny a strop</t>
  </si>
  <si>
    <t>166</t>
  </si>
  <si>
    <t>-1459257415</t>
  </si>
  <si>
    <t>167</t>
  </si>
  <si>
    <t>-963891523</t>
  </si>
  <si>
    <t>121,23"viz. štuk stropu</t>
  </si>
  <si>
    <t>375,848"viz. štuk stěn</t>
  </si>
  <si>
    <t xml:space="preserve">17,576"viz. nová štuková  omítka</t>
  </si>
  <si>
    <t>5,325*2"viz. sdk příčka tl 100</t>
  </si>
  <si>
    <t>8,438*2"viz. sdk příčka tl. 150</t>
  </si>
  <si>
    <t>14,26"viz. sdk podhled</t>
  </si>
  <si>
    <t>-22,59</t>
  </si>
  <si>
    <t>168</t>
  </si>
  <si>
    <t>-1704087002</t>
  </si>
  <si>
    <t>169</t>
  </si>
  <si>
    <t>-870605439</t>
  </si>
  <si>
    <t>SO 01.1.c - Stavební úpravy 2.np</t>
  </si>
  <si>
    <t>206488331</t>
  </si>
  <si>
    <t>0,125*2,1*0,5</t>
  </si>
  <si>
    <t>420427131</t>
  </si>
  <si>
    <t>1,1*2,24*0,3</t>
  </si>
  <si>
    <t>0,8*2,65*0,2</t>
  </si>
  <si>
    <t>1,9*2,65*0,25</t>
  </si>
  <si>
    <t>0,6*0,2*2,65</t>
  </si>
  <si>
    <t>1,95*(2+1)/2*0,25</t>
  </si>
  <si>
    <t>-79185473</t>
  </si>
  <si>
    <t>-1370285097</t>
  </si>
  <si>
    <t>368192451</t>
  </si>
  <si>
    <t>4*0,3*0,22+1,2*0,1*0,08</t>
  </si>
  <si>
    <t>1827244685</t>
  </si>
  <si>
    <t>(1,2*1)*1,08*(6/1000)"ipe80</t>
  </si>
  <si>
    <t>-1017409851</t>
  </si>
  <si>
    <t>(4*2)*1,08*(26,80/1000)"ipe 220</t>
  </si>
  <si>
    <t>342241162</t>
  </si>
  <si>
    <t>Příčky nebo přizdívky jednoduché z cihel nebo příčkovek pálených na maltu MVC nebo MC plných P7,5 až P15 dl. 290 mm (290x140x65 mm), tl. o tl. 140 mm</t>
  </si>
  <si>
    <t>1716963803</t>
  </si>
  <si>
    <t>https://podminky.urs.cz/item/CS_URS_2022_01/342241162</t>
  </si>
  <si>
    <t>(1,22*2,24-0,9*2)*3</t>
  </si>
  <si>
    <t>1,5*2,25-1,25*2</t>
  </si>
  <si>
    <t>-1282383467</t>
  </si>
  <si>
    <t>0,9*2</t>
  </si>
  <si>
    <t>(1)*2,65-1,2</t>
  </si>
  <si>
    <t>-1759238590</t>
  </si>
  <si>
    <t>1,7*2,8</t>
  </si>
  <si>
    <t>228880452</t>
  </si>
  <si>
    <t>(2,25*2)*4</t>
  </si>
  <si>
    <t>(2,6*2)</t>
  </si>
  <si>
    <t>465733803</t>
  </si>
  <si>
    <t>1,2*0,1*2</t>
  </si>
  <si>
    <t>505922788</t>
  </si>
  <si>
    <t>4*2*0,22</t>
  </si>
  <si>
    <t>-905526626</t>
  </si>
  <si>
    <t>1*2</t>
  </si>
  <si>
    <t>548500257</t>
  </si>
  <si>
    <t>-1253394608</t>
  </si>
  <si>
    <t>8,365*2"nová omítka na keramické zdivo</t>
  </si>
  <si>
    <t>612142001</t>
  </si>
  <si>
    <t>Potažení vnitřních ploch pletivem v ploše nebo pruzích, na plném podkladu sklovláknitým vtlačením do tmelu stěn</t>
  </si>
  <si>
    <t>-913163502</t>
  </si>
  <si>
    <t>https://podminky.urs.cz/item/CS_URS_2022_01/612142001</t>
  </si>
  <si>
    <t>(1,7+1,15)*2,65-1,2"na zateplenou stěnu</t>
  </si>
  <si>
    <t>595815699</t>
  </si>
  <si>
    <t>13,55*2,65-(1*1,7*2+1,25*2)</t>
  </si>
  <si>
    <t>5,15*0,9</t>
  </si>
  <si>
    <t>(1+1,7*2)*2*0,25+(1,5+2,25*2)*0,2</t>
  </si>
  <si>
    <t>Mezisoučet - 201</t>
  </si>
  <si>
    <t>(8,1+3,6)*2,65-(1,74*1,7+0,9*2)</t>
  </si>
  <si>
    <t>(1,74+1,7*2)*0,25</t>
  </si>
  <si>
    <t>(2,97+5,65)*1,95</t>
  </si>
  <si>
    <t>Mezisoučet - 202</t>
  </si>
  <si>
    <t>11,25*2,65-(1,8+1,05*1,7)</t>
  </si>
  <si>
    <t>(1,05+1,7*2)*0,25</t>
  </si>
  <si>
    <t>(1,8+1,8)*((1,95+2,65)/2)</t>
  </si>
  <si>
    <t>5,12*1,95</t>
  </si>
  <si>
    <t>Mezisoučet - 203</t>
  </si>
  <si>
    <t>21,3*2,65-(1,8*3+1,25*2+0,9*2,1+1,18*2,22)</t>
  </si>
  <si>
    <t>(1,2+2,24*2)*3*0,2+(1,2+2,2*2)*0,8</t>
  </si>
  <si>
    <t>Mezisoučet - 204</t>
  </si>
  <si>
    <t>11,95*2,65-(1,05*1,7+1,8*2)</t>
  </si>
  <si>
    <t>(1,65*2)*((1,95+2,65)/2)</t>
  </si>
  <si>
    <t>5,05*1,95</t>
  </si>
  <si>
    <t>Mezisoučet - 205</t>
  </si>
  <si>
    <t>(2,1+1,3)*2,65</t>
  </si>
  <si>
    <t>(0,9*2)*2,3</t>
  </si>
  <si>
    <t>3*1,95</t>
  </si>
  <si>
    <t>Mezisoučet - 206</t>
  </si>
  <si>
    <t>(6,5+2,3)*2,65+(0,9*4)*2,3+(1,1*2)*1,95</t>
  </si>
  <si>
    <t>Mezisoučet - 207</t>
  </si>
  <si>
    <t>1,6*2,65</t>
  </si>
  <si>
    <t>Mezisoučet - 215</t>
  </si>
  <si>
    <t>-56,82"obklad</t>
  </si>
  <si>
    <t>(3,03+6,415)*2+4,55"štuk na sdk</t>
  </si>
  <si>
    <t>-1580116568</t>
  </si>
  <si>
    <t>933956029</t>
  </si>
  <si>
    <t>-150874562</t>
  </si>
  <si>
    <t>2037846304</t>
  </si>
  <si>
    <t>16,73*2 'Přepočtené koeficientem množství</t>
  </si>
  <si>
    <t>-611400392</t>
  </si>
  <si>
    <t>14,3+25,49+24,61+24,24+25,07+7,69+6,59+1,71</t>
  </si>
  <si>
    <t>1834969565</t>
  </si>
  <si>
    <t>1018963164</t>
  </si>
  <si>
    <t>182900428</t>
  </si>
  <si>
    <t>-749865766</t>
  </si>
  <si>
    <t>-999882814</t>
  </si>
  <si>
    <t>-1002855992</t>
  </si>
  <si>
    <t>5530001-t18</t>
  </si>
  <si>
    <t>zárubeň protipožární ocelová 600 x 1970 mm - viz. výpis dveří T18</t>
  </si>
  <si>
    <t>2112731824</t>
  </si>
  <si>
    <t>1713678498</t>
  </si>
  <si>
    <t>-944368481</t>
  </si>
  <si>
    <t>962031132</t>
  </si>
  <si>
    <t>Bourání příček z cihel, tvárnic nebo příčkovek z cihel pálených, plných nebo dutých na maltu vápennou nebo vápenocementovou, tl. do 100 mm</t>
  </si>
  <si>
    <t>4497030</t>
  </si>
  <si>
    <t>https://podminky.urs.cz/item/CS_URS_2022_01/962031132</t>
  </si>
  <si>
    <t>5,03*2,72-1,6</t>
  </si>
  <si>
    <t>5,12*2,72-1,6</t>
  </si>
  <si>
    <t>4,75*2,72</t>
  </si>
  <si>
    <t>2,35*2,72-1,6</t>
  </si>
  <si>
    <t>2,87*2,72-1,2</t>
  </si>
  <si>
    <t>2053867523</t>
  </si>
  <si>
    <t>(0,8+2,25*2)*0,3+(0,25+2,25*2)*0,3+(1,2+2,25*2)*0,5+(0,9+2,1*2)*0,5</t>
  </si>
  <si>
    <t>-2114740208</t>
  </si>
  <si>
    <t>0,6*2*4+0,8*2*7</t>
  </si>
  <si>
    <t>-1319427935</t>
  </si>
  <si>
    <t>1,25*2</t>
  </si>
  <si>
    <t>69025255</t>
  </si>
  <si>
    <t>(1,1*2,45-1,6)*4</t>
  </si>
  <si>
    <t>(1,25*2,24-1,25*2)</t>
  </si>
  <si>
    <t>(1,1*2,72-1,2)*3</t>
  </si>
  <si>
    <t>-1061102068</t>
  </si>
  <si>
    <t>0,25*2,25*0,3</t>
  </si>
  <si>
    <t>-1757010754</t>
  </si>
  <si>
    <t>0,8*2,45*0,3</t>
  </si>
  <si>
    <t>978012191</t>
  </si>
  <si>
    <t>Otlučení vápenných nebo vápenocementových omítek vnitřních ploch stropů rákosovaných, v rozsahu přes 50 do 100 %</t>
  </si>
  <si>
    <t>-518813082</t>
  </si>
  <si>
    <t>https://podminky.urs.cz/item/CS_URS_2022_01/978012191</t>
  </si>
  <si>
    <t>8,73+18,1+15,45+10,81+16,87+6,98+5,1+4,71"rovný podhled</t>
  </si>
  <si>
    <t>(2,92*2+4,25+3,17+0,99*2+2,7)/Cos(51)"šikmá část</t>
  </si>
  <si>
    <t>(9,17+8,2+4)/Cos(41)"šíkmá část</t>
  </si>
  <si>
    <t>-1350146207</t>
  </si>
  <si>
    <t>(10,3-1,5)*2,74-(1,1*2,25+1,2+1,45*2,2)+(1,1+2,2*2)*0,3+(1,45+2,25*2)*0,3"201</t>
  </si>
  <si>
    <t>(14,74-4,75)*2,72-(1,1*2,25+0,8*1,7)+(0,8+1,7*2)*0,25"202</t>
  </si>
  <si>
    <t>(16,14-5,22)*2,72-(1,05*1,7+1,6)+(1,05+1,7*2)*0,25"203</t>
  </si>
  <si>
    <t>(22,02-2,5)*2,72-(1,25*2+1,6*3)+(1,1+2,25*2)*3*0,3"204</t>
  </si>
  <si>
    <t>(16,14-5,03)*2,72-(1,1*2,25+1,05*1,7)+(1,05+1,7*2)*0,25"205</t>
  </si>
  <si>
    <t>(13,4-2,8)*2,72-(1*1,9)+(1+1,9*2)*0,25"206</t>
  </si>
  <si>
    <t>(17,06-4,75)*2,72-(1,2)"207</t>
  </si>
  <si>
    <t>(13,84-5,22)*2,72"208</t>
  </si>
  <si>
    <t>(14,46-5,22)*2,72"209</t>
  </si>
  <si>
    <t>(14,86-4,75)*2,72-(1,1*2,25+0,85*1,7)+(0,8+1,7*2)*0,25"217</t>
  </si>
  <si>
    <t>(8,9-1,9+2,5)*2,72"218</t>
  </si>
  <si>
    <t>367071137</t>
  </si>
  <si>
    <t>1164543576</t>
  </si>
  <si>
    <t>-440106334</t>
  </si>
  <si>
    <t>31,952*0,3*39</t>
  </si>
  <si>
    <t>31,952*0,7*59</t>
  </si>
  <si>
    <t>-821187820</t>
  </si>
  <si>
    <t>31,952*0,3 'Přepočtené koeficientem množství</t>
  </si>
  <si>
    <t>-763063824</t>
  </si>
  <si>
    <t>31,952*0,7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</si>
  <si>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</si>
  <si>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</si>
  <si>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1106219748</t>
  </si>
  <si>
    <t>https://podminky.urs.cz/item/CS_URS_2022_01/998018002</t>
  </si>
  <si>
    <t>-648956011</t>
  </si>
  <si>
    <t>7,69+(12*0,2)</t>
  </si>
  <si>
    <t>6,59+(16,2*0,2)</t>
  </si>
  <si>
    <t>Součet - izolace pod dlažbu + sokl</t>
  </si>
  <si>
    <t>-216248851</t>
  </si>
  <si>
    <t>(1*3)*2"izolace pod obklady - sprch kout</t>
  </si>
  <si>
    <t>998711102</t>
  </si>
  <si>
    <t>Přesun hmot pro izolace proti vodě, vlhkosti a plynům stanovený z hmotnosti přesunovaného materiálu vodorovná dopravní vzdálenost do 50 m v objektech výšky přes 6 do 12 m</t>
  </si>
  <si>
    <t>2044886200</t>
  </si>
  <si>
    <t>https://podminky.urs.cz/item/CS_URS_2022_01/998711102</t>
  </si>
  <si>
    <t>-1785903040</t>
  </si>
  <si>
    <t>762111811</t>
  </si>
  <si>
    <t>Demontáž stěn a příček z hranolků, fošen nebo latí</t>
  </si>
  <si>
    <t>-703022741</t>
  </si>
  <si>
    <t>https://podminky.urs.cz/item/CS_URS_2022_01/762111811</t>
  </si>
  <si>
    <t>1,7*2,65</t>
  </si>
  <si>
    <t>-1547466225</t>
  </si>
  <si>
    <t>(1,1*2,65-1,4)*2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</si>
  <si>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</si>
  <si>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</si>
  <si>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-643927158</t>
  </si>
  <si>
    <t>https://podminky.urs.cz/item/CS_URS_2022_01/763111437</t>
  </si>
  <si>
    <t>3,1*2,65-1,8</t>
  </si>
  <si>
    <t>763111714</t>
  </si>
  <si>
    <t>Příčka ze sádrokartonových desek ostatní konstrukce a práce na příčkách ze sádrokartonových desek zalomení příčky</t>
  </si>
  <si>
    <t>-982159318</t>
  </si>
  <si>
    <t>https://podminky.urs.cz/item/CS_URS_2022_01/763111714</t>
  </si>
  <si>
    <t>2,65*2</t>
  </si>
  <si>
    <t>-1664988274</t>
  </si>
  <si>
    <t>3,03+6,415</t>
  </si>
  <si>
    <t>763111722</t>
  </si>
  <si>
    <t>Příčka ze sádrokartonových desek ostatní konstrukce a práce na příčkách ze sádrokartonových desek ochrana rohů úhelníky pozinkované</t>
  </si>
  <si>
    <t>219011234</t>
  </si>
  <si>
    <t>https://podminky.urs.cz/item/CS_URS_2022_01/763111722</t>
  </si>
  <si>
    <t>1773329018</t>
  </si>
  <si>
    <t>(3,03+6,415)*2</t>
  </si>
  <si>
    <t>-990890851</t>
  </si>
  <si>
    <t>18,89*1,1 'Přepočtené koeficientem množství</t>
  </si>
  <si>
    <t>1796883145</t>
  </si>
  <si>
    <t>763111812</t>
  </si>
  <si>
    <t>Demontáž příček ze sádrokartonových desek s nosnou konstrukcí z ocelových profilů jednoduchých, opláštění dvojité</t>
  </si>
  <si>
    <t>695048997</t>
  </si>
  <si>
    <t>https://podminky.urs.cz/item/CS_URS_2022_01/763111812</t>
  </si>
  <si>
    <t>2,2*2,65</t>
  </si>
  <si>
    <t>-632132858</t>
  </si>
  <si>
    <t>1,1*2,65</t>
  </si>
  <si>
    <t>-1529920675</t>
  </si>
  <si>
    <t>72216558</t>
  </si>
  <si>
    <t>315244642</t>
  </si>
  <si>
    <t>5530001-t02</t>
  </si>
  <si>
    <t>zárubeň ocelová pro dveře 900 x 1970 mm - viz. výpis dveří T02</t>
  </si>
  <si>
    <t>471027141</t>
  </si>
  <si>
    <t>-2092361555</t>
  </si>
  <si>
    <t>5530001-t06</t>
  </si>
  <si>
    <t>-1878255702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</si>
  <si>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</si>
  <si>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</si>
  <si>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-369848468</t>
  </si>
  <si>
    <t>https://podminky.urs.cz/item/CS_URS_2022_01/998763302</t>
  </si>
  <si>
    <t>2084552116</t>
  </si>
  <si>
    <t>7660000-R2</t>
  </si>
  <si>
    <t>Dodávka a montáž kuchyňské linky: spodní skříňky délky 2000 mm, horní skříňky délky 1000 mm, nerezová madla, kování s tlumením nárazu, pracovní deska dřevotřísková s HPL povrchem tl. 38 mm</t>
  </si>
  <si>
    <t>353964819</t>
  </si>
  <si>
    <t>766411821</t>
  </si>
  <si>
    <t>Demontáž obložení stěn palubkami</t>
  </si>
  <si>
    <t>952577524</t>
  </si>
  <si>
    <t>https://podminky.urs.cz/item/CS_URS_2022_01/766411821</t>
  </si>
  <si>
    <t>-1767224500</t>
  </si>
  <si>
    <t>dveře dřevěné vnitřní 800 x 1970 mm včetně kování, zámku a doplňků - viz. výpis dveří T04</t>
  </si>
  <si>
    <t>1741975857</t>
  </si>
  <si>
    <t>1746402194</t>
  </si>
  <si>
    <t>681820255</t>
  </si>
  <si>
    <t>1108569707</t>
  </si>
  <si>
    <t>-296650678</t>
  </si>
  <si>
    <t>6110000-t02</t>
  </si>
  <si>
    <t>dveře dřevěné vnitřní 900 x 1970 mm včetně kování, zámku a doplňků - viz. výpis dveří T02</t>
  </si>
  <si>
    <t>-1173434146</t>
  </si>
  <si>
    <t>-162157346</t>
  </si>
  <si>
    <t>-295089145</t>
  </si>
  <si>
    <t>766660021</t>
  </si>
  <si>
    <t>Montáž dveřních křídel dřevěných nebo plastových otevíravých do ocelové zárubně protipožárních jednokřídlových, šířky do 800 mm</t>
  </si>
  <si>
    <t>307738686</t>
  </si>
  <si>
    <t>https://podminky.urs.cz/item/CS_URS_2022_01/766660021</t>
  </si>
  <si>
    <t>6110000-t18</t>
  </si>
  <si>
    <t>dveře protipožární 600 x 1970 mm včetně kování, zámku a doplňků - viz. výpis dveří T18</t>
  </si>
  <si>
    <t>-1702210806</t>
  </si>
  <si>
    <t>998766102</t>
  </si>
  <si>
    <t>Přesun hmot pro konstrukce truhlářské stanovený z hmotnosti přesunovaného materiálu vodorovná dopravní vzdálenost do 50 m v objektech výšky přes 6 do 12 m</t>
  </si>
  <si>
    <t>1780617394</t>
  </si>
  <si>
    <t>https://podminky.urs.cz/item/CS_URS_2022_01/998766102</t>
  </si>
  <si>
    <t>1007596276</t>
  </si>
  <si>
    <t>1172726114</t>
  </si>
  <si>
    <t>606361812</t>
  </si>
  <si>
    <t>-269197172</t>
  </si>
  <si>
    <t>7,69+6,59"skladba S3</t>
  </si>
  <si>
    <t>-657615780</t>
  </si>
  <si>
    <t>17+14+8</t>
  </si>
  <si>
    <t>2135958941</t>
  </si>
  <si>
    <t>8,55+6,51+10,3+4,88</t>
  </si>
  <si>
    <t>-90384988</t>
  </si>
  <si>
    <t>777714047</t>
  </si>
  <si>
    <t>14,28*1,1 'Přepočtené koeficientem množství</t>
  </si>
  <si>
    <t>1712204136</t>
  </si>
  <si>
    <t>0,8+0,9</t>
  </si>
  <si>
    <t>-1883757303</t>
  </si>
  <si>
    <t>1,7*1,1 'Přepočtené koeficientem množství</t>
  </si>
  <si>
    <t>998771102</t>
  </si>
  <si>
    <t>Přesun hmot pro podlahy z dlaždic stanovený z hmotnosti přesunovaného materiálu vodorovná dopravní vzdálenost do 50 m v objektech výšky přes 6 do 12 m</t>
  </si>
  <si>
    <t>366804805</t>
  </si>
  <si>
    <t>https://podminky.urs.cz/item/CS_URS_2022_01/998771102</t>
  </si>
  <si>
    <t>785585673</t>
  </si>
  <si>
    <t>2107705872</t>
  </si>
  <si>
    <t>14,3+24,61+24,24+25,07"skladba S6</t>
  </si>
  <si>
    <t>25,49"skladba S9</t>
  </si>
  <si>
    <t>1884123980</t>
  </si>
  <si>
    <t>2012857863</t>
  </si>
  <si>
    <t>1733561514</t>
  </si>
  <si>
    <t>5,24+12,44+14,88+17,21+14,88+9,22+12,57</t>
  </si>
  <si>
    <t>776211111</t>
  </si>
  <si>
    <t>Montáž textilních podlahovin lepením pásů standardních</t>
  </si>
  <si>
    <t>-1855621306</t>
  </si>
  <si>
    <t>https://podminky.urs.cz/item/CS_URS_2022_01/776211111</t>
  </si>
  <si>
    <t>69751012</t>
  </si>
  <si>
    <t>koberec zátěžový vysoká zátěž hm 1500g/m2 š 4m</t>
  </si>
  <si>
    <t>-570914237</t>
  </si>
  <si>
    <t>25,49*1,1 'Přepočtené koeficientem množství</t>
  </si>
  <si>
    <t>109845444</t>
  </si>
  <si>
    <t>-1759842203</t>
  </si>
  <si>
    <t>88,22*1,1 'Přepočtené koeficientem množství</t>
  </si>
  <si>
    <t>-1362716197</t>
  </si>
  <si>
    <t>88,22*1,4</t>
  </si>
  <si>
    <t>-1737051911</t>
  </si>
  <si>
    <t>17,7+10,3+14,74+16,14+22,02+16,14+13,84+14,86</t>
  </si>
  <si>
    <t>-432177114</t>
  </si>
  <si>
    <t>17,3+19,94+27,3+20,24-(1,25+0,9*5+0,8+0,9+0,9)</t>
  </si>
  <si>
    <t>-1355902894</t>
  </si>
  <si>
    <t>76,43*1,02 'Přepočtené koeficientem množství</t>
  </si>
  <si>
    <t>776421111</t>
  </si>
  <si>
    <t>Montáž lišt obvodových lepených</t>
  </si>
  <si>
    <t>-1996921427</t>
  </si>
  <si>
    <t>https://podminky.urs.cz/item/CS_URS_2022_01/776421111</t>
  </si>
  <si>
    <t>20,3-0,9</t>
  </si>
  <si>
    <t>69751200</t>
  </si>
  <si>
    <t>lišta kobercová 50x7mm</t>
  </si>
  <si>
    <t>624007232</t>
  </si>
  <si>
    <t>19,4*1,02 'Přepočtené koeficientem množství</t>
  </si>
  <si>
    <t>776421312</t>
  </si>
  <si>
    <t>Montáž lišt přechodových šroubovaných</t>
  </si>
  <si>
    <t>-1001343782</t>
  </si>
  <si>
    <t>https://podminky.urs.cz/item/CS_URS_2022_01/776421312</t>
  </si>
  <si>
    <t>-1500151552</t>
  </si>
  <si>
    <t>0,9*1,02 'Přepočtené koeficientem množství</t>
  </si>
  <si>
    <t>776421711</t>
  </si>
  <si>
    <t>Montáž lišt vložení pásků z podlahoviny do lišt včetně nařezání</t>
  </si>
  <si>
    <t>-428727376</t>
  </si>
  <si>
    <t>https://podminky.urs.cz/item/CS_URS_2022_01/776421711</t>
  </si>
  <si>
    <t>-1105030794</t>
  </si>
  <si>
    <t>19,400*0,05</t>
  </si>
  <si>
    <t>0,97*1,1 'Přepočtené koeficientem množství</t>
  </si>
  <si>
    <t>998776102</t>
  </si>
  <si>
    <t>Přesun hmot pro podlahy povlakové stanovený z hmotnosti přesunovaného materiálu vodorovná dopravní vzdálenost do 50 m v objektech výšky přes 6 do 12 m</t>
  </si>
  <si>
    <t>-1035248551</t>
  </si>
  <si>
    <t>https://podminky.urs.cz/item/CS_URS_2022_01/998776102</t>
  </si>
  <si>
    <t>1181891348</t>
  </si>
  <si>
    <t>-1878133834</t>
  </si>
  <si>
    <t>408701307</t>
  </si>
  <si>
    <t>-1275499670</t>
  </si>
  <si>
    <t>(0,55+0,72+1,15+0,11+1,2+0,55+0,75+0,75+0,55)*1,5</t>
  </si>
  <si>
    <t>(0,55+1,45)*0,6</t>
  </si>
  <si>
    <t>(2,12+2,8+0,7+0,8+0,2+0,8+2+2,3+0,13+0,5+0,05)*2</t>
  </si>
  <si>
    <t>940066856</t>
  </si>
  <si>
    <t>(31,1-(0,55+1,18+2+0,99+0,45+1))*2</t>
  </si>
  <si>
    <t>(1,18+0,99+0,45+1)*1,5</t>
  </si>
  <si>
    <t>(0,55+2)*0,6</t>
  </si>
  <si>
    <t>-1432982971</t>
  </si>
  <si>
    <t>56,82*1,1 'Přepočtené koeficientem množství</t>
  </si>
  <si>
    <t>2018006495</t>
  </si>
  <si>
    <t>(1,2*1,5)*3+2*0,25</t>
  </si>
  <si>
    <t>-492076265</t>
  </si>
  <si>
    <t>1774128187</t>
  </si>
  <si>
    <t>2*5+1,5</t>
  </si>
  <si>
    <t>-411304716</t>
  </si>
  <si>
    <t>31,1+(1,2+1,5*2)*3+(2*2+0,25*2)</t>
  </si>
  <si>
    <t>998781102</t>
  </si>
  <si>
    <t>Přesun hmot pro obklady keramické stanovený z hmotnosti přesunovaného materiálu vodorovná dopravní vzdálenost do 50 m v objektech výšky přes 6 do 12 m</t>
  </si>
  <si>
    <t>1628331990</t>
  </si>
  <si>
    <t>https://podminky.urs.cz/item/CS_URS_2022_01/998781102</t>
  </si>
  <si>
    <t>1281945959</t>
  </si>
  <si>
    <t>2082520847</t>
  </si>
  <si>
    <t>(0,7+2,05*2)*1*0,25</t>
  </si>
  <si>
    <t>(0,9+2,05*2)*2*0,25</t>
  </si>
  <si>
    <t>(1+2,05*2)*4*0,25</t>
  </si>
  <si>
    <t>617947371</t>
  </si>
  <si>
    <t>216870869</t>
  </si>
  <si>
    <t>2126349031</t>
  </si>
  <si>
    <t>456662590</t>
  </si>
  <si>
    <t>12,613*3 'Přepočtené koeficientem množství</t>
  </si>
  <si>
    <t>-1001511795</t>
  </si>
  <si>
    <t>(283,876)/100*70"stěny</t>
  </si>
  <si>
    <t>-886667290</t>
  </si>
  <si>
    <t>-1739600775</t>
  </si>
  <si>
    <t>256,849"viz. štuk stěn</t>
  </si>
  <si>
    <t>16,73"viz. nová štuková omítka</t>
  </si>
  <si>
    <t>1476957848</t>
  </si>
  <si>
    <t>-83400036</t>
  </si>
  <si>
    <t>SO 01.1.d - Stavební úpravy 3.np</t>
  </si>
  <si>
    <t>997 - Přesun sutě</t>
  </si>
  <si>
    <t>997013212</t>
  </si>
  <si>
    <t>Vnitrostaveništní doprava suti a vybouraných hmot vodorovně do 50 m svisle ručně pro budovy a haly výšky přes 6 do 9 m</t>
  </si>
  <si>
    <t>-677413918</t>
  </si>
  <si>
    <t>https://podminky.urs.cz/item/CS_URS_2022_01/997013212</t>
  </si>
  <si>
    <t>-598267914</t>
  </si>
  <si>
    <t>98408994</t>
  </si>
  <si>
    <t>2,35*0,3*39</t>
  </si>
  <si>
    <t>2,35*0,7*59</t>
  </si>
  <si>
    <t>916326105</t>
  </si>
  <si>
    <t>2,35*0,3 'Přepočtené koeficientem množství</t>
  </si>
  <si>
    <t>43394474</t>
  </si>
  <si>
    <t>2,35*0,7 'Přepočtené koeficientem množství</t>
  </si>
  <si>
    <t>762085103</t>
  </si>
  <si>
    <t>Montáž ocelových spojovacích prostředků (materiál ve specifikaci) kotevních želez příložek, patek, táhel</t>
  </si>
  <si>
    <t>-1566184896</t>
  </si>
  <si>
    <t>https://podminky.urs.cz/item/CS_URS_2022_01/762085103</t>
  </si>
  <si>
    <t>4*2+4</t>
  </si>
  <si>
    <t>31197004</t>
  </si>
  <si>
    <t>tyč závitová Pz 4.6 M12</t>
  </si>
  <si>
    <t>829053316</t>
  </si>
  <si>
    <t>0,5*12</t>
  </si>
  <si>
    <t>31121004</t>
  </si>
  <si>
    <t>podložka pod dřevěnou konstrukci DIN 440 D 12mm</t>
  </si>
  <si>
    <t>100 kus</t>
  </si>
  <si>
    <t>-658601004</t>
  </si>
  <si>
    <t>12*2/100</t>
  </si>
  <si>
    <t>31111006</t>
  </si>
  <si>
    <t>matice přesná šestihranná Pz DIN 934-8 M12</t>
  </si>
  <si>
    <t>1830813007</t>
  </si>
  <si>
    <t>7623219-R</t>
  </si>
  <si>
    <t>Statické zajištění krovu během výměny části krovu včetně nutného materiálu</t>
  </si>
  <si>
    <t>kpl</t>
  </si>
  <si>
    <t>-403542380</t>
  </si>
  <si>
    <t>762331923</t>
  </si>
  <si>
    <t>Vyřezání části střešní vazby vázané konstrukce krovů průřezové plochy řeziva přes 120 do 224 cm2, délky vyřezané části krovového prvku přes 5 do 8 m</t>
  </si>
  <si>
    <t>-611854811</t>
  </si>
  <si>
    <t>https://podminky.urs.cz/item/CS_URS_2022_01/762331923</t>
  </si>
  <si>
    <t>8*10"předpoklad výměny 10 ks krokví</t>
  </si>
  <si>
    <t>762331931</t>
  </si>
  <si>
    <t>Vyřezání části střešní vazby vázané konstrukce krovů průřezové plochy řeziva přes 224 do 288 cm2, délky vyřezané části krovového prvku do 3 m</t>
  </si>
  <si>
    <t>-368757141</t>
  </si>
  <si>
    <t>https://podminky.urs.cz/item/CS_URS_2022_01/762331931</t>
  </si>
  <si>
    <t>1*2"krokví</t>
  </si>
  <si>
    <t>2,5*2"nárožních krokví</t>
  </si>
  <si>
    <t>762331932</t>
  </si>
  <si>
    <t>Vyřezání části střešní vazby vázané konstrukce krovů průřezové plochy řeziva přes 224 do 288 cm2, délky vyřezané části krovového prvku přes 3 do 5 m</t>
  </si>
  <si>
    <t>494612968</t>
  </si>
  <si>
    <t>https://podminky.urs.cz/item/CS_URS_2022_01/762331932</t>
  </si>
  <si>
    <t>3,65*5+6*5"rozpěrné(stropní) trámy</t>
  </si>
  <si>
    <t>762331943</t>
  </si>
  <si>
    <t>Vyřezání části střešní vazby vázané konstrukce krovů průřezové plochy řeziva přes 288 do 450 cm2, délky vyřezané části krovového prvku přes 5 do 8 m</t>
  </si>
  <si>
    <t>-113414296</t>
  </si>
  <si>
    <t>https://podminky.urs.cz/item/CS_URS_2022_01/762331943</t>
  </si>
  <si>
    <t>8"předpoklad výměny krokve úžlabní</t>
  </si>
  <si>
    <t>762332921</t>
  </si>
  <si>
    <t>Doplnění střešní vazby řezivem (materiál v ceně) průřezové plochy do 120 cm2</t>
  </si>
  <si>
    <t>-1108126702</t>
  </si>
  <si>
    <t>https://podminky.urs.cz/item/CS_URS_2022_01/762332921</t>
  </si>
  <si>
    <t>1,5*4"příložka krokví</t>
  </si>
  <si>
    <t>1,5*2"příložka vrcholové vaznice</t>
  </si>
  <si>
    <t>762332922</t>
  </si>
  <si>
    <t>Doplnění střešní vazby řezivem (materiál v ceně) průřezové plochy přes 120 do 224 cm2</t>
  </si>
  <si>
    <t>1067907957</t>
  </si>
  <si>
    <t>https://podminky.urs.cz/item/CS_URS_2022_01/762332922</t>
  </si>
  <si>
    <t>1,5*2"vyplň krokve</t>
  </si>
  <si>
    <t>(1*2)*5"úprava u střešních oken a výlezu</t>
  </si>
  <si>
    <t>762332923</t>
  </si>
  <si>
    <t>Doplnění střešní vazby řezivem (materiál v ceně) průřezové plochy přes 224 do 288 cm2</t>
  </si>
  <si>
    <t>-2069310012</t>
  </si>
  <si>
    <t>https://podminky.urs.cz/item/CS_URS_2022_01/762332923</t>
  </si>
  <si>
    <t>762332924</t>
  </si>
  <si>
    <t>Doplnění střešní vazby řezivem (materiál v ceně) průřezové plochy přes 288 do 450 cm2</t>
  </si>
  <si>
    <t>97408151</t>
  </si>
  <si>
    <t>https://podminky.urs.cz/item/CS_URS_2022_01/762332924</t>
  </si>
  <si>
    <t>1"výplň vrcholové vaznice</t>
  </si>
  <si>
    <t>762341933</t>
  </si>
  <si>
    <t>Vyřezání otvorů v bednění střech bez rozebrání krytiny z prken tl. do 32 mm, otvoru plochy jednotlivě přes 4 m2</t>
  </si>
  <si>
    <t>634595648</t>
  </si>
  <si>
    <t>https://podminky.urs.cz/item/CS_URS_2022_01/762341933</t>
  </si>
  <si>
    <t>5,7*4+0,5*4</t>
  </si>
  <si>
    <t>998762102</t>
  </si>
  <si>
    <t>Přesun hmot pro konstrukce tesařské stanovený z hmotnosti přesunovaného materiálu vodorovná dopravní vzdálenost do 50 m v objektech výšky přes 6 do 12 m</t>
  </si>
  <si>
    <t>1748143428</t>
  </si>
  <si>
    <t>https://podminky.urs.cz/item/CS_URS_2022_01/998762102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</si>
  <si>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</si>
  <si>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</si>
  <si>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-1617963172</t>
  </si>
  <si>
    <t>https://podminky.urs.cz/item/CS_URS_2022_01/998762181</t>
  </si>
  <si>
    <t>-2006730607</t>
  </si>
  <si>
    <t>((276,636/0,9)*(0,12*2+0,16*2))*1,25"krokve</t>
  </si>
  <si>
    <t>((14+8+2+2)*(0,16*2+0,2*2))*1,26"vrchol. vaz</t>
  </si>
  <si>
    <t>((3*2)*(0,14*4))*1,25"sloupy</t>
  </si>
  <si>
    <t>10"ostatní</t>
  </si>
  <si>
    <t>((92,36/0,9)*(0,12*2*0,18*2))*1,25"rozpěrné(stropní) trámy</t>
  </si>
  <si>
    <t>Součet - nátěr krovu</t>
  </si>
  <si>
    <t>-999972170</t>
  </si>
  <si>
    <t>((276,636/0,9)*(0,12*2+0,16*2))*1,25</t>
  </si>
  <si>
    <t>((14+8+2+2)*(0,16*2+0,2*2))*1,26</t>
  </si>
  <si>
    <t>((3*2)*(0,14*4))*1,25</t>
  </si>
  <si>
    <t>((92,36/0,9)*(0,12*2*0,18*2))*1,25</t>
  </si>
  <si>
    <t>-50"předpoklad na sanační nátěr</t>
  </si>
  <si>
    <t>Součet nátěr krovu</t>
  </si>
  <si>
    <t>1705411639</t>
  </si>
  <si>
    <t>50"předpoklad na sanační nátěr</t>
  </si>
  <si>
    <t>SO 01.2 - Technika prostředí stavby</t>
  </si>
  <si>
    <t>SO 01.2.a - Zdravotně technická instalace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</si>
  <si>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</si>
  <si>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</si>
  <si>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</si>
  <si>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</si>
  <si>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Zemní práce</t>
  </si>
  <si>
    <t>139751101</t>
  </si>
  <si>
    <t>Vykopávka v uzavřených prostorech ručně v hornině třídy těžitelnosti I skupiny 1 až 3</t>
  </si>
  <si>
    <t>-1228008599</t>
  </si>
  <si>
    <t>https://podminky.urs.cz/item/CS_URS_2022_01/139751101</t>
  </si>
  <si>
    <t>(2,2+2,4+5,9+6,5+5,8+3,7)*0,6*0,9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</si>
  <si>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</si>
  <si>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</si>
  <si>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-1979603256</t>
  </si>
  <si>
    <t>https://podminky.urs.cz/item/CS_URS_2022_01/161111502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</si>
  <si>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</si>
  <si>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</si>
  <si>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-481748058</t>
  </si>
  <si>
    <t>https://podminky.urs.cz/item/CS_URS_2022_01/162211311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</si>
  <si>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</si>
  <si>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</si>
  <si>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-1629885102</t>
  </si>
  <si>
    <t>https://podminky.urs.cz/item/CS_URS_2022_01/162211319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</si>
  <si>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</si>
  <si>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</si>
  <si>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1641309920</t>
  </si>
  <si>
    <t>https://podminky.urs.cz/item/CS_URS_2022_01/162751117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</si>
  <si>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</si>
  <si>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</si>
  <si>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-436629050</t>
  </si>
  <si>
    <t>https://podminky.urs.cz/item/CS_URS_2022_01/162751119</t>
  </si>
  <si>
    <t>14,31*30 'Přepočtené koeficientem množství</t>
  </si>
  <si>
    <t>167111101</t>
  </si>
  <si>
    <t>Nakládání, skládání a překládání neulehlého výkopku nebo sypaniny ručně nakládání, z hornin třídy těžitelnosti I, skupiny 1 až 3</t>
  </si>
  <si>
    <t>-413529109</t>
  </si>
  <si>
    <t>https://podminky.urs.cz/item/CS_URS_2022_01/167111101</t>
  </si>
  <si>
    <t>171251201</t>
  </si>
  <si>
    <t>Uložení sypaniny na skládky nebo meziskládky bez hutnění s upravením uložené sypaniny do předepsaného tvaru</t>
  </si>
  <si>
    <t>-1967097706</t>
  </si>
  <si>
    <t>https://podminky.urs.cz/item/CS_URS_2022_01/171251201</t>
  </si>
  <si>
    <t>171201221</t>
  </si>
  <si>
    <t>Poplatek za uložení stavebního odpadu na skládce (skládkovné) zeminy a kamení zatříděného do Katalogu odpadů pod kódem 17 05 04</t>
  </si>
  <si>
    <t>1061302564</t>
  </si>
  <si>
    <t>https://podminky.urs.cz/item/CS_URS_2022_01/171201221</t>
  </si>
  <si>
    <t>14,31*2</t>
  </si>
  <si>
    <t>28,62*0,3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</si>
  <si>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</si>
  <si>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</si>
  <si>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-370958551</t>
  </si>
  <si>
    <t>https://podminky.urs.cz/item/CS_URS_2022_01/171201231</t>
  </si>
  <si>
    <t>28,62*0,7 'Přepočtené koeficientem množství</t>
  </si>
  <si>
    <t>174111102</t>
  </si>
  <si>
    <t>Zásyp sypaninou z jakékoliv horniny ručně s uložením výkopku ve vrstvách se zhutněním v uzavřených prostorách s urovnáním povrchu zásypu</t>
  </si>
  <si>
    <t>433135644</t>
  </si>
  <si>
    <t>https://podminky.urs.cz/item/CS_URS_2022_01/174111102</t>
  </si>
  <si>
    <t>26,5*0,6*(0,9-0,1-0,45)</t>
  </si>
  <si>
    <t>58344171</t>
  </si>
  <si>
    <t>štěrkodrť frakce 0/32</t>
  </si>
  <si>
    <t>-351775091</t>
  </si>
  <si>
    <t>5,565*2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</si>
  <si>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</si>
  <si>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</si>
  <si>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-3293655</t>
  </si>
  <si>
    <t>https://podminky.urs.cz/item/CS_URS_2022_01/175111101</t>
  </si>
  <si>
    <t>26,5*0,6*0,45"pro kanalizaci</t>
  </si>
  <si>
    <t>58331351</t>
  </si>
  <si>
    <t>kamenivo těžené drobné frakce 0/4</t>
  </si>
  <si>
    <t>1900182291</t>
  </si>
  <si>
    <t>7,155*2 'Přepočtené koeficientem množství</t>
  </si>
  <si>
    <t>451572111</t>
  </si>
  <si>
    <t>Lože pod potrubí, stoky a drobné objekty v otevřeném výkopu z kameniva drobného těženého 0 až 4 mm</t>
  </si>
  <si>
    <t>145889285</t>
  </si>
  <si>
    <t>https://podminky.urs.cz/item/CS_URS_2022_01/451572111</t>
  </si>
  <si>
    <t>26,5*0,6*0,1"lože pod kanalizaci</t>
  </si>
  <si>
    <t>1246954604</t>
  </si>
  <si>
    <t>4,5*0,07+35,5*0,01+12*0,15</t>
  </si>
  <si>
    <t>30*0,07+8*0,1+50*0,15</t>
  </si>
  <si>
    <t>546307916</t>
  </si>
  <si>
    <t>-304760833</t>
  </si>
  <si>
    <t>971024451</t>
  </si>
  <si>
    <t>Vybourání otvorů ve zdivu základovém nebo nadzákladovém kamenném, smíšeném kamenném, na maltu vápennou nebo vápenocementovou, plochy do 0,25 m2, tl. do 450 mm</t>
  </si>
  <si>
    <t>-1465950786</t>
  </si>
  <si>
    <t>https://podminky.urs.cz/item/CS_URS_2022_01/971024451</t>
  </si>
  <si>
    <t>4"pro vodu</t>
  </si>
  <si>
    <t>2"kanalizace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</si>
  <si>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</si>
  <si>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</si>
  <si>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1426314851</t>
  </si>
  <si>
    <t>https://podminky.urs.cz/item/CS_URS_2022_01/971033131</t>
  </si>
  <si>
    <t>6+6"voda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</si>
  <si>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</si>
  <si>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</si>
  <si>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28961702</t>
  </si>
  <si>
    <t>https://podminky.urs.cz/item/CS_URS_2022_01/971033141</t>
  </si>
  <si>
    <t>9+3"voda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</si>
  <si>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</si>
  <si>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</si>
  <si>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1897887882</t>
  </si>
  <si>
    <t>https://podminky.urs.cz/item/CS_URS_2022_01/971033151</t>
  </si>
  <si>
    <t>2+2"voda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</si>
  <si>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</si>
  <si>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</si>
  <si>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1626518092</t>
  </si>
  <si>
    <t>https://podminky.urs.cz/item/CS_URS_2022_01/971033231</t>
  </si>
  <si>
    <t>1"pro vodu</t>
  </si>
  <si>
    <t>3+3"kanalizace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</si>
  <si>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</si>
  <si>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</si>
  <si>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373220430</t>
  </si>
  <si>
    <t>https://podminky.urs.cz/item/CS_URS_2022_01/971033241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</si>
  <si>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</si>
  <si>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</si>
  <si>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1073735190</t>
  </si>
  <si>
    <t>https://podminky.urs.cz/item/CS_URS_2022_01/971033251</t>
  </si>
  <si>
    <t>5"kanalizace</t>
  </si>
  <si>
    <t>971042361</t>
  </si>
  <si>
    <t>Vybourání otvorů v betonových příčkách a zdech základových nebo nadzákladových plochy do 0,09 m2, tl. do 600 mm</t>
  </si>
  <si>
    <t>-263697384</t>
  </si>
  <si>
    <t>https://podminky.urs.cz/item/CS_URS_2022_01/971042361</t>
  </si>
  <si>
    <t>4"kanalizace</t>
  </si>
  <si>
    <t>972044251</t>
  </si>
  <si>
    <t>Vybourání otvorů ve stropech nebo klenbách z dutých tvárnic bez odstranění podlahy a násypu, plochy do 0,09 m2, tl. přes 100 mm</t>
  </si>
  <si>
    <t>413848313</t>
  </si>
  <si>
    <t>https://podminky.urs.cz/item/CS_URS_2022_01/972044251</t>
  </si>
  <si>
    <t>2*2"voda</t>
  </si>
  <si>
    <t>972044351</t>
  </si>
  <si>
    <t>Vybourání otvorů ve stropech nebo klenbách z dutých tvárnic bez odstranění podlahy a násypu, plochy do 0,25 m2, tl. přes 100 mm</t>
  </si>
  <si>
    <t>-538537204</t>
  </si>
  <si>
    <t>https://podminky.urs.cz/item/CS_URS_2022_01/972044351</t>
  </si>
  <si>
    <t>4*2+2"kanalizace</t>
  </si>
  <si>
    <t>974031132</t>
  </si>
  <si>
    <t>Vysekání rýh ve zdivu cihelném na maltu vápennou nebo vápenocementovou do hl. 50 mm a šířky do 70 mm</t>
  </si>
  <si>
    <t>128036126</t>
  </si>
  <si>
    <t>https://podminky.urs.cz/item/CS_URS_2022_01/974031132</t>
  </si>
  <si>
    <t>1+2+1,5"pro vodu</t>
  </si>
  <si>
    <t>974031133</t>
  </si>
  <si>
    <t>Vysekání rýh ve zdivu cihelném na maltu vápennou nebo vápenocementovou do hl. 50 mm a šířky do 100 mm</t>
  </si>
  <si>
    <t>-705634919</t>
  </si>
  <si>
    <t>https://podminky.urs.cz/item/CS_URS_2022_01/974031133</t>
  </si>
  <si>
    <t>3+6+4+5,5+10+7"pro vodu</t>
  </si>
  <si>
    <t>974031134</t>
  </si>
  <si>
    <t>Vysekání rýh ve zdivu cihelném na maltu vápennou nebo vápenocementovou do hl. 50 mm a šířky do 150 mm</t>
  </si>
  <si>
    <t>-1224573310</t>
  </si>
  <si>
    <t>https://podminky.urs.cz/item/CS_URS_2022_01/974031134</t>
  </si>
  <si>
    <t>6*2"pro vodu</t>
  </si>
  <si>
    <t>974031142</t>
  </si>
  <si>
    <t>Vysekání rýh ve zdivu cihelném na maltu vápennou nebo vápenocementovou do hl. 70 mm a šířky do 70 mm</t>
  </si>
  <si>
    <t>639256395</t>
  </si>
  <si>
    <t>https://podminky.urs.cz/item/CS_URS_2022_01/974031142</t>
  </si>
  <si>
    <t>30"kanalizace</t>
  </si>
  <si>
    <t>974031153</t>
  </si>
  <si>
    <t>Vysekání rýh ve zdivu cihelném na maltu vápennou nebo vápenocementovou do hl. 100 mm a šířky do 100 mm</t>
  </si>
  <si>
    <t>-411269840</t>
  </si>
  <si>
    <t>https://podminky.urs.cz/item/CS_URS_2022_01/974031153</t>
  </si>
  <si>
    <t>8"kanalizace</t>
  </si>
  <si>
    <t>974031164</t>
  </si>
  <si>
    <t>Vysekání rýh ve zdivu cihelném na maltu vápennou nebo vápenocementovou do hl. 150 mm a šířky do 150 mm</t>
  </si>
  <si>
    <t>-1728473555</t>
  </si>
  <si>
    <t>https://podminky.urs.cz/item/CS_URS_2022_01/974031164</t>
  </si>
  <si>
    <t>38+12"kanalizace</t>
  </si>
  <si>
    <t>1129273620</t>
  </si>
  <si>
    <t>-1523631394</t>
  </si>
  <si>
    <t>-917951034</t>
  </si>
  <si>
    <t>6,864*0,3*39</t>
  </si>
  <si>
    <t>6,864*0,7*59</t>
  </si>
  <si>
    <t>-1628644299</t>
  </si>
  <si>
    <t>6,864*0,3 'Přepočtené koeficientem množství</t>
  </si>
  <si>
    <t>-745346157</t>
  </si>
  <si>
    <t>6,864*0,7 'Přepočtené koeficientem množství</t>
  </si>
  <si>
    <t>721</t>
  </si>
  <si>
    <t>Zdravotechnika - vnitřní kanalizace</t>
  </si>
  <si>
    <t>7210001-R1</t>
  </si>
  <si>
    <t>Demontáž stávajících rozvodů kanalizace ze stávajícího objektu včetně likvidace odpadů</t>
  </si>
  <si>
    <t>-633749721</t>
  </si>
  <si>
    <t>7210001-R3</t>
  </si>
  <si>
    <t>Příplatek za napojení nové kanalizace na původní včetně tvarovek</t>
  </si>
  <si>
    <t>-876538720</t>
  </si>
  <si>
    <t>721173401</t>
  </si>
  <si>
    <t>Potrubí z trub PVC SN4 svodné (ležaté) DN 110</t>
  </si>
  <si>
    <t>870703216</t>
  </si>
  <si>
    <t>https://podminky.urs.cz/item/CS_URS_2022_01/721173401</t>
  </si>
  <si>
    <t>721173402</t>
  </si>
  <si>
    <t>Potrubí z trub PVC SN4 svodné (ležaté) DN 125</t>
  </si>
  <si>
    <t>-1925823216</t>
  </si>
  <si>
    <t>https://podminky.urs.cz/item/CS_URS_2022_01/721173402</t>
  </si>
  <si>
    <t>4,8+3,6+1,8+1,6</t>
  </si>
  <si>
    <t>721173403</t>
  </si>
  <si>
    <t>Potrubí z trub PVC SN4 svodné (ležaté) DN 160</t>
  </si>
  <si>
    <t>1229920716</t>
  </si>
  <si>
    <t>https://podminky.urs.cz/item/CS_URS_2022_01/721173403</t>
  </si>
  <si>
    <t>721174025</t>
  </si>
  <si>
    <t>Potrubí z trub polypropylenových odpadní (svislé) DN 110</t>
  </si>
  <si>
    <t>-1518709784</t>
  </si>
  <si>
    <t>https://podminky.urs.cz/item/CS_URS_2022_01/721174025</t>
  </si>
  <si>
    <t>4*9,5</t>
  </si>
  <si>
    <t>28611604</t>
  </si>
  <si>
    <t>čistící kus kanalizační PVC DN 100</t>
  </si>
  <si>
    <t>-1552007573</t>
  </si>
  <si>
    <t>28611606</t>
  </si>
  <si>
    <t>čistící kus kanalizační PVC DN 125</t>
  </si>
  <si>
    <t>-867100260</t>
  </si>
  <si>
    <t>28611948</t>
  </si>
  <si>
    <t>čistící kus kanalizační PVC DN 160</t>
  </si>
  <si>
    <t>1165980813</t>
  </si>
  <si>
    <t>721174043</t>
  </si>
  <si>
    <t>Potrubí z trub polypropylenových připojovací DN 50</t>
  </si>
  <si>
    <t>-1443266237</t>
  </si>
  <si>
    <t>https://podminky.urs.cz/item/CS_URS_2022_01/721174043</t>
  </si>
  <si>
    <t>(2,4+0,9+3,8+0,5+4,5+0,5+4,2+5,5)+(2,5+0,5+1,5+3,6)</t>
  </si>
  <si>
    <t>721174044</t>
  </si>
  <si>
    <t>Potrubí z trub polypropylenových připojovací DN 75</t>
  </si>
  <si>
    <t>1199863768</t>
  </si>
  <si>
    <t>https://podminky.urs.cz/item/CS_URS_2022_01/721174044</t>
  </si>
  <si>
    <t>(1,1+3,1)+(3,6)</t>
  </si>
  <si>
    <t>721174045</t>
  </si>
  <si>
    <t>Potrubí z trub polypropylenových připojovací DN 110</t>
  </si>
  <si>
    <t>-1868962445</t>
  </si>
  <si>
    <t>https://podminky.urs.cz/item/CS_URS_2022_01/721174045</t>
  </si>
  <si>
    <t>(1,3)+(2,3)</t>
  </si>
  <si>
    <t>721174063</t>
  </si>
  <si>
    <t>Potrubí z trub polypropylenových větrací DN 110</t>
  </si>
  <si>
    <t>1945652737</t>
  </si>
  <si>
    <t>https://podminky.urs.cz/item/CS_URS_2022_01/721174063</t>
  </si>
  <si>
    <t>4*3</t>
  </si>
  <si>
    <t>721194105</t>
  </si>
  <si>
    <t>Vyměření přípojek na potrubí vyvedení a upevnění odpadních výpustek DN 50</t>
  </si>
  <si>
    <t>858255952</t>
  </si>
  <si>
    <t>https://podminky.urs.cz/item/CS_URS_2022_01/721194105</t>
  </si>
  <si>
    <t>1+6+5</t>
  </si>
  <si>
    <t>721194107</t>
  </si>
  <si>
    <t>Vyměření přípojek na potrubí vyvedení a upevnění odpadních výpustek DN 70</t>
  </si>
  <si>
    <t>2130751642</t>
  </si>
  <si>
    <t>https://podminky.urs.cz/item/CS_URS_2022_01/721194107</t>
  </si>
  <si>
    <t>2+2</t>
  </si>
  <si>
    <t>721194109</t>
  </si>
  <si>
    <t>Vyměření přípojek na potrubí vyvedení a upevnění odpadních výpustek DN 110</t>
  </si>
  <si>
    <t>-726754213</t>
  </si>
  <si>
    <t>https://podminky.urs.cz/item/CS_URS_2022_01/721194109</t>
  </si>
  <si>
    <t>1+2</t>
  </si>
  <si>
    <t>721226512</t>
  </si>
  <si>
    <t>Zápachové uzávěrky podomítkové (Pe) s krycí deskou pro pračku a myčku DN 50</t>
  </si>
  <si>
    <t>-1066359260</t>
  </si>
  <si>
    <t>https://podminky.urs.cz/item/CS_URS_2022_01/721226512</t>
  </si>
  <si>
    <t>721273153</t>
  </si>
  <si>
    <t>Ventilační hlavice z polypropylenu (PP) DN 110</t>
  </si>
  <si>
    <t>1007170681</t>
  </si>
  <si>
    <t>https://podminky.urs.cz/item/CS_URS_2022_01/721273153</t>
  </si>
  <si>
    <t>721290111</t>
  </si>
  <si>
    <t>Zkouška těsnosti kanalizace v objektech vodou do DN 125</t>
  </si>
  <si>
    <t>1500206772</t>
  </si>
  <si>
    <t>https://podminky.urs.cz/item/CS_URS_2022_01/721290111</t>
  </si>
  <si>
    <t>1,5+11,8+38+30,4+7,8+3,6+12</t>
  </si>
  <si>
    <t>721290112</t>
  </si>
  <si>
    <t>Zkouška těsnosti kanalizace v objektech vodou DN 150 nebo DN 200</t>
  </si>
  <si>
    <t>-1047705471</t>
  </si>
  <si>
    <t>https://podminky.urs.cz/item/CS_URS_2022_01/721290112</t>
  </si>
  <si>
    <t>998721102</t>
  </si>
  <si>
    <t>Přesun hmot pro vnitřní kanalizace stanovený z hmotnosti přesunovaného materiálu vodorovná dopravní vzdálenost do 50 m v objektech výšky přes 6 do 12 m</t>
  </si>
  <si>
    <t>-1698925904</t>
  </si>
  <si>
    <t>https://podminky.urs.cz/item/CS_URS_2022_01/998721102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</si>
  <si>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</si>
  <si>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</si>
  <si>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1301888111</t>
  </si>
  <si>
    <t>https://podminky.urs.cz/item/CS_URS_2022_01/998721181</t>
  </si>
  <si>
    <t>722</t>
  </si>
  <si>
    <t>Zdravotechnika - vnitřní vodovod</t>
  </si>
  <si>
    <t>7220001-R1</t>
  </si>
  <si>
    <t>Demontáž stávajících rozvodů vodovodu ze stávajícího objektu včetně likvidace odpadů</t>
  </si>
  <si>
    <t>1412867705</t>
  </si>
  <si>
    <t>7220001-R2</t>
  </si>
  <si>
    <t>Příplatek za kotvení potrubí do stropní konstrukce</t>
  </si>
  <si>
    <t>1706237842</t>
  </si>
  <si>
    <t>13,5*2+13*2+5</t>
  </si>
  <si>
    <t>7220001-R3</t>
  </si>
  <si>
    <t>Napojení na stávající rozvody vodovodu včetně potřebného materiálu</t>
  </si>
  <si>
    <t>-653627660</t>
  </si>
  <si>
    <t>722130234</t>
  </si>
  <si>
    <t>Potrubí z ocelových trubek pozinkovaných závitových svařovaných běžných DN 32</t>
  </si>
  <si>
    <t>1931361136</t>
  </si>
  <si>
    <t>https://podminky.urs.cz/item/CS_URS_2022_01/722130234</t>
  </si>
  <si>
    <t>13+3</t>
  </si>
  <si>
    <t>722174002</t>
  </si>
  <si>
    <t>Potrubí z plastových trubek z polypropylenu PPR svařovaných polyfúzně PN 16 (SDR 7,4) D 20 x 2,8</t>
  </si>
  <si>
    <t>1267013213</t>
  </si>
  <si>
    <t>https://podminky.urs.cz/item/CS_URS_2022_01/722174002</t>
  </si>
  <si>
    <t>(5,1+19,1+17,4+0,8+3)+(5,5*2+1,5*8)</t>
  </si>
  <si>
    <t>722174003</t>
  </si>
  <si>
    <t>Potrubí z plastových trubek z polypropylenu PPR svařovaných polyfúzně PN 16 (SDR 7,4) D 25 x 3,5</t>
  </si>
  <si>
    <t>1316466374</t>
  </si>
  <si>
    <t>https://podminky.urs.cz/item/CS_URS_2022_01/722174003</t>
  </si>
  <si>
    <t>(13,85+0,15)</t>
  </si>
  <si>
    <t>722174004</t>
  </si>
  <si>
    <t>Potrubí z plastových trubek z polypropylenu PPR svařovaných polyfúzně PN 16 (SDR 7,4) D 32 x 4,4</t>
  </si>
  <si>
    <t>-1902660842</t>
  </si>
  <si>
    <t>https://podminky.urs.cz/item/CS_URS_2022_01/722174004</t>
  </si>
  <si>
    <t>(0,5+0,4)+(5,5)"požární voda</t>
  </si>
  <si>
    <t>722174022</t>
  </si>
  <si>
    <t>Potrubí z plastových trubek z polypropylenu PPR svařovaných polyfúzně PN 20 (SDR 6) D 20 x 3,4</t>
  </si>
  <si>
    <t>-1826197300</t>
  </si>
  <si>
    <t>https://podminky.urs.cz/item/CS_URS_2022_01/722174022</t>
  </si>
  <si>
    <t>(13+16,1+16,1+0,8+3)+(5,5*2+1,5*8)"teplá voda</t>
  </si>
  <si>
    <t>(8,2+4,8)+(5,5*2)"cirkulace</t>
  </si>
  <si>
    <t>722174023</t>
  </si>
  <si>
    <t>Potrubí z plastových trubek z polypropylenu PPR svařovaných polyfúzně PN 20 (SDR 6) D 25 x 4,2</t>
  </si>
  <si>
    <t>-1379993956</t>
  </si>
  <si>
    <t>https://podminky.urs.cz/item/CS_URS_2022_01/722174023</t>
  </si>
  <si>
    <t>(0,8+0,3)"teplá voda</t>
  </si>
  <si>
    <t>722174072</t>
  </si>
  <si>
    <t>Potrubí z plastových trubek z polypropylenu PPR svařovaných polyfúzně kompenzační smyčky na potrubí (PPR) D 20 x 3,4</t>
  </si>
  <si>
    <t>1630455213</t>
  </si>
  <si>
    <t>https://podminky.urs.cz/item/CS_URS_2022_01/722174072</t>
  </si>
  <si>
    <t>722174073</t>
  </si>
  <si>
    <t>Potrubí z plastových trubek z polypropylenu PPR svařovaných polyfúzně kompenzační smyčky na potrubí (PPR) D 25 x 4,2</t>
  </si>
  <si>
    <t>-1991928556</t>
  </si>
  <si>
    <t>https://podminky.urs.cz/item/CS_URS_2022_01/722174073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</si>
  <si>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</si>
  <si>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</si>
  <si>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-386787010</t>
  </si>
  <si>
    <t>https://podminky.urs.cz/item/CS_URS_2022_01/722181231</t>
  </si>
  <si>
    <t>68,4+96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</si>
  <si>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</si>
  <si>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</si>
  <si>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1740616142</t>
  </si>
  <si>
    <t>https://podminky.urs.cz/item/CS_URS_2022_01/722181232</t>
  </si>
  <si>
    <t>14+6,4+1,1</t>
  </si>
  <si>
    <t>722190401</t>
  </si>
  <si>
    <t>Zřízení přípojek na potrubí vyvedení a upevnění výpustek do DN 25</t>
  </si>
  <si>
    <t>-304016777</t>
  </si>
  <si>
    <t>https://podminky.urs.cz/item/CS_URS_2022_01/722190401</t>
  </si>
  <si>
    <t>9*2+1+2*2+1+2+2*2+1+3+2</t>
  </si>
  <si>
    <t>722190402</t>
  </si>
  <si>
    <t>Zřízení přípojek na potrubí vyvedení a upevnění výpustek přes 25 do DN 50</t>
  </si>
  <si>
    <t>-1376834287</t>
  </si>
  <si>
    <t>https://podminky.urs.cz/item/CS_URS_2022_01/722190402</t>
  </si>
  <si>
    <t>722220152</t>
  </si>
  <si>
    <t>Armatury s jedním závitem plastové (PPR) PN 20 (SDR 6) DN 20 x G 1/2"</t>
  </si>
  <si>
    <t>496257337</t>
  </si>
  <si>
    <t>https://podminky.urs.cz/item/CS_URS_2022_01/722220152</t>
  </si>
  <si>
    <t>1+1+2+1+1</t>
  </si>
  <si>
    <t>722220161</t>
  </si>
  <si>
    <t>Armatury s jedním závitem plastové (PPR) PN 20 (SDR 6) DN 20 x G 1/2" (nástěnný komplet)</t>
  </si>
  <si>
    <t>soubor</t>
  </si>
  <si>
    <t>1928733115</t>
  </si>
  <si>
    <t>https://podminky.urs.cz/item/CS_URS_2022_01/722220161</t>
  </si>
  <si>
    <t>9+2+2+1+1</t>
  </si>
  <si>
    <t>722220232</t>
  </si>
  <si>
    <t>Armatury s jedním závitem přechodové tvarovky PPR, PN 20 (SDR 6) s kovovým závitem vnitřním přechodky dGK D 25 x G 3/4"</t>
  </si>
  <si>
    <t>-531048007</t>
  </si>
  <si>
    <t>https://podminky.urs.cz/item/CS_URS_2022_01/722220232</t>
  </si>
  <si>
    <t>722220233</t>
  </si>
  <si>
    <t>Armatury s jedním závitem přechodové tvarovky PPR, PN 20 (SDR 6) s kovovým závitem vnitřním přechodky dGK D 32 x G 1"</t>
  </si>
  <si>
    <t>745732956</t>
  </si>
  <si>
    <t>https://podminky.urs.cz/item/CS_URS_2022_01/722220233</t>
  </si>
  <si>
    <t>722229102</t>
  </si>
  <si>
    <t>Armatury s jedním závitem montáž vodovodních armatur s jedním závitem ostatních typů G 3/4"</t>
  </si>
  <si>
    <t>-1037558518</t>
  </si>
  <si>
    <t>https://podminky.urs.cz/item/CS_URS_2022_01/722229102</t>
  </si>
  <si>
    <t>26+1</t>
  </si>
  <si>
    <t>55111982</t>
  </si>
  <si>
    <t>ventil rohový pračkový 3/4", chrom</t>
  </si>
  <si>
    <t>-545537692</t>
  </si>
  <si>
    <t>551119-r1</t>
  </si>
  <si>
    <t>ventil rohový chromový 3/4" s flexibilní nerezovou hadicí dl. 500 mm</t>
  </si>
  <si>
    <t>-828367050</t>
  </si>
  <si>
    <t>9*2+2*2+1+2+1</t>
  </si>
  <si>
    <t>722240121</t>
  </si>
  <si>
    <t>Armatury z plastických hmot kohouty (PPR) kulové DN 16</t>
  </si>
  <si>
    <t>-212441921</t>
  </si>
  <si>
    <t>https://podminky.urs.cz/item/CS_URS_2022_01/722240121</t>
  </si>
  <si>
    <t>722240122</t>
  </si>
  <si>
    <t>Armatury z plastických hmot kohouty (PPR) kulové DN 20</t>
  </si>
  <si>
    <t>-678525154</t>
  </si>
  <si>
    <t>https://podminky.urs.cz/item/CS_URS_2022_01/722240122</t>
  </si>
  <si>
    <t>722224116</t>
  </si>
  <si>
    <t>Armatury s jedním závitem kohouty plnicí a vypouštěcí PN 10 G 3/4"</t>
  </si>
  <si>
    <t>-370166464</t>
  </si>
  <si>
    <t>https://podminky.urs.cz/item/CS_URS_2022_01/722224116</t>
  </si>
  <si>
    <t>722250132</t>
  </si>
  <si>
    <t>Požární příslušenství a armatury hydrantový systém s tvarově stálou hadicí celoplechový D 25 x 20 m</t>
  </si>
  <si>
    <t>1230112837</t>
  </si>
  <si>
    <t>722290226</t>
  </si>
  <si>
    <t>Zkoušky, proplach a desinfekce vodovodního potrubí zkoušky těsnosti vodovodního potrubí závitového do DN 50</t>
  </si>
  <si>
    <t>-1228390685</t>
  </si>
  <si>
    <t>https://podminky.urs.cz/item/CS_URS_2022_01/722290226</t>
  </si>
  <si>
    <t>16+68,4+14+6,4+96+1,1</t>
  </si>
  <si>
    <t>722290234</t>
  </si>
  <si>
    <t>Zkoušky, proplach a desinfekce vodovodního potrubí proplach a desinfekce vodovodního potrubí do DN 80</t>
  </si>
  <si>
    <t>2017023584</t>
  </si>
  <si>
    <t>https://podminky.urs.cz/item/CS_URS_2022_01/722290234</t>
  </si>
  <si>
    <t>998722102</t>
  </si>
  <si>
    <t>Přesun hmot pro vnitřní vodovod stanovený z hmotnosti přesunovaného materiálu vodorovná dopravní vzdálenost do 50 m v objektech výšky přes 6 do 12 m</t>
  </si>
  <si>
    <t>641472543</t>
  </si>
  <si>
    <t>https://podminky.urs.cz/item/CS_URS_2022_01/998722102</t>
  </si>
  <si>
    <t>998722181</t>
  </si>
  <si>
    <t>Přesun hmot pro vnitřní vodovod stanovený z hmotnosti přesunovaného materiálu Příplatek k ceně za přesun prováděný bez použití mechanizace pro jakoukoliv výšku objektu</t>
  </si>
  <si>
    <t>817449976</t>
  </si>
  <si>
    <t>https://podminky.urs.cz/item/CS_URS_2022_01/998722181</t>
  </si>
  <si>
    <t>725</t>
  </si>
  <si>
    <t>Zdravotechnika - zařizovací předměty</t>
  </si>
  <si>
    <t>7250001-R</t>
  </si>
  <si>
    <t>Dodávka a montáž umyvadla včetně doplňků - podrobná specifikace viz. výpis 1</t>
  </si>
  <si>
    <t>979162355</t>
  </si>
  <si>
    <t>7250007-R</t>
  </si>
  <si>
    <t>Dodávka a montáž pisoáru včetně doplňků - podrobná specifikace viz. výpis 7</t>
  </si>
  <si>
    <t>1010384486</t>
  </si>
  <si>
    <t>7250008-R</t>
  </si>
  <si>
    <t>Dodávka a montáž záchodu včetně doplňků - podrobná specifikace viz. výpis 8</t>
  </si>
  <si>
    <t>858586320</t>
  </si>
  <si>
    <t>7250011-R</t>
  </si>
  <si>
    <t>Dodávka a montáž výlevky včetně doplňků - podrobná specifikace viz. výpis 11</t>
  </si>
  <si>
    <t>1677868132</t>
  </si>
  <si>
    <t>7250012-R</t>
  </si>
  <si>
    <t>Dodávka a montáž dřezu včetně doplňků - podrobná specifikace viz. výppis 12</t>
  </si>
  <si>
    <t>1644308605</t>
  </si>
  <si>
    <t>7250013-R</t>
  </si>
  <si>
    <t>Dodávka a montáž sprchy včetně doplňků - podrobná specifikace viz. výppis 13</t>
  </si>
  <si>
    <t>1918942905</t>
  </si>
  <si>
    <t>7250014-R</t>
  </si>
  <si>
    <t>Dodávka a montáž vany včetně doplňků - podrobná specifikace viz. výpis 14</t>
  </si>
  <si>
    <t>-1722038212</t>
  </si>
  <si>
    <t>7250016-R</t>
  </si>
  <si>
    <t>Dodávka a montáž podlahové vpusti - podrobná specifikace viz. výpis 16</t>
  </si>
  <si>
    <t>-73909366</t>
  </si>
  <si>
    <t>7250017-R</t>
  </si>
  <si>
    <t>Dodávka a montáž zahradního ventilu - podrobná specifikace viz. výpis 17</t>
  </si>
  <si>
    <t>78328543</t>
  </si>
  <si>
    <t>725110814</t>
  </si>
  <si>
    <t>Demontáž klozetů kombi</t>
  </si>
  <si>
    <t>-1128954273</t>
  </si>
  <si>
    <t>https://podminky.urs.cz/item/CS_URS_2022_01/725110814</t>
  </si>
  <si>
    <t>725210821</t>
  </si>
  <si>
    <t>Demontáž umyvadel bez výtokových armatur umyvadel</t>
  </si>
  <si>
    <t>-1065255889</t>
  </si>
  <si>
    <t>https://podminky.urs.cz/item/CS_URS_2022_01/725210821</t>
  </si>
  <si>
    <t>725220842</t>
  </si>
  <si>
    <t>Demontáž van ocelových volně stojících</t>
  </si>
  <si>
    <t>-100331602</t>
  </si>
  <si>
    <t>https://podminky.urs.cz/item/CS_URS_2022_01/725220842</t>
  </si>
  <si>
    <t>725240812</t>
  </si>
  <si>
    <t>Demontáž sprchových kabin a vaniček bez výtokových armatur vaniček</t>
  </si>
  <si>
    <t>1694195369</t>
  </si>
  <si>
    <t>https://podminky.urs.cz/item/CS_URS_2022_01/725240812</t>
  </si>
  <si>
    <t>725310823</t>
  </si>
  <si>
    <t>Demontáž dřezů jednodílných bez výtokových armatur vestavěných v kuchyňských sestavách</t>
  </si>
  <si>
    <t>1548708893</t>
  </si>
  <si>
    <t>https://podminky.urs.cz/item/CS_URS_2022_01/725310823</t>
  </si>
  <si>
    <t>725320821</t>
  </si>
  <si>
    <t>Demontáž dřezů dvojitých bez výtokových armatur na konzolách</t>
  </si>
  <si>
    <t>-2010554027</t>
  </si>
  <si>
    <t>https://podminky.urs.cz/item/CS_URS_2022_01/725320821</t>
  </si>
  <si>
    <t>725820802</t>
  </si>
  <si>
    <t>Demontáž baterií stojánkových do 1 otvoru</t>
  </si>
  <si>
    <t>815890047</t>
  </si>
  <si>
    <t>https://podminky.urs.cz/item/CS_URS_2022_01/725820802</t>
  </si>
  <si>
    <t>10+2+2</t>
  </si>
  <si>
    <t>725840851</t>
  </si>
  <si>
    <t>Demontáž baterií sprchových diferenciálních přes 3/4 x 1 do G 5/4 x 6/4</t>
  </si>
  <si>
    <t>-128005828</t>
  </si>
  <si>
    <t>https://podminky.urs.cz/item/CS_URS_2022_01/725840851</t>
  </si>
  <si>
    <t>725860812</t>
  </si>
  <si>
    <t>Demontáž zápachových uzávěrek pro zařizovací předměty dvojitých</t>
  </si>
  <si>
    <t>-1897694001</t>
  </si>
  <si>
    <t>https://podminky.urs.cz/item/CS_URS_2022_01/725860812</t>
  </si>
  <si>
    <t>725980122</t>
  </si>
  <si>
    <t>Dvířka 15/20</t>
  </si>
  <si>
    <t>-727983487</t>
  </si>
  <si>
    <t>https://podminky.urs.cz/item/CS_URS_2022_01/725980122</t>
  </si>
  <si>
    <t>4,000"kanalizace</t>
  </si>
  <si>
    <t>998725102</t>
  </si>
  <si>
    <t>Přesun hmot pro zařizovací předměty stanovený z hmotnosti přesunovaného materiálu vodorovná dopravní vzdálenost do 50 m v objektech výšky přes 6 do 12 m</t>
  </si>
  <si>
    <t>-259830374</t>
  </si>
  <si>
    <t>https://podminky.urs.cz/item/CS_URS_2022_01/998725102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</si>
  <si>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</si>
  <si>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</si>
  <si>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-128188062</t>
  </si>
  <si>
    <t>https://podminky.urs.cz/item/CS_URS_2022_01/998725181</t>
  </si>
  <si>
    <t>SO 01.2.b - Silnoproudá instalace a hromosvod</t>
  </si>
  <si>
    <t>Ing. Ota Pour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</si>
  <si>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</si>
  <si>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</si>
  <si>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</si>
  <si>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</si>
  <si>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</si>
  <si>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</si>
  <si>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</si>
  <si>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</si>
  <si>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</si>
  <si>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</si>
  <si>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</si>
  <si>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</si>
  <si>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</si>
  <si>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</si>
  <si>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</si>
  <si>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</si>
  <si>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</si>
  <si>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</si>
  <si>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</si>
  <si>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974082214</t>
  </si>
  <si>
    <t>Vysekání rýh pro vodiče v omítce MC stěn š do 70 mm</t>
  </si>
  <si>
    <t>740</t>
  </si>
  <si>
    <t>Elektromontáže - zkoušky a revize</t>
  </si>
  <si>
    <t>740991200</t>
  </si>
  <si>
    <t>Celková prohlídka elektrického rozvodu a zařízení do 1,0 milionu Kč (Revize)</t>
  </si>
  <si>
    <t>742</t>
  </si>
  <si>
    <t>Elektromontáže - rozvodný systém</t>
  </si>
  <si>
    <t>742231100</t>
  </si>
  <si>
    <t>Montáž rozvodné skříně do 50 kg</t>
  </si>
  <si>
    <t>35711871R</t>
  </si>
  <si>
    <t>Rozvaděč R1 - viz výkres č. E06</t>
  </si>
  <si>
    <t>35714716R</t>
  </si>
  <si>
    <t>Rozvaděč R2 - viz výkres č. E07</t>
  </si>
  <si>
    <t>35711280R</t>
  </si>
  <si>
    <t>Přípojnice lokálního pospojení</t>
  </si>
  <si>
    <t>35711289R</t>
  </si>
  <si>
    <t>Přípojnice hlavního pospojení</t>
  </si>
  <si>
    <t>74281111R</t>
  </si>
  <si>
    <t>Koordinace s provozovatelem / investorem</t>
  </si>
  <si>
    <t>hod</t>
  </si>
  <si>
    <t>743</t>
  </si>
  <si>
    <t>Elektromontáže - hrubá montáž</t>
  </si>
  <si>
    <t>743112115</t>
  </si>
  <si>
    <t>Montáž trubka plastová ohebná D 23 mm uložená pevně</t>
  </si>
  <si>
    <t>345710510</t>
  </si>
  <si>
    <t>trubka elektroinstalační ohebná D23 mm</t>
  </si>
  <si>
    <t>743112117</t>
  </si>
  <si>
    <t>Montáž trubka plastová ohebná D 36 mm uložená pevně</t>
  </si>
  <si>
    <t>345710940</t>
  </si>
  <si>
    <t>trubka elektroinstalační ohebná D36 mm</t>
  </si>
  <si>
    <t>743112156</t>
  </si>
  <si>
    <t>Lišta vkládací 40x20mm vč víka</t>
  </si>
  <si>
    <t>345710018</t>
  </si>
  <si>
    <t>743411111</t>
  </si>
  <si>
    <t>Montáž krabice zapuštěná plastová kruhová typ KU68/2-1902, KO125</t>
  </si>
  <si>
    <t>345715110</t>
  </si>
  <si>
    <t>krabice přístrojová instalační KP 68/1</t>
  </si>
  <si>
    <t>345715210</t>
  </si>
  <si>
    <t>krabice univerzální z PH KU 68/2-1903</t>
  </si>
  <si>
    <t>345715240</t>
  </si>
  <si>
    <t>krabice přístrojová odbočná s víčkem z PH KO125</t>
  </si>
  <si>
    <t>345715841</t>
  </si>
  <si>
    <t>krabice přístrojová odbočná s víčkem z PH / IP40</t>
  </si>
  <si>
    <t>743411121</t>
  </si>
  <si>
    <t>Montáž krabice zapuštěná plastová čtyřhranná typ KO100, KO125</t>
  </si>
  <si>
    <t>10.033.023</t>
  </si>
  <si>
    <t xml:space="preserve">Krabice  IP65</t>
  </si>
  <si>
    <t>743611121</t>
  </si>
  <si>
    <t>Montáž vodič uzemňovací drát nebo lano D do 10 mm / v liště / pod omítkou</t>
  </si>
  <si>
    <t>354410730</t>
  </si>
  <si>
    <t>drát průměr 10 mm FeZn</t>
  </si>
  <si>
    <t>743622200</t>
  </si>
  <si>
    <t>Montáž svorka hromosvodná typ ST, SJ, SK, SZ, SR01, 02 se 3 šrouby</t>
  </si>
  <si>
    <t>354420290</t>
  </si>
  <si>
    <t xml:space="preserve">svorka uzemnění  SU nerez univerzální</t>
  </si>
  <si>
    <t>743681100D</t>
  </si>
  <si>
    <t>Demontáž stávajících rozvodů NN</t>
  </si>
  <si>
    <t>718111222</t>
  </si>
  <si>
    <t>Trubka korugovaná 50/41</t>
  </si>
  <si>
    <t>341828522</t>
  </si>
  <si>
    <t>744</t>
  </si>
  <si>
    <t>Elektromontáže - rozvody vodičů měděných</t>
  </si>
  <si>
    <t>744211111</t>
  </si>
  <si>
    <t>Montáž vodič Cu izolovaný sk.1 do 1 kV žíla 0,35 až 6 mm2 do stěny</t>
  </si>
  <si>
    <t>341408256</t>
  </si>
  <si>
    <t>vodič silový s Cu jádrem CY H07 V-U 2 mm2</t>
  </si>
  <si>
    <t>341408258</t>
  </si>
  <si>
    <t>vodič silový s Cu jádrem CY H07 V-U 4 mm2</t>
  </si>
  <si>
    <t>341408260</t>
  </si>
  <si>
    <t>vodič silový s Cu jádrem CY H07 V-U 6 mm2</t>
  </si>
  <si>
    <t>744211112</t>
  </si>
  <si>
    <t>Montáž vodič Cu izolovaný sk.1 do 1 kV žíla 10 až 16 mm2 do stěny</t>
  </si>
  <si>
    <t>341408270</t>
  </si>
  <si>
    <t>vodič silový s Cu jádrem CY H07 V-U 10 mm2</t>
  </si>
  <si>
    <t>744411220</t>
  </si>
  <si>
    <t>Montáž kabel Cu sk.2 do 1 kV do 0,20 kg pod omítku stěn</t>
  </si>
  <si>
    <t>341110300</t>
  </si>
  <si>
    <t>kabel silový s Cu jádrem CYKY 3x1,5 mm2</t>
  </si>
  <si>
    <t>341110050</t>
  </si>
  <si>
    <t>kabel silový s Cu jádrem CYKY 2x1,5 mm2</t>
  </si>
  <si>
    <t>744411230</t>
  </si>
  <si>
    <t>Montáž kabel Cu sk.2 do 1 kV do 0,40 kg pod omítku stěn</t>
  </si>
  <si>
    <t>341110380</t>
  </si>
  <si>
    <t>kabel silový s Cu jádrem CYKY 5x1,5 mm2</t>
  </si>
  <si>
    <t>341110382</t>
  </si>
  <si>
    <t>kabel silový s Cu jádrem CYKY 7x1,5 mm2</t>
  </si>
  <si>
    <t>341110940</t>
  </si>
  <si>
    <t>kabel silový s Cu jádrem CYKY 5x2,5 mm2</t>
  </si>
  <si>
    <t>341110360</t>
  </si>
  <si>
    <t>kabel silový s Cu jádrem CYKY 3x2,5 mm2</t>
  </si>
  <si>
    <t>744411260</t>
  </si>
  <si>
    <t>Montáž kabel Cu sk.2 do 1 kV do 1,10 kg pod omítku stěn</t>
  </si>
  <si>
    <t>10354110R</t>
  </si>
  <si>
    <t>kabel silový s Cu jádrem CYKY-J 5x6mm2</t>
  </si>
  <si>
    <t>10354108R</t>
  </si>
  <si>
    <t>kabel silový s Cu jádrem CYKY 4Bx10mm2</t>
  </si>
  <si>
    <t>10354100R</t>
  </si>
  <si>
    <t>kabel silový s Cu jádrem CYKY 4Bx16mm2</t>
  </si>
  <si>
    <t>746</t>
  </si>
  <si>
    <t>Elektromontáže - soubory pro vodiče</t>
  </si>
  <si>
    <t>746211110</t>
  </si>
  <si>
    <t>Ukončení vodič izolovaný do 2,5mm2 v rozváděči nebo na přístroji</t>
  </si>
  <si>
    <t>21060624</t>
  </si>
  <si>
    <t>SVORKA WAGO 221-415 5x2,5</t>
  </si>
  <si>
    <t>68500231</t>
  </si>
  <si>
    <t>SVORKA ST 5 NA POTRUBI</t>
  </si>
  <si>
    <t>68500240</t>
  </si>
  <si>
    <t>OZNAC.STITEK C.1</t>
  </si>
  <si>
    <t>345723090</t>
  </si>
  <si>
    <t>páska stahovací kabelová VPP 4/280</t>
  </si>
  <si>
    <t>746211140</t>
  </si>
  <si>
    <t>Ukončení vodič izolovaný do 16 mm2 v rozváděči nebo na přístroji</t>
  </si>
  <si>
    <t>746591510</t>
  </si>
  <si>
    <t>Montáž pospojení</t>
  </si>
  <si>
    <t>10.939.562</t>
  </si>
  <si>
    <t>Sada pro ochranné lokální pospojení</t>
  </si>
  <si>
    <t>747</t>
  </si>
  <si>
    <t>Elektromontáže - kompletace rozvodů</t>
  </si>
  <si>
    <t>747111111</t>
  </si>
  <si>
    <t>Montáž vypínač nástěnný 1-jednopólový prostředí obyčejné nebo vlhké</t>
  </si>
  <si>
    <t>345357691</t>
  </si>
  <si>
    <t>spínač jednopólový řazení 1 10A bílý, IP20, komplet</t>
  </si>
  <si>
    <t>345357601</t>
  </si>
  <si>
    <t>spínač jednopólový 10A bílý, IP44</t>
  </si>
  <si>
    <t>747111115</t>
  </si>
  <si>
    <t>Montáž vypínač nástěnný 5-dvoupólový prostředí obyčejné nebo vlhké</t>
  </si>
  <si>
    <t>345357695</t>
  </si>
  <si>
    <t>spínač jednopólový řazení 5 10A bílý, IP20, komplet</t>
  </si>
  <si>
    <t>345357690</t>
  </si>
  <si>
    <t>spínač jednopólový řazení 5 10A bílý, IP44, komplet</t>
  </si>
  <si>
    <t>747111126</t>
  </si>
  <si>
    <t>Montáž přepínač nástěnný 6-střídavý prostředí obyčejné nebo vlhké</t>
  </si>
  <si>
    <t>345355554</t>
  </si>
  <si>
    <t>spínač řazení 6 10A bílý IP20, komplet</t>
  </si>
  <si>
    <t>747111128</t>
  </si>
  <si>
    <t>Montáž přepínač nástěnný 7-křížový prostředí obyčejné nebo vlhké</t>
  </si>
  <si>
    <t>345357130</t>
  </si>
  <si>
    <t>spínač řazení 7 10A bílý IP20</t>
  </si>
  <si>
    <t>747111128.1</t>
  </si>
  <si>
    <t>Krabice vývodka do 5x2,5mm2</t>
  </si>
  <si>
    <t>345357130.1</t>
  </si>
  <si>
    <t>747161060</t>
  </si>
  <si>
    <t>Montáž zásuvka chráněná bezšroubové připojení v krabici L+N+PE dvojí zapojení prostř. základní,vlhké</t>
  </si>
  <si>
    <t>345551240R</t>
  </si>
  <si>
    <t>zásuvka 1násobná 16A IP 20 bílá komplet</t>
  </si>
  <si>
    <t>345551250R</t>
  </si>
  <si>
    <t>zásuvka 2násobná 16A IP 20 bílá komplet</t>
  </si>
  <si>
    <t>345551200R</t>
  </si>
  <si>
    <t>zásuvka 1násobná 16A IP 44 bílá</t>
  </si>
  <si>
    <t>7471621R</t>
  </si>
  <si>
    <t>Podružný montážní materiál</t>
  </si>
  <si>
    <t>748</t>
  </si>
  <si>
    <t>Elektromontáže - osvětlovací zařízení a svítidla</t>
  </si>
  <si>
    <t>748121211</t>
  </si>
  <si>
    <t>Montáž svítidlo zářivkové bytové nástěnné přisazené 1 zdroj</t>
  </si>
  <si>
    <t>178</t>
  </si>
  <si>
    <t>348381000R</t>
  </si>
  <si>
    <t>N - Svítidlo LED nouzové s piktogramy 8W/1 hod</t>
  </si>
  <si>
    <t>180</t>
  </si>
  <si>
    <t>74899220R</t>
  </si>
  <si>
    <t>zkouška nouzových svítidel</t>
  </si>
  <si>
    <t>182</t>
  </si>
  <si>
    <t>749</t>
  </si>
  <si>
    <t>Elektromontáže - ostatní práce a konstrukce</t>
  </si>
  <si>
    <t>749115515</t>
  </si>
  <si>
    <t>zemnící drát FeZn d10</t>
  </si>
  <si>
    <t>186</t>
  </si>
  <si>
    <t>340520000</t>
  </si>
  <si>
    <t>188</t>
  </si>
  <si>
    <t>749322286</t>
  </si>
  <si>
    <t>svorka SR03 (páska-drát)</t>
  </si>
  <si>
    <t>190</t>
  </si>
  <si>
    <t>340550876</t>
  </si>
  <si>
    <t>192</t>
  </si>
  <si>
    <t>749300748</t>
  </si>
  <si>
    <t>Svorka AB vč. pásky Cu</t>
  </si>
  <si>
    <t>194</t>
  </si>
  <si>
    <t>340550123</t>
  </si>
  <si>
    <t>196</t>
  </si>
  <si>
    <t>749115555</t>
  </si>
  <si>
    <t>zemnící drát AlMgSi d8 polotvrdý</t>
  </si>
  <si>
    <t>198</t>
  </si>
  <si>
    <t>340521555</t>
  </si>
  <si>
    <t>200</t>
  </si>
  <si>
    <t>749008122</t>
  </si>
  <si>
    <t>zemnicí páska FeZn 30/4</t>
  </si>
  <si>
    <t>202</t>
  </si>
  <si>
    <t>340520874</t>
  </si>
  <si>
    <t>zemnící páska FeZn 30/4</t>
  </si>
  <si>
    <t>204</t>
  </si>
  <si>
    <t>749136982</t>
  </si>
  <si>
    <t>ochranný úhelník vč. DOT a držáků</t>
  </si>
  <si>
    <t>206</t>
  </si>
  <si>
    <t>340520522</t>
  </si>
  <si>
    <t>208</t>
  </si>
  <si>
    <t>749136989</t>
  </si>
  <si>
    <t>podpěra na střechu - PV / dle typu krytiny</t>
  </si>
  <si>
    <t>210</t>
  </si>
  <si>
    <t>340520528</t>
  </si>
  <si>
    <t>212</t>
  </si>
  <si>
    <t>749136107</t>
  </si>
  <si>
    <t>svorka spojovací SS</t>
  </si>
  <si>
    <t>214</t>
  </si>
  <si>
    <t>340520512</t>
  </si>
  <si>
    <t>216</t>
  </si>
  <si>
    <t>749130522</t>
  </si>
  <si>
    <t>svorka zkušební SZ vč. čísla svodu</t>
  </si>
  <si>
    <t>218</t>
  </si>
  <si>
    <t>340528479</t>
  </si>
  <si>
    <t>220</t>
  </si>
  <si>
    <t>749136650</t>
  </si>
  <si>
    <t>svorka křížová SK</t>
  </si>
  <si>
    <t>222</t>
  </si>
  <si>
    <t>340851699</t>
  </si>
  <si>
    <t>224</t>
  </si>
  <si>
    <t>749322286.1</t>
  </si>
  <si>
    <t>svorka okapová SO</t>
  </si>
  <si>
    <t>226</t>
  </si>
  <si>
    <t>340550876.1</t>
  </si>
  <si>
    <t>228</t>
  </si>
  <si>
    <t>749136522</t>
  </si>
  <si>
    <t>svorka SR02 (páska-páska)</t>
  </si>
  <si>
    <t>230</t>
  </si>
  <si>
    <t>340851699.1</t>
  </si>
  <si>
    <t>svorka SR02</t>
  </si>
  <si>
    <t>232</t>
  </si>
  <si>
    <t>749310447R</t>
  </si>
  <si>
    <t>Zemnící tyč 1,5 m / FeZn se svorkou</t>
  </si>
  <si>
    <t>234</t>
  </si>
  <si>
    <t>340556354R</t>
  </si>
  <si>
    <t>Zemnící tyč 1,5m / FeZn se svorkou</t>
  </si>
  <si>
    <t>236</t>
  </si>
  <si>
    <t>74991111R</t>
  </si>
  <si>
    <t>Podružný, spojovací, připojovací, kotevní a upevňovací materiál, svorky a - veškeré příslušenství, asfaltový nátěr</t>
  </si>
  <si>
    <t>238</t>
  </si>
  <si>
    <t>340550847R</t>
  </si>
  <si>
    <t>240</t>
  </si>
  <si>
    <t>VRN</t>
  </si>
  <si>
    <t>Vedlejší rozpočtové náklady</t>
  </si>
  <si>
    <t>VRN1</t>
  </si>
  <si>
    <t>Průzkumné, geodetické a projektové práce</t>
  </si>
  <si>
    <t>013254000R</t>
  </si>
  <si>
    <t>Koordinace vypnutí stavby, prozatímní napájení staveništního rozvaděče</t>
  </si>
  <si>
    <t>244</t>
  </si>
  <si>
    <t>VRN7</t>
  </si>
  <si>
    <t>Provozní vlivy</t>
  </si>
  <si>
    <t>071103000</t>
  </si>
  <si>
    <t>práce ve výšce nad 3m</t>
  </si>
  <si>
    <t>246</t>
  </si>
  <si>
    <t>VRN9</t>
  </si>
  <si>
    <t>Ostatní náklady</t>
  </si>
  <si>
    <t>092103001</t>
  </si>
  <si>
    <t>Náklady na zkušební provoz</t>
  </si>
  <si>
    <t>248</t>
  </si>
  <si>
    <t>092100008</t>
  </si>
  <si>
    <t>Stavební přípomoce</t>
  </si>
  <si>
    <t>250</t>
  </si>
  <si>
    <t>340520545R</t>
  </si>
  <si>
    <t>Materiál pro stavební přípomoce / zához rýh pro vodiče a kabely</t>
  </si>
  <si>
    <t>252</t>
  </si>
  <si>
    <t>0921030-D</t>
  </si>
  <si>
    <t>1957682820</t>
  </si>
  <si>
    <t>092203041</t>
  </si>
  <si>
    <t>Ekologická likvidace odpadů včetně odvozu na recyklační skladu</t>
  </si>
  <si>
    <t>254</t>
  </si>
  <si>
    <t>SO 01.2.c - Slaboproudá instalace</t>
  </si>
  <si>
    <t>Celková prohlídka elektrického rozvodu a zařízení do 0,75 milionu Kč včetně meření UTP, koax</t>
  </si>
  <si>
    <t>Kabel sdělovací UTP cat 5e</t>
  </si>
  <si>
    <t>341110050R</t>
  </si>
  <si>
    <t>Kabel SYKFY 2/3/5x2x0,5mm2</t>
  </si>
  <si>
    <t>747111112</t>
  </si>
  <si>
    <t>Čidlo kouře</t>
  </si>
  <si>
    <t>345357950</t>
  </si>
  <si>
    <t>747151529</t>
  </si>
  <si>
    <t>Montáž zásuvky datová 2x RJ45 - komplet</t>
  </si>
  <si>
    <t>345357611R</t>
  </si>
  <si>
    <t>Datová zásuvka 2xRJ45 UTP cat. 5e (komplet včetně keystonů)</t>
  </si>
  <si>
    <t>7471015845</t>
  </si>
  <si>
    <t>Montáž WIFI (PoE)</t>
  </si>
  <si>
    <t>1345689890R</t>
  </si>
  <si>
    <t>AP WiFi, přisazená, napájení POE</t>
  </si>
  <si>
    <t>7471015846</t>
  </si>
  <si>
    <t>Montáž IP venkovní kamery vč. držáku</t>
  </si>
  <si>
    <t>-1088770012</t>
  </si>
  <si>
    <t>1345689891R</t>
  </si>
  <si>
    <t>IP venkovní POE kamera, kompatibilní s NVR Uniview včetně držáku na zateplenou stěnu</t>
  </si>
  <si>
    <t>-1124981101</t>
  </si>
  <si>
    <t>7477005811</t>
  </si>
  <si>
    <t xml:space="preserve">Doplnění stávajícího RACK </t>
  </si>
  <si>
    <t>-885719031</t>
  </si>
  <si>
    <t>134568001R</t>
  </si>
  <si>
    <t xml:space="preserve">Patchpanel 24p, UTP cat. 5e </t>
  </si>
  <si>
    <t>1355884297</t>
  </si>
  <si>
    <t>134568002R</t>
  </si>
  <si>
    <t>Vyvazovací panel 1U</t>
  </si>
  <si>
    <t>567779531</t>
  </si>
  <si>
    <t>7478005811</t>
  </si>
  <si>
    <t>Montáž domácího audiotelefonu včetně napojení na stávjaící rozvody</t>
  </si>
  <si>
    <t>1437183038</t>
  </si>
  <si>
    <t>134569001R</t>
  </si>
  <si>
    <t>Venkovní tablo s min. 6 tlačítky</t>
  </si>
  <si>
    <t>-380716559</t>
  </si>
  <si>
    <t>134569002R</t>
  </si>
  <si>
    <t>Zdroj napájení, rozbočovač</t>
  </si>
  <si>
    <t>-1490192760</t>
  </si>
  <si>
    <t>134569003R</t>
  </si>
  <si>
    <t>El. zámek</t>
  </si>
  <si>
    <t>812994915</t>
  </si>
  <si>
    <t>134569004R</t>
  </si>
  <si>
    <t>Audiotelefon</t>
  </si>
  <si>
    <t>1451050808</t>
  </si>
  <si>
    <t>7479621R</t>
  </si>
  <si>
    <t>SO 01 VRN - Vedlejší a ostatní náklady stavby</t>
  </si>
  <si>
    <t xml:space="preserve">    VRN2 - Příprava staveniště</t>
  </si>
  <si>
    <t xml:space="preserve">    VRN3 - Zařízení staveniště</t>
  </si>
  <si>
    <t xml:space="preserve">    VRN4 - Inženýrská činnost</t>
  </si>
  <si>
    <t>013254000</t>
  </si>
  <si>
    <t>Dokumentace skutečného provedení stavby</t>
  </si>
  <si>
    <t>…</t>
  </si>
  <si>
    <t>1024</t>
  </si>
  <si>
    <t>1988171537</t>
  </si>
  <si>
    <t>https://podminky.urs.cz/item/CS_URS_2022_01/013254000</t>
  </si>
  <si>
    <t>VRN2</t>
  </si>
  <si>
    <t>Příprava staveniště</t>
  </si>
  <si>
    <t>024003001</t>
  </si>
  <si>
    <t>Stěhování lidí (vyklizení objektu)</t>
  </si>
  <si>
    <t>-2062445746</t>
  </si>
  <si>
    <t>https://podminky.urs.cz/item/CS_URS_2022_01/024003001</t>
  </si>
  <si>
    <t>VRN3</t>
  </si>
  <si>
    <t>Zařízení staveniště</t>
  </si>
  <si>
    <t>030001000</t>
  </si>
  <si>
    <t>1146033401</t>
  </si>
  <si>
    <t>https://podminky.urs.cz/item/CS_URS_2022_01/030001000</t>
  </si>
  <si>
    <t>VRN4</t>
  </si>
  <si>
    <t>Inženýrská činnost</t>
  </si>
  <si>
    <t>045002000</t>
  </si>
  <si>
    <t>Kompletační a koordinační činnost včetně dokladové části ke kolaudací</t>
  </si>
  <si>
    <t>1479608039</t>
  </si>
  <si>
    <t>https://podminky.urs.cz/item/CS_URS_2022_01/045002000</t>
  </si>
  <si>
    <t>070001000</t>
  </si>
  <si>
    <t>Provozní vlivy včetně záborů a DIO a DIR</t>
  </si>
  <si>
    <t>-1375572928</t>
  </si>
  <si>
    <t>https://podminky.urs.cz/item/CS_URS_2022_01/070001000</t>
  </si>
  <si>
    <t>090001000</t>
  </si>
  <si>
    <t>Ostatní náklady (např. zaškolení, zkušební provoz, publikace apod)</t>
  </si>
  <si>
    <t>-685312579</t>
  </si>
  <si>
    <t>https://podminky.urs.cz/item/CS_URS_2022_01/090001000</t>
  </si>
  <si>
    <t>SO 02 - Stavební úpravy se zvýšením energetické účinnosti</t>
  </si>
  <si>
    <t>SO 02.1 - Stavebně technické řešení</t>
  </si>
  <si>
    <t>SO 02.1.a - Stavební úpravy 1.pp</t>
  </si>
  <si>
    <t xml:space="preserve">    2 - Zakládání</t>
  </si>
  <si>
    <t xml:space="preserve">    713 - Izolace tepelné</t>
  </si>
  <si>
    <t>147044054</t>
  </si>
  <si>
    <t>(12,69+11,99+12,65+31,23+6,61+25,23+5,83+22,49)*0,05"podlaha sklepa - dokopávka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</si>
  <si>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</si>
  <si>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</si>
  <si>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-1138384311</t>
  </si>
  <si>
    <t>https://podminky.urs.cz/item/CS_URS_2022_01/162211201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</si>
  <si>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</si>
  <si>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</si>
  <si>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1547454715</t>
  </si>
  <si>
    <t>https://podminky.urs.cz/item/CS_URS_2022_01/162211209</t>
  </si>
  <si>
    <t>-1506700517</t>
  </si>
  <si>
    <t>1629895172</t>
  </si>
  <si>
    <t>6,436*30 'Přepočtené koeficientem množství</t>
  </si>
  <si>
    <t>1151056216</t>
  </si>
  <si>
    <t>-1337929548</t>
  </si>
  <si>
    <t>6,436*2</t>
  </si>
  <si>
    <t>12,872*0,3 'Přepočtené koeficientem množství</t>
  </si>
  <si>
    <t>-2138364604</t>
  </si>
  <si>
    <t>12,872*0,7 'Přepočtené koeficientem množství</t>
  </si>
  <si>
    <t>-1141068411</t>
  </si>
  <si>
    <t>181912112</t>
  </si>
  <si>
    <t>Úprava pláně vyrovnáním výškových rozdílů ručně v hornině třídy těžitelnosti I skupiny 3 se zhutněním</t>
  </si>
  <si>
    <t>-524495732</t>
  </si>
  <si>
    <t>https://podminky.urs.cz/item/CS_URS_2022_01/181912112</t>
  </si>
  <si>
    <t>12,69+11,99+12,65+31,23+6,61+25,23+5,83+22,49+(3,7+1,1+1,6+1,2)*0,45"podlaha sklepa</t>
  </si>
  <si>
    <t>Zakládání</t>
  </si>
  <si>
    <t>273321411</t>
  </si>
  <si>
    <t>Základy z betonu železového (bez výztuže) desky z betonu bez zvláštních nároků na prostředí tř. C 20/25</t>
  </si>
  <si>
    <t>-1742863440</t>
  </si>
  <si>
    <t>https://podminky.urs.cz/item/CS_URS_2022_01/273321411</t>
  </si>
  <si>
    <t>(18,54+11,99+11,84+55,64+6,45+12,53+11,96)*0,07"skladba S1</t>
  </si>
  <si>
    <t>273362021</t>
  </si>
  <si>
    <t>Výztuž základů desek ze svařovaných sítí z drátů typu KARI</t>
  </si>
  <si>
    <t>1296668593</t>
  </si>
  <si>
    <t>https://podminky.urs.cz/item/CS_URS_2022_01/273362021</t>
  </si>
  <si>
    <t>(18,54+11,99+11,84+55,64+6,45+12,53+11,96)*1,2*(3,04/1000)"skladba S1</t>
  </si>
  <si>
    <t>319202121</t>
  </si>
  <si>
    <t>Dodatečná izolace zdiva injektáží nízkotlakou metodou křemičitým roztokem, tloušťka zdiva do 150 mm</t>
  </si>
  <si>
    <t>-1678012268</t>
  </si>
  <si>
    <t>https://podminky.urs.cz/item/CS_URS_2022_01/319202121</t>
  </si>
  <si>
    <t>0,6+0,1*8</t>
  </si>
  <si>
    <t>319202122</t>
  </si>
  <si>
    <t>Dodatečná izolace zdiva injektáží nízkotlakou metodou křemičitým roztokem, tloušťka zdiva přes 150 do 300 mm</t>
  </si>
  <si>
    <t>1100161881</t>
  </si>
  <si>
    <t>https://podminky.urs.cz/item/CS_URS_2022_01/319202122</t>
  </si>
  <si>
    <t>4,6+3,4*1</t>
  </si>
  <si>
    <t>319202123</t>
  </si>
  <si>
    <t>Dodatečná izolace zdiva injektáží nízkotlakou metodou křemičitým roztokem, tloušťka zdiva přes 300 do 450 mm</t>
  </si>
  <si>
    <t>-1467113875</t>
  </si>
  <si>
    <t>https://podminky.urs.cz/item/CS_URS_2022_01/319202123</t>
  </si>
  <si>
    <t>3,6+0,25+0,65+0,65+1,65+0,5+3,75+0,8+0,45+0,65+00,75+0,75+2,7+2,6+0,5+1,5+0,2+3,15+3,95+0,25+0,25+3,4*7</t>
  </si>
  <si>
    <t>319202124</t>
  </si>
  <si>
    <t>Dodatečná izolace zdiva injektáží nízkotlakou metodou křemičitým roztokem, tloušťka zdiva přes 300 do 600 mm</t>
  </si>
  <si>
    <t>1582260333</t>
  </si>
  <si>
    <t>https://podminky.urs.cz/item/CS_URS_2022_01/319202124</t>
  </si>
  <si>
    <t>58,15+1,45+1,35</t>
  </si>
  <si>
    <t>612131152</t>
  </si>
  <si>
    <t>Sanační postřik vnitřních omítaných ploch vápenocementový nanášený ručně síťovitě (pokrytí plochy 50 až 75 %) stěn</t>
  </si>
  <si>
    <t>4631210</t>
  </si>
  <si>
    <t>https://podminky.urs.cz/item/CS_URS_2022_01/612131152</t>
  </si>
  <si>
    <t>8,35*2,35-(0,85*0,75)+(0,85*2+0,75*2)*0,3</t>
  </si>
  <si>
    <t>4,15*2,35-(0,85*0,75)+(0,85*2+0,75*2)*0,3</t>
  </si>
  <si>
    <t>19,3*2,35-(0,85*0,75+0,75*8)+((0,85*2+0,75*2)+(0,75*4)*8)*0,3</t>
  </si>
  <si>
    <t>6,1*2,4-(0,85*0,75)+(0,85*2+0,75*2)*0,3</t>
  </si>
  <si>
    <t>3,8*2,34-(1,18*2,22)+(1,1+2,22*2)*0,5</t>
  </si>
  <si>
    <t>12,36*2,4</t>
  </si>
  <si>
    <t>1,65*2,4</t>
  </si>
  <si>
    <t>15,88*2,35</t>
  </si>
  <si>
    <t>Mezisoučet - s hydroizolací</t>
  </si>
  <si>
    <t>5,85*2,35-(0,95*2)+(1,15+2,15*2)*0,35</t>
  </si>
  <si>
    <t>10,05*2,35-(0,9*2)+(1,15+2,15*2)*0,35</t>
  </si>
  <si>
    <t>16,25*2,35-(0,9*2)+(1,15+2,15*2)*0,35</t>
  </si>
  <si>
    <t>(3,7*2,35)*2-(3,7*2,05)+(3,7+2,05)*0,45</t>
  </si>
  <si>
    <t>5,3*2,4-(0,9*2)+(1,1+2,05*2)*0,35</t>
  </si>
  <si>
    <t>6,92*2,35-(0,9*2+1,5*2,15)+(1,5+2,15*2)*0,45</t>
  </si>
  <si>
    <t>1,7*2,35-(1,6*2,1)+(1,6+2,1*2)*0,45</t>
  </si>
  <si>
    <t>2,6*2,35-(1,6*2,1)</t>
  </si>
  <si>
    <t>7,35*2,35-(1,5*2,15+1,15*2,15)+(1,15+2,15*2)*0,45</t>
  </si>
  <si>
    <t>8,6*2,35-(0,9*2*2+1,15*2,1*2)+(1,2+2,1*2)*0,45</t>
  </si>
  <si>
    <t>4,43*2,35-(1,25*2,1+0,9*2)</t>
  </si>
  <si>
    <t>Mezisoučet - bez hydroizolace</t>
  </si>
  <si>
    <t>612324111</t>
  </si>
  <si>
    <t>Omítka sanační vnitřních ploch podkladní (vyrovnávací) tloušťky do 10 mm nanášená ručně svislých konstrukcí stěn</t>
  </si>
  <si>
    <t>1196564314</t>
  </si>
  <si>
    <t>https://podminky.urs.cz/item/CS_URS_2022_01/612324111</t>
  </si>
  <si>
    <t>612324191</t>
  </si>
  <si>
    <t>Omítka sanační vnitřních ploch podkladní (vyrovnávací) Příplatek k cenám podkladní sanační omítky nanášené ručně za každých dalších i započatých 5 mm tloušťky omítky přes 10 mm stěn</t>
  </si>
  <si>
    <t>1156931910</t>
  </si>
  <si>
    <t>https://podminky.urs.cz/item/CS_URS_2022_01/612324191</t>
  </si>
  <si>
    <t>612325131</t>
  </si>
  <si>
    <t>Omítka sanační vnitřních ploch jádrová tloušťky do 15 mm nanášená ručně svislých konstrukcí stěn</t>
  </si>
  <si>
    <t>-1815221937</t>
  </si>
  <si>
    <t>https://podminky.urs.cz/item/CS_URS_2022_01/612325131</t>
  </si>
  <si>
    <t>612328131</t>
  </si>
  <si>
    <t>Potažení vnitřních ploch sanačním štukem tloušťky do 3 mm svislých konstrukcí stěn</t>
  </si>
  <si>
    <t>1292080696</t>
  </si>
  <si>
    <t>https://podminky.urs.cz/item/CS_URS_2022_01/612328131</t>
  </si>
  <si>
    <t>-1,8"obklad</t>
  </si>
  <si>
    <t>289314604</t>
  </si>
  <si>
    <t>6,72+18,54+11,99+11,84+55,64+6,45+12,53+11,96</t>
  </si>
  <si>
    <t>499244239</t>
  </si>
  <si>
    <t>20"na zakrytí ostat prvků</t>
  </si>
  <si>
    <t>629995201</t>
  </si>
  <si>
    <t>Očištění vnějších ploch tryskáním křemičitým pískem sušeným</t>
  </si>
  <si>
    <t>-852341513</t>
  </si>
  <si>
    <t>https://podminky.urs.cz/item/CS_URS_2022_01/629995201</t>
  </si>
  <si>
    <t>6,72+1,25*11*0,165"schodiště</t>
  </si>
  <si>
    <t>631311115</t>
  </si>
  <si>
    <t>Mazanina z betonu prostého bez zvýšených nároků na prostředí tl. přes 50 do 80 mm tř. C 20/25</t>
  </si>
  <si>
    <t>1124437730</t>
  </si>
  <si>
    <t>https://podminky.urs.cz/item/CS_URS_2022_01/631311115</t>
  </si>
  <si>
    <t>(18,54+11,99+11,84+55,64+6,45+12,53+11,96)*0,06"skladba S1</t>
  </si>
  <si>
    <t>631319011</t>
  </si>
  <si>
    <t>Příplatek k cenám mazanin za úpravu povrchu mazaniny přehlazením, mazanina tl. přes 50 do 80 mm</t>
  </si>
  <si>
    <t>-1669971002</t>
  </si>
  <si>
    <t>https://podminky.urs.cz/item/CS_URS_2022_01/631319011</t>
  </si>
  <si>
    <t>631319171</t>
  </si>
  <si>
    <t>Příplatek k cenám mazanin za stržení povrchu spodní vrstvy mazaniny latí před vložením výztuže nebo pletiva pro tl. obou vrstev mazaniny přes 50 do 80 mm</t>
  </si>
  <si>
    <t>1828656396</t>
  </si>
  <si>
    <t>https://podminky.urs.cz/item/CS_URS_2022_01/631319171</t>
  </si>
  <si>
    <t>631362021</t>
  </si>
  <si>
    <t>Výztuž mazanin ze svařovaných sítí z drátů typu KARI</t>
  </si>
  <si>
    <t>2062808510</t>
  </si>
  <si>
    <t>https://podminky.urs.cz/item/CS_URS_2022_01/631362021</t>
  </si>
  <si>
    <t>632481213</t>
  </si>
  <si>
    <t>Separační vrstva k oddělení podlahových vrstev z polyetylénové fólie</t>
  </si>
  <si>
    <t>-827256044</t>
  </si>
  <si>
    <t>https://podminky.urs.cz/item/CS_URS_2022_01/632481213</t>
  </si>
  <si>
    <t>(18,54+11,99+11,84+55,64+6,45+12,53+11,96)"skladba S1</t>
  </si>
  <si>
    <t>-2039553682</t>
  </si>
  <si>
    <t>1653257271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</si>
  <si>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</si>
  <si>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</si>
  <si>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952949894</t>
  </si>
  <si>
    <t>https://podminky.urs.cz/item/CS_URS_2022_01/953942425</t>
  </si>
  <si>
    <t>2860000-r1</t>
  </si>
  <si>
    <t>poklop zadlažďovací 500 x 500 mm, pachotěsný včetně rámu</t>
  </si>
  <si>
    <t>92424460</t>
  </si>
  <si>
    <t>961055111</t>
  </si>
  <si>
    <t>Bourání základů z betonu železového</t>
  </si>
  <si>
    <t>639960092</t>
  </si>
  <si>
    <t>https://podminky.urs.cz/item/CS_URS_2022_01/961055111</t>
  </si>
  <si>
    <t>(1,6+0,45*2)*0,3*0,5+1,6*0,75*0,15"ang. dvorek</t>
  </si>
  <si>
    <t>965042241</t>
  </si>
  <si>
    <t>Bourání mazanin betonových nebo z litého asfaltu tl. přes 100 mm, plochy přes 4 m2</t>
  </si>
  <si>
    <t>-1614134079</t>
  </si>
  <si>
    <t>https://podminky.urs.cz/item/CS_URS_2022_01/965042241</t>
  </si>
  <si>
    <t>2*1,95*0,15"stupínek kotlů</t>
  </si>
  <si>
    <t>965043341</t>
  </si>
  <si>
    <t>Bourání mazanin betonových s potěrem nebo teracem tl. do 100 mm, plochy přes 4 m2</t>
  </si>
  <si>
    <t>1577005200</t>
  </si>
  <si>
    <t>https://podminky.urs.cz/item/CS_URS_2022_01/965043341</t>
  </si>
  <si>
    <t>(12,69+11,99+12,65+31,23+6,61+25,23+5,83+22,49+(3,7+1,1+1,6+1,2)*0,45)*0,05"podlaha sklepa - vrcní mazanina</t>
  </si>
  <si>
    <t>965043441</t>
  </si>
  <si>
    <t>Bourání mazanin betonových s potěrem nebo teracem tl. do 150 mm, plochy přes 4 m2</t>
  </si>
  <si>
    <t>1297201825</t>
  </si>
  <si>
    <t>https://podminky.urs.cz/item/CS_URS_2022_01/965043441</t>
  </si>
  <si>
    <t>(12,69+11,99+12,65+31,23+6,61+25,23+5,83+22,49+(3,7+1,1+1,6+1,2)*0,45)*0,15"podlaha sklepa - spodní deska</t>
  </si>
  <si>
    <t>965049111</t>
  </si>
  <si>
    <t>Bourání mazanin Příplatek k cenám za bourání mazanin betonových se svařovanou sítí, tl. do 100 mm</t>
  </si>
  <si>
    <t>1132456658</t>
  </si>
  <si>
    <t>https://podminky.urs.cz/item/CS_URS_2022_01/965049111</t>
  </si>
  <si>
    <t>965049112</t>
  </si>
  <si>
    <t>Bourání mazanin Příplatek k cenám za bourání mazanin betonových se svařovanou sítí, tl. přes 100 mm</t>
  </si>
  <si>
    <t>1045025970</t>
  </si>
  <si>
    <t>https://podminky.urs.cz/item/CS_URS_2022_01/965049112</t>
  </si>
  <si>
    <t>978013191</t>
  </si>
  <si>
    <t>Otlučení vápenných nebo vápenocementových omítek vnitřních ploch stěn s vyškrabáním spar, s očištěním zdiva, v rozsahu přes 50 do 100 %</t>
  </si>
  <si>
    <t>1130446583</t>
  </si>
  <si>
    <t>https://podminky.urs.cz/item/CS_URS_2022_01/978013191</t>
  </si>
  <si>
    <t>985112132</t>
  </si>
  <si>
    <t>Odsekání degradovaného betonu rubu kleneb a podlah, tloušťky přes 10 do 30 mm</t>
  </si>
  <si>
    <t>-2118171688</t>
  </si>
  <si>
    <t>https://podminky.urs.cz/item/CS_URS_2022_01/985112132</t>
  </si>
  <si>
    <t>(6,72+1,25*11*0,165)/100*50"schodiště 50% plochy</t>
  </si>
  <si>
    <t>985112193</t>
  </si>
  <si>
    <t>Odsekání degradovaného betonu Příplatek k cenám za plochu do 10 m2 jednotlivě</t>
  </si>
  <si>
    <t>-516553151</t>
  </si>
  <si>
    <t>https://podminky.urs.cz/item/CS_URS_2022_01/985112193</t>
  </si>
  <si>
    <t>985311111</t>
  </si>
  <si>
    <t>Reprofilace betonu sanačními maltami na cementové bázi ručně stěn, tloušťky do 10 mm</t>
  </si>
  <si>
    <t>936432447</t>
  </si>
  <si>
    <t>https://podminky.urs.cz/item/CS_URS_2022_01/985311111</t>
  </si>
  <si>
    <t xml:space="preserve">(0,6*4)*1+(0,6*0,6)"revizní šachta </t>
  </si>
  <si>
    <t>985311313</t>
  </si>
  <si>
    <t>Reprofilace betonu sanačními maltami na cementové bázi ručně rubu kleneb a podlah, tloušťky přes 20 do 30 mm</t>
  </si>
  <si>
    <t>-696629755</t>
  </si>
  <si>
    <t>https://podminky.urs.cz/item/CS_URS_2022_01/985311313</t>
  </si>
  <si>
    <t>985311911</t>
  </si>
  <si>
    <t>Reprofilace betonu sanačními maltami na cementové bázi ručně Příplatek k cenám za práci ve stísněném prostoru</t>
  </si>
  <si>
    <t>322340095</t>
  </si>
  <si>
    <t>https://podminky.urs.cz/item/CS_URS_2022_01/985311911</t>
  </si>
  <si>
    <t>985311912</t>
  </si>
  <si>
    <t>Reprofilace betonu sanačními maltami na cementové bázi ručně Příplatek k cenám za plochu do 10 m2 jednotlivě</t>
  </si>
  <si>
    <t>-1440841855</t>
  </si>
  <si>
    <t>https://podminky.urs.cz/item/CS_URS_2022_01/985311912</t>
  </si>
  <si>
    <t>4,494+2,76</t>
  </si>
  <si>
    <t>985311913</t>
  </si>
  <si>
    <t>Reprofilace betonu sanačními maltami na cementové bázi ručně Příplatek k cenám za větší členitost povrchu (sloupy, výklenky)</t>
  </si>
  <si>
    <t>1286476000</t>
  </si>
  <si>
    <t>https://podminky.urs.cz/item/CS_URS_2022_01/985311913</t>
  </si>
  <si>
    <t>77,702*0,3*39</t>
  </si>
  <si>
    <t>77,702*0,7*59</t>
  </si>
  <si>
    <t>-2054119720</t>
  </si>
  <si>
    <t>77,702*0,3 'Přepočtené koeficientem množství</t>
  </si>
  <si>
    <t>2050700321</t>
  </si>
  <si>
    <t>77,702*0,7 'Přepočtené koeficientem množství</t>
  </si>
  <si>
    <t>711421131</t>
  </si>
  <si>
    <t>Provedení izolace proti povrchové a podpovrchové tlakové vodě natěradly a tmely za horka na ploše vodorovné V nátěrem asfaltovým</t>
  </si>
  <si>
    <t>-1498159650</t>
  </si>
  <si>
    <t>https://podminky.urs.cz/item/CS_URS_2022_01/711421131</t>
  </si>
  <si>
    <t>11163150</t>
  </si>
  <si>
    <t>lak penetrační asfaltový</t>
  </si>
  <si>
    <t>191901287</t>
  </si>
  <si>
    <t>128,95*0,0003 'Přepočtené koeficientem množství</t>
  </si>
  <si>
    <t>711131811</t>
  </si>
  <si>
    <t>Odstranění izolace proti zemní vlhkosti na ploše vodorovné V</t>
  </si>
  <si>
    <t>-741013807</t>
  </si>
  <si>
    <t>https://podminky.urs.cz/item/CS_URS_2022_01/711131811</t>
  </si>
  <si>
    <t>711441559</t>
  </si>
  <si>
    <t>Provedení izolace proti povrchové a podpovrchové tlakové vodě pásy přitavením NAIP na ploše vodorovné V</t>
  </si>
  <si>
    <t>-1339117115</t>
  </si>
  <si>
    <t>https://podminky.urs.cz/item/CS_URS_2022_01/711441559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</si>
  <si>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</si>
  <si>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</si>
  <si>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564414943</t>
  </si>
  <si>
    <t>128,95*1,15 'Přepočtené koeficientem množství</t>
  </si>
  <si>
    <t>711191001</t>
  </si>
  <si>
    <t>Provedení nátěru adhezního můstku na ploše vodorovné V</t>
  </si>
  <si>
    <t>1643455748</t>
  </si>
  <si>
    <t>https://podminky.urs.cz/item/CS_URS_2022_01/711191001</t>
  </si>
  <si>
    <t>58581220</t>
  </si>
  <si>
    <t>adhezní můstek pod izolační a vyrovnávací lepící hmoty</t>
  </si>
  <si>
    <t>kg</t>
  </si>
  <si>
    <t>-997383552</t>
  </si>
  <si>
    <t>8,989*0,118 'Přepočtené koeficientem množství</t>
  </si>
  <si>
    <t>711493111</t>
  </si>
  <si>
    <t>Izolace proti podpovrchové a tlakové vodě - ostatní na ploše vodorovné V dvousložkovou na bázi cementu</t>
  </si>
  <si>
    <t>384877921</t>
  </si>
  <si>
    <t>https://podminky.urs.cz/item/CS_URS_2022_01/711493111</t>
  </si>
  <si>
    <t>711493112</t>
  </si>
  <si>
    <t>Izolace proti podpovrchové a tlakové vodě - ostatní na ploše vodorovné V jednosložkovou na bázi cementu</t>
  </si>
  <si>
    <t>-1638900407</t>
  </si>
  <si>
    <t>https://podminky.urs.cz/item/CS_URS_2022_01/711493112</t>
  </si>
  <si>
    <t>118,5*0,7"přechodový klín mezi podlahou a dlažboou</t>
  </si>
  <si>
    <t>711493122</t>
  </si>
  <si>
    <t>Izolace proti podpovrchové a tlakové vodě - ostatní na ploše svislé S jednosložkovou na bázi cementu</t>
  </si>
  <si>
    <t>249413883</t>
  </si>
  <si>
    <t>https://podminky.urs.cz/item/CS_URS_2022_01/711493122</t>
  </si>
  <si>
    <t xml:space="preserve">((0,6*4)*1+(0,6*0,6))*2"revizní šachta </t>
  </si>
  <si>
    <t>171,845"viz. sanační omítky - s hydroizolací</t>
  </si>
  <si>
    <t>5,85*0,8</t>
  </si>
  <si>
    <t>10,05*0,8</t>
  </si>
  <si>
    <t>16,25*0,8</t>
  </si>
  <si>
    <t>3,7*0,8</t>
  </si>
  <si>
    <t>5,3*0,8</t>
  </si>
  <si>
    <t>6,92*0,8</t>
  </si>
  <si>
    <t>1,7*0,8</t>
  </si>
  <si>
    <t>2,6*0,8</t>
  </si>
  <si>
    <t>7,35*0,8</t>
  </si>
  <si>
    <t>8,6*0,8</t>
  </si>
  <si>
    <t>4,43*0,8</t>
  </si>
  <si>
    <t>7114931-R</t>
  </si>
  <si>
    <t xml:space="preserve">Příplatek k Izolaci proti podpovrchové a tlakové vodě těsnicí stěrkou nepružnou (cementem pojená) za vytvoření fabionu </t>
  </si>
  <si>
    <t>-1034547904</t>
  </si>
  <si>
    <t>-455975072</t>
  </si>
  <si>
    <t>-1692360803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</si>
  <si>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</si>
  <si>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</si>
  <si>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</si>
  <si>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</si>
  <si>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1344767185</t>
  </si>
  <si>
    <t>https://podminky.urs.cz/item/CS_URS_2022_01/713121111</t>
  </si>
  <si>
    <t>28375909</t>
  </si>
  <si>
    <t>deska EPS 150 pro konstrukce s vysokým zatížením λ=0,035 tl 50mm</t>
  </si>
  <si>
    <t>1874661414</t>
  </si>
  <si>
    <t>128,95*1,02 'Přepočtené koeficientem množství</t>
  </si>
  <si>
    <t>713121211</t>
  </si>
  <si>
    <t>Montáž tepelné izolace podlah okrajovými pásky kladenými volně</t>
  </si>
  <si>
    <t>919229605</t>
  </si>
  <si>
    <t>https://podminky.urs.cz/item/CS_URS_2022_01/713121211</t>
  </si>
  <si>
    <t>(13,4+28,2+15,1+15,1+36,82+11,6+15,58+17,12)</t>
  </si>
  <si>
    <t>28375889</t>
  </si>
  <si>
    <t>deska EPS 150 pro konstrukce s vysokým zatížením λ=0,035 tl 20mm</t>
  </si>
  <si>
    <t>957362456</t>
  </si>
  <si>
    <t>152,920*0,06</t>
  </si>
  <si>
    <t>9,175*1,1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</si>
  <si>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</si>
  <si>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</si>
  <si>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-1926293850</t>
  </si>
  <si>
    <t>https://podminky.urs.cz/item/CS_URS_2022_01/998713101</t>
  </si>
  <si>
    <t>998713181</t>
  </si>
  <si>
    <t>Přesun hmot pro izolace tepelné stanovený z hmotnosti přesunovaného materiálu Příplatek k cenám za přesun prováděný bez použití mechanizace pro jakoukoliv výšku objektu</t>
  </si>
  <si>
    <t>-389675469</t>
  </si>
  <si>
    <t>https://podminky.urs.cz/item/CS_URS_2022_01/998713181</t>
  </si>
  <si>
    <t>7842211-R1</t>
  </si>
  <si>
    <t>Malby z malířských směsí difuzně otevřených (Sd-0,01) dvojnásobné, bílé za sucha otěruvzdorné dobře v místnostech výšky do 3,80 m</t>
  </si>
  <si>
    <t>229522088</t>
  </si>
  <si>
    <t>326,819"viz. sanační omítky</t>
  </si>
  <si>
    <t>7842211-R2</t>
  </si>
  <si>
    <t>Malby z malířských směsí difuzně otevřených (Sd-0,01) za sucha otěruvzdorných dobře Příplatek k cenám dvojnásobných maleb na tónovacích automatech, v odstínu sytém</t>
  </si>
  <si>
    <t>272424127</t>
  </si>
  <si>
    <t>SO 02.1.b - Stavební úpravy 1.np</t>
  </si>
  <si>
    <t>965083122</t>
  </si>
  <si>
    <t>Odstranění násypu mezi stropními trámy tl. do 200 mm, plochy přes 2 m2</t>
  </si>
  <si>
    <t>1985444865</t>
  </si>
  <si>
    <t>https://podminky.urs.cz/item/CS_URS_2022_01/965083122</t>
  </si>
  <si>
    <t>22,59*0,2"mč. 105</t>
  </si>
  <si>
    <t>282233115</t>
  </si>
  <si>
    <t>22,59"105</t>
  </si>
  <si>
    <t>8,477*0,3*39</t>
  </si>
  <si>
    <t>8,477*0,7*59</t>
  </si>
  <si>
    <t>-569814933</t>
  </si>
  <si>
    <t>8,477*0,3 'Přepočtené koeficientem množství</t>
  </si>
  <si>
    <t>-181472804</t>
  </si>
  <si>
    <t>8,477*0,7 'Přepočtené koeficientem množství</t>
  </si>
  <si>
    <t>713110814</t>
  </si>
  <si>
    <t>Odstranění tepelné izolace stropů nebo podhledů z rohoží, pásů, dílců, desek, bloků volně kladených z vláknitých materiálů nasáklých vodou, tloušťka izolace přes 100 mm</t>
  </si>
  <si>
    <t>843314063</t>
  </si>
  <si>
    <t>https://podminky.urs.cz/item/CS_URS_2022_01/713110814</t>
  </si>
  <si>
    <t>763131443</t>
  </si>
  <si>
    <t>Podhled ze sádrokartonových desek dvouvrstvá zavěšená spodní konstrukce z ocelových profilů CD, UD dvojitě opláštěná deskami protipožárními DF, tl. 2 x 15 mm, bez izolace, REI do 60</t>
  </si>
  <si>
    <t>1292548341</t>
  </si>
  <si>
    <t>https://podminky.urs.cz/item/CS_URS_2022_01/763131443</t>
  </si>
  <si>
    <t>22,59</t>
  </si>
  <si>
    <t>22,59*1,1 'Přepočtené koeficientem množství</t>
  </si>
  <si>
    <t>763131752</t>
  </si>
  <si>
    <t>Podhled ze sádrokartonových desek ostatní práce a konstrukce na podhledech ze sádrokartonových desek montáž jedné vrstvy tepelné izolace</t>
  </si>
  <si>
    <t>2037669371</t>
  </si>
  <si>
    <t>https://podminky.urs.cz/item/CS_URS_2022_01/763131752</t>
  </si>
  <si>
    <t>22,59*2 'Přepočtené koeficientem množství</t>
  </si>
  <si>
    <t>63152104</t>
  </si>
  <si>
    <t>pás tepelně izolační univerzální λ=0,032-0,033 tl 160mm</t>
  </si>
  <si>
    <t>-1481433834</t>
  </si>
  <si>
    <t>22,59*1,02 'Přepočtené koeficientem množství</t>
  </si>
  <si>
    <t>63152102</t>
  </si>
  <si>
    <t>pás tepelně izolační univerzální λ=0,032-0,033 tl 140mm</t>
  </si>
  <si>
    <t>1394741110</t>
  </si>
  <si>
    <t>763131767</t>
  </si>
  <si>
    <t>Podhled ze sádrokartonových desek Příplatek k cenám za výšku zavěšení přes 1,5 m</t>
  </si>
  <si>
    <t>-1544918695</t>
  </si>
  <si>
    <t>https://podminky.urs.cz/item/CS_URS_2022_01/763131767</t>
  </si>
  <si>
    <t>3,95*2"105</t>
  </si>
  <si>
    <t>22,59"mč. 105</t>
  </si>
  <si>
    <t>SO 02.1.c - Stavební úpravy 2.np</t>
  </si>
  <si>
    <t>3,984*0,3*39</t>
  </si>
  <si>
    <t>3,984*0,7*59</t>
  </si>
  <si>
    <t>-1209564880</t>
  </si>
  <si>
    <t>3,984*0,3 'Přepočtené koeficientem množství</t>
  </si>
  <si>
    <t>674385059</t>
  </si>
  <si>
    <t>3,984*0,7 'Přepočtené koeficientem množství</t>
  </si>
  <si>
    <t>713110833</t>
  </si>
  <si>
    <t>Odstranění tepelné izolace stropů nebo podhledů z rohoží, pásů, dílců, desek, bloků připevněných přibitím nebo nastřelením z vláknitých materiálů suchých, tloušťka izolace přes 100 mm</t>
  </si>
  <si>
    <t>-1430289864</t>
  </si>
  <si>
    <t>https://podminky.urs.cz/item/CS_URS_2022_01/713110833</t>
  </si>
  <si>
    <t xml:space="preserve">Součet </t>
  </si>
  <si>
    <t>713131141</t>
  </si>
  <si>
    <t>Montáž tepelné izolace stěn rohožemi, pásy, deskami, dílci, bloky (izolační materiál ve specifikaci) lepením celoplošně</t>
  </si>
  <si>
    <t>-616174707</t>
  </si>
  <si>
    <t>https://podminky.urs.cz/item/CS_URS_2022_01/713131141</t>
  </si>
  <si>
    <t>28375981</t>
  </si>
  <si>
    <t>deska EPS 100 fasádní λ=0,037 tl 140mm</t>
  </si>
  <si>
    <t>-588900478</t>
  </si>
  <si>
    <t>4,505*1,02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</si>
  <si>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</si>
  <si>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</si>
  <si>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-1721695777</t>
  </si>
  <si>
    <t>https://podminky.urs.cz/item/CS_URS_2022_01/998713102</t>
  </si>
  <si>
    <t>-372970130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</si>
  <si>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</si>
  <si>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</si>
  <si>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441256795</t>
  </si>
  <si>
    <t>https://podminky.urs.cz/item/CS_URS_2022_01/763131441</t>
  </si>
  <si>
    <t>-(4,7+5,1)"rovná</t>
  </si>
  <si>
    <t>-(0,99*2+2,7)/Cos(51)</t>
  </si>
  <si>
    <t>763131481</t>
  </si>
  <si>
    <t>Podhled ze sádrokartonových desek dvouvrstvá zavěšená spodní konstrukce z ocelových profilů CD, UD dvojitě opláštěná deskami impregnovanými protipožárními DFH2, tl. 2 x 12,5 mm, bez izolace, REI do 120</t>
  </si>
  <si>
    <t>-396251533</t>
  </si>
  <si>
    <t>https://podminky.urs.cz/item/CS_URS_2022_01/763131481</t>
  </si>
  <si>
    <t>(4,7+5,1)"rovná</t>
  </si>
  <si>
    <t>(0,99*2+2,7)/Cos(51)</t>
  </si>
  <si>
    <t>1614726973</t>
  </si>
  <si>
    <t>69,513+17,237+56,823+4,55</t>
  </si>
  <si>
    <t>-1289065010</t>
  </si>
  <si>
    <t>69,513+17,237+56,823</t>
  </si>
  <si>
    <t>2126163090</t>
  </si>
  <si>
    <t>143,573*1,1 'Přepočtené koeficientem množství</t>
  </si>
  <si>
    <t>1596288916</t>
  </si>
  <si>
    <t>63148150</t>
  </si>
  <si>
    <t>deska tepelně izolační minerální univerzální λ=0,033-0,035 tl 40mm</t>
  </si>
  <si>
    <t>-1960038983</t>
  </si>
  <si>
    <t>148,123*1,02 'Přepočtené koeficientem množství</t>
  </si>
  <si>
    <t>763161761</t>
  </si>
  <si>
    <t>Podkroví ze sádrokartonových desek dvouvrstvá spodní konstrukce z ocelových profilů CD, UD na krokvových závěsech dvojitě opláštěná deskami protipožárními DF, tl. 2 x 12,5 mm, TI tl. 200 mm 15 kg/m3, REI 45</t>
  </si>
  <si>
    <t>1691793901</t>
  </si>
  <si>
    <t>https://podminky.urs.cz/item/CS_URS_2022_01/763161761</t>
  </si>
  <si>
    <t>1662143277</t>
  </si>
  <si>
    <t>3,5*1,3</t>
  </si>
  <si>
    <t>763182411</t>
  </si>
  <si>
    <t>Výplně otvorů konstrukcí ze sádrokartonových desek opláštění obvodu (špalety) střešního okna z desek včetně Al rohu hloubky do 0,5 m</t>
  </si>
  <si>
    <t>1995663063</t>
  </si>
  <si>
    <t>https://podminky.urs.cz/item/CS_URS_2022_01/763182411</t>
  </si>
  <si>
    <t>(0,8*2+1*2)*4</t>
  </si>
  <si>
    <t>763231821</t>
  </si>
  <si>
    <t>Demontáž podhledu ze sádrovláknitých desek s nosnou konstrukcí z ocelových profilů, opláštění jednoduché</t>
  </si>
  <si>
    <t>-299790890</t>
  </si>
  <si>
    <t>https://podminky.urs.cz/item/CS_URS_2022_01/763231821</t>
  </si>
  <si>
    <t>148,123"viz. sdk konstrukce</t>
  </si>
  <si>
    <t>SO 02.1.d - Stavební úpravy 3.np</t>
  </si>
  <si>
    <t>1351874848</t>
  </si>
  <si>
    <t>1,85*2,25"šítová stěna</t>
  </si>
  <si>
    <t>612321131</t>
  </si>
  <si>
    <t>Potažení vnitřních ploch vápenocementovým štukem tloušťky do 3 mm svislých konstrukcí stěn</t>
  </si>
  <si>
    <t>-1068938070</t>
  </si>
  <si>
    <t>https://podminky.urs.cz/item/CS_URS_2022_01/612321131</t>
  </si>
  <si>
    <t>952902121</t>
  </si>
  <si>
    <t>Čištění budov při provádění oprav a udržovacích prací podlah drsných nebo chodníků zametením</t>
  </si>
  <si>
    <t>1687779601</t>
  </si>
  <si>
    <t>https://podminky.urs.cz/item/CS_URS_2022_01/952902121</t>
  </si>
  <si>
    <t>92,36"místnost 308</t>
  </si>
  <si>
    <t>1698597169</t>
  </si>
  <si>
    <t>713121121</t>
  </si>
  <si>
    <t>Montáž tepelné izolace podlah rohožemi, pásy, deskami, dílci, bloky (izolační materiál ve specifikaci) kladenými volně dvouvrstvá</t>
  </si>
  <si>
    <t>-485269025</t>
  </si>
  <si>
    <t>https://podminky.urs.cz/item/CS_URS_2022_01/713121121</t>
  </si>
  <si>
    <t>92,36"místnost 308 - skladba S12</t>
  </si>
  <si>
    <t>63152100</t>
  </si>
  <si>
    <t>pás tepelně izolační univerzální λ=0,032-0,033 tl 120mm</t>
  </si>
  <si>
    <t>-1552115787</t>
  </si>
  <si>
    <t>92,36*2,04 'Přepočtené koeficientem množství</t>
  </si>
  <si>
    <t>713121131</t>
  </si>
  <si>
    <t>Montáž tepelné izolace podlah parotěsnými reflexními pásy, tloušťka izolace do 5 mm</t>
  </si>
  <si>
    <t>-132782473</t>
  </si>
  <si>
    <t>https://podminky.urs.cz/item/CS_URS_2022_01/713121131</t>
  </si>
  <si>
    <t>92,36"místnost 308 - skladba S12 (parotes</t>
  </si>
  <si>
    <t>92,36"místnost 308 - skladba S12 (ddifuzka</t>
  </si>
  <si>
    <t>1692772309</t>
  </si>
  <si>
    <t>92,36*1,1 'Přepočtené koeficientem množství</t>
  </si>
  <si>
    <t>28329322</t>
  </si>
  <si>
    <t>fólie kontaktní difuzně propustná pro doplňkovou hydroizolační vrstvu, čtyřvrstvá mikroporézní PP 160g/m2</t>
  </si>
  <si>
    <t>229527794</t>
  </si>
  <si>
    <t>7131211-R</t>
  </si>
  <si>
    <t xml:space="preserve">Příplatek k montáži parotěsné a difuzně otevřené fólii za montáž a tvarování mezi trámy </t>
  </si>
  <si>
    <t>1264216375</t>
  </si>
  <si>
    <t>1699311949</t>
  </si>
  <si>
    <t>1,85*2,25"izolace štítové stěny</t>
  </si>
  <si>
    <t>1376555626</t>
  </si>
  <si>
    <t>4,163*1,02 'Přepočtené koeficientem množství</t>
  </si>
  <si>
    <t>-688608933</t>
  </si>
  <si>
    <t>-1619337734</t>
  </si>
  <si>
    <t>762083121</t>
  </si>
  <si>
    <t>Impregnace řeziva máčením proti dřevokaznému hmyzu, houbám a plísním, třída ohrožení 1 a 2 (dřevo v interiéru)</t>
  </si>
  <si>
    <t>1290905980</t>
  </si>
  <si>
    <t>https://podminky.urs.cz/item/CS_URS_2022_01/762083121</t>
  </si>
  <si>
    <t>762511267</t>
  </si>
  <si>
    <t>Podlahové konstrukce podkladové z dřevoštěpkových desek OSB jednovrstvých šroubovaných na pero a drážku nebroušených, tloušťky desky 25 mm</t>
  </si>
  <si>
    <t>255566794</t>
  </si>
  <si>
    <t>https://podminky.urs.cz/item/CS_URS_2022_01/762511267</t>
  </si>
  <si>
    <t>762526110</t>
  </si>
  <si>
    <t>Položení podlah položení polštářů pod podlahy osové vzdálenosti do 650 mm</t>
  </si>
  <si>
    <t>316612595</t>
  </si>
  <si>
    <t>https://podminky.urs.cz/item/CS_URS_2022_01/762526110</t>
  </si>
  <si>
    <t>60516101</t>
  </si>
  <si>
    <t>řezivo smrkové sušené tl 50mm</t>
  </si>
  <si>
    <t>61827581</t>
  </si>
  <si>
    <t>(92,36/0,625)*(0,04*0,24)</t>
  </si>
  <si>
    <t>(92,36/2)*(0,04*0,24)</t>
  </si>
  <si>
    <t>1,862*1,1 'Přepočtené koeficientem množství</t>
  </si>
  <si>
    <t>7625261-R</t>
  </si>
  <si>
    <t>Vyrovnání podlahového roštu z fošen včetně materiálu</t>
  </si>
  <si>
    <t>2093740888</t>
  </si>
  <si>
    <t>762595001</t>
  </si>
  <si>
    <t>Spojovací prostředky podlah a podkladových konstrukcí hřebíky, vruty</t>
  </si>
  <si>
    <t>-2017171803</t>
  </si>
  <si>
    <t>https://podminky.urs.cz/item/CS_URS_2022_01/762595001</t>
  </si>
  <si>
    <t>784181112</t>
  </si>
  <si>
    <t>Penetrace podkladu jednonásobná základní pigmentovaná v místnostech výšky do 3,80 m</t>
  </si>
  <si>
    <t>-770199693</t>
  </si>
  <si>
    <t>https://podminky.urs.cz/item/CS_URS_2022_01/784181112</t>
  </si>
  <si>
    <t>1298739606</t>
  </si>
  <si>
    <t>SO 02.1.e - Výměna střešní krytiny</t>
  </si>
  <si>
    <t xml:space="preserve">    712 - Povlakové krytiny</t>
  </si>
  <si>
    <t xml:space="preserve">    764 - Konstrukce klempířské</t>
  </si>
  <si>
    <t xml:space="preserve">    765 - Krytina skládaná</t>
  </si>
  <si>
    <t>968062374</t>
  </si>
  <si>
    <t>Vybourání dřevěných rámů oken s křídly, dveřních zárubní, vrat, stěn, ostění nebo obkladů rámů oken s křídly zdvojených, plochy do 1 m2</t>
  </si>
  <si>
    <t>2021553145</t>
  </si>
  <si>
    <t>https://podminky.urs.cz/item/CS_URS_2022_01/968062374</t>
  </si>
  <si>
    <t>0,65*0,9</t>
  </si>
  <si>
    <t>997013213</t>
  </si>
  <si>
    <t>Vnitrostaveništní doprava suti a vybouraných hmot vodorovně do 50 m svisle ručně pro budovy a haly výšky přes 9 do 12 m</t>
  </si>
  <si>
    <t>-1237391618</t>
  </si>
  <si>
    <t>https://podminky.urs.cz/item/CS_URS_2022_01/997013213</t>
  </si>
  <si>
    <t>-1098260475</t>
  </si>
  <si>
    <t>-901475956</t>
  </si>
  <si>
    <t>11,194*0,3*39</t>
  </si>
  <si>
    <t>11,194*0,7*59</t>
  </si>
  <si>
    <t>51498063</t>
  </si>
  <si>
    <t>11,194*0,3 'Přepočtené koeficientem množství</t>
  </si>
  <si>
    <t>-895931288</t>
  </si>
  <si>
    <t>11,194*0,7 'Přepočtené koeficientem množství</t>
  </si>
  <si>
    <t>712</t>
  </si>
  <si>
    <t>Povlakové krytiny</t>
  </si>
  <si>
    <t>712600843</t>
  </si>
  <si>
    <t>Ostatní práce při odstranění povlakové krytiny střech šikmých přes 30° zbytkového asfaltového pásu odsekáním</t>
  </si>
  <si>
    <t>-571825324</t>
  </si>
  <si>
    <t>https://podminky.urs.cz/item/CS_URS_2022_01/712600843</t>
  </si>
  <si>
    <t>712640861</t>
  </si>
  <si>
    <t>Odstranění povlakové krytiny střech šikmých přes 30° z přitavených pásů NAIP v plné ploše jednovrstvá</t>
  </si>
  <si>
    <t>87102194</t>
  </si>
  <si>
    <t>https://podminky.urs.cz/item/CS_URS_2022_01/712640861</t>
  </si>
  <si>
    <t>2,5/Cos(38)</t>
  </si>
  <si>
    <t>(9,45+9,35+79,56)/Cos(41)</t>
  </si>
  <si>
    <t>(14,42+85,25)/Cos(51)</t>
  </si>
  <si>
    <t>Součet - pojistná izolace</t>
  </si>
  <si>
    <t>712600845</t>
  </si>
  <si>
    <t>Ostatní práce při odstranění povlakové krytiny střech šikmých přes 30° doplňků ventilační hlavice</t>
  </si>
  <si>
    <t>-1846052380</t>
  </si>
  <si>
    <t>https://podminky.urs.cz/item/CS_URS_2022_01/712600845</t>
  </si>
  <si>
    <t>712600861</t>
  </si>
  <si>
    <t>Ostatní práce při odstranění povlakové krytiny střech šikmých přes 30° doplňků sněhové zachytávače</t>
  </si>
  <si>
    <t>-1572091442</t>
  </si>
  <si>
    <t>https://podminky.urs.cz/item/CS_URS_2022_01/712600861</t>
  </si>
  <si>
    <t>712640891</t>
  </si>
  <si>
    <t>Odstranění povlakové krytiny střech šikmých přes 30° z přitavených pásů NAIP Příplatek k cenám - 1861 až - 1863 za sklon přes 45° do 60°</t>
  </si>
  <si>
    <t>1781784062</t>
  </si>
  <si>
    <t>https://podminky.urs.cz/item/CS_URS_2022_01/712640891</t>
  </si>
  <si>
    <t>324956460</t>
  </si>
  <si>
    <t>-1801918685</t>
  </si>
  <si>
    <t>779240796</t>
  </si>
  <si>
    <t>762083122</t>
  </si>
  <si>
    <t>Práce společné pro tesařské konstrukce impregnace řeziva máčením proti dřevokaznému hmyzu, houbám a plísním, třída ohrožení 3 a 4 (dřevo v exteriéru)</t>
  </si>
  <si>
    <t>1960710633</t>
  </si>
  <si>
    <t>https://podminky.urs.cz/item/CS_URS_2022_01/762083122</t>
  </si>
  <si>
    <t>7,469+0,769</t>
  </si>
  <si>
    <t>-337286732</t>
  </si>
  <si>
    <t>3,5*1,75"vykýř</t>
  </si>
  <si>
    <t>762331811</t>
  </si>
  <si>
    <t>Demontáž vázaných konstrukcí krovů sklonu do 60° z hranolů, hranolků, fošen, průřezové plochy do 120 cm2</t>
  </si>
  <si>
    <t>-563271907</t>
  </si>
  <si>
    <t>https://podminky.urs.cz/item/CS_URS_2022_01/762331811</t>
  </si>
  <si>
    <t>1,8*3+1*4+1,5*6+11,5*2"vykýř</t>
  </si>
  <si>
    <t>762341027</t>
  </si>
  <si>
    <t>Bednění střech střech rovných sklonu do 60° s vyřezáním otvorů z dřevoštěpkových desek OSB šroubovaných na krokve na pero a drážku, tloušťky desky 25 mm</t>
  </si>
  <si>
    <t>-1371229715</t>
  </si>
  <si>
    <t>https://podminky.urs.cz/item/CS_URS_2022_01/762341027</t>
  </si>
  <si>
    <t>94/Cos(51)</t>
  </si>
  <si>
    <t>(4,4+85,1+9,6)/Cos(41)</t>
  </si>
  <si>
    <t>-(0,8*1)*4-(0,7*1,2)</t>
  </si>
  <si>
    <t>762341210</t>
  </si>
  <si>
    <t>Bednění a laťování montáž bednění střech rovných a šikmých sklonu do 60° s vyřezáním otvorů z prken hrubých na sraz tl. do 32 mm</t>
  </si>
  <si>
    <t>293407114</t>
  </si>
  <si>
    <t>https://podminky.urs.cz/item/CS_URS_2022_01/762341210</t>
  </si>
  <si>
    <t>60515111</t>
  </si>
  <si>
    <t>řezivo jehličnaté boční prkno jakost I.-II. 2-3cm</t>
  </si>
  <si>
    <t>1100612258</t>
  </si>
  <si>
    <t>276,636*0,025</t>
  </si>
  <si>
    <t>6,916*1,08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</si>
  <si>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</si>
  <si>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</si>
  <si>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561019786</t>
  </si>
  <si>
    <t>https://podminky.urs.cz/item/CS_URS_2022_01/762341811</t>
  </si>
  <si>
    <t>Mezisoučet - komplet. střecha</t>
  </si>
  <si>
    <t>1,6/Cos(51)"vykýř</t>
  </si>
  <si>
    <t>762341931</t>
  </si>
  <si>
    <t>Vyřezání otvorů v bednění střech bez rozebrání krytiny z prken tl. do 32 mm, otvoru plochy jednotlivě do 1 m2</t>
  </si>
  <si>
    <t>2114730432</t>
  </si>
  <si>
    <t>https://podminky.urs.cz/item/CS_URS_2022_01/762341931</t>
  </si>
  <si>
    <t>(0,7*2+1,2*2)+(0,8*2+1*2)*4</t>
  </si>
  <si>
    <t>7623420-R</t>
  </si>
  <si>
    <t>Odstranění hřebíků, příponek apod.</t>
  </si>
  <si>
    <t>879389162</t>
  </si>
  <si>
    <t>762342441</t>
  </si>
  <si>
    <t>Montáž laťování montáž lišt trojúhelníkových</t>
  </si>
  <si>
    <t>1612736793</t>
  </si>
  <si>
    <t>https://podminky.urs.cz/item/CS_URS_2022_01/762342441</t>
  </si>
  <si>
    <t>276,636/0,95</t>
  </si>
  <si>
    <t>60514114</t>
  </si>
  <si>
    <t>řezivo jehličnaté lať impregnovaná dl 4 m</t>
  </si>
  <si>
    <t>-219069316</t>
  </si>
  <si>
    <t>291,196*(0,06*0,04)</t>
  </si>
  <si>
    <t>0,699*1,1 'Přepočtené koeficientem množství</t>
  </si>
  <si>
    <t>762395000</t>
  </si>
  <si>
    <t>Spojovací prostředky krovů, bednění a laťování, nadstřešních konstrukcí svory, prkna, hřebíky, pásová ocel, vruty</t>
  </si>
  <si>
    <t>2073617944</t>
  </si>
  <si>
    <t>https://podminky.urs.cz/item/CS_URS_2022_01/762395000</t>
  </si>
  <si>
    <t>276,636*0,025+0,769+7,469</t>
  </si>
  <si>
    <t>801601685</t>
  </si>
  <si>
    <t>1289569730</t>
  </si>
  <si>
    <t>764</t>
  </si>
  <si>
    <t>Konstrukce klempířské</t>
  </si>
  <si>
    <t>764002801</t>
  </si>
  <si>
    <t>Demontáž klempířských konstrukcí závětrné lišty do suti</t>
  </si>
  <si>
    <t>1532877200</t>
  </si>
  <si>
    <t>https://podminky.urs.cz/item/CS_URS_2022_01/764002801</t>
  </si>
  <si>
    <t>5*2+1,8*2+5,7*2+4,3*2</t>
  </si>
  <si>
    <t>764002812</t>
  </si>
  <si>
    <t>Demontáž klempířských konstrukcí okapového plechu do suti, v krytině skládané</t>
  </si>
  <si>
    <t>452652837</t>
  </si>
  <si>
    <t>https://podminky.urs.cz/item/CS_URS_2022_01/764002812</t>
  </si>
  <si>
    <t>4,4+6,5+3+2+2,6</t>
  </si>
  <si>
    <t>1,45+5,2+5,15+2,15+5,6+2+2+4,75</t>
  </si>
  <si>
    <t>764002821</t>
  </si>
  <si>
    <t>Demontáž klempířských konstrukcí střešního výlezu do suti</t>
  </si>
  <si>
    <t>1204918051</t>
  </si>
  <si>
    <t>https://podminky.urs.cz/item/CS_URS_2022_01/764002821</t>
  </si>
  <si>
    <t>764002871</t>
  </si>
  <si>
    <t>Demontáž klempířských konstrukcí lemování zdí do suti</t>
  </si>
  <si>
    <t>2026359671</t>
  </si>
  <si>
    <t>https://podminky.urs.cz/item/CS_URS_2022_01/764002871</t>
  </si>
  <si>
    <t>2,5+1,1+2,1+2,1</t>
  </si>
  <si>
    <t>764004801</t>
  </si>
  <si>
    <t>Demontáž klempířských konstrukcí žlabu podokapního do suti</t>
  </si>
  <si>
    <t>1610793589</t>
  </si>
  <si>
    <t>https://podminky.urs.cz/item/CS_URS_2022_01/764004801</t>
  </si>
  <si>
    <t>2,6+2+4,75+1,45+3,5+4,4+3+2,8+6,5+2,5+2+5,6+2</t>
  </si>
  <si>
    <t>764212635</t>
  </si>
  <si>
    <t>Oplechování střešních prvků z pozinkovaného plechu s povrchovou úpravou štítu závětrnou lištou rš 400 mm</t>
  </si>
  <si>
    <t>1844183613</t>
  </si>
  <si>
    <t>https://podminky.urs.cz/item/CS_URS_2022_01/764212635</t>
  </si>
  <si>
    <t>43,4"pod pojistnou izolaci - viz. půdorys střechy</t>
  </si>
  <si>
    <t>43,4"pod krytinu - viz. půdorys střechy</t>
  </si>
  <si>
    <t>764212662</t>
  </si>
  <si>
    <t>Oplechování střešních prvků z pozinkovaného plechu s povrchovou úpravou okapu střechy rovné okapovým plechem rš 200 mm</t>
  </si>
  <si>
    <t>-2062603632</t>
  </si>
  <si>
    <t>https://podminky.urs.cz/item/CS_URS_2022_01/764212662</t>
  </si>
  <si>
    <t>26,9"množství viz. půdorys střechy nový stav</t>
  </si>
  <si>
    <t>764312614</t>
  </si>
  <si>
    <t>Lemování zdí z pozinkovaného plechu s povrchovou úpravou spodní s formováním do tvaru krytiny rovných, střech s krytinou skládanou mimo prejzovou rš 330 mm</t>
  </si>
  <si>
    <t>-1208604038</t>
  </si>
  <si>
    <t>https://podminky.urs.cz/item/CS_URS_2022_01/764312614</t>
  </si>
  <si>
    <t>19,8"množství viz. půdorys střechy nový stav</t>
  </si>
  <si>
    <t>764312662</t>
  </si>
  <si>
    <t>Lemování zdí z pozinkovaného plechu s povrchovou úpravou spodní s formováním do tvaru krytiny Příplatek k cenám za kotvení do zatepleného podkladu</t>
  </si>
  <si>
    <t>1818400392</t>
  </si>
  <si>
    <t>https://podminky.urs.cz/item/CS_URS_2022_01/764312662</t>
  </si>
  <si>
    <t>764314612</t>
  </si>
  <si>
    <t>Lemování prostupů z pozinkovaného plechu s povrchovou úpravou bez lišty, střech s krytinou skládanou nebo z plechu</t>
  </si>
  <si>
    <t>231464484</t>
  </si>
  <si>
    <t>https://podminky.urs.cz/item/CS_URS_2022_01/764314612</t>
  </si>
  <si>
    <t>4,9*0,5"komín - množství viz. půdorys střechy nový stav</t>
  </si>
  <si>
    <t>764511602</t>
  </si>
  <si>
    <t>Žlab podokapní z pozinkovaného plechu s povrchovou úpravou včetně háků a čel půlkruhový rš 330 mm</t>
  </si>
  <si>
    <t>-1228261556</t>
  </si>
  <si>
    <t>https://podminky.urs.cz/item/CS_URS_2022_01/764511602</t>
  </si>
  <si>
    <t>43,4"množství viz. půdorys střechy nový stav</t>
  </si>
  <si>
    <t>764511622</t>
  </si>
  <si>
    <t>Žlab podokapní z pozinkovaného plechu s povrchovou úpravou včetně háků a čel roh nebo kout, žlabu půlkruhového rš 330 mm</t>
  </si>
  <si>
    <t>-1004917079</t>
  </si>
  <si>
    <t>https://podminky.urs.cz/item/CS_URS_2022_01/764511622</t>
  </si>
  <si>
    <t>764511642</t>
  </si>
  <si>
    <t>Žlab podokapní z pozinkovaného plechu s povrchovou úpravou včetně háků a čel kotlík oválný (trychtýřový), rš žlabu/průměr svodu 330/100 mm</t>
  </si>
  <si>
    <t>1750096600</t>
  </si>
  <si>
    <t>https://podminky.urs.cz/item/CS_URS_2022_01/764511642</t>
  </si>
  <si>
    <t>998764102</t>
  </si>
  <si>
    <t>Přesun hmot pro konstrukce klempířské stanovený z hmotnosti přesunovaného materiálu vodorovná dopravní vzdálenost do 50 m v objektech výšky přes 6 do 12 m</t>
  </si>
  <si>
    <t>1871924253</t>
  </si>
  <si>
    <t>https://podminky.urs.cz/item/CS_URS_2022_01/998764102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</si>
  <si>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</si>
  <si>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</si>
  <si>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398515455</t>
  </si>
  <si>
    <t>https://podminky.urs.cz/item/CS_URS_2022_01/998764181</t>
  </si>
  <si>
    <t>765</t>
  </si>
  <si>
    <t>Krytina skládaná</t>
  </si>
  <si>
    <t>765125302</t>
  </si>
  <si>
    <t>Montáž střešních doplňků krytiny betonové střešního výlezu plochy jednotlivě přes 0,25 m2</t>
  </si>
  <si>
    <t>-1119112237</t>
  </si>
  <si>
    <t>https://podminky.urs.cz/item/CS_URS_2022_01/765125302</t>
  </si>
  <si>
    <t>5921000-t29</t>
  </si>
  <si>
    <t>střešní výlez 660 x 1180 mm včetně doplňků - viz. výpis oken T29</t>
  </si>
  <si>
    <t>1112500275</t>
  </si>
  <si>
    <t>765151801</t>
  </si>
  <si>
    <t>Demontáž krytiny bitumenové ze šindelů sklonu do 30° do suti</t>
  </si>
  <si>
    <t>-939122754</t>
  </si>
  <si>
    <t>https://podminky.urs.cz/item/CS_URS_2022_01/765151801</t>
  </si>
  <si>
    <t>765151805</t>
  </si>
  <si>
    <t>Demontáž krytiny bitumenové ze šindelů sklonu do 30° hřebene nebo nároží do suti</t>
  </si>
  <si>
    <t>-743270230</t>
  </si>
  <si>
    <t>https://podminky.urs.cz/item/CS_URS_2022_01/765151805</t>
  </si>
  <si>
    <t>14,3+7+1,9"hřeben</t>
  </si>
  <si>
    <t>(2,3*2+1,5*2+0,5*2+2,25*2+1,5+3)/Cos(51)"nároží</t>
  </si>
  <si>
    <t>765151811</t>
  </si>
  <si>
    <t>Demontáž krytiny bitumenové ze šindelů Příplatek k cenám za sklon přes 30° demontáže krytiny</t>
  </si>
  <si>
    <t>-1449234523</t>
  </si>
  <si>
    <t>https://podminky.urs.cz/item/CS_URS_2022_01/765151811</t>
  </si>
  <si>
    <t>765151815</t>
  </si>
  <si>
    <t>Demontáž krytiny bitumenové ze šindelů Příplatek k cenám za sklon přes 30° demontáže hřebene nebo nároží</t>
  </si>
  <si>
    <t>-1035934898</t>
  </si>
  <si>
    <t>https://podminky.urs.cz/item/CS_URS_2022_01/765151815</t>
  </si>
  <si>
    <t>14,3+1,9"hřeben</t>
  </si>
  <si>
    <t>(2,3*2+1,5*2+0,5*2+1,5+3)/Cos(51)"nároží</t>
  </si>
  <si>
    <t>765153023</t>
  </si>
  <si>
    <t>Krytina bitumenová ze šindelů obdélníkového tvaru, sklonu přes 30°</t>
  </si>
  <si>
    <t>354139593</t>
  </si>
  <si>
    <t>https://podminky.urs.cz/item/CS_URS_2022_01/765153023</t>
  </si>
  <si>
    <t>765153102</t>
  </si>
  <si>
    <t>Krytina bitumenová ze šindelů okapová hrana bez rozlišení tvaru</t>
  </si>
  <si>
    <t>-1435209883</t>
  </si>
  <si>
    <t>https://podminky.urs.cz/item/CS_URS_2022_01/765153102</t>
  </si>
  <si>
    <t>7,1+2,7+7,4+6,65+3,05+3+3,8+1,6+4,3</t>
  </si>
  <si>
    <t>765153112</t>
  </si>
  <si>
    <t>Krytina bitumenová ze šindelů nárožní hrana bez rozlišení tvaru</t>
  </si>
  <si>
    <t>-1893522281</t>
  </si>
  <si>
    <t>https://podminky.urs.cz/item/CS_URS_2022_01/765153112</t>
  </si>
  <si>
    <t>(1,9*2+0,95*2)/Cos(51)"nároží</t>
  </si>
  <si>
    <t>(2,15*2+1,5+1,95+2,85)/Cos(41)"nároží</t>
  </si>
  <si>
    <t>765153122</t>
  </si>
  <si>
    <t>Krytina bitumenová ze šindelů hřeben oboustranně bez rozlišení tvaru</t>
  </si>
  <si>
    <t>1851899627</t>
  </si>
  <si>
    <t>https://podminky.urs.cz/item/CS_URS_2022_01/765153122</t>
  </si>
  <si>
    <t>3,3+6,6+6,85+6,9"hřeben</t>
  </si>
  <si>
    <t>76515312-R</t>
  </si>
  <si>
    <t>Příplatek ke krytině bitumenové ze šindelů za provětrávaný hřeben</t>
  </si>
  <si>
    <t>3595915</t>
  </si>
  <si>
    <t>765153131</t>
  </si>
  <si>
    <t>Krytina bitumenová ze šindelů úžlabí vložené z pásu</t>
  </si>
  <si>
    <t>646611883</t>
  </si>
  <si>
    <t>https://podminky.urs.cz/item/CS_URS_2022_01/765153131</t>
  </si>
  <si>
    <t>(6,15+4,5+0,6)/Cos(41)</t>
  </si>
  <si>
    <t>(3,5*2)/Cos(51)</t>
  </si>
  <si>
    <t>765155011</t>
  </si>
  <si>
    <t>Montáž střešních doplňků krytiny bitumenové ze šindelů stoupací plošiny, délky do 1 m</t>
  </si>
  <si>
    <t>-1391792646</t>
  </si>
  <si>
    <t>https://podminky.urs.cz/item/CS_URS_2022_01/765155011</t>
  </si>
  <si>
    <t>628000-r1</t>
  </si>
  <si>
    <t>lávka střešní 600 x 250 mm žárově pozinkovaná+ základní nástřik a polyesterová úprava barva světle šedá</t>
  </si>
  <si>
    <t>403618251</t>
  </si>
  <si>
    <t>765155012</t>
  </si>
  <si>
    <t>Montáž střešních doplňků krytiny bitumenové ze šindelů stoupací plošiny, délky přes 1 m</t>
  </si>
  <si>
    <t>-552703034</t>
  </si>
  <si>
    <t>https://podminky.urs.cz/item/CS_URS_2022_01/765155012</t>
  </si>
  <si>
    <t>628000-r2</t>
  </si>
  <si>
    <t xml:space="preserve">lávka  komínová 1400 x 250 mm se stěnovým žebříkem šířky 450 délky 2000 mm, žárově pozinkovaná ocel+ základní nástřik a polyesterová úprava barva světle šedá</t>
  </si>
  <si>
    <t>-1487692977</t>
  </si>
  <si>
    <t>628000-r3</t>
  </si>
  <si>
    <t xml:space="preserve">žebřík střešní  šířky 450 mm délky 2000 mm, galvanová ocel s komaxitovo úpravou s podložkami barva antracit</t>
  </si>
  <si>
    <t>648182827</t>
  </si>
  <si>
    <t>765155022</t>
  </si>
  <si>
    <t>Montáž střešních doplňků krytiny bitumenové ze šindelů háků bezpečnostních</t>
  </si>
  <si>
    <t>309349697</t>
  </si>
  <si>
    <t>https://podminky.urs.cz/item/CS_URS_2022_01/765155022</t>
  </si>
  <si>
    <t>62866420</t>
  </si>
  <si>
    <t>hák bezpečnostní krytiny z asfaltového šindele</t>
  </si>
  <si>
    <t>-1511240750</t>
  </si>
  <si>
    <t>7651550-R</t>
  </si>
  <si>
    <t>Sněhový zachytávač 2 trubkový - trubky 2x 35 mm, rozteč mezi konzoly 900 mm, žárově pozinkovaná ocel + základní nástřik a polyesterová úprava barva světle šedá</t>
  </si>
  <si>
    <t>2007122632</t>
  </si>
  <si>
    <t>765191023</t>
  </si>
  <si>
    <t>Montáž pojistné hydroizolační nebo parotěsné fólie kladené ve sklonu přes 20° s lepenými přesahy na bednění nebo tepelnou izolaci</t>
  </si>
  <si>
    <t>-132528308</t>
  </si>
  <si>
    <t>https://podminky.urs.cz/item/CS_URS_2022_01/765191023</t>
  </si>
  <si>
    <t>1771589871</t>
  </si>
  <si>
    <t>276,636*1,1 'Přepočtené koeficientem množství</t>
  </si>
  <si>
    <t>28329309</t>
  </si>
  <si>
    <t>páska spojovací oboustranně lepící difúzních folií š 38mm</t>
  </si>
  <si>
    <t>-412936785</t>
  </si>
  <si>
    <t>276,636/1,5</t>
  </si>
  <si>
    <t>184,424*1,2 'Přepočtené koeficientem množství</t>
  </si>
  <si>
    <t>765191031</t>
  </si>
  <si>
    <t>Montáž pojistné hydroizolační nebo parotěsné fólie lepení těsnících pásků pod kontralatě</t>
  </si>
  <si>
    <t>160411151</t>
  </si>
  <si>
    <t>https://podminky.urs.cz/item/CS_URS_2022_01/765191031</t>
  </si>
  <si>
    <t>276,636/0,95"viz. plocha</t>
  </si>
  <si>
    <t>28329303</t>
  </si>
  <si>
    <t>páska těsnící jednostranně lepící butylkaučuková pod kontralatě š 50mm</t>
  </si>
  <si>
    <t>413265417</t>
  </si>
  <si>
    <t>291,196*1,1 'Přepočtené koeficientem množství</t>
  </si>
  <si>
    <t>765191041</t>
  </si>
  <si>
    <t>Montáž pojistné hydroizolační nebo parotěsné fólie v místech střešních prostupů průměru do 150 mm</t>
  </si>
  <si>
    <t>-1037800014</t>
  </si>
  <si>
    <t>https://podminky.urs.cz/item/CS_URS_2022_01/765191041</t>
  </si>
  <si>
    <t>765191043</t>
  </si>
  <si>
    <t>Montáž pojistné hydroizolační nebo parotěsné fólie v místech střešních prostupů plochy jednotlivě do 1 m2</t>
  </si>
  <si>
    <t>1935787655</t>
  </si>
  <si>
    <t>https://podminky.urs.cz/item/CS_URS_2022_01/765191043</t>
  </si>
  <si>
    <t>765191053</t>
  </si>
  <si>
    <t>Montáž pojistné hydroizolační nebo parotěsné fólie hřebene nebo nároží, střechy nevětrané</t>
  </si>
  <si>
    <t>499344629</t>
  </si>
  <si>
    <t>https://podminky.urs.cz/item/CS_URS_2022_01/765191053</t>
  </si>
  <si>
    <t>765191063</t>
  </si>
  <si>
    <t>Montáž pojistné hydroizolační nebo parotěsné fólie úžlabí, střechy nevětrané (přes kontralatě)</t>
  </si>
  <si>
    <t>766634858</t>
  </si>
  <si>
    <t>https://podminky.urs.cz/item/CS_URS_2022_01/765191063</t>
  </si>
  <si>
    <t>(6,15*2)/Cos(41)</t>
  </si>
  <si>
    <t>765191071</t>
  </si>
  <si>
    <t>Montáž pojistné hydroizolační nebo parotěsné fólie okapu přesahem na okapnici</t>
  </si>
  <si>
    <t>1489223839</t>
  </si>
  <si>
    <t>https://podminky.urs.cz/item/CS_URS_2022_01/765191071</t>
  </si>
  <si>
    <t>765191091</t>
  </si>
  <si>
    <t>Montáž pojistné hydroizolační nebo parotěsné fólie Příplatek k cenám montáže na bednění nebo tepelnou izolaci za sklon přes 30°</t>
  </si>
  <si>
    <t>-1366134382</t>
  </si>
  <si>
    <t>https://podminky.urs.cz/item/CS_URS_2022_01/765191091</t>
  </si>
  <si>
    <t>765192001</t>
  </si>
  <si>
    <t>Nouzové zakrytí střechy plachtou</t>
  </si>
  <si>
    <t>-262496805</t>
  </si>
  <si>
    <t>https://podminky.urs.cz/item/CS_URS_2022_01/765192001</t>
  </si>
  <si>
    <t>765193001</t>
  </si>
  <si>
    <t>Montáž podkladního pásu vyrovnávacího</t>
  </si>
  <si>
    <t>-951249638</t>
  </si>
  <si>
    <t>https://podminky.urs.cz/item/CS_URS_2022_01/765193001</t>
  </si>
  <si>
    <t>62866380</t>
  </si>
  <si>
    <t>pás podkladní asfaltového šindele</t>
  </si>
  <si>
    <t>-1096871060</t>
  </si>
  <si>
    <t>998765102</t>
  </si>
  <si>
    <t>Přesun hmot pro krytiny skládané stanovený z hmotnosti přesunovaného materiálu vodorovná dopravní vzdálenost do 50 m na objektech výšky přes 6 do 12 m</t>
  </si>
  <si>
    <t>-1206068652</t>
  </si>
  <si>
    <t>https://podminky.urs.cz/item/CS_URS_2022_01/998765102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</si>
  <si>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</si>
  <si>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</si>
  <si>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-1029250064</t>
  </si>
  <si>
    <t>https://podminky.urs.cz/item/CS_URS_2022_01/998765181</t>
  </si>
  <si>
    <t>766671003</t>
  </si>
  <si>
    <t>Montáž střešních oken dřevěných nebo plastových kyvných, výklopných/kyvných s okenním rámem a lemováním, s plisovaným límcem, s napojením na krytinu do krytiny ploché, rozměru 78 x 98 cm</t>
  </si>
  <si>
    <t>-1714157703</t>
  </si>
  <si>
    <t>https://podminky.urs.cz/item/CS_URS_2022_01/766671003</t>
  </si>
  <si>
    <t>6111000-t13</t>
  </si>
  <si>
    <t>střešní okno 780 x 980 mm včetně doplňků - viz. výpis oken T13</t>
  </si>
  <si>
    <t>2099122753</t>
  </si>
  <si>
    <t>766673812</t>
  </si>
  <si>
    <t>Demontáž střešních oken na krytině vlnité a prejzové, sklonu přes 45°</t>
  </si>
  <si>
    <t>-2035940258</t>
  </si>
  <si>
    <t>https://podminky.urs.cz/item/CS_URS_2022_01/766673812</t>
  </si>
  <si>
    <t>766674811</t>
  </si>
  <si>
    <t>Demontáž střešních oken na krytině hladké a drážkové, sklonu přes 30 do 45°</t>
  </si>
  <si>
    <t>2051951843</t>
  </si>
  <si>
    <t>https://podminky.urs.cz/item/CS_URS_2022_01/766674811</t>
  </si>
  <si>
    <t>766674812</t>
  </si>
  <si>
    <t>Demontáž střešních oken na krytině hladké a drážkové, sklonu přes 45°</t>
  </si>
  <si>
    <t>127992206</t>
  </si>
  <si>
    <t>https://podminky.urs.cz/item/CS_URS_2022_01/766674812</t>
  </si>
  <si>
    <t>-589831631</t>
  </si>
  <si>
    <t>301306952</t>
  </si>
  <si>
    <t>767851803</t>
  </si>
  <si>
    <t>Demontáž komínových lávek kompletní celé lávky</t>
  </si>
  <si>
    <t>-2014864414</t>
  </si>
  <si>
    <t>https://podminky.urs.cz/item/CS_URS_2022_01/767851803</t>
  </si>
  <si>
    <t>767996801</t>
  </si>
  <si>
    <t>Demontáž ostatních zámečnických konstrukcí o hmotnosti jednotlivých dílů rozebráním do 50 kg</t>
  </si>
  <si>
    <t>-2061061024</t>
  </si>
  <si>
    <t>https://podminky.urs.cz/item/CS_URS_2022_01/767996801</t>
  </si>
  <si>
    <t>SO 02.1.f - Zateplení fasády objektu</t>
  </si>
  <si>
    <t xml:space="preserve">    5 - Komunikace pozemní</t>
  </si>
  <si>
    <t xml:space="preserve">    8 - Trubní vedení</t>
  </si>
  <si>
    <t xml:space="preserve">    741 - Elektroinstalace - silnoproud</t>
  </si>
  <si>
    <t xml:space="preserve">    742 - Elektroinstalace - slaboproud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</si>
  <si>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</si>
  <si>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</si>
  <si>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-440451989</t>
  </si>
  <si>
    <t>https://podminky.urs.cz/item/CS_URS_2022_01/113107136</t>
  </si>
  <si>
    <t>(13)*1"bet. plochy</t>
  </si>
  <si>
    <t>130001101</t>
  </si>
  <si>
    <t>Příplatek k cenám hloubených vykopávek za ztížení vykopávky v blízkosti podzemního vedení nebo výbušnin pro jakoukoliv třídu horniny</t>
  </si>
  <si>
    <t>-1122695335</t>
  </si>
  <si>
    <t>https://podminky.urs.cz/item/CS_URS_2022_01/130001101</t>
  </si>
  <si>
    <t>15,105/100*30</t>
  </si>
  <si>
    <t>132212221</t>
  </si>
  <si>
    <t>Hloubení zapažených rýh šířky přes 800 do 2 000 mm ručně s urovnáním dna do předepsaného profilu a spádu v hornině třídy těžitelnosti I skupiny 3 soudržných</t>
  </si>
  <si>
    <t>-1178630254</t>
  </si>
  <si>
    <t>https://podminky.urs.cz/item/CS_URS_2022_01/132212221</t>
  </si>
  <si>
    <t>(53,6-(13))*0,5*0,6</t>
  </si>
  <si>
    <t>(13)*0,5*0,45</t>
  </si>
  <si>
    <t>Součet - výkop pro sokl</t>
  </si>
  <si>
    <t>-1599213085</t>
  </si>
  <si>
    <t>(13)*0,5*0,45"výměna za šd</t>
  </si>
  <si>
    <t>1477392058</t>
  </si>
  <si>
    <t>2,925*30 'Přepočtené koeficientem množství</t>
  </si>
  <si>
    <t>-119270559</t>
  </si>
  <si>
    <t>568830259</t>
  </si>
  <si>
    <t>2,925*2</t>
  </si>
  <si>
    <t>5,85*0,3 'Přepočtené koeficientem množství</t>
  </si>
  <si>
    <t>-1369711676</t>
  </si>
  <si>
    <t>5,85*0,7 'Přepočtené koeficientem množství</t>
  </si>
  <si>
    <t>1513850281</t>
  </si>
  <si>
    <t>174111101</t>
  </si>
  <si>
    <t>Zásyp sypaninou z jakékoliv horniny ručně s uložením výkopku ve vrstvách se zhutněním jam, šachet, rýh nebo kolem objektů v těchto vykopávkách</t>
  </si>
  <si>
    <t>-1000434133</t>
  </si>
  <si>
    <t>https://podminky.urs.cz/item/CS_URS_2022_01/174111101</t>
  </si>
  <si>
    <t>(53,6-(13))*0,5*0,6"zeminou</t>
  </si>
  <si>
    <t>(13)*0,5*0,45"štěrkem</t>
  </si>
  <si>
    <t>58344197</t>
  </si>
  <si>
    <t>štěrkodrť frakce 0/63</t>
  </si>
  <si>
    <t>1872243414</t>
  </si>
  <si>
    <t>2,925*2 'Přepočtené koeficientem množství</t>
  </si>
  <si>
    <t>396611549</t>
  </si>
  <si>
    <t>(13)*1"doplnění betonové plochy</t>
  </si>
  <si>
    <t>319201321</t>
  </si>
  <si>
    <t>Vyrovnání nerovného povrchu vnitřního i vnějšího zdiva bez odsekání vadných cihel, maltou (s dodáním hmot) tl. do 30 mm</t>
  </si>
  <si>
    <t>454423739</t>
  </si>
  <si>
    <t>https://podminky.urs.cz/item/CS_URS_2022_01/319201321</t>
  </si>
  <si>
    <t>51,7*0,6"v odkopu</t>
  </si>
  <si>
    <t>17,1"sv pohled</t>
  </si>
  <si>
    <t>17,0-(0,77*0,67*3)+(0,77*2+0,67*2)*3*0,3"jv pohled</t>
  </si>
  <si>
    <t>18,0-(0,75*0,75*4)+(0,75*4)*4*0,3"jz pohled</t>
  </si>
  <si>
    <t>(4,95+2,3*0,8)-(0,82*0,75)+(0,82*2+0,75*2)*0,3"sz pohled</t>
  </si>
  <si>
    <t>Součet - skladba soklu S2.2</t>
  </si>
  <si>
    <t>319202321</t>
  </si>
  <si>
    <t>Vyrovnání nerovného povrchu vnitřního i vnějšího zdiva přizděním, tl. přes 30 do 80 mm</t>
  </si>
  <si>
    <t>2079835023</t>
  </si>
  <si>
    <t>https://podminky.urs.cz/item/CS_URS_2022_01/319202321</t>
  </si>
  <si>
    <t>(51,7*0,6)/100*50"vyrovnání zdiva v odkopávce</t>
  </si>
  <si>
    <t>319202331</t>
  </si>
  <si>
    <t>Vyrovnání nerovného povrchu vnitřního i vnějšího zdiva přizděním, tl. přes 80 do 150 mm</t>
  </si>
  <si>
    <t>-153631254</t>
  </si>
  <si>
    <t>https://podminky.urs.cz/item/CS_URS_2022_01/319202331</t>
  </si>
  <si>
    <t>51,7*1"doplnění zdiva po vybouraní kam soklu</t>
  </si>
  <si>
    <t>Komunikace pozemní</t>
  </si>
  <si>
    <t>564831111</t>
  </si>
  <si>
    <t>Podklad ze štěrkodrti ŠD s rozprostřením a zhutněním plochy přes 100 m2, po zhutnění tl. 100 mm</t>
  </si>
  <si>
    <t>-1390490563</t>
  </si>
  <si>
    <t>https://podminky.urs.cz/item/CS_URS_2022_01/564831111</t>
  </si>
  <si>
    <t>581121115</t>
  </si>
  <si>
    <t>Kryt cementobetonový silničních komunikací skupiny CB I tl. 150 mm</t>
  </si>
  <si>
    <t>1675480766</t>
  </si>
  <si>
    <t>https://podminky.urs.cz/item/CS_URS_2022_01/581121115</t>
  </si>
  <si>
    <t>599141111</t>
  </si>
  <si>
    <t>Vyplnění spár mezi silničními dílci jakékoliv tloušťky živičnou zálivkou</t>
  </si>
  <si>
    <t>-87915906</t>
  </si>
  <si>
    <t>https://podminky.urs.cz/item/CS_URS_2022_01/599141111</t>
  </si>
  <si>
    <t>(13)+(1*2)"spoj. bet. ploch</t>
  </si>
  <si>
    <t>622131121</t>
  </si>
  <si>
    <t>Podkladní a spojovací vrstva vnějších omítaných ploch penetrace nanášená ručně stěn</t>
  </si>
  <si>
    <t>1632005342</t>
  </si>
  <si>
    <t>https://podminky.urs.cz/item/CS_URS_2022_01/622131121</t>
  </si>
  <si>
    <t>82,35+1,1*0,2"celková plocha</t>
  </si>
  <si>
    <t>-(2,3*2,15+1*1,85*2+0,5*1,4*3+1*1,7*2)"okna</t>
  </si>
  <si>
    <t>((2,3+2,15*2)+(1+1,85*2)+(0,5+1,4*2)*3+(1+1,7*2))*0,25"ostění</t>
  </si>
  <si>
    <t>Mezisoučet - sv pohled nad soklem</t>
  </si>
  <si>
    <t>87,7"celková plocha</t>
  </si>
  <si>
    <t xml:space="preserve">-(0,65*2,15+1,65*2,15+2,3*2,15+1,5*2,9)"okna a dveře </t>
  </si>
  <si>
    <t>((0,65+2,15*2)+(1,65+2,15*2)+(2,3+2,15*2)+(1,5+2,9*2))*0,25"ostění</t>
  </si>
  <si>
    <t>Mezisoučet - jv pohled nad soklem</t>
  </si>
  <si>
    <t>102,4-(0,6*4,2)"celková plocha</t>
  </si>
  <si>
    <t>-(1,65*2,15*2+1,05*2,15*2+1,05*1,7*2+0,82*0,5*2)"okna</t>
  </si>
  <si>
    <t>((1,65+2,15*2)*2+(1,05+2,15*2)*2+(1,05+1,7*2)+(0,82+0,5*2))*0,25"ostění</t>
  </si>
  <si>
    <t>Mezisoučet - jz pohled nad soklem</t>
  </si>
  <si>
    <t>(22,6+2,3*5,05)"celková plocha</t>
  </si>
  <si>
    <t>-(1,5*2,15)"okna dveře</t>
  </si>
  <si>
    <t>(1,5+2,15*2)*0,25"ostění</t>
  </si>
  <si>
    <t>Mezisoučet - sz pohled nad soklem</t>
  </si>
  <si>
    <t>(1,2*2+0,6*2)*5,2"komín</t>
  </si>
  <si>
    <t>622151011</t>
  </si>
  <si>
    <t>Penetrační nátěr vnějších pastovitých tenkovrstvých omítek silikátový paropropustný stěn</t>
  </si>
  <si>
    <t>1701103186</t>
  </si>
  <si>
    <t>https://podminky.urs.cz/item/CS_URS_2022_01/622151011</t>
  </si>
  <si>
    <t>622151021</t>
  </si>
  <si>
    <t>Penetrační nátěr vnějších pastovitých tenkovrstvých omítek mozaikových akrylátový stěn</t>
  </si>
  <si>
    <t>-502206067</t>
  </si>
  <si>
    <t>https://podminky.urs.cz/item/CS_URS_2022_01/622151021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</si>
  <si>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</si>
  <si>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</si>
  <si>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-1959801569</t>
  </si>
  <si>
    <t>https://podminky.urs.cz/item/CS_URS_2022_01/622211021</t>
  </si>
  <si>
    <t>17,0-(0,77*0,67*3)"jv pohled</t>
  </si>
  <si>
    <t>18,0-(0,75*0,75*4)"jz pohled</t>
  </si>
  <si>
    <t>(4,95+2,3*0,8)-(0,82*0,75)"sz pohled</t>
  </si>
  <si>
    <t>28376443</t>
  </si>
  <si>
    <t>deska z polystyrénu XPS, hrana rovná a strukturovaný povrch 300kPa tl 100mm</t>
  </si>
  <si>
    <t>-1451655988</t>
  </si>
  <si>
    <t>85,497*1,05 'Přepočtené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</si>
  <si>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</si>
  <si>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</si>
  <si>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-1331663804</t>
  </si>
  <si>
    <t>https://podminky.urs.cz/item/CS_URS_2022_01/622211031</t>
  </si>
  <si>
    <t>28375951</t>
  </si>
  <si>
    <t>deska EPS 70 fasádní λ=0,039 tl 140mm</t>
  </si>
  <si>
    <t>1377260077</t>
  </si>
  <si>
    <t>256,755-8,794</t>
  </si>
  <si>
    <t>247,961*1,05 'Přepočtené koeficientem množství</t>
  </si>
  <si>
    <t>28375952</t>
  </si>
  <si>
    <t>deska EPS 70 fasádní λ=0,039 tl 160mm</t>
  </si>
  <si>
    <t>-1948989019</t>
  </si>
  <si>
    <t>(51,75-1,5)*0,175"soklová římsa</t>
  </si>
  <si>
    <t>8,794*1,05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</si>
  <si>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</si>
  <si>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</si>
  <si>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-1411504354</t>
  </si>
  <si>
    <t>https://podminky.urs.cz/item/CS_URS_2022_01/622212051</t>
  </si>
  <si>
    <t>(0,77*2+0,67*2)*3"jv pohled</t>
  </si>
  <si>
    <t>(0,75*4)*4"jz pohled</t>
  </si>
  <si>
    <t>(0,82*2+0,75*2)"sz pohled</t>
  </si>
  <si>
    <t>Mezisoučet - sokl</t>
  </si>
  <si>
    <t>(2,3*2+2,15*2)*2</t>
  </si>
  <si>
    <t>(1,65*2+2,15*2)*3</t>
  </si>
  <si>
    <t>(0,65*2+2,15*2)</t>
  </si>
  <si>
    <t>(1,05*2+2,15*2)*2</t>
  </si>
  <si>
    <t>(1,55*2+2,15*2)</t>
  </si>
  <si>
    <t>(0,5*2+1,4*2)*3</t>
  </si>
  <si>
    <t>(1*2+1,85*2)*2</t>
  </si>
  <si>
    <t>Mezisoučet - 1np</t>
  </si>
  <si>
    <t>(1,74*2+1,7*2)</t>
  </si>
  <si>
    <t>(1,05*2+1,7*2)*2</t>
  </si>
  <si>
    <t>(1*2+1,7*2)*2</t>
  </si>
  <si>
    <t>Mezisoučet - 2np</t>
  </si>
  <si>
    <t>(0,82*2+0,5*2)*2</t>
  </si>
  <si>
    <t>Mezisoučet - 3np</t>
  </si>
  <si>
    <t>28376416</t>
  </si>
  <si>
    <t>deska z polystyrénu XPS, hrana polodrážková a hladký povrch 300kPA tl 40mm</t>
  </si>
  <si>
    <t>-1054343143</t>
  </si>
  <si>
    <t>(0,77)*3*0,25"jv pohled</t>
  </si>
  <si>
    <t>(0,75)*4*0,25"jz pohled</t>
  </si>
  <si>
    <t>(0,82)*0,25"sz pohled</t>
  </si>
  <si>
    <t>(2,3)*2*0,25</t>
  </si>
  <si>
    <t>(1,65)*3*0,25</t>
  </si>
  <si>
    <t>(0,65)*0,25</t>
  </si>
  <si>
    <t>(1,05)*2*0,25</t>
  </si>
  <si>
    <t>(1,55)*0,25</t>
  </si>
  <si>
    <t>(0,5)*3*0,25</t>
  </si>
  <si>
    <t>(1)*2*0,25</t>
  </si>
  <si>
    <t>(1,74)*0,25</t>
  </si>
  <si>
    <t>(0,82)*2*0,25</t>
  </si>
  <si>
    <t>Součet - pod parapet</t>
  </si>
  <si>
    <t>7,742*1,1 'Přepočtené koeficientem množství</t>
  </si>
  <si>
    <t>28375932</t>
  </si>
  <si>
    <t>deska EPS 70 fasádní λ=0,039 tl 40mm</t>
  </si>
  <si>
    <t>1947501475</t>
  </si>
  <si>
    <t>(0,77+0,67*2)*3*0,25"jv pohled</t>
  </si>
  <si>
    <t>(0,75*3)*4*0,25"jz pohled</t>
  </si>
  <si>
    <t>(0,82+0,75*2)*0,25"sz pohled</t>
  </si>
  <si>
    <t>(2,3+2,15*2)*2*0,25</t>
  </si>
  <si>
    <t>(1,65+2,15*2)*3*0,25</t>
  </si>
  <si>
    <t>(0,65+2,15*2)*0,25</t>
  </si>
  <si>
    <t>(1,05+2,15*2)*2*0,25</t>
  </si>
  <si>
    <t>(1,55+2,15*2)*0,25</t>
  </si>
  <si>
    <t>(0,5+1,4*2)*3*0,25</t>
  </si>
  <si>
    <t>(1+1,85*2)*2*0,25</t>
  </si>
  <si>
    <t>(1,05+1,7*2)*2*0,25</t>
  </si>
  <si>
    <t>(1+1,7*2)*2*0,25</t>
  </si>
  <si>
    <t>(0,82+0,5*2)*2*0,25</t>
  </si>
  <si>
    <t>28,997*1,1 'Přepočtené koeficientem množství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</si>
  <si>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</si>
  <si>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</si>
  <si>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-454714476</t>
  </si>
  <si>
    <t>https://podminky.urs.cz/item/CS_URS_2022_01/622251101</t>
  </si>
  <si>
    <t>85,497+252,92</t>
  </si>
  <si>
    <t>6222511-R</t>
  </si>
  <si>
    <t>Montáž kontaktního zateplení Příplatek k cenám zateplení vnějších stěn za použití zatloukací hmoždinky s ocelovým trnem v počtu předepsaném projektovou dokumentací</t>
  </si>
  <si>
    <t>1438235922</t>
  </si>
  <si>
    <t>6222512-R</t>
  </si>
  <si>
    <t>Montáž kontaktního zateplení Příplatek k cenám zateplení vnějších stěn za vyrovnání stávající omítky před montáží KZS</t>
  </si>
  <si>
    <t>-1558798504</t>
  </si>
  <si>
    <t>622252001</t>
  </si>
  <si>
    <t>Montáž profilů kontaktního zateplení zakládacích soklových připevněných hmoždinkami</t>
  </si>
  <si>
    <t>417451491</t>
  </si>
  <si>
    <t>https://podminky.urs.cz/item/CS_URS_2022_01/622252001</t>
  </si>
  <si>
    <t>59051653</t>
  </si>
  <si>
    <t>profil zakládací Al tl 0,7mm pro ETICS pro izolant tl 160mm</t>
  </si>
  <si>
    <t>1495024376</t>
  </si>
  <si>
    <t>51,75*1,05 'Přepočtené koeficientem množství</t>
  </si>
  <si>
    <t>622252002</t>
  </si>
  <si>
    <t>Montáž profilů kontaktního zateplení ostatních stěnových, dilatačních apod. lepených do tmelu</t>
  </si>
  <si>
    <t>1373776361</t>
  </si>
  <si>
    <t>https://podminky.urs.cz/item/CS_URS_2022_01/622252002</t>
  </si>
  <si>
    <t>146,94+168,02+30,96*2</t>
  </si>
  <si>
    <t>59051476</t>
  </si>
  <si>
    <t>profil začišťovací PVC 9mm s výztužnou tkaninou pro ostění ETICS</t>
  </si>
  <si>
    <t>1097686223</t>
  </si>
  <si>
    <t>146,94*1,05 'Přepočtené koeficientem množství</t>
  </si>
  <si>
    <t>63127416</t>
  </si>
  <si>
    <t>profil rohový PVC 23x23mm s výztužnou tkaninou š 100mm pro ETICS</t>
  </si>
  <si>
    <t>483370223</t>
  </si>
  <si>
    <t>(0,67*2)*3"jv pohled</t>
  </si>
  <si>
    <t>(0,75*2)*4"jz pohled</t>
  </si>
  <si>
    <t>(0,75*2)"sz pohled</t>
  </si>
  <si>
    <t>1,2*15"roh objektu</t>
  </si>
  <si>
    <t>(2,15*2)*2</t>
  </si>
  <si>
    <t>(2,15*2)*3</t>
  </si>
  <si>
    <t>(2,15*2)</t>
  </si>
  <si>
    <t>(1,4*2)*3</t>
  </si>
  <si>
    <t>(1,85*2)*2</t>
  </si>
  <si>
    <t>(1,7*2)</t>
  </si>
  <si>
    <t>(1,7*2)*2</t>
  </si>
  <si>
    <t>(0,5*2)*2</t>
  </si>
  <si>
    <t>5*13"rohy a kouty objektů</t>
  </si>
  <si>
    <t>168,02*1,05 'Přepočtené koeficientem množství</t>
  </si>
  <si>
    <t>59051510</t>
  </si>
  <si>
    <t>profil začišťovací s okapnicí PVC s výztužnou tkaninou pro nadpraží ETICS</t>
  </si>
  <si>
    <t>1177323708</t>
  </si>
  <si>
    <t>(0,77)*3"jv pohled</t>
  </si>
  <si>
    <t>(0,75*1)*4"jz pohled</t>
  </si>
  <si>
    <t>(0,82)"sz pohled</t>
  </si>
  <si>
    <t>(2,3)*2</t>
  </si>
  <si>
    <t>(1,65)*3</t>
  </si>
  <si>
    <t>(0,65)</t>
  </si>
  <si>
    <t>(1,05)*2</t>
  </si>
  <si>
    <t>(1,55)</t>
  </si>
  <si>
    <t>(0,5)*3</t>
  </si>
  <si>
    <t>(1)*2</t>
  </si>
  <si>
    <t>(1,74)</t>
  </si>
  <si>
    <t>(0,82)*2</t>
  </si>
  <si>
    <t>30,96*1,05 'Přepočtené koeficientem množství</t>
  </si>
  <si>
    <t>59051512</t>
  </si>
  <si>
    <t>profil začišťovací s okapnicí PVC s výztužnou tkaninou pro parapet ETICS</t>
  </si>
  <si>
    <t>-1285704847</t>
  </si>
  <si>
    <t>622335103</t>
  </si>
  <si>
    <t>Oprava cementové omítky vnějších ploch hladké stěn, v rozsahu opravované plochy přes 30 do 50%</t>
  </si>
  <si>
    <t>1072754914</t>
  </si>
  <si>
    <t>https://podminky.urs.cz/item/CS_URS_2022_01/622335103</t>
  </si>
  <si>
    <t>622511112</t>
  </si>
  <si>
    <t>Omítka tenkovrstvá akrylátová vnějších ploch probarvená bez penetrace mozaiková střednězrnná stěn</t>
  </si>
  <si>
    <t>482601015</t>
  </si>
  <si>
    <t>https://podminky.urs.cz/item/CS_URS_2022_01/622511112</t>
  </si>
  <si>
    <t>51,7*0,1"v odkopu</t>
  </si>
  <si>
    <t>622525102</t>
  </si>
  <si>
    <t>Omítka tenkovrstvá jednotlivých malých ploch silikátová, akrylátová, silikonová nebo silikonsilikátová stěn, plochy jednotlivě přes 0,1 do 0,25 m2</t>
  </si>
  <si>
    <t>-1571731853</t>
  </si>
  <si>
    <t>https://podminky.urs.cz/item/CS_URS_2022_01/622525102</t>
  </si>
  <si>
    <t xml:space="preserve">1"u zvonku </t>
  </si>
  <si>
    <t>622531012</t>
  </si>
  <si>
    <t>Omítka tenkovrstvá silikonová vnějších ploch probarvená bez penetrace zatíraná (škrábaná), zrnitost 1,5 mm stěn</t>
  </si>
  <si>
    <t>1077932730</t>
  </si>
  <si>
    <t>https://podminky.urs.cz/item/CS_URS_2022_01/622531012</t>
  </si>
  <si>
    <t>((2,3+2,15*2)+(1+1,85*2)+(0,5+1,4*2)*3+(1+1,7*2))*0,365"ostění</t>
  </si>
  <si>
    <t>((0,65+2,15*2)+(1,65+2,15*2)+(2,3+2,15*2)+(1,5+2,9*2))*0,365"ostění</t>
  </si>
  <si>
    <t>((1,65+2,15*2)*2+(1,05+2,15*2)*2+(1,05+1,7*2)+(0,82+0,5*2))*0,355"ostění</t>
  </si>
  <si>
    <t>(1,5+2,15*2)*0,355"ostění</t>
  </si>
  <si>
    <t>623142001</t>
  </si>
  <si>
    <t>Potažení vnějších ploch pletivem v ploše nebo pruzích, na plném podkladu sklovláknitým vtlačením do tmelu pilířů nebo sloupů</t>
  </si>
  <si>
    <t>-944662472</t>
  </si>
  <si>
    <t>https://podminky.urs.cz/item/CS_URS_2022_01/623142001</t>
  </si>
  <si>
    <t>(1,2*2+0,6*2)*5,5"komín</t>
  </si>
  <si>
    <t>623151011</t>
  </si>
  <si>
    <t>Penetrační nátěr vnějších pastovitých tenkovrstvých omítek silikátový paropropustný pilířů</t>
  </si>
  <si>
    <t>1050678067</t>
  </si>
  <si>
    <t>https://podminky.urs.cz/item/CS_URS_2022_01/623151011</t>
  </si>
  <si>
    <t>623531012</t>
  </si>
  <si>
    <t>Omítka tenkovrstvá silikonová vnějších ploch probarvená bez penetrace zatíraná (škrábaná), zrnitost 1,5 mm pilířů a sloupů</t>
  </si>
  <si>
    <t>170293755</t>
  </si>
  <si>
    <t>https://podminky.urs.cz/item/CS_URS_2022_01/623531012</t>
  </si>
  <si>
    <t>629991001</t>
  </si>
  <si>
    <t>Zakrytí vnějších ploch před znečištěním včetně pozdějšího odkrytí ploch podélných rovných (např. chodníků) fólií položenou volně</t>
  </si>
  <si>
    <t>-1185522757</t>
  </si>
  <si>
    <t>https://podminky.urs.cz/item/CS_URS_2022_01/629991001</t>
  </si>
  <si>
    <t>52*2</t>
  </si>
  <si>
    <t>629991012</t>
  </si>
  <si>
    <t>Zakrytí vnějších ploch před znečištěním včetně pozdějšího odkrytí výplní otvorů a svislých ploch fólií přilepenou na začišťovací lištu</t>
  </si>
  <si>
    <t>2099269009</t>
  </si>
  <si>
    <t>https://podminky.urs.cz/item/CS_URS_2022_01/629991012</t>
  </si>
  <si>
    <t>(0,77*0,67)*3"jv pohled</t>
  </si>
  <si>
    <t>(0,75*0,75)*4"jz pohled</t>
  </si>
  <si>
    <t>(0,82*0,75)"sz pohled</t>
  </si>
  <si>
    <t>(2,3*2,15)*2</t>
  </si>
  <si>
    <t>(1,65*2,15)*3</t>
  </si>
  <si>
    <t>(0,65*2,15)</t>
  </si>
  <si>
    <t>(1,05*2,15)*2</t>
  </si>
  <si>
    <t>(1,55*2,15)</t>
  </si>
  <si>
    <t>(0,5*1,4)*3</t>
  </si>
  <si>
    <t>(1*1,85)*2</t>
  </si>
  <si>
    <t>(1,74*1,7)</t>
  </si>
  <si>
    <t>(1,05*1,7)*2</t>
  </si>
  <si>
    <t>(1*1,7)*2</t>
  </si>
  <si>
    <t>(0,82*0,5)*2</t>
  </si>
  <si>
    <t>629995101</t>
  </si>
  <si>
    <t>Očištění vnějších ploch tlakovou vodou omytím</t>
  </si>
  <si>
    <t>1041885014</t>
  </si>
  <si>
    <t>https://podminky.urs.cz/item/CS_URS_2022_01/629995101</t>
  </si>
  <si>
    <t>629999011</t>
  </si>
  <si>
    <t>Příplatky k cenám úprav vnějších povrchů za zvýšenou pracnost při provádění styku dvou struktur na fasádě</t>
  </si>
  <si>
    <t>-1096145734</t>
  </si>
  <si>
    <t>https://podminky.urs.cz/item/CS_URS_2022_01/629999011</t>
  </si>
  <si>
    <t>6,3+6,6</t>
  </si>
  <si>
    <t>632451022</t>
  </si>
  <si>
    <t>Potěr cementový vyrovnávací z malty (MC-15) v pásu o průměrné (střední) tl. přes 20 do 30 mm</t>
  </si>
  <si>
    <t>-582263060</t>
  </si>
  <si>
    <t>https://podminky.urs.cz/item/CS_URS_2022_01/632451022</t>
  </si>
  <si>
    <t>(0,85*4+0,75*4+2,3*2+1,65*3+0,65*1+1,05*2+1,55*1+0,5*3+1*2+1*2+1,74+1,05*2+0,82*2)*0,5"pod parapety</t>
  </si>
  <si>
    <t>637211321</t>
  </si>
  <si>
    <t>Okapový chodník z dlaždic betonových vymývaných s vyplněním spár drobným kamenivem, tl. dlaždic do 50 mm do písku</t>
  </si>
  <si>
    <t>1697476047</t>
  </si>
  <si>
    <t>https://podminky.urs.cz/item/CS_URS_2022_01/637211321</t>
  </si>
  <si>
    <t>29,5*0,4</t>
  </si>
  <si>
    <t>Trubní vedení</t>
  </si>
  <si>
    <t>877265271</t>
  </si>
  <si>
    <t>Montáž tvarovek na kanalizačním potrubí z trub z plastu z tvrdého PVC nebo z polypropylenu v otevřeném výkopu lapačů střešních splavenin DN 100</t>
  </si>
  <si>
    <t>-222478569</t>
  </si>
  <si>
    <t>https://podminky.urs.cz/item/CS_URS_2022_01/877265271</t>
  </si>
  <si>
    <t xml:space="preserve">5"viz. výkres  pohledy - nový stav</t>
  </si>
  <si>
    <t>56231163</t>
  </si>
  <si>
    <t>lapač střešních splavenin se zápachovou klapkou a lapacím košem DN 125/110</t>
  </si>
  <si>
    <t>-634510143</t>
  </si>
  <si>
    <t>916331112</t>
  </si>
  <si>
    <t>Osazení zahradního obrubníku betonového s ložem tl. od 50 do 100 mm z betonu prostého tř. C 12/15 s boční opěrou z betonu prostého tř. C 12/15</t>
  </si>
  <si>
    <t>1312716124</t>
  </si>
  <si>
    <t>https://podminky.urs.cz/item/CS_URS_2022_01/916331112</t>
  </si>
  <si>
    <t>29,5"kolem dlaždic</t>
  </si>
  <si>
    <t>59217001</t>
  </si>
  <si>
    <t>obrubník betonový zahradní 1000x50x250mm</t>
  </si>
  <si>
    <t>-24580507</t>
  </si>
  <si>
    <t>919735123</t>
  </si>
  <si>
    <t>Řezání stávajícího betonového krytu nebo podkladu hloubky přes 100 do 150 mm</t>
  </si>
  <si>
    <t>740484878</t>
  </si>
  <si>
    <t>https://podminky.urs.cz/item/CS_URS_2022_01/919735123</t>
  </si>
  <si>
    <t>(13)+(1*2)"stáv. bet. plochy</t>
  </si>
  <si>
    <t>941211111</t>
  </si>
  <si>
    <t>Montáž lešení řadového rámového lehkého pracovního s podlahami s provozním zatížením tř. 3 do 200 kg/m2 šířky tř. SW06 přes 0,6 do 0,9 m, výšky do 10 m</t>
  </si>
  <si>
    <t>1353206043</t>
  </si>
  <si>
    <t>https://podminky.urs.cz/item/CS_URS_2022_01/941211111</t>
  </si>
  <si>
    <t>56,7*((5,7+6,1+6,5+6+6)/5)+(4,5*1+7*3+11,5*3)"pro fasádu</t>
  </si>
  <si>
    <t>8,4*6"kolem komína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</si>
  <si>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</si>
  <si>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</si>
  <si>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-1226784211</t>
  </si>
  <si>
    <t>https://podminky.urs.cz/item/CS_URS_2022_01/941211211</t>
  </si>
  <si>
    <t>454,002*180 'Přepočtené koeficientem množství</t>
  </si>
  <si>
    <t>941211811</t>
  </si>
  <si>
    <t>Demontáž lešení řadového rámového lehkého pracovního s provozním zatížením tř. 3 do 200 kg/m2 šířky tř. SW06 přes 0,6 do 0,9 m, výšky do 10 m</t>
  </si>
  <si>
    <t>1325490739</t>
  </si>
  <si>
    <t>https://podminky.urs.cz/item/CS_URS_2022_01/941211811</t>
  </si>
  <si>
    <t>944511111</t>
  </si>
  <si>
    <t>Montáž ochranné sítě zavěšené na konstrukci lešení z textilie z umělých vláken</t>
  </si>
  <si>
    <t>1520849217</t>
  </si>
  <si>
    <t>https://podminky.urs.cz/item/CS_URS_2022_01/944511111</t>
  </si>
  <si>
    <t>944511211</t>
  </si>
  <si>
    <t>Montáž ochranné sítě Příplatek za první a každý další den použití sítě k ceně -1111</t>
  </si>
  <si>
    <t>-1182118175</t>
  </si>
  <si>
    <t>https://podminky.urs.cz/item/CS_URS_2022_01/944511211</t>
  </si>
  <si>
    <t>944511811</t>
  </si>
  <si>
    <t>Demontáž ochranné sítě zavěšené na konstrukci lešení z textilie z umělých vláken</t>
  </si>
  <si>
    <t>-849910093</t>
  </si>
  <si>
    <t>https://podminky.urs.cz/item/CS_URS_2022_01/944511811</t>
  </si>
  <si>
    <t>-2008649791</t>
  </si>
  <si>
    <t>32,5*1"pro výměnu oken</t>
  </si>
  <si>
    <t>949521111</t>
  </si>
  <si>
    <t>Montáž podchodu u dílcových lešení zřizovaného současně s lehkým nebo těžkým pracovním lešením, šířky do 1,5 m</t>
  </si>
  <si>
    <t>-1926831216</t>
  </si>
  <si>
    <t>https://podminky.urs.cz/item/CS_URS_2022_01/949521111</t>
  </si>
  <si>
    <t>949521211</t>
  </si>
  <si>
    <t>Montáž podchodu u dílcových lešení Příplatek za první a každý další den použití podchodu k ceně -1111</t>
  </si>
  <si>
    <t>964614976</t>
  </si>
  <si>
    <t>https://podminky.urs.cz/item/CS_URS_2022_01/949521211</t>
  </si>
  <si>
    <t>2*180 'Přepočtené koeficientem množství</t>
  </si>
  <si>
    <t>949521811</t>
  </si>
  <si>
    <t>Demontáž podchodu u dílcových lešení zřizovaného současně s lehkým nebo těžkým pracovním lešením, šířky do 1,5 m</t>
  </si>
  <si>
    <t>-2133638209</t>
  </si>
  <si>
    <t>https://podminky.urs.cz/item/CS_URS_2022_01/949521811</t>
  </si>
  <si>
    <t>961021-R1</t>
  </si>
  <si>
    <t xml:space="preserve">Vybouraní kamenných desek soklových ze zdiva </t>
  </si>
  <si>
    <t>1191591160</t>
  </si>
  <si>
    <t xml:space="preserve">51,7*1"kam sokl. </t>
  </si>
  <si>
    <t>966023131</t>
  </si>
  <si>
    <t>Vybourání částí říms z kamene vyložených do 250 mm tl. do 300 mm</t>
  </si>
  <si>
    <t>1658510116</t>
  </si>
  <si>
    <t>https://podminky.urs.cz/item/CS_URS_2022_01/966023131</t>
  </si>
  <si>
    <t>(51,75+6,45)"soklová</t>
  </si>
  <si>
    <t>10,95+2,5"středová</t>
  </si>
  <si>
    <t>(43,4+26,9)"podstřešní, výpočet viz. oplechování u okapu a závěrná lišta - výkres: pohledy - nový stav</t>
  </si>
  <si>
    <t>966032921</t>
  </si>
  <si>
    <t>Odsekání říms podokenních nebo nadokenních předsazených přes líc zdiva přes 80 mm</t>
  </si>
  <si>
    <t>-1111335868</t>
  </si>
  <si>
    <t>https://podminky.urs.cz/item/CS_URS_2022_01/966032921</t>
  </si>
  <si>
    <t>1,1*2+0,6*2+1,65+2,4+0,6+2,4+2+1,75+2+1,15*4+0,8*2+1,8+1,2+1,2*2"podokenní římsa</t>
  </si>
  <si>
    <t>967032974</t>
  </si>
  <si>
    <t>Odsekání plošných fasádních prvků předsazených před líc zdiva do 80 mm</t>
  </si>
  <si>
    <t>-90494709</t>
  </si>
  <si>
    <t>https://podminky.urs.cz/item/CS_URS_2022_01/967032974</t>
  </si>
  <si>
    <t>2*2+2*1"ozdobné prvky</t>
  </si>
  <si>
    <t>967042712</t>
  </si>
  <si>
    <t>Odsekání zdiva z kamene nebo betonu plošné, tl. do 100 mm</t>
  </si>
  <si>
    <t>-1686061737</t>
  </si>
  <si>
    <t>https://podminky.urs.cz/item/CS_URS_2022_01/967042712</t>
  </si>
  <si>
    <t>-327200246</t>
  </si>
  <si>
    <t>0,85*0,75*4</t>
  </si>
  <si>
    <t>0,75*0,75*1</t>
  </si>
  <si>
    <t>0,82*0,4*2</t>
  </si>
  <si>
    <t>0,5*1,4*2</t>
  </si>
  <si>
    <t>0,9*0,5*3</t>
  </si>
  <si>
    <t>968062375</t>
  </si>
  <si>
    <t>Vybourání dřevěných rámů oken s křídly, dveřních zárubní, vrat, stěn, ostění nebo obkladů rámů oken s křídly zdvojených, plochy do 2 m2</t>
  </si>
  <si>
    <t>-33386509</t>
  </si>
  <si>
    <t>https://podminky.urs.cz/item/CS_URS_2022_01/968062375</t>
  </si>
  <si>
    <t>0,75*2,15*1</t>
  </si>
  <si>
    <t>1*1,84*2</t>
  </si>
  <si>
    <t>0,82*1,7*2</t>
  </si>
  <si>
    <t>1,05*1,7*4</t>
  </si>
  <si>
    <t>1*1,9*2</t>
  </si>
  <si>
    <t>968062376</t>
  </si>
  <si>
    <t>Vybourání dřevěných rámů oken s křídly, dveřních zárubní, vrat, stěn, ostění nebo obkladů rámů oken s křídly zdvojených, plochy do 4 m2</t>
  </si>
  <si>
    <t>-1059128421</t>
  </si>
  <si>
    <t>https://podminky.urs.cz/item/CS_URS_2022_01/968062376</t>
  </si>
  <si>
    <t>1,65*2,15*4</t>
  </si>
  <si>
    <t>1,05*2,15*2</t>
  </si>
  <si>
    <t>1,05*2*1</t>
  </si>
  <si>
    <t>968062377</t>
  </si>
  <si>
    <t>Vybourání dřevěných rámů oken s křídly, dveřních zárubní, vrat, stěn, ostění nebo obkladů rámů oken s křídly zdvojených, plochy přes 4 m2</t>
  </si>
  <si>
    <t>-1480416650</t>
  </si>
  <si>
    <t>https://podminky.urs.cz/item/CS_URS_2022_01/968062377</t>
  </si>
  <si>
    <t>2,3*2</t>
  </si>
  <si>
    <t>1485596440</t>
  </si>
  <si>
    <t>1,6*2,9</t>
  </si>
  <si>
    <t>1,35*2,5</t>
  </si>
  <si>
    <t>978036161</t>
  </si>
  <si>
    <t>Otlučení cementových omítek vnějších ploch s vyškrabáním spar zdiva a s očištěním povrchu, v rozsahu přes 40 do 50 %</t>
  </si>
  <si>
    <t>546581207</t>
  </si>
  <si>
    <t>https://podminky.urs.cz/item/CS_URS_2022_01/978036161</t>
  </si>
  <si>
    <t>985131311</t>
  </si>
  <si>
    <t>Očištění ploch stěn, rubu kleneb a podlah ruční dočištění ocelovými kartáči</t>
  </si>
  <si>
    <t>-275925555</t>
  </si>
  <si>
    <t>https://podminky.urs.cz/item/CS_URS_2022_01/985131311</t>
  </si>
  <si>
    <t>51,7*0,6"očištění po odkopání</t>
  </si>
  <si>
    <t>997013112</t>
  </si>
  <si>
    <t>Vnitrostaveništní doprava suti a vybouraných hmot vodorovně do 50 m svisle s použitím mechanizace pro budovy a haly výšky přes 6 do 9 m</t>
  </si>
  <si>
    <t>-732532968</t>
  </si>
  <si>
    <t>https://podminky.urs.cz/item/CS_URS_2022_01/997013112</t>
  </si>
  <si>
    <t>1351828231</t>
  </si>
  <si>
    <t>1105322322</t>
  </si>
  <si>
    <t>62,629*0,3*39</t>
  </si>
  <si>
    <t>62,629*0,7*59</t>
  </si>
  <si>
    <t>336133213</t>
  </si>
  <si>
    <t>62,629*0,3 'Přepočtené koeficientem množství</t>
  </si>
  <si>
    <t>-1401759309</t>
  </si>
  <si>
    <t>62,629*0,7 'Přepočtené koeficientem množství</t>
  </si>
  <si>
    <t>635813804</t>
  </si>
  <si>
    <t>711112001</t>
  </si>
  <si>
    <t>Provedení izolace proti zemní vlhkosti natěradly a tmely za studena na ploše svislé S nátěrem penetračním</t>
  </si>
  <si>
    <t>-23744809</t>
  </si>
  <si>
    <t>https://podminky.urs.cz/item/CS_URS_2022_01/711112001</t>
  </si>
  <si>
    <t>1675674719</t>
  </si>
  <si>
    <t>92,631*0,00035 'Přepočtené koeficientem množství</t>
  </si>
  <si>
    <t>711161221</t>
  </si>
  <si>
    <t>Izolace proti zemní vlhkosti a beztlakové vodě nopovými fóliemi na ploše svislé S vrstva ochranná, odvětrávací a drenážní s nakašírovanou filtrační textilií výška nopku 4,0 mm, tl. fólie do 0,6 mm</t>
  </si>
  <si>
    <t>95943072</t>
  </si>
  <si>
    <t>https://podminky.urs.cz/item/CS_URS_2022_01/711161221</t>
  </si>
  <si>
    <t>52,250*0,7</t>
  </si>
  <si>
    <t>711161384</t>
  </si>
  <si>
    <t>Izolace proti zemní vlhkosti a beztlakové vodě nopovými fóliemi ostatní ukončení izolace provětrávací lištou</t>
  </si>
  <si>
    <t>414307566</t>
  </si>
  <si>
    <t>https://podminky.urs.cz/item/CS_URS_2022_01/711161384</t>
  </si>
  <si>
    <t>711413121</t>
  </si>
  <si>
    <t>Izolace proti povrchové a podpovrchové vodě natěradly a tmely za studena na ploše svislé S těsnicí hmotou dvousložkovou bitumenovou</t>
  </si>
  <si>
    <t>1292751654</t>
  </si>
  <si>
    <t>https://podminky.urs.cz/item/CS_URS_2022_01/711413121</t>
  </si>
  <si>
    <t>209311944</t>
  </si>
  <si>
    <t>1669735737</t>
  </si>
  <si>
    <t>741</t>
  </si>
  <si>
    <t>Elektroinstalace - silnoproud</t>
  </si>
  <si>
    <t>7410000-R</t>
  </si>
  <si>
    <t>Ochrana výložníku NN a zabezpečení elektrického vedení pro práci v jeho blízkosti</t>
  </si>
  <si>
    <t>888356559</t>
  </si>
  <si>
    <t>Elektroinstalace - slaboproud</t>
  </si>
  <si>
    <t>7420000-R</t>
  </si>
  <si>
    <t>Úprava stávající telefonní přípojky pro zateplení fasády</t>
  </si>
  <si>
    <t>-518965015</t>
  </si>
  <si>
    <t>764002851</t>
  </si>
  <si>
    <t>Demontáž klempířských konstrukcí oplechování parapetů do suti</t>
  </si>
  <si>
    <t>15159426</t>
  </si>
  <si>
    <t>https://podminky.urs.cz/item/CS_URS_2022_01/764002851</t>
  </si>
  <si>
    <t>0,85*4+0,75*1+0,82*2+2,3+1,65*4+1,65*4+0,75+1,05*3+0,5*2+1*2+0,82*2+1,05*4+1*2+0,9*3</t>
  </si>
  <si>
    <t>764002861</t>
  </si>
  <si>
    <t>Demontáž klempířských konstrukcí oplechování říms do suti</t>
  </si>
  <si>
    <t>1280638144</t>
  </si>
  <si>
    <t>https://podminky.urs.cz/item/CS_URS_2022_01/764002861</t>
  </si>
  <si>
    <t>764004861</t>
  </si>
  <si>
    <t>Demontáž klempířských konstrukcí svodu do suti</t>
  </si>
  <si>
    <t>-1256564387</t>
  </si>
  <si>
    <t>https://podminky.urs.cz/item/CS_URS_2022_01/764004861</t>
  </si>
  <si>
    <t>7*3+4,5*2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</si>
  <si>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</si>
  <si>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</si>
  <si>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480229115</t>
  </si>
  <si>
    <t>https://podminky.urs.cz/item/CS_URS_2022_01/764111671</t>
  </si>
  <si>
    <t>0,55*0,33"oplechování vrchu zdi</t>
  </si>
  <si>
    <t>764216646</t>
  </si>
  <si>
    <t>Oplechování parapetů z pozinkovaného plechu s povrchovou úpravou rovných celoplošně lepené, bez rohů rš 500 mm</t>
  </si>
  <si>
    <t>-701308125</t>
  </si>
  <si>
    <t>https://podminky.urs.cz/item/CS_URS_2022_01/764216646</t>
  </si>
  <si>
    <t>32,5"výpočet viz. pohledy - nový stav</t>
  </si>
  <si>
    <t>764218624</t>
  </si>
  <si>
    <t>Oplechování říms a ozdobných prvků z pozinkovaného plechu s povrchovou úpravou rovných, bez rohů celoplošně lepené rš 330 mm</t>
  </si>
  <si>
    <t>45383999</t>
  </si>
  <si>
    <t>https://podminky.urs.cz/item/CS_URS_2022_01/764218624</t>
  </si>
  <si>
    <t>2,3"středová římsa</t>
  </si>
  <si>
    <t>764518622</t>
  </si>
  <si>
    <t>Svod z pozinkovaného plechu s upraveným povrchem včetně objímek, kolen a odskoků kruhový, průměru 100 mm</t>
  </si>
  <si>
    <t>1420993757</t>
  </si>
  <si>
    <t>https://podminky.urs.cz/item/CS_URS_2022_01/764518622</t>
  </si>
  <si>
    <t xml:space="preserve">30"viz. výkres  pohledy - nový stav</t>
  </si>
  <si>
    <t>1256074040</t>
  </si>
  <si>
    <t>-1888377210</t>
  </si>
  <si>
    <t>766441812</t>
  </si>
  <si>
    <t>Demontáž parapetních desek dřevěných nebo plastových šířky přes 300 mm, délky do 1000 mm</t>
  </si>
  <si>
    <t>-1506005399</t>
  </si>
  <si>
    <t>https://podminky.urs.cz/item/CS_URS_2022_01/766441812</t>
  </si>
  <si>
    <t>4+1+2+1+2+2+2+2+3</t>
  </si>
  <si>
    <t>766441822</t>
  </si>
  <si>
    <t>Demontáž parapetních desek dřevěných nebo plastových šířky přes 300 mm, délky přes 1000 do 2000 mm</t>
  </si>
  <si>
    <t>-763501835</t>
  </si>
  <si>
    <t>https://podminky.urs.cz/item/CS_URS_2022_01/766441822</t>
  </si>
  <si>
    <t>1+4+2+1+4</t>
  </si>
  <si>
    <t>766622132</t>
  </si>
  <si>
    <t>Montáž oken plastových včetně montáže rámu plochy přes 1 m2 otevíravých do zdiva, výšky přes 1,5 do 2,5 m</t>
  </si>
  <si>
    <t>2076252556</t>
  </si>
  <si>
    <t>https://podminky.urs.cz/item/CS_URS_2022_01/766622132</t>
  </si>
  <si>
    <t>2,3*2,15*2</t>
  </si>
  <si>
    <t>1,65*2,15*3</t>
  </si>
  <si>
    <t>0,65*2,15*1</t>
  </si>
  <si>
    <t>1,55*2,15*1</t>
  </si>
  <si>
    <t>1*1,85*2</t>
  </si>
  <si>
    <t>1*1,7*2</t>
  </si>
  <si>
    <t>1,74*1,7*1</t>
  </si>
  <si>
    <t>1,05*1,7*2</t>
  </si>
  <si>
    <t>6112000-t03</t>
  </si>
  <si>
    <t>okno tepelně izolační 1650 x 2150 mm včetně kování a doplňků - viz. výpis oken T03</t>
  </si>
  <si>
    <t>1557964846</t>
  </si>
  <si>
    <t>6112000-t04</t>
  </si>
  <si>
    <t>okno tepelně izolační 1050 x 2150 mm včetně kování a doplňků - viz. výpis oken T04</t>
  </si>
  <si>
    <t>342030357</t>
  </si>
  <si>
    <t>6112000-t05</t>
  </si>
  <si>
    <t>okno tepelně izolační 2300 x 2150 mm včetně kování a doplňků - viz. výpis oken T05</t>
  </si>
  <si>
    <t>1527341734</t>
  </si>
  <si>
    <t>6112000-t06</t>
  </si>
  <si>
    <t>okno tepelně izolační 650 x 2150 mm včetně kování a doplňků - viz. výpis oken T06</t>
  </si>
  <si>
    <t>1292873023</t>
  </si>
  <si>
    <t>6112000-t07</t>
  </si>
  <si>
    <t>okno tepelně izolační 1550 x 2150 mm včetně kování a doplňků - viz. výpis oken T07</t>
  </si>
  <si>
    <t>-1234973164</t>
  </si>
  <si>
    <t>6112000-t08</t>
  </si>
  <si>
    <t>okno tepelně izolační 1000 x 1850 mm včetně kování a doplňků - viz. výpis oken T08</t>
  </si>
  <si>
    <t>1837953259</t>
  </si>
  <si>
    <t>6112000-t10</t>
  </si>
  <si>
    <t>okno tepelně izolační 1050 x 1700 mm včetně kování a doplňků - viz. výpis oken T10</t>
  </si>
  <si>
    <t>581799883</t>
  </si>
  <si>
    <t>6112000-t11</t>
  </si>
  <si>
    <t>okno tepelně izolační 1000 x 1700 mm včetně kování a doplňků - viz. výpis oken T11</t>
  </si>
  <si>
    <t>-245376343</t>
  </si>
  <si>
    <t>6112000-t12</t>
  </si>
  <si>
    <t>okno tepelně izolační 1740 x 1700 mm včetně kování a doplňků - viz. výpis oken T12</t>
  </si>
  <si>
    <t>-574242059</t>
  </si>
  <si>
    <t>766622216</t>
  </si>
  <si>
    <t>Montáž oken plastových plochy do 1 m2 včetně montáže rámu otevíravých do zdiva</t>
  </si>
  <si>
    <t>-1292808685</t>
  </si>
  <si>
    <t>https://podminky.urs.cz/item/CS_URS_2022_01/766622216</t>
  </si>
  <si>
    <t>4+4+3+2</t>
  </si>
  <si>
    <t>6112000-t01</t>
  </si>
  <si>
    <t>okno tepelně izolační 750 x 750 mm včetně kování a doplňků - viz. výpis oken T01</t>
  </si>
  <si>
    <t>-1869250221</t>
  </si>
  <si>
    <t>6112000-t02</t>
  </si>
  <si>
    <t>okno tepelně izolační 850 x 750 mm včetně kování a doplňků - viz. výpis oken T02</t>
  </si>
  <si>
    <t>-873021007</t>
  </si>
  <si>
    <t>6112000-t09</t>
  </si>
  <si>
    <t>okno tepelně izolační 500 x 1400 mm včetně kování a doplňků - viz. výpis oken T09</t>
  </si>
  <si>
    <t>-470680966</t>
  </si>
  <si>
    <t>6112000-t28</t>
  </si>
  <si>
    <t>okno tepelně izolační 820 x 500 mm včetně kování a doplňků - viz. výpis oken T28</t>
  </si>
  <si>
    <t>-2019307969</t>
  </si>
  <si>
    <t>766660421</t>
  </si>
  <si>
    <t>Montáž dveřních křídel dřevěných nebo plastových vchodových dveří včetně rámu do zdiva jednokřídlových s nadsvětlíkem</t>
  </si>
  <si>
    <t>-505980437</t>
  </si>
  <si>
    <t>https://podminky.urs.cz/item/CS_URS_2022_01/766660421</t>
  </si>
  <si>
    <t>6113000-t21</t>
  </si>
  <si>
    <t>dveře tepelně izolační 1500 x 2900 mm včetně kování, zámku, zárubně a doplňků - viz. výpis dveří T21</t>
  </si>
  <si>
    <t>296431905</t>
  </si>
  <si>
    <t>766691510</t>
  </si>
  <si>
    <t>Montáž ostatních truhlářských konstrukcí těsnění oken a balkónových dveří ve styku křídel s okenním rámem polyuretanovou páskou</t>
  </si>
  <si>
    <t>2014640458</t>
  </si>
  <si>
    <t>https://podminky.urs.cz/item/CS_URS_2022_01/766691510</t>
  </si>
  <si>
    <t>(0,85*2+0,75*2)*4</t>
  </si>
  <si>
    <t>(0,75*4)*4</t>
  </si>
  <si>
    <t>Mezisoučet - 1pp</t>
  </si>
  <si>
    <t>(0,65*2+2,15*2)*1</t>
  </si>
  <si>
    <t>(1,55*2+2,15*2)*1</t>
  </si>
  <si>
    <t>(1,74*2+1,7*2)*1</t>
  </si>
  <si>
    <t>147,96*2 'Přepočtené koeficientem množství</t>
  </si>
  <si>
    <t>59071053</t>
  </si>
  <si>
    <t>fólie okenní interiér vodotěsná paropropustná bílá PP s perlinkou 90mm</t>
  </si>
  <si>
    <t>432509831</t>
  </si>
  <si>
    <t>147,96*1,05 'Přepočtené koeficientem množství</t>
  </si>
  <si>
    <t>59071058</t>
  </si>
  <si>
    <t>fólie okenní exteriér vodotěsná paropropustná bílá PP s perlinkou 90mm</t>
  </si>
  <si>
    <t>-746649382</t>
  </si>
  <si>
    <t>766694111</t>
  </si>
  <si>
    <t>Montáž ostatních truhlářských konstrukcí parapetních desek dřevěných nebo plastových šířky do 300 mm, délky do 1000 mm</t>
  </si>
  <si>
    <t>-1008580977</t>
  </si>
  <si>
    <t>https://podminky.urs.cz/item/CS_URS_2022_01/766694111</t>
  </si>
  <si>
    <t>4+4+1+3+2+2+2</t>
  </si>
  <si>
    <t>61144401</t>
  </si>
  <si>
    <t>parapet plastový vnitřní komůrkový tl 20mm š 250mm</t>
  </si>
  <si>
    <t>1441255208</t>
  </si>
  <si>
    <t>0,85*4+0,75*4+0,65*1+0,5*3+1*2+1*2+0,82*2</t>
  </si>
  <si>
    <t>61144019</t>
  </si>
  <si>
    <t>koncovka k parapetu plastovému vnitřnímu 1 pár</t>
  </si>
  <si>
    <t>sada</t>
  </si>
  <si>
    <t>-1113747000</t>
  </si>
  <si>
    <t>766694112</t>
  </si>
  <si>
    <t>Montáž ostatních truhlářských konstrukcí parapetních desek dřevěných nebo plastových šířky do 300 mm, délky přes 1000 do 1600 mm</t>
  </si>
  <si>
    <t>1446137375</t>
  </si>
  <si>
    <t>https://podminky.urs.cz/item/CS_URS_2022_01/766694112</t>
  </si>
  <si>
    <t>2+1+2</t>
  </si>
  <si>
    <t>-1990635281</t>
  </si>
  <si>
    <t>1,05*2+1,55*1+1,05*2</t>
  </si>
  <si>
    <t>-1979730511</t>
  </si>
  <si>
    <t>766694113</t>
  </si>
  <si>
    <t>Montáž ostatních truhlářských konstrukcí parapetních desek dřevěných nebo plastových šířky do 300 mm, délky přes 1600 do 2600 mm</t>
  </si>
  <si>
    <t>1690059</t>
  </si>
  <si>
    <t>https://podminky.urs.cz/item/CS_URS_2022_01/766694113</t>
  </si>
  <si>
    <t>2+3+1</t>
  </si>
  <si>
    <t>-2064986706</t>
  </si>
  <si>
    <t>2,3*2+1,65*3+1,74*1</t>
  </si>
  <si>
    <t>-795172404</t>
  </si>
  <si>
    <t>129299150</t>
  </si>
  <si>
    <t>109534189</t>
  </si>
  <si>
    <t>666063063</t>
  </si>
  <si>
    <t xml:space="preserve">45"vyložníků, dřžáků apod. </t>
  </si>
  <si>
    <t>-1897117690</t>
  </si>
  <si>
    <t>(0,45*0,65)*2"dvířka na fasádě</t>
  </si>
  <si>
    <t>1594432519</t>
  </si>
  <si>
    <t>783343101</t>
  </si>
  <si>
    <t>Základní impregnační nátěr zámečnických konstrukcí aktivátorem rzi na zkorodovaný povrch jednonásobný polyuretanový</t>
  </si>
  <si>
    <t>1609738033</t>
  </si>
  <si>
    <t>https://podminky.urs.cz/item/CS_URS_2022_01/783343101</t>
  </si>
  <si>
    <t>663815620</t>
  </si>
  <si>
    <t>408282456</t>
  </si>
  <si>
    <t>-2017980990</t>
  </si>
  <si>
    <t>0,585*2 'Přepočtené koeficientem množství</t>
  </si>
  <si>
    <t>043002000</t>
  </si>
  <si>
    <t>Zkoušky a ostatní měření - kotevní zkouška a zkouška přídržnosti</t>
  </si>
  <si>
    <t>-1579660648</t>
  </si>
  <si>
    <t>https://podminky.urs.cz/item/CS_URS_2022_01/043002000</t>
  </si>
  <si>
    <t>SO 02.2 - Technika prostředí stavby</t>
  </si>
  <si>
    <t>SO 02.2.b - Silnoproudá instalace a hromosvod</t>
  </si>
  <si>
    <t>748121142</t>
  </si>
  <si>
    <t>Montáž svítidlo zářivkové bytové stropní do dvou zdrojů</t>
  </si>
  <si>
    <t>34814435R1</t>
  </si>
  <si>
    <t>A - Přisazené svitidlo s PC krytem, LED diam. 75,IP40,1x27 / 1x26W</t>
  </si>
  <si>
    <t>P</t>
  </si>
  <si>
    <t>Poznámka k položce:_x000d_
Min. energetická třída A+</t>
  </si>
  <si>
    <t>34814435R1.1</t>
  </si>
  <si>
    <t xml:space="preserve">A/N Přisazené svitidlo s PC krytem, LED diam. 75,IP40,1x27 / 1x26W  s invertorem</t>
  </si>
  <si>
    <t>34814435R2</t>
  </si>
  <si>
    <t>B - Přisazené svitidlo s PC krytem, LED diam. 75,IP40,1x56W</t>
  </si>
  <si>
    <t>34814435R2.1</t>
  </si>
  <si>
    <t>B/IR - Přisazené svitidlo s PC krytem, LED diam. 75,IP40,1x56W s IR čidlem</t>
  </si>
  <si>
    <t>34814435R3</t>
  </si>
  <si>
    <t>C -LED průmyslové s krytem,IP65,1x32W</t>
  </si>
  <si>
    <t>34814435R4</t>
  </si>
  <si>
    <t>D -Pásek LED RGB 14,4W/m v AL systémové liště 45° d=3m</t>
  </si>
  <si>
    <t>34814435R5</t>
  </si>
  <si>
    <t>F/IR - Svítidlo LED max 60W / IP44 s IR čidlem</t>
  </si>
  <si>
    <t>34814435R6</t>
  </si>
  <si>
    <t xml:space="preserve">G - LED panel,  1196x596 mm - driver 1400 mA,IP40,1x72W</t>
  </si>
  <si>
    <t>34814435R7</t>
  </si>
  <si>
    <t>H - Přisazené zářivkové svitidlo, 4x18W</t>
  </si>
  <si>
    <t>170</t>
  </si>
  <si>
    <t>34814435R8</t>
  </si>
  <si>
    <t>I - Přisazené svitidlo LED s PC krytem, LED diam. 480mm ,IP40,1x35W</t>
  </si>
  <si>
    <t>172</t>
  </si>
  <si>
    <t>34814435R9</t>
  </si>
  <si>
    <t>I/IR - Přisazené svitidlo LED s PC krytem, LED diam. 480mm ,IP40,1x35W s IR čidlem</t>
  </si>
  <si>
    <t>174</t>
  </si>
  <si>
    <t>34814435R10</t>
  </si>
  <si>
    <t>I/IR/N - Přisazené svitidlo LED s PC krytem, LED diam. 480mm ,IP40,1x35W s IR čidlem a invertorem</t>
  </si>
  <si>
    <t>176</t>
  </si>
  <si>
    <t>748992300</t>
  </si>
  <si>
    <t>Měření intenzity osvětlení</t>
  </si>
  <si>
    <t>184</t>
  </si>
  <si>
    <t>SO 02.2.d - Zařízení pro vytápění</t>
  </si>
  <si>
    <t xml:space="preserve">    730-0 - Demontáže</t>
  </si>
  <si>
    <t xml:space="preserve">    730-1 - Potrubí měděné vč. tvarovek, redukcí, návarků, šroubení a kotvení potrubí</t>
  </si>
  <si>
    <t xml:space="preserve">    730-2 - Izolace na potrubí</t>
  </si>
  <si>
    <t xml:space="preserve">    730-3 - Otopná tělesa vč. kotvících konzol, připojovacích armatur a odvzušňovacích venilů</t>
  </si>
  <si>
    <t xml:space="preserve">    730-4 - Stavební práce</t>
  </si>
  <si>
    <t xml:space="preserve">    730-5 - Ostatní</t>
  </si>
  <si>
    <t>730-0</t>
  </si>
  <si>
    <t>Demontáže</t>
  </si>
  <si>
    <t>733-SD-D-1</t>
  </si>
  <si>
    <t>Demontáž stávajícího ocelového potrubí do DN 50 včetně armatur a ekologické likvidace odpadu s odvozem na recyklační skládku</t>
  </si>
  <si>
    <t>733-SD-D-2</t>
  </si>
  <si>
    <t>Stávající otopné těleso vč. armatur a připojovacího potrubí včetně likvidace odpadů s odvozem na recyklační skládku</t>
  </si>
  <si>
    <t>730-1</t>
  </si>
  <si>
    <t>Potrubí měděné vč. tvarovek, redukcí, návarků, šroubení a kotvení potrubí</t>
  </si>
  <si>
    <t>733-SD-PC-1.1</t>
  </si>
  <si>
    <t>Potrubí měděné polotvrdé spojované měkkým pájením, vč. tvarovek, redukcí, návarků a kotvení potrubí Cu 15,0x1,0 mm</t>
  </si>
  <si>
    <t>733-SD-PC-2.1</t>
  </si>
  <si>
    <t>Potrubí měděné polotvrdé spojované měkkým pájením, vč. tvarovek, redukcí, návarků a kotvení potrubí Cu 18,0x1,0 mm</t>
  </si>
  <si>
    <t>733-SD-PC-3</t>
  </si>
  <si>
    <t>Potrubí měděné polotvrdé spojované měkkým pájením, vč. tvarovek, redukcí, návarků a kotvení potrubí Cu 22,0x1,0 mm</t>
  </si>
  <si>
    <t>733-SD-PC-4</t>
  </si>
  <si>
    <t>Potrubí měděné polotvrdé spojované měkkým pájením, vč. tvarovek, redukcí, návarků a kotvení potrubí Cu 28,0x1,5 mm</t>
  </si>
  <si>
    <t>730-2</t>
  </si>
  <si>
    <t>Izolace na potrubí</t>
  </si>
  <si>
    <t>713-SD-PC-1</t>
  </si>
  <si>
    <t>Izolace termoizolační trubicí z pěnového polyetylenu, laminovaná zesílenou hliníkovou fólií, ?=0,038 W/mK Izolace tl. 20 mm + polep AL fólií na potrubí 15,0x1,0 mm</t>
  </si>
  <si>
    <t>713-SD-PC-2</t>
  </si>
  <si>
    <t>Izolace termoizolační trubicí z pěnového polyetylenu, laminovaná zesílenou hliníkovou fólií, ?=0,038 W/mK Izolace tl. 25 mm + polep AL fólií na potrubí 18,0x1,0 mm</t>
  </si>
  <si>
    <t>713-SD-PC-3</t>
  </si>
  <si>
    <t>Izolace termoizolační trubicí z pěnového polyetylenu, laminovaná zesílenou hliníkovou fólií, ?=0,038 W/mK Izolace tl. 25 mm + polep AL fólií na potrubí DN 22,0x1,0 mm</t>
  </si>
  <si>
    <t>713-SD-PC-4</t>
  </si>
  <si>
    <t>Izolace termoizolační trubicí z pěnového polyetylenu, laminovaná zesílenou hliníkovou fólií, ?=0,038 W/mK Izolace tl. 25 mm + polep AL fólií na potrubí DN 28,0x1,5 mm</t>
  </si>
  <si>
    <t>730-3</t>
  </si>
  <si>
    <t>Otopná tělesa vč. kotvících konzol, připojovacích armatur a odvzušňovacích venilů</t>
  </si>
  <si>
    <t>735-SD-PC-1</t>
  </si>
  <si>
    <t>Energeticky úsporné deskové otopné těleso s funkcí řízeného zatékání a s univerzálním spodním připojením na otopnou soustavu s nuceným oběhem, včetně upevňovací sady (konzoly, vruty a hmoždinky) 515W ( bílá RAL 9010 )</t>
  </si>
  <si>
    <t>735-SD-PC-2</t>
  </si>
  <si>
    <t>Energeticky úsporné deskové otopné těleso s funkcí řízeného zatékání a s univerzálním spodním připojením na otopnou soustavu s nuceným oběhem, včetně upevňovací sady (konzoly, vruty a hmoždinky) 672W ( bílá RAL 9010 )</t>
  </si>
  <si>
    <t>735-SD-PC-3</t>
  </si>
  <si>
    <t>Energeticky úsporné deskové otopné těleso s funkcí řízeného zatékání a s univerzálním spodním připojením na otopnou soustavu s nuceným oběhem, včetně upevňovací sady (konzoly, vruty a hmoždinky) 1007W ( bílá RAL 9010 )</t>
  </si>
  <si>
    <t>735-SD-PC-4</t>
  </si>
  <si>
    <t>Energeticky úsporné deskové otopné těleso s funkcí řízeného zatékání a s univerzálním spodním připojením na otopnou soustavu s nuceným oběhem, včetně upevňovací sady (konzoly, vruty a hmoždinky) 1650W ( bílá RAL 9010 )</t>
  </si>
  <si>
    <t>734-SD-PC-1</t>
  </si>
  <si>
    <t>Příslušenství otopných těles - Sada navrtávacích konzol 15/120 (6 ks), včetně vrutů a hmoždinek</t>
  </si>
  <si>
    <t>734-SD-PC-2</t>
  </si>
  <si>
    <t>Připojovací armatura niklovaná rohová, pro tělesa s integrovanými ventily, pro dvoutrubkovou otopnou soustavu, dvě regulační šroubení s možností vypouštění, nastavitelný BY-PASS, včetně připojovacího adaptéru pro Cu trubky, vypouštěcího a napouštěcího adaptéru, příslušných šroubení a redukcí.</t>
  </si>
  <si>
    <t>734-SD-PC-3</t>
  </si>
  <si>
    <t>Termostatická hlavice s vestavěným kapalinou plněným čidlem, pro tělesa s integrovaným termostatickým ventilem se závitem M 30x1,5, rozsah nastavení 6 °C až 28 °C, stupnice nastavení 1 až 5, zabezpečení proti nadměrnému zdvihu, ochrana proti zamrznutí 6 °C, maximální teplota čidla 50 °C.</t>
  </si>
  <si>
    <t>734-SD-PC-4</t>
  </si>
  <si>
    <t>Odvzdušňovací radiátorový ventil niklovaný DN 15 (1/2"), ruční ovládání klíčkem, vč. ovládacího klíčku.</t>
  </si>
  <si>
    <t>734-SD-PC-5</t>
  </si>
  <si>
    <t>Vyregulování ventilů s termost ovládáním</t>
  </si>
  <si>
    <t>734-SD-PC-6</t>
  </si>
  <si>
    <t>Vypouštěcí nástavec k radiátorům</t>
  </si>
  <si>
    <t>730-4</t>
  </si>
  <si>
    <t>Stavební práce</t>
  </si>
  <si>
    <t>970-SD-PC-1</t>
  </si>
  <si>
    <t>Bourání drážky ve zdivu 150x100 mm pro dvojci potrubí DN 15, včetně transportu suti a uložení na skládku + oprava, začištění omítky, utěsnění prostupu a malba</t>
  </si>
  <si>
    <t>970-SD-PC-2</t>
  </si>
  <si>
    <t>Bourání drážky v podlaze 250x300 mm pro dvojci potrubí, včetně transportu suti a ulož.na skládku+oprava a začištění utěsnění otvoru</t>
  </si>
  <si>
    <t>970-SD-PC-3</t>
  </si>
  <si>
    <t>730-5</t>
  </si>
  <si>
    <t>Ostatní</t>
  </si>
  <si>
    <t>730-SD-PC-1</t>
  </si>
  <si>
    <t>Napojení na stávající potrubí</t>
  </si>
  <si>
    <t>730-SD-PC-2</t>
  </si>
  <si>
    <t>Topná zkouška celého zařízení 72 hodin</t>
  </si>
  <si>
    <t>730-SD-PC-3</t>
  </si>
  <si>
    <t>Vypuštění otopné soustavy</t>
  </si>
  <si>
    <t>730-SD-PC-4</t>
  </si>
  <si>
    <t>Vyvážení všech seřizovacích armatur</t>
  </si>
  <si>
    <t>730-SD-PC-5</t>
  </si>
  <si>
    <t>Vyregulování celého otopného systému</t>
  </si>
  <si>
    <t>730-SD-PC-6</t>
  </si>
  <si>
    <t>Napuštění otopné soustavy</t>
  </si>
  <si>
    <t>730-SD-PC-7</t>
  </si>
  <si>
    <t>Orientační štítky a znač.potrubí bar.pruhy,orient.štítky a popisky vč.mtž</t>
  </si>
  <si>
    <t>730-SD-PC-9</t>
  </si>
  <si>
    <t>Proplach soustavy</t>
  </si>
  <si>
    <t>730-SD-PC-10</t>
  </si>
  <si>
    <t>Doprava</t>
  </si>
  <si>
    <t>730-SD-PC-12</t>
  </si>
  <si>
    <t>730-SD-PC-15</t>
  </si>
  <si>
    <t>Sběrač, rozdělovač, stoupačky - 4 okruhy + přívod/vývod</t>
  </si>
  <si>
    <t>730-SD-PC-17</t>
  </si>
  <si>
    <t>Koordinace</t>
  </si>
  <si>
    <t>SO 02 VRN - Vedlejší a ostatní náklady stavby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</si>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</sst>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1DEB1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5" borderId="23" xfId="0" applyFont="1" applyFill="1" applyBorder="1" applyAlignment="1" applyProtection="1">
      <alignment horizontal="center" vertical="center"/>
    </xf>
    <xf numFmtId="0" fontId="38" fillId="5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38" fillId="6" borderId="23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8211" TargetMode="External" /><Relationship Id="rId2" Type="http://schemas.openxmlformats.org/officeDocument/2006/relationships/hyperlink" Target="https://podminky.urs.cz/item/CS_URS_2022_01/310239211" TargetMode="External" /><Relationship Id="rId3" Type="http://schemas.openxmlformats.org/officeDocument/2006/relationships/hyperlink" Target="https://podminky.urs.cz/item/CS_URS_2022_01/317168053" TargetMode="External" /><Relationship Id="rId4" Type="http://schemas.openxmlformats.org/officeDocument/2006/relationships/hyperlink" Target="https://podminky.urs.cz/item/CS_URS_2022_01/317234410" TargetMode="External" /><Relationship Id="rId5" Type="http://schemas.openxmlformats.org/officeDocument/2006/relationships/hyperlink" Target="https://podminky.urs.cz/item/CS_URS_2022_01/317944321" TargetMode="External" /><Relationship Id="rId6" Type="http://schemas.openxmlformats.org/officeDocument/2006/relationships/hyperlink" Target="https://podminky.urs.cz/item/CS_URS_2022_01/317944323" TargetMode="External" /><Relationship Id="rId7" Type="http://schemas.openxmlformats.org/officeDocument/2006/relationships/hyperlink" Target="https://podminky.urs.cz/item/CS_URS_2022_01/317944325" TargetMode="External" /><Relationship Id="rId8" Type="http://schemas.openxmlformats.org/officeDocument/2006/relationships/hyperlink" Target="https://podminky.urs.cz/item/CS_URS_2022_01/342244221" TargetMode="External" /><Relationship Id="rId9" Type="http://schemas.openxmlformats.org/officeDocument/2006/relationships/hyperlink" Target="https://podminky.urs.cz/item/CS_URS_2022_01/346244381" TargetMode="External" /><Relationship Id="rId10" Type="http://schemas.openxmlformats.org/officeDocument/2006/relationships/hyperlink" Target="https://podminky.urs.cz/item/CS_URS_2022_01/346244382" TargetMode="External" /><Relationship Id="rId11" Type="http://schemas.openxmlformats.org/officeDocument/2006/relationships/hyperlink" Target="https://podminky.urs.cz/item/CS_URS_2022_01/413232211" TargetMode="External" /><Relationship Id="rId12" Type="http://schemas.openxmlformats.org/officeDocument/2006/relationships/hyperlink" Target="https://podminky.urs.cz/item/CS_URS_2022_01/413232221" TargetMode="External" /><Relationship Id="rId13" Type="http://schemas.openxmlformats.org/officeDocument/2006/relationships/hyperlink" Target="https://podminky.urs.cz/item/CS_URS_2022_01/611311131" TargetMode="External" /><Relationship Id="rId14" Type="http://schemas.openxmlformats.org/officeDocument/2006/relationships/hyperlink" Target="https://podminky.urs.cz/item/CS_URS_2022_01/611325418" TargetMode="External" /><Relationship Id="rId15" Type="http://schemas.openxmlformats.org/officeDocument/2006/relationships/hyperlink" Target="https://podminky.urs.cz/item/CS_URS_2022_01/611325453" TargetMode="External" /><Relationship Id="rId16" Type="http://schemas.openxmlformats.org/officeDocument/2006/relationships/hyperlink" Target="https://podminky.urs.cz/item/CS_URS_2022_01/612131102" TargetMode="External" /><Relationship Id="rId17" Type="http://schemas.openxmlformats.org/officeDocument/2006/relationships/hyperlink" Target="https://podminky.urs.cz/item/CS_URS_2022_01/612311131" TargetMode="External" /><Relationship Id="rId18" Type="http://schemas.openxmlformats.org/officeDocument/2006/relationships/hyperlink" Target="https://podminky.urs.cz/item/CS_URS_2022_01/612321121" TargetMode="External" /><Relationship Id="rId19" Type="http://schemas.openxmlformats.org/officeDocument/2006/relationships/hyperlink" Target="https://podminky.urs.cz/item/CS_URS_2022_01/612321191" TargetMode="External" /><Relationship Id="rId20" Type="http://schemas.openxmlformats.org/officeDocument/2006/relationships/hyperlink" Target="https://podminky.urs.cz/item/CS_URS_2022_01/642942611" TargetMode="External" /><Relationship Id="rId21" Type="http://schemas.openxmlformats.org/officeDocument/2006/relationships/hyperlink" Target="https://podminky.urs.cz/item/CS_URS_2022_01/642945111" TargetMode="External" /><Relationship Id="rId22" Type="http://schemas.openxmlformats.org/officeDocument/2006/relationships/hyperlink" Target="https://podminky.urs.cz/item/CS_URS_2022_01/967021112" TargetMode="External" /><Relationship Id="rId23" Type="http://schemas.openxmlformats.org/officeDocument/2006/relationships/hyperlink" Target="https://podminky.urs.cz/item/CS_URS_2022_01/968062455" TargetMode="External" /><Relationship Id="rId24" Type="http://schemas.openxmlformats.org/officeDocument/2006/relationships/hyperlink" Target="https://podminky.urs.cz/item/CS_URS_2022_01/968062456" TargetMode="External" /><Relationship Id="rId25" Type="http://schemas.openxmlformats.org/officeDocument/2006/relationships/hyperlink" Target="https://podminky.urs.cz/item/CS_URS_2022_01/971024561" TargetMode="External" /><Relationship Id="rId26" Type="http://schemas.openxmlformats.org/officeDocument/2006/relationships/hyperlink" Target="https://podminky.urs.cz/item/CS_URS_2022_01/971024651" TargetMode="External" /><Relationship Id="rId27" Type="http://schemas.openxmlformats.org/officeDocument/2006/relationships/hyperlink" Target="https://podminky.urs.cz/item/CS_URS_2022_01/971033521" TargetMode="External" /><Relationship Id="rId28" Type="http://schemas.openxmlformats.org/officeDocument/2006/relationships/hyperlink" Target="https://podminky.urs.cz/item/CS_URS_2022_01/976085411" TargetMode="External" /><Relationship Id="rId29" Type="http://schemas.openxmlformats.org/officeDocument/2006/relationships/hyperlink" Target="https://podminky.urs.cz/item/CS_URS_2022_01/978011161" TargetMode="External" /><Relationship Id="rId30" Type="http://schemas.openxmlformats.org/officeDocument/2006/relationships/hyperlink" Target="https://podminky.urs.cz/item/CS_URS_2022_01/997013211" TargetMode="External" /><Relationship Id="rId31" Type="http://schemas.openxmlformats.org/officeDocument/2006/relationships/hyperlink" Target="https://podminky.urs.cz/item/CS_URS_2022_01/99701350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631" TargetMode="External" /><Relationship Id="rId34" Type="http://schemas.openxmlformats.org/officeDocument/2006/relationships/hyperlink" Target="https://podminky.urs.cz/item/CS_URS_2022_01/997013871" TargetMode="External" /><Relationship Id="rId35" Type="http://schemas.openxmlformats.org/officeDocument/2006/relationships/hyperlink" Target="https://podminky.urs.cz/item/CS_URS_2022_01/998018001" TargetMode="External" /><Relationship Id="rId36" Type="http://schemas.openxmlformats.org/officeDocument/2006/relationships/hyperlink" Target="https://podminky.urs.cz/item/CS_URS_2022_01/766311111" TargetMode="External" /><Relationship Id="rId37" Type="http://schemas.openxmlformats.org/officeDocument/2006/relationships/hyperlink" Target="https://podminky.urs.cz/item/CS_URS_2022_01/766660002" TargetMode="External" /><Relationship Id="rId38" Type="http://schemas.openxmlformats.org/officeDocument/2006/relationships/hyperlink" Target="https://podminky.urs.cz/item/CS_URS_2022_01/766660022" TargetMode="External" /><Relationship Id="rId39" Type="http://schemas.openxmlformats.org/officeDocument/2006/relationships/hyperlink" Target="https://podminky.urs.cz/item/CS_URS_2022_01/998766101" TargetMode="External" /><Relationship Id="rId40" Type="http://schemas.openxmlformats.org/officeDocument/2006/relationships/hyperlink" Target="https://podminky.urs.cz/item/CS_URS_2022_01/998766181" TargetMode="External" /><Relationship Id="rId41" Type="http://schemas.openxmlformats.org/officeDocument/2006/relationships/hyperlink" Target="https://podminky.urs.cz/item/CS_URS_2022_01/767662120" TargetMode="External" /><Relationship Id="rId42" Type="http://schemas.openxmlformats.org/officeDocument/2006/relationships/hyperlink" Target="https://podminky.urs.cz/item/CS_URS_2022_01/998767101" TargetMode="External" /><Relationship Id="rId43" Type="http://schemas.openxmlformats.org/officeDocument/2006/relationships/hyperlink" Target="https://podminky.urs.cz/item/CS_URS_2022_01/998767181" TargetMode="External" /><Relationship Id="rId44" Type="http://schemas.openxmlformats.org/officeDocument/2006/relationships/hyperlink" Target="https://podminky.urs.cz/item/CS_URS_2022_01/771111011" TargetMode="External" /><Relationship Id="rId45" Type="http://schemas.openxmlformats.org/officeDocument/2006/relationships/hyperlink" Target="https://podminky.urs.cz/item/CS_URS_2022_01/771111012" TargetMode="External" /><Relationship Id="rId46" Type="http://schemas.openxmlformats.org/officeDocument/2006/relationships/hyperlink" Target="https://podminky.urs.cz/item/CS_URS_2022_01/771121011" TargetMode="External" /><Relationship Id="rId47" Type="http://schemas.openxmlformats.org/officeDocument/2006/relationships/hyperlink" Target="https://podminky.urs.cz/item/CS_URS_2022_01/771274123" TargetMode="External" /><Relationship Id="rId48" Type="http://schemas.openxmlformats.org/officeDocument/2006/relationships/hyperlink" Target="https://podminky.urs.cz/item/CS_URS_2022_01/771274242" TargetMode="External" /><Relationship Id="rId49" Type="http://schemas.openxmlformats.org/officeDocument/2006/relationships/hyperlink" Target="https://podminky.urs.cz/item/CS_URS_2022_01/771474113" TargetMode="External" /><Relationship Id="rId50" Type="http://schemas.openxmlformats.org/officeDocument/2006/relationships/hyperlink" Target="https://podminky.urs.cz/item/CS_URS_2022_01/771474133" TargetMode="External" /><Relationship Id="rId51" Type="http://schemas.openxmlformats.org/officeDocument/2006/relationships/hyperlink" Target="https://podminky.urs.cz/item/CS_URS_2022_01/771574266" TargetMode="External" /><Relationship Id="rId52" Type="http://schemas.openxmlformats.org/officeDocument/2006/relationships/hyperlink" Target="https://podminky.urs.cz/item/CS_URS_2022_01/771577114" TargetMode="External" /><Relationship Id="rId53" Type="http://schemas.openxmlformats.org/officeDocument/2006/relationships/hyperlink" Target="https://podminky.urs.cz/item/CS_URS_2022_01/771577115" TargetMode="External" /><Relationship Id="rId54" Type="http://schemas.openxmlformats.org/officeDocument/2006/relationships/hyperlink" Target="https://podminky.urs.cz/item/CS_URS_2022_01/771161022" TargetMode="External" /><Relationship Id="rId55" Type="http://schemas.openxmlformats.org/officeDocument/2006/relationships/hyperlink" Target="https://podminky.urs.cz/item/CS_URS_2022_01/998771101" TargetMode="External" /><Relationship Id="rId56" Type="http://schemas.openxmlformats.org/officeDocument/2006/relationships/hyperlink" Target="https://podminky.urs.cz/item/CS_URS_2022_01/998771181" TargetMode="External" /><Relationship Id="rId57" Type="http://schemas.openxmlformats.org/officeDocument/2006/relationships/hyperlink" Target="https://podminky.urs.cz/item/CS_URS_2022_01/781111011" TargetMode="External" /><Relationship Id="rId58" Type="http://schemas.openxmlformats.org/officeDocument/2006/relationships/hyperlink" Target="https://podminky.urs.cz/item/CS_URS_2022_01/781121011" TargetMode="External" /><Relationship Id="rId59" Type="http://schemas.openxmlformats.org/officeDocument/2006/relationships/hyperlink" Target="https://podminky.urs.cz/item/CS_URS_2022_01/781474114" TargetMode="External" /><Relationship Id="rId60" Type="http://schemas.openxmlformats.org/officeDocument/2006/relationships/hyperlink" Target="https://podminky.urs.cz/item/CS_URS_2022_01/781479191" TargetMode="External" /><Relationship Id="rId61" Type="http://schemas.openxmlformats.org/officeDocument/2006/relationships/hyperlink" Target="https://podminky.urs.cz/item/CS_URS_2022_01/781494511" TargetMode="External" /><Relationship Id="rId62" Type="http://schemas.openxmlformats.org/officeDocument/2006/relationships/hyperlink" Target="https://podminky.urs.cz/item/CS_URS_2022_01/998781101" TargetMode="External" /><Relationship Id="rId63" Type="http://schemas.openxmlformats.org/officeDocument/2006/relationships/hyperlink" Target="https://podminky.urs.cz/item/CS_URS_2022_01/998781181" TargetMode="External" /><Relationship Id="rId64" Type="http://schemas.openxmlformats.org/officeDocument/2006/relationships/hyperlink" Target="https://podminky.urs.cz/item/CS_URS_2022_01/783301303" TargetMode="External" /><Relationship Id="rId65" Type="http://schemas.openxmlformats.org/officeDocument/2006/relationships/hyperlink" Target="https://podminky.urs.cz/item/CS_URS_2022_01/783301313" TargetMode="External" /><Relationship Id="rId66" Type="http://schemas.openxmlformats.org/officeDocument/2006/relationships/hyperlink" Target="https://podminky.urs.cz/item/CS_URS_2022_01/783344101" TargetMode="External" /><Relationship Id="rId67" Type="http://schemas.openxmlformats.org/officeDocument/2006/relationships/hyperlink" Target="https://podminky.urs.cz/item/CS_URS_2022_01/783344201" TargetMode="External" /><Relationship Id="rId68" Type="http://schemas.openxmlformats.org/officeDocument/2006/relationships/hyperlink" Target="https://podminky.urs.cz/item/CS_URS_2022_01/783347101" TargetMode="External" /><Relationship Id="rId69" Type="http://schemas.openxmlformats.org/officeDocument/2006/relationships/hyperlink" Target="https://podminky.urs.cz/item/CS_URS_2022_01/784121001" TargetMode="External" /><Relationship Id="rId70" Type="http://schemas.openxmlformats.org/officeDocument/2006/relationships/hyperlink" Target="https://podminky.urs.cz/item/CS_URS_2022_01/784121011" TargetMode="External" /><Relationship Id="rId71" Type="http://schemas.openxmlformats.org/officeDocument/2006/relationships/hyperlink" Target="https://podminky.urs.cz/item/CS_URS_2022_01/784181121" TargetMode="External" /><Relationship Id="rId72" Type="http://schemas.openxmlformats.org/officeDocument/2006/relationships/hyperlink" Target="https://podminky.urs.cz/item/CS_URS_2022_01/784221101" TargetMode="External" /><Relationship Id="rId73" Type="http://schemas.openxmlformats.org/officeDocument/2006/relationships/hyperlink" Target="https://podminky.urs.cz/item/CS_URS_2022_01/784221155" TargetMode="External" /><Relationship Id="rId7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8211" TargetMode="External" /><Relationship Id="rId2" Type="http://schemas.openxmlformats.org/officeDocument/2006/relationships/hyperlink" Target="https://podminky.urs.cz/item/CS_URS_2022_01/310239211" TargetMode="External" /><Relationship Id="rId3" Type="http://schemas.openxmlformats.org/officeDocument/2006/relationships/hyperlink" Target="https://podminky.urs.cz/item/CS_URS_2022_01/317168013" TargetMode="External" /><Relationship Id="rId4" Type="http://schemas.openxmlformats.org/officeDocument/2006/relationships/hyperlink" Target="https://podminky.urs.cz/item/CS_URS_2022_01/317168012" TargetMode="External" /><Relationship Id="rId5" Type="http://schemas.openxmlformats.org/officeDocument/2006/relationships/hyperlink" Target="https://podminky.urs.cz/item/CS_URS_2022_01/317234410" TargetMode="External" /><Relationship Id="rId6" Type="http://schemas.openxmlformats.org/officeDocument/2006/relationships/hyperlink" Target="https://podminky.urs.cz/item/CS_URS_2022_01/317944321" TargetMode="External" /><Relationship Id="rId7" Type="http://schemas.openxmlformats.org/officeDocument/2006/relationships/hyperlink" Target="https://podminky.urs.cz/item/CS_URS_2022_01/317944323" TargetMode="External" /><Relationship Id="rId8" Type="http://schemas.openxmlformats.org/officeDocument/2006/relationships/hyperlink" Target="https://podminky.urs.cz/item/CS_URS_2022_01/317944325" TargetMode="External" /><Relationship Id="rId9" Type="http://schemas.openxmlformats.org/officeDocument/2006/relationships/hyperlink" Target="https://podminky.urs.cz/item/CS_URS_2022_01/342244211" TargetMode="External" /><Relationship Id="rId10" Type="http://schemas.openxmlformats.org/officeDocument/2006/relationships/hyperlink" Target="https://podminky.urs.cz/item/CS_URS_2022_01/342291121" TargetMode="External" /><Relationship Id="rId11" Type="http://schemas.openxmlformats.org/officeDocument/2006/relationships/hyperlink" Target="https://podminky.urs.cz/item/CS_URS_2022_01/346244381" TargetMode="External" /><Relationship Id="rId12" Type="http://schemas.openxmlformats.org/officeDocument/2006/relationships/hyperlink" Target="https://podminky.urs.cz/item/CS_URS_2022_01/346244382" TargetMode="External" /><Relationship Id="rId13" Type="http://schemas.openxmlformats.org/officeDocument/2006/relationships/hyperlink" Target="https://podminky.urs.cz/item/CS_URS_2022_01/413232211" TargetMode="External" /><Relationship Id="rId14" Type="http://schemas.openxmlformats.org/officeDocument/2006/relationships/hyperlink" Target="https://podminky.urs.cz/item/CS_URS_2022_01/413232221" TargetMode="External" /><Relationship Id="rId15" Type="http://schemas.openxmlformats.org/officeDocument/2006/relationships/hyperlink" Target="https://podminky.urs.cz/item/CS_URS_2022_01/611311131" TargetMode="External" /><Relationship Id="rId16" Type="http://schemas.openxmlformats.org/officeDocument/2006/relationships/hyperlink" Target="https://podminky.urs.cz/item/CS_URS_2022_01/611325413" TargetMode="External" /><Relationship Id="rId17" Type="http://schemas.openxmlformats.org/officeDocument/2006/relationships/hyperlink" Target="https://podminky.urs.cz/item/CS_URS_2022_01/611325453" TargetMode="External" /><Relationship Id="rId18" Type="http://schemas.openxmlformats.org/officeDocument/2006/relationships/hyperlink" Target="https://podminky.urs.cz/item/CS_URS_2022_01/612131102" TargetMode="External" /><Relationship Id="rId19" Type="http://schemas.openxmlformats.org/officeDocument/2006/relationships/hyperlink" Target="https://podminky.urs.cz/item/CS_URS_2022_01/612135101" TargetMode="External" /><Relationship Id="rId20" Type="http://schemas.openxmlformats.org/officeDocument/2006/relationships/hyperlink" Target="https://podminky.urs.cz/item/CS_URS_2022_01/612311131" TargetMode="External" /><Relationship Id="rId21" Type="http://schemas.openxmlformats.org/officeDocument/2006/relationships/hyperlink" Target="https://podminky.urs.cz/item/CS_URS_2022_01/612315121" TargetMode="External" /><Relationship Id="rId22" Type="http://schemas.openxmlformats.org/officeDocument/2006/relationships/hyperlink" Target="https://podminky.urs.cz/item/CS_URS_2022_01/612321121" TargetMode="External" /><Relationship Id="rId23" Type="http://schemas.openxmlformats.org/officeDocument/2006/relationships/hyperlink" Target="https://podminky.urs.cz/item/CS_URS_2022_01/612321191" TargetMode="External" /><Relationship Id="rId24" Type="http://schemas.openxmlformats.org/officeDocument/2006/relationships/hyperlink" Target="https://podminky.urs.cz/item/CS_URS_2022_01/612325413" TargetMode="External" /><Relationship Id="rId25" Type="http://schemas.openxmlformats.org/officeDocument/2006/relationships/hyperlink" Target="https://podminky.urs.cz/item/CS_URS_2022_01/612325453" TargetMode="External" /><Relationship Id="rId26" Type="http://schemas.openxmlformats.org/officeDocument/2006/relationships/hyperlink" Target="https://podminky.urs.cz/item/CS_URS_2022_01/619991001" TargetMode="External" /><Relationship Id="rId27" Type="http://schemas.openxmlformats.org/officeDocument/2006/relationships/hyperlink" Target="https://podminky.urs.cz/item/CS_URS_2022_01/619991011" TargetMode="External" /><Relationship Id="rId28" Type="http://schemas.openxmlformats.org/officeDocument/2006/relationships/hyperlink" Target="https://podminky.urs.cz/item/CS_URS_2022_01/642942611" TargetMode="External" /><Relationship Id="rId29" Type="http://schemas.openxmlformats.org/officeDocument/2006/relationships/hyperlink" Target="https://podminky.urs.cz/item/CS_URS_2022_01/642945111" TargetMode="External" /><Relationship Id="rId30" Type="http://schemas.openxmlformats.org/officeDocument/2006/relationships/hyperlink" Target="https://podminky.urs.cz/item/CS_URS_2022_01/949101111" TargetMode="External" /><Relationship Id="rId31" Type="http://schemas.openxmlformats.org/officeDocument/2006/relationships/hyperlink" Target="https://podminky.urs.cz/item/CS_URS_2022_01/952901111" TargetMode="External" /><Relationship Id="rId32" Type="http://schemas.openxmlformats.org/officeDocument/2006/relationships/hyperlink" Target="https://podminky.urs.cz/item/CS_URS_2022_01/967031132" TargetMode="External" /><Relationship Id="rId33" Type="http://schemas.openxmlformats.org/officeDocument/2006/relationships/hyperlink" Target="https://podminky.urs.cz/item/CS_URS_2022_01/968062455" TargetMode="External" /><Relationship Id="rId34" Type="http://schemas.openxmlformats.org/officeDocument/2006/relationships/hyperlink" Target="https://podminky.urs.cz/item/CS_URS_2022_01/968062456" TargetMode="External" /><Relationship Id="rId35" Type="http://schemas.openxmlformats.org/officeDocument/2006/relationships/hyperlink" Target="https://podminky.urs.cz/item/CS_URS_2022_01/971033541" TargetMode="External" /><Relationship Id="rId36" Type="http://schemas.openxmlformats.org/officeDocument/2006/relationships/hyperlink" Target="https://podminky.urs.cz/item/CS_URS_2022_01/971033561" TargetMode="External" /><Relationship Id="rId37" Type="http://schemas.openxmlformats.org/officeDocument/2006/relationships/hyperlink" Target="https://podminky.urs.cz/item/CS_URS_2022_01/971033621" TargetMode="External" /><Relationship Id="rId38" Type="http://schemas.openxmlformats.org/officeDocument/2006/relationships/hyperlink" Target="https://podminky.urs.cz/item/CS_URS_2022_01/971033641" TargetMode="External" /><Relationship Id="rId39" Type="http://schemas.openxmlformats.org/officeDocument/2006/relationships/hyperlink" Target="https://podminky.urs.cz/item/CS_URS_2022_01/971033651" TargetMode="External" /><Relationship Id="rId40" Type="http://schemas.openxmlformats.org/officeDocument/2006/relationships/hyperlink" Target="https://podminky.urs.cz/item/CS_URS_2022_01/974031384" TargetMode="External" /><Relationship Id="rId41" Type="http://schemas.openxmlformats.org/officeDocument/2006/relationships/hyperlink" Target="https://podminky.urs.cz/item/CS_URS_2022_01/976081111" TargetMode="External" /><Relationship Id="rId42" Type="http://schemas.openxmlformats.org/officeDocument/2006/relationships/hyperlink" Target="https://podminky.urs.cz/item/CS_URS_2022_01/978012161" TargetMode="External" /><Relationship Id="rId43" Type="http://schemas.openxmlformats.org/officeDocument/2006/relationships/hyperlink" Target="https://podminky.urs.cz/item/CS_URS_2022_01/978013161" TargetMode="External" /><Relationship Id="rId44" Type="http://schemas.openxmlformats.org/officeDocument/2006/relationships/hyperlink" Target="https://podminky.urs.cz/item/CS_URS_2022_01/997013211" TargetMode="External" /><Relationship Id="rId45" Type="http://schemas.openxmlformats.org/officeDocument/2006/relationships/hyperlink" Target="https://podminky.urs.cz/item/CS_URS_2022_01/997013501" TargetMode="External" /><Relationship Id="rId46" Type="http://schemas.openxmlformats.org/officeDocument/2006/relationships/hyperlink" Target="https://podminky.urs.cz/item/CS_URS_2022_01/997013509" TargetMode="External" /><Relationship Id="rId47" Type="http://schemas.openxmlformats.org/officeDocument/2006/relationships/hyperlink" Target="https://podminky.urs.cz/item/CS_URS_2022_01/997013631" TargetMode="External" /><Relationship Id="rId48" Type="http://schemas.openxmlformats.org/officeDocument/2006/relationships/hyperlink" Target="https://podminky.urs.cz/item/CS_URS_2022_01/997013871" TargetMode="External" /><Relationship Id="rId49" Type="http://schemas.openxmlformats.org/officeDocument/2006/relationships/hyperlink" Target="https://podminky.urs.cz/item/CS_URS_2022_01/998018001" TargetMode="External" /><Relationship Id="rId50" Type="http://schemas.openxmlformats.org/officeDocument/2006/relationships/hyperlink" Target="https://podminky.urs.cz/item/CS_URS_2022_01/711193121" TargetMode="External" /><Relationship Id="rId51" Type="http://schemas.openxmlformats.org/officeDocument/2006/relationships/hyperlink" Target="https://podminky.urs.cz/item/CS_URS_2022_01/711193131" TargetMode="External" /><Relationship Id="rId52" Type="http://schemas.openxmlformats.org/officeDocument/2006/relationships/hyperlink" Target="https://podminky.urs.cz/item/CS_URS_2022_01/998711101" TargetMode="External" /><Relationship Id="rId53" Type="http://schemas.openxmlformats.org/officeDocument/2006/relationships/hyperlink" Target="https://podminky.urs.cz/item/CS_URS_2022_01/998711181" TargetMode="External" /><Relationship Id="rId54" Type="http://schemas.openxmlformats.org/officeDocument/2006/relationships/hyperlink" Target="https://podminky.urs.cz/item/CS_URS_2022_01/751377012" TargetMode="External" /><Relationship Id="rId55" Type="http://schemas.openxmlformats.org/officeDocument/2006/relationships/hyperlink" Target="https://podminky.urs.cz/item/CS_URS_2022_01/751526713" TargetMode="External" /><Relationship Id="rId56" Type="http://schemas.openxmlformats.org/officeDocument/2006/relationships/hyperlink" Target="https://podminky.urs.cz/item/CS_URS_2022_01/751510042" TargetMode="External" /><Relationship Id="rId57" Type="http://schemas.openxmlformats.org/officeDocument/2006/relationships/hyperlink" Target="https://podminky.urs.cz/item/CS_URS_2022_01/998751101" TargetMode="External" /><Relationship Id="rId58" Type="http://schemas.openxmlformats.org/officeDocument/2006/relationships/hyperlink" Target="https://podminky.urs.cz/item/CS_URS_2022_01/998751181" TargetMode="External" /><Relationship Id="rId59" Type="http://schemas.openxmlformats.org/officeDocument/2006/relationships/hyperlink" Target="https://podminky.urs.cz/item/CS_URS_2022_01/762841812" TargetMode="External" /><Relationship Id="rId60" Type="http://schemas.openxmlformats.org/officeDocument/2006/relationships/hyperlink" Target="https://podminky.urs.cz/item/CS_URS_2022_01/763111333" TargetMode="External" /><Relationship Id="rId61" Type="http://schemas.openxmlformats.org/officeDocument/2006/relationships/hyperlink" Target="https://podminky.urs.cz/item/CS_URS_2022_01/763111717" TargetMode="External" /><Relationship Id="rId62" Type="http://schemas.openxmlformats.org/officeDocument/2006/relationships/hyperlink" Target="https://podminky.urs.cz/item/CS_URS_2022_01/763111741" TargetMode="External" /><Relationship Id="rId63" Type="http://schemas.openxmlformats.org/officeDocument/2006/relationships/hyperlink" Target="https://podminky.urs.cz/item/CS_URS_2022_01/763111751" TargetMode="External" /><Relationship Id="rId64" Type="http://schemas.openxmlformats.org/officeDocument/2006/relationships/hyperlink" Target="https://podminky.urs.cz/item/CS_URS_2022_01/763121426" TargetMode="External" /><Relationship Id="rId65" Type="http://schemas.openxmlformats.org/officeDocument/2006/relationships/hyperlink" Target="https://podminky.urs.cz/item/CS_URS_2022_01/763121714" TargetMode="External" /><Relationship Id="rId66" Type="http://schemas.openxmlformats.org/officeDocument/2006/relationships/hyperlink" Target="https://podminky.urs.cz/item/CS_URS_2022_01/763121751" TargetMode="External" /><Relationship Id="rId67" Type="http://schemas.openxmlformats.org/officeDocument/2006/relationships/hyperlink" Target="https://podminky.urs.cz/item/CS_URS_2022_01/763131451" TargetMode="External" /><Relationship Id="rId68" Type="http://schemas.openxmlformats.org/officeDocument/2006/relationships/hyperlink" Target="https://podminky.urs.cz/item/CS_URS_2022_01/763131714" TargetMode="External" /><Relationship Id="rId69" Type="http://schemas.openxmlformats.org/officeDocument/2006/relationships/hyperlink" Target="https://podminky.urs.cz/item/CS_URS_2022_01/763131751" TargetMode="External" /><Relationship Id="rId70" Type="http://schemas.openxmlformats.org/officeDocument/2006/relationships/hyperlink" Target="https://podminky.urs.cz/item/CS_URS_2022_01/763164665" TargetMode="External" /><Relationship Id="rId71" Type="http://schemas.openxmlformats.org/officeDocument/2006/relationships/hyperlink" Target="https://podminky.urs.cz/item/CS_URS_2022_01/763181311" TargetMode="External" /><Relationship Id="rId72" Type="http://schemas.openxmlformats.org/officeDocument/2006/relationships/hyperlink" Target="https://podminky.urs.cz/item/CS_URS_2022_01/998763301" TargetMode="External" /><Relationship Id="rId73" Type="http://schemas.openxmlformats.org/officeDocument/2006/relationships/hyperlink" Target="https://podminky.urs.cz/item/CS_URS_2022_01/998763381" TargetMode="External" /><Relationship Id="rId74" Type="http://schemas.openxmlformats.org/officeDocument/2006/relationships/hyperlink" Target="https://podminky.urs.cz/item/CS_URS_2022_01/766311111" TargetMode="External" /><Relationship Id="rId75" Type="http://schemas.openxmlformats.org/officeDocument/2006/relationships/hyperlink" Target="https://podminky.urs.cz/item/CS_URS_2022_01/766660001" TargetMode="External" /><Relationship Id="rId76" Type="http://schemas.openxmlformats.org/officeDocument/2006/relationships/hyperlink" Target="https://podminky.urs.cz/item/CS_URS_2022_01/766660002" TargetMode="External" /><Relationship Id="rId77" Type="http://schemas.openxmlformats.org/officeDocument/2006/relationships/hyperlink" Target="https://podminky.urs.cz/item/CS_URS_2022_01/766660011" TargetMode="External" /><Relationship Id="rId78" Type="http://schemas.openxmlformats.org/officeDocument/2006/relationships/hyperlink" Target="https://podminky.urs.cz/item/CS_URS_2022_01/766660022" TargetMode="External" /><Relationship Id="rId79" Type="http://schemas.openxmlformats.org/officeDocument/2006/relationships/hyperlink" Target="https://podminky.urs.cz/item/CS_URS_2022_01/998766101" TargetMode="External" /><Relationship Id="rId80" Type="http://schemas.openxmlformats.org/officeDocument/2006/relationships/hyperlink" Target="https://podminky.urs.cz/item/CS_URS_2022_01/998766181" TargetMode="External" /><Relationship Id="rId81" Type="http://schemas.openxmlformats.org/officeDocument/2006/relationships/hyperlink" Target="https://podminky.urs.cz/item/CS_URS_2022_01/771111011" TargetMode="External" /><Relationship Id="rId82" Type="http://schemas.openxmlformats.org/officeDocument/2006/relationships/hyperlink" Target="https://podminky.urs.cz/item/CS_URS_2022_01/771111012" TargetMode="External" /><Relationship Id="rId83" Type="http://schemas.openxmlformats.org/officeDocument/2006/relationships/hyperlink" Target="https://podminky.urs.cz/item/CS_URS_2022_01/771121011" TargetMode="External" /><Relationship Id="rId84" Type="http://schemas.openxmlformats.org/officeDocument/2006/relationships/hyperlink" Target="https://podminky.urs.cz/item/CS_URS_2022_01/771151022" TargetMode="External" /><Relationship Id="rId85" Type="http://schemas.openxmlformats.org/officeDocument/2006/relationships/hyperlink" Target="https://podminky.urs.cz/item/CS_URS_2022_01/771274122" TargetMode="External" /><Relationship Id="rId86" Type="http://schemas.openxmlformats.org/officeDocument/2006/relationships/hyperlink" Target="https://podminky.urs.cz/item/CS_URS_2022_01/771274242" TargetMode="External" /><Relationship Id="rId87" Type="http://schemas.openxmlformats.org/officeDocument/2006/relationships/hyperlink" Target="https://podminky.urs.cz/item/CS_URS_2022_01/771471810" TargetMode="External" /><Relationship Id="rId88" Type="http://schemas.openxmlformats.org/officeDocument/2006/relationships/hyperlink" Target="https://podminky.urs.cz/item/CS_URS_2022_01/771474113" TargetMode="External" /><Relationship Id="rId89" Type="http://schemas.openxmlformats.org/officeDocument/2006/relationships/hyperlink" Target="https://podminky.urs.cz/item/CS_URS_2022_01/771474123" TargetMode="External" /><Relationship Id="rId90" Type="http://schemas.openxmlformats.org/officeDocument/2006/relationships/hyperlink" Target="https://podminky.urs.cz/item/CS_URS_2022_01/771571810" TargetMode="External" /><Relationship Id="rId91" Type="http://schemas.openxmlformats.org/officeDocument/2006/relationships/hyperlink" Target="https://podminky.urs.cz/item/CS_URS_2022_01/771574266" TargetMode="External" /><Relationship Id="rId92" Type="http://schemas.openxmlformats.org/officeDocument/2006/relationships/hyperlink" Target="https://podminky.urs.cz/item/CS_URS_2022_01/771161021" TargetMode="External" /><Relationship Id="rId93" Type="http://schemas.openxmlformats.org/officeDocument/2006/relationships/hyperlink" Target="https://podminky.urs.cz/item/CS_URS_2022_01/771161022" TargetMode="External" /><Relationship Id="rId94" Type="http://schemas.openxmlformats.org/officeDocument/2006/relationships/hyperlink" Target="https://podminky.urs.cz/item/CS_URS_2022_01/998771101" TargetMode="External" /><Relationship Id="rId95" Type="http://schemas.openxmlformats.org/officeDocument/2006/relationships/hyperlink" Target="https://podminky.urs.cz/item/CS_URS_2022_01/998771181" TargetMode="External" /><Relationship Id="rId96" Type="http://schemas.openxmlformats.org/officeDocument/2006/relationships/hyperlink" Target="https://podminky.urs.cz/item/CS_URS_2022_01/776111116" TargetMode="External" /><Relationship Id="rId97" Type="http://schemas.openxmlformats.org/officeDocument/2006/relationships/hyperlink" Target="https://podminky.urs.cz/item/CS_URS_2022_01/776111126" TargetMode="External" /><Relationship Id="rId98" Type="http://schemas.openxmlformats.org/officeDocument/2006/relationships/hyperlink" Target="https://podminky.urs.cz/item/CS_URS_2022_01/776111311" TargetMode="External" /><Relationship Id="rId99" Type="http://schemas.openxmlformats.org/officeDocument/2006/relationships/hyperlink" Target="https://podminky.urs.cz/item/CS_URS_2022_01/776111323" TargetMode="External" /><Relationship Id="rId100" Type="http://schemas.openxmlformats.org/officeDocument/2006/relationships/hyperlink" Target="https://podminky.urs.cz/item/CS_URS_2022_01/776121321" TargetMode="External" /><Relationship Id="rId101" Type="http://schemas.openxmlformats.org/officeDocument/2006/relationships/hyperlink" Target="https://podminky.urs.cz/item/CS_URS_2022_01/776121323" TargetMode="External" /><Relationship Id="rId102" Type="http://schemas.openxmlformats.org/officeDocument/2006/relationships/hyperlink" Target="https://podminky.urs.cz/item/CS_URS_2022_01/776141112" TargetMode="External" /><Relationship Id="rId103" Type="http://schemas.openxmlformats.org/officeDocument/2006/relationships/hyperlink" Target="https://podminky.urs.cz/item/CS_URS_2022_01/776141122" TargetMode="External" /><Relationship Id="rId104" Type="http://schemas.openxmlformats.org/officeDocument/2006/relationships/hyperlink" Target="https://podminky.urs.cz/item/CS_URS_2022_01/776141222" TargetMode="External" /><Relationship Id="rId105" Type="http://schemas.openxmlformats.org/officeDocument/2006/relationships/hyperlink" Target="https://podminky.urs.cz/item/CS_URS_2022_01/776144111" TargetMode="External" /><Relationship Id="rId106" Type="http://schemas.openxmlformats.org/officeDocument/2006/relationships/hyperlink" Target="https://podminky.urs.cz/item/CS_URS_2022_01/776201812" TargetMode="External" /><Relationship Id="rId107" Type="http://schemas.openxmlformats.org/officeDocument/2006/relationships/hyperlink" Target="https://podminky.urs.cz/item/CS_URS_2022_01/776221111" TargetMode="External" /><Relationship Id="rId108" Type="http://schemas.openxmlformats.org/officeDocument/2006/relationships/hyperlink" Target="https://podminky.urs.cz/item/CS_URS_2022_01/776223112" TargetMode="External" /><Relationship Id="rId109" Type="http://schemas.openxmlformats.org/officeDocument/2006/relationships/hyperlink" Target="https://podminky.urs.cz/item/CS_URS_2022_01/776321111" TargetMode="External" /><Relationship Id="rId110" Type="http://schemas.openxmlformats.org/officeDocument/2006/relationships/hyperlink" Target="https://podminky.urs.cz/item/CS_URS_2022_01/776321211" TargetMode="External" /><Relationship Id="rId111" Type="http://schemas.openxmlformats.org/officeDocument/2006/relationships/hyperlink" Target="https://podminky.urs.cz/item/CS_URS_2022_01/776410811" TargetMode="External" /><Relationship Id="rId112" Type="http://schemas.openxmlformats.org/officeDocument/2006/relationships/hyperlink" Target="https://podminky.urs.cz/item/CS_URS_2022_01/776411112" TargetMode="External" /><Relationship Id="rId113" Type="http://schemas.openxmlformats.org/officeDocument/2006/relationships/hyperlink" Target="https://podminky.urs.cz/item/CS_URS_2022_01/776431111" TargetMode="External" /><Relationship Id="rId114" Type="http://schemas.openxmlformats.org/officeDocument/2006/relationships/hyperlink" Target="https://podminky.urs.cz/item/CS_URS_2022_01/998776101" TargetMode="External" /><Relationship Id="rId115" Type="http://schemas.openxmlformats.org/officeDocument/2006/relationships/hyperlink" Target="https://podminky.urs.cz/item/CS_URS_2022_01/998776181" TargetMode="External" /><Relationship Id="rId116" Type="http://schemas.openxmlformats.org/officeDocument/2006/relationships/hyperlink" Target="https://podminky.urs.cz/item/CS_URS_2022_01/781111011" TargetMode="External" /><Relationship Id="rId117" Type="http://schemas.openxmlformats.org/officeDocument/2006/relationships/hyperlink" Target="https://podminky.urs.cz/item/CS_URS_2022_01/781121011" TargetMode="External" /><Relationship Id="rId118" Type="http://schemas.openxmlformats.org/officeDocument/2006/relationships/hyperlink" Target="https://podminky.urs.cz/item/CS_URS_2022_01/781471810" TargetMode="External" /><Relationship Id="rId119" Type="http://schemas.openxmlformats.org/officeDocument/2006/relationships/hyperlink" Target="https://podminky.urs.cz/item/CS_URS_2022_01/781474114" TargetMode="External" /><Relationship Id="rId120" Type="http://schemas.openxmlformats.org/officeDocument/2006/relationships/hyperlink" Target="https://podminky.urs.cz/item/CS_URS_2022_01/781479191" TargetMode="External" /><Relationship Id="rId121" Type="http://schemas.openxmlformats.org/officeDocument/2006/relationships/hyperlink" Target="https://podminky.urs.cz/item/CS_URS_2022_01/781494111" TargetMode="External" /><Relationship Id="rId122" Type="http://schemas.openxmlformats.org/officeDocument/2006/relationships/hyperlink" Target="https://podminky.urs.cz/item/CS_URS_2022_01/781494511" TargetMode="External" /><Relationship Id="rId123" Type="http://schemas.openxmlformats.org/officeDocument/2006/relationships/hyperlink" Target="https://podminky.urs.cz/item/CS_URS_2022_01/998781101" TargetMode="External" /><Relationship Id="rId124" Type="http://schemas.openxmlformats.org/officeDocument/2006/relationships/hyperlink" Target="https://podminky.urs.cz/item/CS_URS_2022_01/998781181" TargetMode="External" /><Relationship Id="rId125" Type="http://schemas.openxmlformats.org/officeDocument/2006/relationships/hyperlink" Target="https://podminky.urs.cz/item/CS_URS_2022_01/783201403" TargetMode="External" /><Relationship Id="rId126" Type="http://schemas.openxmlformats.org/officeDocument/2006/relationships/hyperlink" Target="https://podminky.urs.cz/item/CS_URS_2022_01/783213121" TargetMode="External" /><Relationship Id="rId127" Type="http://schemas.openxmlformats.org/officeDocument/2006/relationships/hyperlink" Target="https://podminky.urs.cz/item/CS_URS_2022_01/783214111" TargetMode="External" /><Relationship Id="rId128" Type="http://schemas.openxmlformats.org/officeDocument/2006/relationships/hyperlink" Target="https://podminky.urs.cz/item/CS_URS_2022_01/783301303" TargetMode="External" /><Relationship Id="rId129" Type="http://schemas.openxmlformats.org/officeDocument/2006/relationships/hyperlink" Target="https://podminky.urs.cz/item/CS_URS_2022_01/783301313" TargetMode="External" /><Relationship Id="rId130" Type="http://schemas.openxmlformats.org/officeDocument/2006/relationships/hyperlink" Target="https://podminky.urs.cz/item/CS_URS_2022_01/783344101" TargetMode="External" /><Relationship Id="rId131" Type="http://schemas.openxmlformats.org/officeDocument/2006/relationships/hyperlink" Target="https://podminky.urs.cz/item/CS_URS_2022_01/783344201" TargetMode="External" /><Relationship Id="rId132" Type="http://schemas.openxmlformats.org/officeDocument/2006/relationships/hyperlink" Target="https://podminky.urs.cz/item/CS_URS_2022_01/783347101" TargetMode="External" /><Relationship Id="rId133" Type="http://schemas.openxmlformats.org/officeDocument/2006/relationships/hyperlink" Target="https://podminky.urs.cz/item/CS_URS_2022_01/784121001" TargetMode="External" /><Relationship Id="rId134" Type="http://schemas.openxmlformats.org/officeDocument/2006/relationships/hyperlink" Target="https://podminky.urs.cz/item/CS_URS_2022_01/784121011" TargetMode="External" /><Relationship Id="rId135" Type="http://schemas.openxmlformats.org/officeDocument/2006/relationships/hyperlink" Target="https://podminky.urs.cz/item/CS_URS_2022_01/784181121" TargetMode="External" /><Relationship Id="rId136" Type="http://schemas.openxmlformats.org/officeDocument/2006/relationships/hyperlink" Target="https://podminky.urs.cz/item/CS_URS_2022_01/784221101" TargetMode="External" /><Relationship Id="rId137" Type="http://schemas.openxmlformats.org/officeDocument/2006/relationships/hyperlink" Target="https://podminky.urs.cz/item/CS_URS_2022_01/784221155" TargetMode="External" /><Relationship Id="rId13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8211" TargetMode="External" /><Relationship Id="rId2" Type="http://schemas.openxmlformats.org/officeDocument/2006/relationships/hyperlink" Target="https://podminky.urs.cz/item/CS_URS_2022_01/310239211" TargetMode="External" /><Relationship Id="rId3" Type="http://schemas.openxmlformats.org/officeDocument/2006/relationships/hyperlink" Target="https://podminky.urs.cz/item/CS_URS_2022_01/317168012" TargetMode="External" /><Relationship Id="rId4" Type="http://schemas.openxmlformats.org/officeDocument/2006/relationships/hyperlink" Target="https://podminky.urs.cz/item/CS_URS_2022_01/317168013" TargetMode="External" /><Relationship Id="rId5" Type="http://schemas.openxmlformats.org/officeDocument/2006/relationships/hyperlink" Target="https://podminky.urs.cz/item/CS_URS_2022_01/317234410" TargetMode="External" /><Relationship Id="rId6" Type="http://schemas.openxmlformats.org/officeDocument/2006/relationships/hyperlink" Target="https://podminky.urs.cz/item/CS_URS_2022_01/317944321" TargetMode="External" /><Relationship Id="rId7" Type="http://schemas.openxmlformats.org/officeDocument/2006/relationships/hyperlink" Target="https://podminky.urs.cz/item/CS_URS_2022_01/317944325" TargetMode="External" /><Relationship Id="rId8" Type="http://schemas.openxmlformats.org/officeDocument/2006/relationships/hyperlink" Target="https://podminky.urs.cz/item/CS_URS_2022_01/342241162" TargetMode="External" /><Relationship Id="rId9" Type="http://schemas.openxmlformats.org/officeDocument/2006/relationships/hyperlink" Target="https://podminky.urs.cz/item/CS_URS_2022_01/342244211" TargetMode="External" /><Relationship Id="rId10" Type="http://schemas.openxmlformats.org/officeDocument/2006/relationships/hyperlink" Target="https://podminky.urs.cz/item/CS_URS_2022_01/342244221" TargetMode="External" /><Relationship Id="rId11" Type="http://schemas.openxmlformats.org/officeDocument/2006/relationships/hyperlink" Target="https://podminky.urs.cz/item/CS_URS_2022_01/342291121" TargetMode="External" /><Relationship Id="rId12" Type="http://schemas.openxmlformats.org/officeDocument/2006/relationships/hyperlink" Target="https://podminky.urs.cz/item/CS_URS_2022_01/346244381" TargetMode="External" /><Relationship Id="rId13" Type="http://schemas.openxmlformats.org/officeDocument/2006/relationships/hyperlink" Target="https://podminky.urs.cz/item/CS_URS_2022_01/346244382" TargetMode="External" /><Relationship Id="rId14" Type="http://schemas.openxmlformats.org/officeDocument/2006/relationships/hyperlink" Target="https://podminky.urs.cz/item/CS_URS_2022_01/413232211" TargetMode="External" /><Relationship Id="rId15" Type="http://schemas.openxmlformats.org/officeDocument/2006/relationships/hyperlink" Target="https://podminky.urs.cz/item/CS_URS_2022_01/413232221" TargetMode="External" /><Relationship Id="rId16" Type="http://schemas.openxmlformats.org/officeDocument/2006/relationships/hyperlink" Target="https://podminky.urs.cz/item/CS_URS_2022_01/612131102" TargetMode="External" /><Relationship Id="rId17" Type="http://schemas.openxmlformats.org/officeDocument/2006/relationships/hyperlink" Target="https://podminky.urs.cz/item/CS_URS_2022_01/612142001" TargetMode="External" /><Relationship Id="rId18" Type="http://schemas.openxmlformats.org/officeDocument/2006/relationships/hyperlink" Target="https://podminky.urs.cz/item/CS_URS_2022_01/612311131" TargetMode="External" /><Relationship Id="rId19" Type="http://schemas.openxmlformats.org/officeDocument/2006/relationships/hyperlink" Target="https://podminky.urs.cz/item/CS_URS_2022_01/612325413" TargetMode="External" /><Relationship Id="rId20" Type="http://schemas.openxmlformats.org/officeDocument/2006/relationships/hyperlink" Target="https://podminky.urs.cz/item/CS_URS_2022_01/612325453" TargetMode="External" /><Relationship Id="rId21" Type="http://schemas.openxmlformats.org/officeDocument/2006/relationships/hyperlink" Target="https://podminky.urs.cz/item/CS_URS_2022_01/612321121" TargetMode="External" /><Relationship Id="rId22" Type="http://schemas.openxmlformats.org/officeDocument/2006/relationships/hyperlink" Target="https://podminky.urs.cz/item/CS_URS_2022_01/612321191" TargetMode="External" /><Relationship Id="rId23" Type="http://schemas.openxmlformats.org/officeDocument/2006/relationships/hyperlink" Target="https://podminky.urs.cz/item/CS_URS_2022_01/619991001" TargetMode="External" /><Relationship Id="rId24" Type="http://schemas.openxmlformats.org/officeDocument/2006/relationships/hyperlink" Target="https://podminky.urs.cz/item/CS_URS_2022_01/619991011" TargetMode="External" /><Relationship Id="rId25" Type="http://schemas.openxmlformats.org/officeDocument/2006/relationships/hyperlink" Target="https://podminky.urs.cz/item/CS_URS_2022_01/642942611" TargetMode="External" /><Relationship Id="rId26" Type="http://schemas.openxmlformats.org/officeDocument/2006/relationships/hyperlink" Target="https://podminky.urs.cz/item/CS_URS_2022_01/642945111" TargetMode="External" /><Relationship Id="rId27" Type="http://schemas.openxmlformats.org/officeDocument/2006/relationships/hyperlink" Target="https://podminky.urs.cz/item/CS_URS_2022_01/949101111" TargetMode="External" /><Relationship Id="rId28" Type="http://schemas.openxmlformats.org/officeDocument/2006/relationships/hyperlink" Target="https://podminky.urs.cz/item/CS_URS_2022_01/952901111" TargetMode="External" /><Relationship Id="rId29" Type="http://schemas.openxmlformats.org/officeDocument/2006/relationships/hyperlink" Target="https://podminky.urs.cz/item/CS_URS_2022_01/962031132" TargetMode="External" /><Relationship Id="rId30" Type="http://schemas.openxmlformats.org/officeDocument/2006/relationships/hyperlink" Target="https://podminky.urs.cz/item/CS_URS_2022_01/967031132" TargetMode="External" /><Relationship Id="rId31" Type="http://schemas.openxmlformats.org/officeDocument/2006/relationships/hyperlink" Target="https://podminky.urs.cz/item/CS_URS_2022_01/968062455" TargetMode="External" /><Relationship Id="rId32" Type="http://schemas.openxmlformats.org/officeDocument/2006/relationships/hyperlink" Target="https://podminky.urs.cz/item/CS_URS_2022_01/968062456" TargetMode="External" /><Relationship Id="rId33" Type="http://schemas.openxmlformats.org/officeDocument/2006/relationships/hyperlink" Target="https://podminky.urs.cz/item/CS_URS_2022_01/971033521" TargetMode="External" /><Relationship Id="rId34" Type="http://schemas.openxmlformats.org/officeDocument/2006/relationships/hyperlink" Target="https://podminky.urs.cz/item/CS_URS_2022_01/971033541" TargetMode="External" /><Relationship Id="rId35" Type="http://schemas.openxmlformats.org/officeDocument/2006/relationships/hyperlink" Target="https://podminky.urs.cz/item/CS_URS_2022_01/971033641" TargetMode="External" /><Relationship Id="rId36" Type="http://schemas.openxmlformats.org/officeDocument/2006/relationships/hyperlink" Target="https://podminky.urs.cz/item/CS_URS_2022_01/978012191" TargetMode="External" /><Relationship Id="rId37" Type="http://schemas.openxmlformats.org/officeDocument/2006/relationships/hyperlink" Target="https://podminky.urs.cz/item/CS_URS_2022_01/978013161" TargetMode="External" /><Relationship Id="rId38" Type="http://schemas.openxmlformats.org/officeDocument/2006/relationships/hyperlink" Target="https://podminky.urs.cz/item/CS_URS_2022_01/997013211" TargetMode="External" /><Relationship Id="rId39" Type="http://schemas.openxmlformats.org/officeDocument/2006/relationships/hyperlink" Target="https://podminky.urs.cz/item/CS_URS_2022_01/997013501" TargetMode="External" /><Relationship Id="rId40" Type="http://schemas.openxmlformats.org/officeDocument/2006/relationships/hyperlink" Target="https://podminky.urs.cz/item/CS_URS_2022_01/997013509" TargetMode="External" /><Relationship Id="rId41" Type="http://schemas.openxmlformats.org/officeDocument/2006/relationships/hyperlink" Target="https://podminky.urs.cz/item/CS_URS_2022_01/997013631" TargetMode="External" /><Relationship Id="rId42" Type="http://schemas.openxmlformats.org/officeDocument/2006/relationships/hyperlink" Target="https://podminky.urs.cz/item/CS_URS_2022_01/997013871" TargetMode="External" /><Relationship Id="rId43" Type="http://schemas.openxmlformats.org/officeDocument/2006/relationships/hyperlink" Target="https://podminky.urs.cz/item/CS_URS_2022_01/998018002" TargetMode="External" /><Relationship Id="rId44" Type="http://schemas.openxmlformats.org/officeDocument/2006/relationships/hyperlink" Target="https://podminky.urs.cz/item/CS_URS_2022_01/711193121" TargetMode="External" /><Relationship Id="rId45" Type="http://schemas.openxmlformats.org/officeDocument/2006/relationships/hyperlink" Target="https://podminky.urs.cz/item/CS_URS_2022_01/711193131" TargetMode="External" /><Relationship Id="rId46" Type="http://schemas.openxmlformats.org/officeDocument/2006/relationships/hyperlink" Target="https://podminky.urs.cz/item/CS_URS_2022_01/998711102" TargetMode="External" /><Relationship Id="rId47" Type="http://schemas.openxmlformats.org/officeDocument/2006/relationships/hyperlink" Target="https://podminky.urs.cz/item/CS_URS_2022_01/998711181" TargetMode="External" /><Relationship Id="rId48" Type="http://schemas.openxmlformats.org/officeDocument/2006/relationships/hyperlink" Target="https://podminky.urs.cz/item/CS_URS_2022_01/762111811" TargetMode="External" /><Relationship Id="rId49" Type="http://schemas.openxmlformats.org/officeDocument/2006/relationships/hyperlink" Target="https://podminky.urs.cz/item/CS_URS_2022_01/763111333" TargetMode="External" /><Relationship Id="rId50" Type="http://schemas.openxmlformats.org/officeDocument/2006/relationships/hyperlink" Target="https://podminky.urs.cz/item/CS_URS_2022_01/763111437" TargetMode="External" /><Relationship Id="rId51" Type="http://schemas.openxmlformats.org/officeDocument/2006/relationships/hyperlink" Target="https://podminky.urs.cz/item/CS_URS_2022_01/763111714" TargetMode="External" /><Relationship Id="rId52" Type="http://schemas.openxmlformats.org/officeDocument/2006/relationships/hyperlink" Target="https://podminky.urs.cz/item/CS_URS_2022_01/763111717" TargetMode="External" /><Relationship Id="rId53" Type="http://schemas.openxmlformats.org/officeDocument/2006/relationships/hyperlink" Target="https://podminky.urs.cz/item/CS_URS_2022_01/763111722" TargetMode="External" /><Relationship Id="rId54" Type="http://schemas.openxmlformats.org/officeDocument/2006/relationships/hyperlink" Target="https://podminky.urs.cz/item/CS_URS_2022_01/763111741" TargetMode="External" /><Relationship Id="rId55" Type="http://schemas.openxmlformats.org/officeDocument/2006/relationships/hyperlink" Target="https://podminky.urs.cz/item/CS_URS_2022_01/763111751" TargetMode="External" /><Relationship Id="rId56" Type="http://schemas.openxmlformats.org/officeDocument/2006/relationships/hyperlink" Target="https://podminky.urs.cz/item/CS_URS_2022_01/763111812" TargetMode="External" /><Relationship Id="rId57" Type="http://schemas.openxmlformats.org/officeDocument/2006/relationships/hyperlink" Target="https://podminky.urs.cz/item/CS_URS_2022_01/763121426" TargetMode="External" /><Relationship Id="rId58" Type="http://schemas.openxmlformats.org/officeDocument/2006/relationships/hyperlink" Target="https://podminky.urs.cz/item/CS_URS_2022_01/763121714" TargetMode="External" /><Relationship Id="rId59" Type="http://schemas.openxmlformats.org/officeDocument/2006/relationships/hyperlink" Target="https://podminky.urs.cz/item/CS_URS_2022_01/763121751" TargetMode="External" /><Relationship Id="rId60" Type="http://schemas.openxmlformats.org/officeDocument/2006/relationships/hyperlink" Target="https://podminky.urs.cz/item/CS_URS_2022_01/763181311" TargetMode="External" /><Relationship Id="rId61" Type="http://schemas.openxmlformats.org/officeDocument/2006/relationships/hyperlink" Target="https://podminky.urs.cz/item/CS_URS_2022_01/998763302" TargetMode="External" /><Relationship Id="rId62" Type="http://schemas.openxmlformats.org/officeDocument/2006/relationships/hyperlink" Target="https://podminky.urs.cz/item/CS_URS_2022_01/998763381" TargetMode="External" /><Relationship Id="rId63" Type="http://schemas.openxmlformats.org/officeDocument/2006/relationships/hyperlink" Target="https://podminky.urs.cz/item/CS_URS_2022_01/766411821" TargetMode="External" /><Relationship Id="rId64" Type="http://schemas.openxmlformats.org/officeDocument/2006/relationships/hyperlink" Target="https://podminky.urs.cz/item/CS_URS_2022_01/766660001" TargetMode="External" /><Relationship Id="rId65" Type="http://schemas.openxmlformats.org/officeDocument/2006/relationships/hyperlink" Target="https://podminky.urs.cz/item/CS_URS_2022_01/766660002" TargetMode="External" /><Relationship Id="rId66" Type="http://schemas.openxmlformats.org/officeDocument/2006/relationships/hyperlink" Target="https://podminky.urs.cz/item/CS_URS_2022_01/766660011" TargetMode="External" /><Relationship Id="rId67" Type="http://schemas.openxmlformats.org/officeDocument/2006/relationships/hyperlink" Target="https://podminky.urs.cz/item/CS_URS_2022_01/766660021" TargetMode="External" /><Relationship Id="rId68" Type="http://schemas.openxmlformats.org/officeDocument/2006/relationships/hyperlink" Target="https://podminky.urs.cz/item/CS_URS_2022_01/998766102" TargetMode="External" /><Relationship Id="rId69" Type="http://schemas.openxmlformats.org/officeDocument/2006/relationships/hyperlink" Target="https://podminky.urs.cz/item/CS_URS_2022_01/998766181" TargetMode="External" /><Relationship Id="rId70" Type="http://schemas.openxmlformats.org/officeDocument/2006/relationships/hyperlink" Target="https://podminky.urs.cz/item/CS_URS_2022_01/771111011" TargetMode="External" /><Relationship Id="rId71" Type="http://schemas.openxmlformats.org/officeDocument/2006/relationships/hyperlink" Target="https://podminky.urs.cz/item/CS_URS_2022_01/771121011" TargetMode="External" /><Relationship Id="rId72" Type="http://schemas.openxmlformats.org/officeDocument/2006/relationships/hyperlink" Target="https://podminky.urs.cz/item/CS_URS_2022_01/771151022" TargetMode="External" /><Relationship Id="rId73" Type="http://schemas.openxmlformats.org/officeDocument/2006/relationships/hyperlink" Target="https://podminky.urs.cz/item/CS_URS_2022_01/771471810" TargetMode="External" /><Relationship Id="rId74" Type="http://schemas.openxmlformats.org/officeDocument/2006/relationships/hyperlink" Target="https://podminky.urs.cz/item/CS_URS_2022_01/771571810" TargetMode="External" /><Relationship Id="rId75" Type="http://schemas.openxmlformats.org/officeDocument/2006/relationships/hyperlink" Target="https://podminky.urs.cz/item/CS_URS_2022_01/771574266" TargetMode="External" /><Relationship Id="rId76" Type="http://schemas.openxmlformats.org/officeDocument/2006/relationships/hyperlink" Target="https://podminky.urs.cz/item/CS_URS_2022_01/771161021" TargetMode="External" /><Relationship Id="rId77" Type="http://schemas.openxmlformats.org/officeDocument/2006/relationships/hyperlink" Target="https://podminky.urs.cz/item/CS_URS_2022_01/998771102" TargetMode="External" /><Relationship Id="rId78" Type="http://schemas.openxmlformats.org/officeDocument/2006/relationships/hyperlink" Target="https://podminky.urs.cz/item/CS_URS_2022_01/998771181" TargetMode="External" /><Relationship Id="rId79" Type="http://schemas.openxmlformats.org/officeDocument/2006/relationships/hyperlink" Target="https://podminky.urs.cz/item/CS_URS_2022_01/776111116" TargetMode="External" /><Relationship Id="rId80" Type="http://schemas.openxmlformats.org/officeDocument/2006/relationships/hyperlink" Target="https://podminky.urs.cz/item/CS_URS_2022_01/776121321" TargetMode="External" /><Relationship Id="rId81" Type="http://schemas.openxmlformats.org/officeDocument/2006/relationships/hyperlink" Target="https://podminky.urs.cz/item/CS_URS_2022_01/776141122" TargetMode="External" /><Relationship Id="rId82" Type="http://schemas.openxmlformats.org/officeDocument/2006/relationships/hyperlink" Target="https://podminky.urs.cz/item/CS_URS_2022_01/776201812" TargetMode="External" /><Relationship Id="rId83" Type="http://schemas.openxmlformats.org/officeDocument/2006/relationships/hyperlink" Target="https://podminky.urs.cz/item/CS_URS_2022_01/776211111" TargetMode="External" /><Relationship Id="rId84" Type="http://schemas.openxmlformats.org/officeDocument/2006/relationships/hyperlink" Target="https://podminky.urs.cz/item/CS_URS_2022_01/776221111" TargetMode="External" /><Relationship Id="rId85" Type="http://schemas.openxmlformats.org/officeDocument/2006/relationships/hyperlink" Target="https://podminky.urs.cz/item/CS_URS_2022_01/776223112" TargetMode="External" /><Relationship Id="rId86" Type="http://schemas.openxmlformats.org/officeDocument/2006/relationships/hyperlink" Target="https://podminky.urs.cz/item/CS_URS_2022_01/776410811" TargetMode="External" /><Relationship Id="rId87" Type="http://schemas.openxmlformats.org/officeDocument/2006/relationships/hyperlink" Target="https://podminky.urs.cz/item/CS_URS_2022_01/776411112" TargetMode="External" /><Relationship Id="rId88" Type="http://schemas.openxmlformats.org/officeDocument/2006/relationships/hyperlink" Target="https://podminky.urs.cz/item/CS_URS_2022_01/776421111" TargetMode="External" /><Relationship Id="rId89" Type="http://schemas.openxmlformats.org/officeDocument/2006/relationships/hyperlink" Target="https://podminky.urs.cz/item/CS_URS_2022_01/776421312" TargetMode="External" /><Relationship Id="rId90" Type="http://schemas.openxmlformats.org/officeDocument/2006/relationships/hyperlink" Target="https://podminky.urs.cz/item/CS_URS_2022_01/776421711" TargetMode="External" /><Relationship Id="rId91" Type="http://schemas.openxmlformats.org/officeDocument/2006/relationships/hyperlink" Target="https://podminky.urs.cz/item/CS_URS_2022_01/998776102" TargetMode="External" /><Relationship Id="rId92" Type="http://schemas.openxmlformats.org/officeDocument/2006/relationships/hyperlink" Target="https://podminky.urs.cz/item/CS_URS_2022_01/998776181" TargetMode="External" /><Relationship Id="rId93" Type="http://schemas.openxmlformats.org/officeDocument/2006/relationships/hyperlink" Target="https://podminky.urs.cz/item/CS_URS_2022_01/781111011" TargetMode="External" /><Relationship Id="rId94" Type="http://schemas.openxmlformats.org/officeDocument/2006/relationships/hyperlink" Target="https://podminky.urs.cz/item/CS_URS_2022_01/781121011" TargetMode="External" /><Relationship Id="rId95" Type="http://schemas.openxmlformats.org/officeDocument/2006/relationships/hyperlink" Target="https://podminky.urs.cz/item/CS_URS_2022_01/781471810" TargetMode="External" /><Relationship Id="rId96" Type="http://schemas.openxmlformats.org/officeDocument/2006/relationships/hyperlink" Target="https://podminky.urs.cz/item/CS_URS_2022_01/781474114" TargetMode="External" /><Relationship Id="rId97" Type="http://schemas.openxmlformats.org/officeDocument/2006/relationships/hyperlink" Target="https://podminky.urs.cz/item/CS_URS_2022_01/781479191" TargetMode="External" /><Relationship Id="rId98" Type="http://schemas.openxmlformats.org/officeDocument/2006/relationships/hyperlink" Target="https://podminky.urs.cz/item/CS_URS_2022_01/781494111" TargetMode="External" /><Relationship Id="rId99" Type="http://schemas.openxmlformats.org/officeDocument/2006/relationships/hyperlink" Target="https://podminky.urs.cz/item/CS_URS_2022_01/781494511" TargetMode="External" /><Relationship Id="rId100" Type="http://schemas.openxmlformats.org/officeDocument/2006/relationships/hyperlink" Target="https://podminky.urs.cz/item/CS_URS_2022_01/998781102" TargetMode="External" /><Relationship Id="rId101" Type="http://schemas.openxmlformats.org/officeDocument/2006/relationships/hyperlink" Target="https://podminky.urs.cz/item/CS_URS_2022_01/998781181" TargetMode="External" /><Relationship Id="rId102" Type="http://schemas.openxmlformats.org/officeDocument/2006/relationships/hyperlink" Target="https://podminky.urs.cz/item/CS_URS_2022_01/783301303" TargetMode="External" /><Relationship Id="rId103" Type="http://schemas.openxmlformats.org/officeDocument/2006/relationships/hyperlink" Target="https://podminky.urs.cz/item/CS_URS_2022_01/783301313" TargetMode="External" /><Relationship Id="rId104" Type="http://schemas.openxmlformats.org/officeDocument/2006/relationships/hyperlink" Target="https://podminky.urs.cz/item/CS_URS_2022_01/783344101" TargetMode="External" /><Relationship Id="rId105" Type="http://schemas.openxmlformats.org/officeDocument/2006/relationships/hyperlink" Target="https://podminky.urs.cz/item/CS_URS_2022_01/783344201" TargetMode="External" /><Relationship Id="rId106" Type="http://schemas.openxmlformats.org/officeDocument/2006/relationships/hyperlink" Target="https://podminky.urs.cz/item/CS_URS_2022_01/783347101" TargetMode="External" /><Relationship Id="rId107" Type="http://schemas.openxmlformats.org/officeDocument/2006/relationships/hyperlink" Target="https://podminky.urs.cz/item/CS_URS_2022_01/784121001" TargetMode="External" /><Relationship Id="rId108" Type="http://schemas.openxmlformats.org/officeDocument/2006/relationships/hyperlink" Target="https://podminky.urs.cz/item/CS_URS_2022_01/784121011" TargetMode="External" /><Relationship Id="rId109" Type="http://schemas.openxmlformats.org/officeDocument/2006/relationships/hyperlink" Target="https://podminky.urs.cz/item/CS_URS_2022_01/784181121" TargetMode="External" /><Relationship Id="rId110" Type="http://schemas.openxmlformats.org/officeDocument/2006/relationships/hyperlink" Target="https://podminky.urs.cz/item/CS_URS_2022_01/784221101" TargetMode="External" /><Relationship Id="rId111" Type="http://schemas.openxmlformats.org/officeDocument/2006/relationships/hyperlink" Target="https://podminky.urs.cz/item/CS_URS_2022_01/784221155" TargetMode="External" /><Relationship Id="rId1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7013212" TargetMode="External" /><Relationship Id="rId2" Type="http://schemas.openxmlformats.org/officeDocument/2006/relationships/hyperlink" Target="https://podminky.urs.cz/item/CS_URS_2022_01/997013501" TargetMode="External" /><Relationship Id="rId3" Type="http://schemas.openxmlformats.org/officeDocument/2006/relationships/hyperlink" Target="https://podminky.urs.cz/item/CS_URS_2022_01/997013509" TargetMode="External" /><Relationship Id="rId4" Type="http://schemas.openxmlformats.org/officeDocument/2006/relationships/hyperlink" Target="https://podminky.urs.cz/item/CS_URS_2022_01/997013631" TargetMode="External" /><Relationship Id="rId5" Type="http://schemas.openxmlformats.org/officeDocument/2006/relationships/hyperlink" Target="https://podminky.urs.cz/item/CS_URS_2022_01/997013871" TargetMode="External" /><Relationship Id="rId6" Type="http://schemas.openxmlformats.org/officeDocument/2006/relationships/hyperlink" Target="https://podminky.urs.cz/item/CS_URS_2022_01/762085103" TargetMode="External" /><Relationship Id="rId7" Type="http://schemas.openxmlformats.org/officeDocument/2006/relationships/hyperlink" Target="https://podminky.urs.cz/item/CS_URS_2022_01/762331923" TargetMode="External" /><Relationship Id="rId8" Type="http://schemas.openxmlformats.org/officeDocument/2006/relationships/hyperlink" Target="https://podminky.urs.cz/item/CS_URS_2022_01/762331931" TargetMode="External" /><Relationship Id="rId9" Type="http://schemas.openxmlformats.org/officeDocument/2006/relationships/hyperlink" Target="https://podminky.urs.cz/item/CS_URS_2022_01/762331932" TargetMode="External" /><Relationship Id="rId10" Type="http://schemas.openxmlformats.org/officeDocument/2006/relationships/hyperlink" Target="https://podminky.urs.cz/item/CS_URS_2022_01/762331943" TargetMode="External" /><Relationship Id="rId11" Type="http://schemas.openxmlformats.org/officeDocument/2006/relationships/hyperlink" Target="https://podminky.urs.cz/item/CS_URS_2022_01/762332921" TargetMode="External" /><Relationship Id="rId12" Type="http://schemas.openxmlformats.org/officeDocument/2006/relationships/hyperlink" Target="https://podminky.urs.cz/item/CS_URS_2022_01/762332922" TargetMode="External" /><Relationship Id="rId13" Type="http://schemas.openxmlformats.org/officeDocument/2006/relationships/hyperlink" Target="https://podminky.urs.cz/item/CS_URS_2022_01/762332923" TargetMode="External" /><Relationship Id="rId14" Type="http://schemas.openxmlformats.org/officeDocument/2006/relationships/hyperlink" Target="https://podminky.urs.cz/item/CS_URS_2022_01/762332924" TargetMode="External" /><Relationship Id="rId15" Type="http://schemas.openxmlformats.org/officeDocument/2006/relationships/hyperlink" Target="https://podminky.urs.cz/item/CS_URS_2022_01/762341933" TargetMode="External" /><Relationship Id="rId16" Type="http://schemas.openxmlformats.org/officeDocument/2006/relationships/hyperlink" Target="https://podminky.urs.cz/item/CS_URS_2022_01/998762102" TargetMode="External" /><Relationship Id="rId17" Type="http://schemas.openxmlformats.org/officeDocument/2006/relationships/hyperlink" Target="https://podminky.urs.cz/item/CS_URS_2022_01/998762181" TargetMode="External" /><Relationship Id="rId18" Type="http://schemas.openxmlformats.org/officeDocument/2006/relationships/hyperlink" Target="https://podminky.urs.cz/item/CS_URS_2022_01/783201403" TargetMode="External" /><Relationship Id="rId19" Type="http://schemas.openxmlformats.org/officeDocument/2006/relationships/hyperlink" Target="https://podminky.urs.cz/item/CS_URS_2022_01/783213121" TargetMode="External" /><Relationship Id="rId20" Type="http://schemas.openxmlformats.org/officeDocument/2006/relationships/hyperlink" Target="https://podminky.urs.cz/item/CS_URS_2022_01/78321411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9751101" TargetMode="External" /><Relationship Id="rId2" Type="http://schemas.openxmlformats.org/officeDocument/2006/relationships/hyperlink" Target="https://podminky.urs.cz/item/CS_URS_2022_01/161111502" TargetMode="External" /><Relationship Id="rId3" Type="http://schemas.openxmlformats.org/officeDocument/2006/relationships/hyperlink" Target="https://podminky.urs.cz/item/CS_URS_2022_01/162211311" TargetMode="External" /><Relationship Id="rId4" Type="http://schemas.openxmlformats.org/officeDocument/2006/relationships/hyperlink" Target="https://podminky.urs.cz/item/CS_URS_2022_01/162211319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6711110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1201221" TargetMode="External" /><Relationship Id="rId10" Type="http://schemas.openxmlformats.org/officeDocument/2006/relationships/hyperlink" Target="https://podminky.urs.cz/item/CS_URS_2022_01/171201231" TargetMode="External" /><Relationship Id="rId11" Type="http://schemas.openxmlformats.org/officeDocument/2006/relationships/hyperlink" Target="https://podminky.urs.cz/item/CS_URS_2022_01/174111102" TargetMode="External" /><Relationship Id="rId12" Type="http://schemas.openxmlformats.org/officeDocument/2006/relationships/hyperlink" Target="https://podminky.urs.cz/item/CS_URS_2022_01/17511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612135101" TargetMode="External" /><Relationship Id="rId15" Type="http://schemas.openxmlformats.org/officeDocument/2006/relationships/hyperlink" Target="https://podminky.urs.cz/item/CS_URS_2022_01/612315121" TargetMode="External" /><Relationship Id="rId16" Type="http://schemas.openxmlformats.org/officeDocument/2006/relationships/hyperlink" Target="https://podminky.urs.cz/item/CS_URS_2022_01/949101111" TargetMode="External" /><Relationship Id="rId17" Type="http://schemas.openxmlformats.org/officeDocument/2006/relationships/hyperlink" Target="https://podminky.urs.cz/item/CS_URS_2022_01/971024451" TargetMode="External" /><Relationship Id="rId18" Type="http://schemas.openxmlformats.org/officeDocument/2006/relationships/hyperlink" Target="https://podminky.urs.cz/item/CS_URS_2022_01/971033131" TargetMode="External" /><Relationship Id="rId19" Type="http://schemas.openxmlformats.org/officeDocument/2006/relationships/hyperlink" Target="https://podminky.urs.cz/item/CS_URS_2022_01/971033141" TargetMode="External" /><Relationship Id="rId20" Type="http://schemas.openxmlformats.org/officeDocument/2006/relationships/hyperlink" Target="https://podminky.urs.cz/item/CS_URS_2022_01/971033151" TargetMode="External" /><Relationship Id="rId21" Type="http://schemas.openxmlformats.org/officeDocument/2006/relationships/hyperlink" Target="https://podminky.urs.cz/item/CS_URS_2022_01/971033231" TargetMode="External" /><Relationship Id="rId22" Type="http://schemas.openxmlformats.org/officeDocument/2006/relationships/hyperlink" Target="https://podminky.urs.cz/item/CS_URS_2022_01/971033241" TargetMode="External" /><Relationship Id="rId23" Type="http://schemas.openxmlformats.org/officeDocument/2006/relationships/hyperlink" Target="https://podminky.urs.cz/item/CS_URS_2022_01/971033251" TargetMode="External" /><Relationship Id="rId24" Type="http://schemas.openxmlformats.org/officeDocument/2006/relationships/hyperlink" Target="https://podminky.urs.cz/item/CS_URS_2022_01/971042361" TargetMode="External" /><Relationship Id="rId25" Type="http://schemas.openxmlformats.org/officeDocument/2006/relationships/hyperlink" Target="https://podminky.urs.cz/item/CS_URS_2022_01/972044251" TargetMode="External" /><Relationship Id="rId26" Type="http://schemas.openxmlformats.org/officeDocument/2006/relationships/hyperlink" Target="https://podminky.urs.cz/item/CS_URS_2022_01/972044351" TargetMode="External" /><Relationship Id="rId27" Type="http://schemas.openxmlformats.org/officeDocument/2006/relationships/hyperlink" Target="https://podminky.urs.cz/item/CS_URS_2022_01/974031132" TargetMode="External" /><Relationship Id="rId28" Type="http://schemas.openxmlformats.org/officeDocument/2006/relationships/hyperlink" Target="https://podminky.urs.cz/item/CS_URS_2022_01/974031133" TargetMode="External" /><Relationship Id="rId29" Type="http://schemas.openxmlformats.org/officeDocument/2006/relationships/hyperlink" Target="https://podminky.urs.cz/item/CS_URS_2022_01/974031134" TargetMode="External" /><Relationship Id="rId30" Type="http://schemas.openxmlformats.org/officeDocument/2006/relationships/hyperlink" Target="https://podminky.urs.cz/item/CS_URS_2022_01/974031142" TargetMode="External" /><Relationship Id="rId31" Type="http://schemas.openxmlformats.org/officeDocument/2006/relationships/hyperlink" Target="https://podminky.urs.cz/item/CS_URS_2022_01/974031153" TargetMode="External" /><Relationship Id="rId32" Type="http://schemas.openxmlformats.org/officeDocument/2006/relationships/hyperlink" Target="https://podminky.urs.cz/item/CS_URS_2022_01/974031164" TargetMode="External" /><Relationship Id="rId33" Type="http://schemas.openxmlformats.org/officeDocument/2006/relationships/hyperlink" Target="https://podminky.urs.cz/item/CS_URS_2022_01/997013212" TargetMode="External" /><Relationship Id="rId34" Type="http://schemas.openxmlformats.org/officeDocument/2006/relationships/hyperlink" Target="https://podminky.urs.cz/item/CS_URS_2022_01/997013501" TargetMode="External" /><Relationship Id="rId35" Type="http://schemas.openxmlformats.org/officeDocument/2006/relationships/hyperlink" Target="https://podminky.urs.cz/item/CS_URS_2022_01/997013509" TargetMode="External" /><Relationship Id="rId36" Type="http://schemas.openxmlformats.org/officeDocument/2006/relationships/hyperlink" Target="https://podminky.urs.cz/item/CS_URS_2022_01/997013631" TargetMode="External" /><Relationship Id="rId37" Type="http://schemas.openxmlformats.org/officeDocument/2006/relationships/hyperlink" Target="https://podminky.urs.cz/item/CS_URS_2022_01/997013871" TargetMode="External" /><Relationship Id="rId38" Type="http://schemas.openxmlformats.org/officeDocument/2006/relationships/hyperlink" Target="https://podminky.urs.cz/item/CS_URS_2022_01/721173401" TargetMode="External" /><Relationship Id="rId39" Type="http://schemas.openxmlformats.org/officeDocument/2006/relationships/hyperlink" Target="https://podminky.urs.cz/item/CS_URS_2022_01/721173402" TargetMode="External" /><Relationship Id="rId40" Type="http://schemas.openxmlformats.org/officeDocument/2006/relationships/hyperlink" Target="https://podminky.urs.cz/item/CS_URS_2022_01/721173403" TargetMode="External" /><Relationship Id="rId41" Type="http://schemas.openxmlformats.org/officeDocument/2006/relationships/hyperlink" Target="https://podminky.urs.cz/item/CS_URS_2022_01/721174025" TargetMode="External" /><Relationship Id="rId42" Type="http://schemas.openxmlformats.org/officeDocument/2006/relationships/hyperlink" Target="https://podminky.urs.cz/item/CS_URS_2022_01/721174043" TargetMode="External" /><Relationship Id="rId43" Type="http://schemas.openxmlformats.org/officeDocument/2006/relationships/hyperlink" Target="https://podminky.urs.cz/item/CS_URS_2022_01/721174044" TargetMode="External" /><Relationship Id="rId44" Type="http://schemas.openxmlformats.org/officeDocument/2006/relationships/hyperlink" Target="https://podminky.urs.cz/item/CS_URS_2022_01/721174045" TargetMode="External" /><Relationship Id="rId45" Type="http://schemas.openxmlformats.org/officeDocument/2006/relationships/hyperlink" Target="https://podminky.urs.cz/item/CS_URS_2022_01/721174063" TargetMode="External" /><Relationship Id="rId46" Type="http://schemas.openxmlformats.org/officeDocument/2006/relationships/hyperlink" Target="https://podminky.urs.cz/item/CS_URS_2022_01/721194105" TargetMode="External" /><Relationship Id="rId47" Type="http://schemas.openxmlformats.org/officeDocument/2006/relationships/hyperlink" Target="https://podminky.urs.cz/item/CS_URS_2022_01/721194107" TargetMode="External" /><Relationship Id="rId48" Type="http://schemas.openxmlformats.org/officeDocument/2006/relationships/hyperlink" Target="https://podminky.urs.cz/item/CS_URS_2022_01/721194109" TargetMode="External" /><Relationship Id="rId49" Type="http://schemas.openxmlformats.org/officeDocument/2006/relationships/hyperlink" Target="https://podminky.urs.cz/item/CS_URS_2022_01/721226512" TargetMode="External" /><Relationship Id="rId50" Type="http://schemas.openxmlformats.org/officeDocument/2006/relationships/hyperlink" Target="https://podminky.urs.cz/item/CS_URS_2022_01/721273153" TargetMode="External" /><Relationship Id="rId51" Type="http://schemas.openxmlformats.org/officeDocument/2006/relationships/hyperlink" Target="https://podminky.urs.cz/item/CS_URS_2022_01/721290111" TargetMode="External" /><Relationship Id="rId52" Type="http://schemas.openxmlformats.org/officeDocument/2006/relationships/hyperlink" Target="https://podminky.urs.cz/item/CS_URS_2022_01/721290112" TargetMode="External" /><Relationship Id="rId53" Type="http://schemas.openxmlformats.org/officeDocument/2006/relationships/hyperlink" Target="https://podminky.urs.cz/item/CS_URS_2022_01/998721102" TargetMode="External" /><Relationship Id="rId54" Type="http://schemas.openxmlformats.org/officeDocument/2006/relationships/hyperlink" Target="https://podminky.urs.cz/item/CS_URS_2022_01/998721181" TargetMode="External" /><Relationship Id="rId55" Type="http://schemas.openxmlformats.org/officeDocument/2006/relationships/hyperlink" Target="https://podminky.urs.cz/item/CS_URS_2022_01/722130234" TargetMode="External" /><Relationship Id="rId56" Type="http://schemas.openxmlformats.org/officeDocument/2006/relationships/hyperlink" Target="https://podminky.urs.cz/item/CS_URS_2022_01/722174002" TargetMode="External" /><Relationship Id="rId57" Type="http://schemas.openxmlformats.org/officeDocument/2006/relationships/hyperlink" Target="https://podminky.urs.cz/item/CS_URS_2022_01/722174003" TargetMode="External" /><Relationship Id="rId58" Type="http://schemas.openxmlformats.org/officeDocument/2006/relationships/hyperlink" Target="https://podminky.urs.cz/item/CS_URS_2022_01/722174004" TargetMode="External" /><Relationship Id="rId59" Type="http://schemas.openxmlformats.org/officeDocument/2006/relationships/hyperlink" Target="https://podminky.urs.cz/item/CS_URS_2022_01/722174022" TargetMode="External" /><Relationship Id="rId60" Type="http://schemas.openxmlformats.org/officeDocument/2006/relationships/hyperlink" Target="https://podminky.urs.cz/item/CS_URS_2022_01/722174023" TargetMode="External" /><Relationship Id="rId61" Type="http://schemas.openxmlformats.org/officeDocument/2006/relationships/hyperlink" Target="https://podminky.urs.cz/item/CS_URS_2022_01/722174072" TargetMode="External" /><Relationship Id="rId62" Type="http://schemas.openxmlformats.org/officeDocument/2006/relationships/hyperlink" Target="https://podminky.urs.cz/item/CS_URS_2022_01/722174073" TargetMode="External" /><Relationship Id="rId63" Type="http://schemas.openxmlformats.org/officeDocument/2006/relationships/hyperlink" Target="https://podminky.urs.cz/item/CS_URS_2022_01/722181231" TargetMode="External" /><Relationship Id="rId64" Type="http://schemas.openxmlformats.org/officeDocument/2006/relationships/hyperlink" Target="https://podminky.urs.cz/item/CS_URS_2022_01/722181232" TargetMode="External" /><Relationship Id="rId65" Type="http://schemas.openxmlformats.org/officeDocument/2006/relationships/hyperlink" Target="https://podminky.urs.cz/item/CS_URS_2022_01/722190401" TargetMode="External" /><Relationship Id="rId66" Type="http://schemas.openxmlformats.org/officeDocument/2006/relationships/hyperlink" Target="https://podminky.urs.cz/item/CS_URS_2022_01/722190402" TargetMode="External" /><Relationship Id="rId67" Type="http://schemas.openxmlformats.org/officeDocument/2006/relationships/hyperlink" Target="https://podminky.urs.cz/item/CS_URS_2022_01/722220152" TargetMode="External" /><Relationship Id="rId68" Type="http://schemas.openxmlformats.org/officeDocument/2006/relationships/hyperlink" Target="https://podminky.urs.cz/item/CS_URS_2022_01/722220161" TargetMode="External" /><Relationship Id="rId69" Type="http://schemas.openxmlformats.org/officeDocument/2006/relationships/hyperlink" Target="https://podminky.urs.cz/item/CS_URS_2022_01/722220232" TargetMode="External" /><Relationship Id="rId70" Type="http://schemas.openxmlformats.org/officeDocument/2006/relationships/hyperlink" Target="https://podminky.urs.cz/item/CS_URS_2022_01/722220233" TargetMode="External" /><Relationship Id="rId71" Type="http://schemas.openxmlformats.org/officeDocument/2006/relationships/hyperlink" Target="https://podminky.urs.cz/item/CS_URS_2022_01/722229102" TargetMode="External" /><Relationship Id="rId72" Type="http://schemas.openxmlformats.org/officeDocument/2006/relationships/hyperlink" Target="https://podminky.urs.cz/item/CS_URS_2022_01/722240121" TargetMode="External" /><Relationship Id="rId73" Type="http://schemas.openxmlformats.org/officeDocument/2006/relationships/hyperlink" Target="https://podminky.urs.cz/item/CS_URS_2022_01/722240122" TargetMode="External" /><Relationship Id="rId74" Type="http://schemas.openxmlformats.org/officeDocument/2006/relationships/hyperlink" Target="https://podminky.urs.cz/item/CS_URS_2022_01/722224116" TargetMode="External" /><Relationship Id="rId75" Type="http://schemas.openxmlformats.org/officeDocument/2006/relationships/hyperlink" Target="https://podminky.urs.cz/item/CS_URS_2022_01/722290226" TargetMode="External" /><Relationship Id="rId76" Type="http://schemas.openxmlformats.org/officeDocument/2006/relationships/hyperlink" Target="https://podminky.urs.cz/item/CS_URS_2022_01/722290234" TargetMode="External" /><Relationship Id="rId77" Type="http://schemas.openxmlformats.org/officeDocument/2006/relationships/hyperlink" Target="https://podminky.urs.cz/item/CS_URS_2022_01/998722102" TargetMode="External" /><Relationship Id="rId78" Type="http://schemas.openxmlformats.org/officeDocument/2006/relationships/hyperlink" Target="https://podminky.urs.cz/item/CS_URS_2022_01/998722181" TargetMode="External" /><Relationship Id="rId79" Type="http://schemas.openxmlformats.org/officeDocument/2006/relationships/hyperlink" Target="https://podminky.urs.cz/item/CS_URS_2022_01/725110814" TargetMode="External" /><Relationship Id="rId80" Type="http://schemas.openxmlformats.org/officeDocument/2006/relationships/hyperlink" Target="https://podminky.urs.cz/item/CS_URS_2022_01/725210821" TargetMode="External" /><Relationship Id="rId81" Type="http://schemas.openxmlformats.org/officeDocument/2006/relationships/hyperlink" Target="https://podminky.urs.cz/item/CS_URS_2022_01/725220842" TargetMode="External" /><Relationship Id="rId82" Type="http://schemas.openxmlformats.org/officeDocument/2006/relationships/hyperlink" Target="https://podminky.urs.cz/item/CS_URS_2022_01/725240812" TargetMode="External" /><Relationship Id="rId83" Type="http://schemas.openxmlformats.org/officeDocument/2006/relationships/hyperlink" Target="https://podminky.urs.cz/item/CS_URS_2022_01/725310823" TargetMode="External" /><Relationship Id="rId84" Type="http://schemas.openxmlformats.org/officeDocument/2006/relationships/hyperlink" Target="https://podminky.urs.cz/item/CS_URS_2022_01/725320821" TargetMode="External" /><Relationship Id="rId85" Type="http://schemas.openxmlformats.org/officeDocument/2006/relationships/hyperlink" Target="https://podminky.urs.cz/item/CS_URS_2022_01/725820802" TargetMode="External" /><Relationship Id="rId86" Type="http://schemas.openxmlformats.org/officeDocument/2006/relationships/hyperlink" Target="https://podminky.urs.cz/item/CS_URS_2022_01/725840851" TargetMode="External" /><Relationship Id="rId87" Type="http://schemas.openxmlformats.org/officeDocument/2006/relationships/hyperlink" Target="https://podminky.urs.cz/item/CS_URS_2022_01/725860812" TargetMode="External" /><Relationship Id="rId88" Type="http://schemas.openxmlformats.org/officeDocument/2006/relationships/hyperlink" Target="https://podminky.urs.cz/item/CS_URS_2022_01/725980122" TargetMode="External" /><Relationship Id="rId89" Type="http://schemas.openxmlformats.org/officeDocument/2006/relationships/hyperlink" Target="https://podminky.urs.cz/item/CS_URS_2022_01/998725102" TargetMode="External" /><Relationship Id="rId90" Type="http://schemas.openxmlformats.org/officeDocument/2006/relationships/hyperlink" Target="https://podminky.urs.cz/item/CS_URS_2022_01/998725181" TargetMode="External" /><Relationship Id="rId9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24003001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5002000" TargetMode="External" /><Relationship Id="rId5" Type="http://schemas.openxmlformats.org/officeDocument/2006/relationships/hyperlink" Target="https://podminky.urs.cz/item/CS_URS_2022_01/070001000" TargetMode="External" /><Relationship Id="rId6" Type="http://schemas.openxmlformats.org/officeDocument/2006/relationships/hyperlink" Target="https://podminky.urs.cz/item/CS_URS_2022_01/090001000" TargetMode="External" /><Relationship Id="rId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9751101" TargetMode="External" /><Relationship Id="rId2" Type="http://schemas.openxmlformats.org/officeDocument/2006/relationships/hyperlink" Target="https://podminky.urs.cz/item/CS_URS_2022_01/162211201" TargetMode="External" /><Relationship Id="rId3" Type="http://schemas.openxmlformats.org/officeDocument/2006/relationships/hyperlink" Target="https://podminky.urs.cz/item/CS_URS_2022_01/16221120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67111101" TargetMode="External" /><Relationship Id="rId7" Type="http://schemas.openxmlformats.org/officeDocument/2006/relationships/hyperlink" Target="https://podminky.urs.cz/item/CS_URS_2022_01/171201221" TargetMode="External" /><Relationship Id="rId8" Type="http://schemas.openxmlformats.org/officeDocument/2006/relationships/hyperlink" Target="https://podminky.urs.cz/item/CS_URS_2022_01/171201231" TargetMode="External" /><Relationship Id="rId9" Type="http://schemas.openxmlformats.org/officeDocument/2006/relationships/hyperlink" Target="https://podminky.urs.cz/item/CS_URS_2022_01/171251201" TargetMode="External" /><Relationship Id="rId10" Type="http://schemas.openxmlformats.org/officeDocument/2006/relationships/hyperlink" Target="https://podminky.urs.cz/item/CS_URS_2022_01/181912112" TargetMode="External" /><Relationship Id="rId11" Type="http://schemas.openxmlformats.org/officeDocument/2006/relationships/hyperlink" Target="https://podminky.urs.cz/item/CS_URS_2022_01/273321411" TargetMode="External" /><Relationship Id="rId12" Type="http://schemas.openxmlformats.org/officeDocument/2006/relationships/hyperlink" Target="https://podminky.urs.cz/item/CS_URS_2022_01/273362021" TargetMode="External" /><Relationship Id="rId13" Type="http://schemas.openxmlformats.org/officeDocument/2006/relationships/hyperlink" Target="https://podminky.urs.cz/item/CS_URS_2022_01/319202121" TargetMode="External" /><Relationship Id="rId14" Type="http://schemas.openxmlformats.org/officeDocument/2006/relationships/hyperlink" Target="https://podminky.urs.cz/item/CS_URS_2022_01/319202122" TargetMode="External" /><Relationship Id="rId15" Type="http://schemas.openxmlformats.org/officeDocument/2006/relationships/hyperlink" Target="https://podminky.urs.cz/item/CS_URS_2022_01/319202123" TargetMode="External" /><Relationship Id="rId16" Type="http://schemas.openxmlformats.org/officeDocument/2006/relationships/hyperlink" Target="https://podminky.urs.cz/item/CS_URS_2022_01/319202124" TargetMode="External" /><Relationship Id="rId17" Type="http://schemas.openxmlformats.org/officeDocument/2006/relationships/hyperlink" Target="https://podminky.urs.cz/item/CS_URS_2022_01/612131152" TargetMode="External" /><Relationship Id="rId18" Type="http://schemas.openxmlformats.org/officeDocument/2006/relationships/hyperlink" Target="https://podminky.urs.cz/item/CS_URS_2022_01/612324111" TargetMode="External" /><Relationship Id="rId19" Type="http://schemas.openxmlformats.org/officeDocument/2006/relationships/hyperlink" Target="https://podminky.urs.cz/item/CS_URS_2022_01/612324191" TargetMode="External" /><Relationship Id="rId20" Type="http://schemas.openxmlformats.org/officeDocument/2006/relationships/hyperlink" Target="https://podminky.urs.cz/item/CS_URS_2022_01/612325131" TargetMode="External" /><Relationship Id="rId21" Type="http://schemas.openxmlformats.org/officeDocument/2006/relationships/hyperlink" Target="https://podminky.urs.cz/item/CS_URS_2022_01/612328131" TargetMode="External" /><Relationship Id="rId22" Type="http://schemas.openxmlformats.org/officeDocument/2006/relationships/hyperlink" Target="https://podminky.urs.cz/item/CS_URS_2022_01/619991001" TargetMode="External" /><Relationship Id="rId23" Type="http://schemas.openxmlformats.org/officeDocument/2006/relationships/hyperlink" Target="https://podminky.urs.cz/item/CS_URS_2022_01/619991011" TargetMode="External" /><Relationship Id="rId24" Type="http://schemas.openxmlformats.org/officeDocument/2006/relationships/hyperlink" Target="https://podminky.urs.cz/item/CS_URS_2022_01/629995201" TargetMode="External" /><Relationship Id="rId25" Type="http://schemas.openxmlformats.org/officeDocument/2006/relationships/hyperlink" Target="https://podminky.urs.cz/item/CS_URS_2022_01/631311115" TargetMode="External" /><Relationship Id="rId26" Type="http://schemas.openxmlformats.org/officeDocument/2006/relationships/hyperlink" Target="https://podminky.urs.cz/item/CS_URS_2022_01/631319011" TargetMode="External" /><Relationship Id="rId27" Type="http://schemas.openxmlformats.org/officeDocument/2006/relationships/hyperlink" Target="https://podminky.urs.cz/item/CS_URS_2022_01/631319171" TargetMode="External" /><Relationship Id="rId28" Type="http://schemas.openxmlformats.org/officeDocument/2006/relationships/hyperlink" Target="https://podminky.urs.cz/item/CS_URS_2022_01/631362021" TargetMode="External" /><Relationship Id="rId29" Type="http://schemas.openxmlformats.org/officeDocument/2006/relationships/hyperlink" Target="https://podminky.urs.cz/item/CS_URS_2022_01/632481213" TargetMode="External" /><Relationship Id="rId30" Type="http://schemas.openxmlformats.org/officeDocument/2006/relationships/hyperlink" Target="https://podminky.urs.cz/item/CS_URS_2022_01/949101111" TargetMode="External" /><Relationship Id="rId31" Type="http://schemas.openxmlformats.org/officeDocument/2006/relationships/hyperlink" Target="https://podminky.urs.cz/item/CS_URS_2022_01/952901111" TargetMode="External" /><Relationship Id="rId32" Type="http://schemas.openxmlformats.org/officeDocument/2006/relationships/hyperlink" Target="https://podminky.urs.cz/item/CS_URS_2022_01/953942425" TargetMode="External" /><Relationship Id="rId33" Type="http://schemas.openxmlformats.org/officeDocument/2006/relationships/hyperlink" Target="https://podminky.urs.cz/item/CS_URS_2022_01/961055111" TargetMode="External" /><Relationship Id="rId34" Type="http://schemas.openxmlformats.org/officeDocument/2006/relationships/hyperlink" Target="https://podminky.urs.cz/item/CS_URS_2022_01/965042241" TargetMode="External" /><Relationship Id="rId35" Type="http://schemas.openxmlformats.org/officeDocument/2006/relationships/hyperlink" Target="https://podminky.urs.cz/item/CS_URS_2022_01/965043341" TargetMode="External" /><Relationship Id="rId36" Type="http://schemas.openxmlformats.org/officeDocument/2006/relationships/hyperlink" Target="https://podminky.urs.cz/item/CS_URS_2022_01/965043441" TargetMode="External" /><Relationship Id="rId37" Type="http://schemas.openxmlformats.org/officeDocument/2006/relationships/hyperlink" Target="https://podminky.urs.cz/item/CS_URS_2022_01/965049111" TargetMode="External" /><Relationship Id="rId38" Type="http://schemas.openxmlformats.org/officeDocument/2006/relationships/hyperlink" Target="https://podminky.urs.cz/item/CS_URS_2022_01/965049112" TargetMode="External" /><Relationship Id="rId39" Type="http://schemas.openxmlformats.org/officeDocument/2006/relationships/hyperlink" Target="https://podminky.urs.cz/item/CS_URS_2022_01/978013191" TargetMode="External" /><Relationship Id="rId40" Type="http://schemas.openxmlformats.org/officeDocument/2006/relationships/hyperlink" Target="https://podminky.urs.cz/item/CS_URS_2022_01/985112132" TargetMode="External" /><Relationship Id="rId41" Type="http://schemas.openxmlformats.org/officeDocument/2006/relationships/hyperlink" Target="https://podminky.urs.cz/item/CS_URS_2022_01/985112193" TargetMode="External" /><Relationship Id="rId42" Type="http://schemas.openxmlformats.org/officeDocument/2006/relationships/hyperlink" Target="https://podminky.urs.cz/item/CS_URS_2022_01/985311111" TargetMode="External" /><Relationship Id="rId43" Type="http://schemas.openxmlformats.org/officeDocument/2006/relationships/hyperlink" Target="https://podminky.urs.cz/item/CS_URS_2022_01/985311313" TargetMode="External" /><Relationship Id="rId44" Type="http://schemas.openxmlformats.org/officeDocument/2006/relationships/hyperlink" Target="https://podminky.urs.cz/item/CS_URS_2022_01/985311911" TargetMode="External" /><Relationship Id="rId45" Type="http://schemas.openxmlformats.org/officeDocument/2006/relationships/hyperlink" Target="https://podminky.urs.cz/item/CS_URS_2022_01/985311912" TargetMode="External" /><Relationship Id="rId46" Type="http://schemas.openxmlformats.org/officeDocument/2006/relationships/hyperlink" Target="https://podminky.urs.cz/item/CS_URS_2022_01/985311913" TargetMode="External" /><Relationship Id="rId47" Type="http://schemas.openxmlformats.org/officeDocument/2006/relationships/hyperlink" Target="https://podminky.urs.cz/item/CS_URS_2022_01/997013211" TargetMode="External" /><Relationship Id="rId48" Type="http://schemas.openxmlformats.org/officeDocument/2006/relationships/hyperlink" Target="https://podminky.urs.cz/item/CS_URS_2022_01/997013501" TargetMode="External" /><Relationship Id="rId49" Type="http://schemas.openxmlformats.org/officeDocument/2006/relationships/hyperlink" Target="https://podminky.urs.cz/item/CS_URS_2022_01/997013509" TargetMode="External" /><Relationship Id="rId50" Type="http://schemas.openxmlformats.org/officeDocument/2006/relationships/hyperlink" Target="https://podminky.urs.cz/item/CS_URS_2022_01/997013631" TargetMode="External" /><Relationship Id="rId51" Type="http://schemas.openxmlformats.org/officeDocument/2006/relationships/hyperlink" Target="https://podminky.urs.cz/item/CS_URS_2022_01/997013871" TargetMode="External" /><Relationship Id="rId52" Type="http://schemas.openxmlformats.org/officeDocument/2006/relationships/hyperlink" Target="https://podminky.urs.cz/item/CS_URS_2022_01/998018001" TargetMode="External" /><Relationship Id="rId53" Type="http://schemas.openxmlformats.org/officeDocument/2006/relationships/hyperlink" Target="https://podminky.urs.cz/item/CS_URS_2022_01/711421131" TargetMode="External" /><Relationship Id="rId54" Type="http://schemas.openxmlformats.org/officeDocument/2006/relationships/hyperlink" Target="https://podminky.urs.cz/item/CS_URS_2022_01/711131811" TargetMode="External" /><Relationship Id="rId55" Type="http://schemas.openxmlformats.org/officeDocument/2006/relationships/hyperlink" Target="https://podminky.urs.cz/item/CS_URS_2022_01/711441559" TargetMode="External" /><Relationship Id="rId56" Type="http://schemas.openxmlformats.org/officeDocument/2006/relationships/hyperlink" Target="https://podminky.urs.cz/item/CS_URS_2022_01/711191001" TargetMode="External" /><Relationship Id="rId57" Type="http://schemas.openxmlformats.org/officeDocument/2006/relationships/hyperlink" Target="https://podminky.urs.cz/item/CS_URS_2022_01/711493111" TargetMode="External" /><Relationship Id="rId58" Type="http://schemas.openxmlformats.org/officeDocument/2006/relationships/hyperlink" Target="https://podminky.urs.cz/item/CS_URS_2022_01/711493112" TargetMode="External" /><Relationship Id="rId59" Type="http://schemas.openxmlformats.org/officeDocument/2006/relationships/hyperlink" Target="https://podminky.urs.cz/item/CS_URS_2022_01/711493122" TargetMode="External" /><Relationship Id="rId60" Type="http://schemas.openxmlformats.org/officeDocument/2006/relationships/hyperlink" Target="https://podminky.urs.cz/item/CS_URS_2022_01/998711101" TargetMode="External" /><Relationship Id="rId61" Type="http://schemas.openxmlformats.org/officeDocument/2006/relationships/hyperlink" Target="https://podminky.urs.cz/item/CS_URS_2022_01/998711181" TargetMode="External" /><Relationship Id="rId62" Type="http://schemas.openxmlformats.org/officeDocument/2006/relationships/hyperlink" Target="https://podminky.urs.cz/item/CS_URS_2022_01/713121111" TargetMode="External" /><Relationship Id="rId63" Type="http://schemas.openxmlformats.org/officeDocument/2006/relationships/hyperlink" Target="https://podminky.urs.cz/item/CS_URS_2022_01/713121211" TargetMode="External" /><Relationship Id="rId64" Type="http://schemas.openxmlformats.org/officeDocument/2006/relationships/hyperlink" Target="https://podminky.urs.cz/item/CS_URS_2022_01/998713101" TargetMode="External" /><Relationship Id="rId65" Type="http://schemas.openxmlformats.org/officeDocument/2006/relationships/hyperlink" Target="https://podminky.urs.cz/item/CS_URS_2022_01/998713181" TargetMode="External" /><Relationship Id="rId6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5083122" TargetMode="External" /><Relationship Id="rId2" Type="http://schemas.openxmlformats.org/officeDocument/2006/relationships/hyperlink" Target="https://podminky.urs.cz/item/CS_URS_2022_01/978012191" TargetMode="External" /><Relationship Id="rId3" Type="http://schemas.openxmlformats.org/officeDocument/2006/relationships/hyperlink" Target="https://podminky.urs.cz/item/CS_URS_2022_01/997013211" TargetMode="External" /><Relationship Id="rId4" Type="http://schemas.openxmlformats.org/officeDocument/2006/relationships/hyperlink" Target="https://podminky.urs.cz/item/CS_URS_2022_01/997013501" TargetMode="External" /><Relationship Id="rId5" Type="http://schemas.openxmlformats.org/officeDocument/2006/relationships/hyperlink" Target="https://podminky.urs.cz/item/CS_URS_2022_01/997013509" TargetMode="External" /><Relationship Id="rId6" Type="http://schemas.openxmlformats.org/officeDocument/2006/relationships/hyperlink" Target="https://podminky.urs.cz/item/CS_URS_2022_01/997013631" TargetMode="External" /><Relationship Id="rId7" Type="http://schemas.openxmlformats.org/officeDocument/2006/relationships/hyperlink" Target="https://podminky.urs.cz/item/CS_URS_2022_01/997013871" TargetMode="External" /><Relationship Id="rId8" Type="http://schemas.openxmlformats.org/officeDocument/2006/relationships/hyperlink" Target="https://podminky.urs.cz/item/CS_URS_2022_01/713110814" TargetMode="External" /><Relationship Id="rId9" Type="http://schemas.openxmlformats.org/officeDocument/2006/relationships/hyperlink" Target="https://podminky.urs.cz/item/CS_URS_2022_01/762841812" TargetMode="External" /><Relationship Id="rId10" Type="http://schemas.openxmlformats.org/officeDocument/2006/relationships/hyperlink" Target="https://podminky.urs.cz/item/CS_URS_2022_01/763131443" TargetMode="External" /><Relationship Id="rId11" Type="http://schemas.openxmlformats.org/officeDocument/2006/relationships/hyperlink" Target="https://podminky.urs.cz/item/CS_URS_2022_01/763131714" TargetMode="External" /><Relationship Id="rId12" Type="http://schemas.openxmlformats.org/officeDocument/2006/relationships/hyperlink" Target="https://podminky.urs.cz/item/CS_URS_2022_01/763131751" TargetMode="External" /><Relationship Id="rId13" Type="http://schemas.openxmlformats.org/officeDocument/2006/relationships/hyperlink" Target="https://podminky.urs.cz/item/CS_URS_2022_01/763131752" TargetMode="External" /><Relationship Id="rId14" Type="http://schemas.openxmlformats.org/officeDocument/2006/relationships/hyperlink" Target="https://podminky.urs.cz/item/CS_URS_2022_01/763131767" TargetMode="External" /><Relationship Id="rId15" Type="http://schemas.openxmlformats.org/officeDocument/2006/relationships/hyperlink" Target="https://podminky.urs.cz/item/CS_URS_2022_01/998763301" TargetMode="External" /><Relationship Id="rId16" Type="http://schemas.openxmlformats.org/officeDocument/2006/relationships/hyperlink" Target="https://podminky.urs.cz/item/CS_URS_2022_01/998763381" TargetMode="External" /><Relationship Id="rId17" Type="http://schemas.openxmlformats.org/officeDocument/2006/relationships/hyperlink" Target="https://podminky.urs.cz/item/CS_URS_2022_01/784181121" TargetMode="External" /><Relationship Id="rId18" Type="http://schemas.openxmlformats.org/officeDocument/2006/relationships/hyperlink" Target="https://podminky.urs.cz/item/CS_URS_2022_01/784221101" TargetMode="External" /><Relationship Id="rId19" Type="http://schemas.openxmlformats.org/officeDocument/2006/relationships/hyperlink" Target="https://podminky.urs.cz/item/CS_URS_2022_01/784221155" TargetMode="External" /><Relationship Id="rId2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7013211" TargetMode="External" /><Relationship Id="rId2" Type="http://schemas.openxmlformats.org/officeDocument/2006/relationships/hyperlink" Target="https://podminky.urs.cz/item/CS_URS_2022_01/997013501" TargetMode="External" /><Relationship Id="rId3" Type="http://schemas.openxmlformats.org/officeDocument/2006/relationships/hyperlink" Target="https://podminky.urs.cz/item/CS_URS_2022_01/997013509" TargetMode="External" /><Relationship Id="rId4" Type="http://schemas.openxmlformats.org/officeDocument/2006/relationships/hyperlink" Target="https://podminky.urs.cz/item/CS_URS_2022_01/997013631" TargetMode="External" /><Relationship Id="rId5" Type="http://schemas.openxmlformats.org/officeDocument/2006/relationships/hyperlink" Target="https://podminky.urs.cz/item/CS_URS_2022_01/997013871" TargetMode="External" /><Relationship Id="rId6" Type="http://schemas.openxmlformats.org/officeDocument/2006/relationships/hyperlink" Target="https://podminky.urs.cz/item/CS_URS_2022_01/713110833" TargetMode="External" /><Relationship Id="rId7" Type="http://schemas.openxmlformats.org/officeDocument/2006/relationships/hyperlink" Target="https://podminky.urs.cz/item/CS_URS_2022_01/713131141" TargetMode="External" /><Relationship Id="rId8" Type="http://schemas.openxmlformats.org/officeDocument/2006/relationships/hyperlink" Target="https://podminky.urs.cz/item/CS_URS_2022_01/998713102" TargetMode="External" /><Relationship Id="rId9" Type="http://schemas.openxmlformats.org/officeDocument/2006/relationships/hyperlink" Target="https://podminky.urs.cz/item/CS_URS_2022_01/998713181" TargetMode="External" /><Relationship Id="rId10" Type="http://schemas.openxmlformats.org/officeDocument/2006/relationships/hyperlink" Target="https://podminky.urs.cz/item/CS_URS_2022_01/763131441" TargetMode="External" /><Relationship Id="rId11" Type="http://schemas.openxmlformats.org/officeDocument/2006/relationships/hyperlink" Target="https://podminky.urs.cz/item/CS_URS_2022_01/763131481" TargetMode="External" /><Relationship Id="rId12" Type="http://schemas.openxmlformats.org/officeDocument/2006/relationships/hyperlink" Target="https://podminky.urs.cz/item/CS_URS_2022_01/763131714" TargetMode="External" /><Relationship Id="rId13" Type="http://schemas.openxmlformats.org/officeDocument/2006/relationships/hyperlink" Target="https://podminky.urs.cz/item/CS_URS_2022_01/763131751" TargetMode="External" /><Relationship Id="rId14" Type="http://schemas.openxmlformats.org/officeDocument/2006/relationships/hyperlink" Target="https://podminky.urs.cz/item/CS_URS_2022_01/763131752" TargetMode="External" /><Relationship Id="rId15" Type="http://schemas.openxmlformats.org/officeDocument/2006/relationships/hyperlink" Target="https://podminky.urs.cz/item/CS_URS_2022_01/763161761" TargetMode="External" /><Relationship Id="rId16" Type="http://schemas.openxmlformats.org/officeDocument/2006/relationships/hyperlink" Target="https://podminky.urs.cz/item/CS_URS_2022_01/763164665" TargetMode="External" /><Relationship Id="rId17" Type="http://schemas.openxmlformats.org/officeDocument/2006/relationships/hyperlink" Target="https://podminky.urs.cz/item/CS_URS_2022_01/763182411" TargetMode="External" /><Relationship Id="rId18" Type="http://schemas.openxmlformats.org/officeDocument/2006/relationships/hyperlink" Target="https://podminky.urs.cz/item/CS_URS_2022_01/763231821" TargetMode="External" /><Relationship Id="rId19" Type="http://schemas.openxmlformats.org/officeDocument/2006/relationships/hyperlink" Target="https://podminky.urs.cz/item/CS_URS_2022_01/998763302" TargetMode="External" /><Relationship Id="rId20" Type="http://schemas.openxmlformats.org/officeDocument/2006/relationships/hyperlink" Target="https://podminky.urs.cz/item/CS_URS_2022_01/998763381" TargetMode="External" /><Relationship Id="rId21" Type="http://schemas.openxmlformats.org/officeDocument/2006/relationships/hyperlink" Target="https://podminky.urs.cz/item/CS_URS_2022_01/784181121" TargetMode="External" /><Relationship Id="rId22" Type="http://schemas.openxmlformats.org/officeDocument/2006/relationships/hyperlink" Target="https://podminky.urs.cz/item/CS_URS_2022_01/784221101" TargetMode="External" /><Relationship Id="rId23" Type="http://schemas.openxmlformats.org/officeDocument/2006/relationships/hyperlink" Target="https://podminky.urs.cz/item/CS_URS_2022_01/784221155" TargetMode="External" /><Relationship Id="rId2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2142001" TargetMode="External" /><Relationship Id="rId2" Type="http://schemas.openxmlformats.org/officeDocument/2006/relationships/hyperlink" Target="https://podminky.urs.cz/item/CS_URS_2022_01/612321131" TargetMode="External" /><Relationship Id="rId3" Type="http://schemas.openxmlformats.org/officeDocument/2006/relationships/hyperlink" Target="https://podminky.urs.cz/item/CS_URS_2022_01/952902121" TargetMode="External" /><Relationship Id="rId4" Type="http://schemas.openxmlformats.org/officeDocument/2006/relationships/hyperlink" Target="https://podminky.urs.cz/item/CS_URS_2022_01/998018002" TargetMode="External" /><Relationship Id="rId5" Type="http://schemas.openxmlformats.org/officeDocument/2006/relationships/hyperlink" Target="https://podminky.urs.cz/item/CS_URS_2022_01/713121121" TargetMode="External" /><Relationship Id="rId6" Type="http://schemas.openxmlformats.org/officeDocument/2006/relationships/hyperlink" Target="https://podminky.urs.cz/item/CS_URS_2022_01/713121131" TargetMode="External" /><Relationship Id="rId7" Type="http://schemas.openxmlformats.org/officeDocument/2006/relationships/hyperlink" Target="https://podminky.urs.cz/item/CS_URS_2022_01/713131141" TargetMode="External" /><Relationship Id="rId8" Type="http://schemas.openxmlformats.org/officeDocument/2006/relationships/hyperlink" Target="https://podminky.urs.cz/item/CS_URS_2022_01/998713102" TargetMode="External" /><Relationship Id="rId9" Type="http://schemas.openxmlformats.org/officeDocument/2006/relationships/hyperlink" Target="https://podminky.urs.cz/item/CS_URS_2022_01/998713181" TargetMode="External" /><Relationship Id="rId10" Type="http://schemas.openxmlformats.org/officeDocument/2006/relationships/hyperlink" Target="https://podminky.urs.cz/item/CS_URS_2022_01/762083121" TargetMode="External" /><Relationship Id="rId11" Type="http://schemas.openxmlformats.org/officeDocument/2006/relationships/hyperlink" Target="https://podminky.urs.cz/item/CS_URS_2022_01/762511267" TargetMode="External" /><Relationship Id="rId12" Type="http://schemas.openxmlformats.org/officeDocument/2006/relationships/hyperlink" Target="https://podminky.urs.cz/item/CS_URS_2022_01/762526110" TargetMode="External" /><Relationship Id="rId13" Type="http://schemas.openxmlformats.org/officeDocument/2006/relationships/hyperlink" Target="https://podminky.urs.cz/item/CS_URS_2022_01/762595001" TargetMode="External" /><Relationship Id="rId14" Type="http://schemas.openxmlformats.org/officeDocument/2006/relationships/hyperlink" Target="https://podminky.urs.cz/item/CS_URS_2022_01/998762102" TargetMode="External" /><Relationship Id="rId15" Type="http://schemas.openxmlformats.org/officeDocument/2006/relationships/hyperlink" Target="https://podminky.urs.cz/item/CS_URS_2022_01/998762181" TargetMode="External" /><Relationship Id="rId16" Type="http://schemas.openxmlformats.org/officeDocument/2006/relationships/hyperlink" Target="https://podminky.urs.cz/item/CS_URS_2022_01/784181112" TargetMode="External" /><Relationship Id="rId17" Type="http://schemas.openxmlformats.org/officeDocument/2006/relationships/hyperlink" Target="https://podminky.urs.cz/item/CS_URS_2022_01/784221101" TargetMode="External" /><Relationship Id="rId1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8062374" TargetMode="External" /><Relationship Id="rId2" Type="http://schemas.openxmlformats.org/officeDocument/2006/relationships/hyperlink" Target="https://podminky.urs.cz/item/CS_URS_2022_01/997013213" TargetMode="External" /><Relationship Id="rId3" Type="http://schemas.openxmlformats.org/officeDocument/2006/relationships/hyperlink" Target="https://podminky.urs.cz/item/CS_URS_2022_01/997013501" TargetMode="External" /><Relationship Id="rId4" Type="http://schemas.openxmlformats.org/officeDocument/2006/relationships/hyperlink" Target="https://podminky.urs.cz/item/CS_URS_2022_01/997013509" TargetMode="External" /><Relationship Id="rId5" Type="http://schemas.openxmlformats.org/officeDocument/2006/relationships/hyperlink" Target="https://podminky.urs.cz/item/CS_URS_2022_01/997013631" TargetMode="External" /><Relationship Id="rId6" Type="http://schemas.openxmlformats.org/officeDocument/2006/relationships/hyperlink" Target="https://podminky.urs.cz/item/CS_URS_2022_01/997013871" TargetMode="External" /><Relationship Id="rId7" Type="http://schemas.openxmlformats.org/officeDocument/2006/relationships/hyperlink" Target="https://podminky.urs.cz/item/CS_URS_2022_01/712600843" TargetMode="External" /><Relationship Id="rId8" Type="http://schemas.openxmlformats.org/officeDocument/2006/relationships/hyperlink" Target="https://podminky.urs.cz/item/CS_URS_2022_01/712640861" TargetMode="External" /><Relationship Id="rId9" Type="http://schemas.openxmlformats.org/officeDocument/2006/relationships/hyperlink" Target="https://podminky.urs.cz/item/CS_URS_2022_01/712600845" TargetMode="External" /><Relationship Id="rId10" Type="http://schemas.openxmlformats.org/officeDocument/2006/relationships/hyperlink" Target="https://podminky.urs.cz/item/CS_URS_2022_01/712600861" TargetMode="External" /><Relationship Id="rId11" Type="http://schemas.openxmlformats.org/officeDocument/2006/relationships/hyperlink" Target="https://podminky.urs.cz/item/CS_URS_2022_01/712640891" TargetMode="External" /><Relationship Id="rId12" Type="http://schemas.openxmlformats.org/officeDocument/2006/relationships/hyperlink" Target="https://podminky.urs.cz/item/CS_URS_2022_01/721273153" TargetMode="External" /><Relationship Id="rId13" Type="http://schemas.openxmlformats.org/officeDocument/2006/relationships/hyperlink" Target="https://podminky.urs.cz/item/CS_URS_2022_01/998721102" TargetMode="External" /><Relationship Id="rId14" Type="http://schemas.openxmlformats.org/officeDocument/2006/relationships/hyperlink" Target="https://podminky.urs.cz/item/CS_URS_2022_01/998721181" TargetMode="External" /><Relationship Id="rId15" Type="http://schemas.openxmlformats.org/officeDocument/2006/relationships/hyperlink" Target="https://podminky.urs.cz/item/CS_URS_2022_01/762083122" TargetMode="External" /><Relationship Id="rId16" Type="http://schemas.openxmlformats.org/officeDocument/2006/relationships/hyperlink" Target="https://podminky.urs.cz/item/CS_URS_2022_01/762111811" TargetMode="External" /><Relationship Id="rId17" Type="http://schemas.openxmlformats.org/officeDocument/2006/relationships/hyperlink" Target="https://podminky.urs.cz/item/CS_URS_2022_01/762331811" TargetMode="External" /><Relationship Id="rId18" Type="http://schemas.openxmlformats.org/officeDocument/2006/relationships/hyperlink" Target="https://podminky.urs.cz/item/CS_URS_2022_01/762341027" TargetMode="External" /><Relationship Id="rId19" Type="http://schemas.openxmlformats.org/officeDocument/2006/relationships/hyperlink" Target="https://podminky.urs.cz/item/CS_URS_2022_01/762341210" TargetMode="External" /><Relationship Id="rId20" Type="http://schemas.openxmlformats.org/officeDocument/2006/relationships/hyperlink" Target="https://podminky.urs.cz/item/CS_URS_2022_01/762341811" TargetMode="External" /><Relationship Id="rId21" Type="http://schemas.openxmlformats.org/officeDocument/2006/relationships/hyperlink" Target="https://podminky.urs.cz/item/CS_URS_2022_01/762341931" TargetMode="External" /><Relationship Id="rId22" Type="http://schemas.openxmlformats.org/officeDocument/2006/relationships/hyperlink" Target="https://podminky.urs.cz/item/CS_URS_2022_01/762342441" TargetMode="External" /><Relationship Id="rId23" Type="http://schemas.openxmlformats.org/officeDocument/2006/relationships/hyperlink" Target="https://podminky.urs.cz/item/CS_URS_2022_01/762395000" TargetMode="External" /><Relationship Id="rId24" Type="http://schemas.openxmlformats.org/officeDocument/2006/relationships/hyperlink" Target="https://podminky.urs.cz/item/CS_URS_2022_01/998762102" TargetMode="External" /><Relationship Id="rId25" Type="http://schemas.openxmlformats.org/officeDocument/2006/relationships/hyperlink" Target="https://podminky.urs.cz/item/CS_URS_2022_01/998762181" TargetMode="External" /><Relationship Id="rId26" Type="http://schemas.openxmlformats.org/officeDocument/2006/relationships/hyperlink" Target="https://podminky.urs.cz/item/CS_URS_2022_01/764002801" TargetMode="External" /><Relationship Id="rId27" Type="http://schemas.openxmlformats.org/officeDocument/2006/relationships/hyperlink" Target="https://podminky.urs.cz/item/CS_URS_2022_01/764002812" TargetMode="External" /><Relationship Id="rId28" Type="http://schemas.openxmlformats.org/officeDocument/2006/relationships/hyperlink" Target="https://podminky.urs.cz/item/CS_URS_2022_01/764002821" TargetMode="External" /><Relationship Id="rId29" Type="http://schemas.openxmlformats.org/officeDocument/2006/relationships/hyperlink" Target="https://podminky.urs.cz/item/CS_URS_2022_01/764002871" TargetMode="External" /><Relationship Id="rId30" Type="http://schemas.openxmlformats.org/officeDocument/2006/relationships/hyperlink" Target="https://podminky.urs.cz/item/CS_URS_2022_01/764004801" TargetMode="External" /><Relationship Id="rId31" Type="http://schemas.openxmlformats.org/officeDocument/2006/relationships/hyperlink" Target="https://podminky.urs.cz/item/CS_URS_2022_01/764212635" TargetMode="External" /><Relationship Id="rId32" Type="http://schemas.openxmlformats.org/officeDocument/2006/relationships/hyperlink" Target="https://podminky.urs.cz/item/CS_URS_2022_01/764212662" TargetMode="External" /><Relationship Id="rId33" Type="http://schemas.openxmlformats.org/officeDocument/2006/relationships/hyperlink" Target="https://podminky.urs.cz/item/CS_URS_2022_01/764312614" TargetMode="External" /><Relationship Id="rId34" Type="http://schemas.openxmlformats.org/officeDocument/2006/relationships/hyperlink" Target="https://podminky.urs.cz/item/CS_URS_2022_01/764312662" TargetMode="External" /><Relationship Id="rId35" Type="http://schemas.openxmlformats.org/officeDocument/2006/relationships/hyperlink" Target="https://podminky.urs.cz/item/CS_URS_2022_01/764314612" TargetMode="External" /><Relationship Id="rId36" Type="http://schemas.openxmlformats.org/officeDocument/2006/relationships/hyperlink" Target="https://podminky.urs.cz/item/CS_URS_2022_01/764511602" TargetMode="External" /><Relationship Id="rId37" Type="http://schemas.openxmlformats.org/officeDocument/2006/relationships/hyperlink" Target="https://podminky.urs.cz/item/CS_URS_2022_01/764511622" TargetMode="External" /><Relationship Id="rId38" Type="http://schemas.openxmlformats.org/officeDocument/2006/relationships/hyperlink" Target="https://podminky.urs.cz/item/CS_URS_2022_01/764511642" TargetMode="External" /><Relationship Id="rId39" Type="http://schemas.openxmlformats.org/officeDocument/2006/relationships/hyperlink" Target="https://podminky.urs.cz/item/CS_URS_2022_01/998764102" TargetMode="External" /><Relationship Id="rId40" Type="http://schemas.openxmlformats.org/officeDocument/2006/relationships/hyperlink" Target="https://podminky.urs.cz/item/CS_URS_2022_01/998764181" TargetMode="External" /><Relationship Id="rId41" Type="http://schemas.openxmlformats.org/officeDocument/2006/relationships/hyperlink" Target="https://podminky.urs.cz/item/CS_URS_2022_01/765125302" TargetMode="External" /><Relationship Id="rId42" Type="http://schemas.openxmlformats.org/officeDocument/2006/relationships/hyperlink" Target="https://podminky.urs.cz/item/CS_URS_2022_01/765151801" TargetMode="External" /><Relationship Id="rId43" Type="http://schemas.openxmlformats.org/officeDocument/2006/relationships/hyperlink" Target="https://podminky.urs.cz/item/CS_URS_2022_01/765151805" TargetMode="External" /><Relationship Id="rId44" Type="http://schemas.openxmlformats.org/officeDocument/2006/relationships/hyperlink" Target="https://podminky.urs.cz/item/CS_URS_2022_01/765151811" TargetMode="External" /><Relationship Id="rId45" Type="http://schemas.openxmlformats.org/officeDocument/2006/relationships/hyperlink" Target="https://podminky.urs.cz/item/CS_URS_2022_01/765151815" TargetMode="External" /><Relationship Id="rId46" Type="http://schemas.openxmlformats.org/officeDocument/2006/relationships/hyperlink" Target="https://podminky.urs.cz/item/CS_URS_2022_01/765153023" TargetMode="External" /><Relationship Id="rId47" Type="http://schemas.openxmlformats.org/officeDocument/2006/relationships/hyperlink" Target="https://podminky.urs.cz/item/CS_URS_2022_01/765153102" TargetMode="External" /><Relationship Id="rId48" Type="http://schemas.openxmlformats.org/officeDocument/2006/relationships/hyperlink" Target="https://podminky.urs.cz/item/CS_URS_2022_01/765153112" TargetMode="External" /><Relationship Id="rId49" Type="http://schemas.openxmlformats.org/officeDocument/2006/relationships/hyperlink" Target="https://podminky.urs.cz/item/CS_URS_2022_01/765153122" TargetMode="External" /><Relationship Id="rId50" Type="http://schemas.openxmlformats.org/officeDocument/2006/relationships/hyperlink" Target="https://podminky.urs.cz/item/CS_URS_2022_01/765153131" TargetMode="External" /><Relationship Id="rId51" Type="http://schemas.openxmlformats.org/officeDocument/2006/relationships/hyperlink" Target="https://podminky.urs.cz/item/CS_URS_2022_01/765155011" TargetMode="External" /><Relationship Id="rId52" Type="http://schemas.openxmlformats.org/officeDocument/2006/relationships/hyperlink" Target="https://podminky.urs.cz/item/CS_URS_2022_01/765155012" TargetMode="External" /><Relationship Id="rId53" Type="http://schemas.openxmlformats.org/officeDocument/2006/relationships/hyperlink" Target="https://podminky.urs.cz/item/CS_URS_2022_01/765155022" TargetMode="External" /><Relationship Id="rId54" Type="http://schemas.openxmlformats.org/officeDocument/2006/relationships/hyperlink" Target="https://podminky.urs.cz/item/CS_URS_2022_01/765191023" TargetMode="External" /><Relationship Id="rId55" Type="http://schemas.openxmlformats.org/officeDocument/2006/relationships/hyperlink" Target="https://podminky.urs.cz/item/CS_URS_2022_01/765191031" TargetMode="External" /><Relationship Id="rId56" Type="http://schemas.openxmlformats.org/officeDocument/2006/relationships/hyperlink" Target="https://podminky.urs.cz/item/CS_URS_2022_01/765191041" TargetMode="External" /><Relationship Id="rId57" Type="http://schemas.openxmlformats.org/officeDocument/2006/relationships/hyperlink" Target="https://podminky.urs.cz/item/CS_URS_2022_01/765191043" TargetMode="External" /><Relationship Id="rId58" Type="http://schemas.openxmlformats.org/officeDocument/2006/relationships/hyperlink" Target="https://podminky.urs.cz/item/CS_URS_2022_01/765191053" TargetMode="External" /><Relationship Id="rId59" Type="http://schemas.openxmlformats.org/officeDocument/2006/relationships/hyperlink" Target="https://podminky.urs.cz/item/CS_URS_2022_01/765191063" TargetMode="External" /><Relationship Id="rId60" Type="http://schemas.openxmlformats.org/officeDocument/2006/relationships/hyperlink" Target="https://podminky.urs.cz/item/CS_URS_2022_01/765191071" TargetMode="External" /><Relationship Id="rId61" Type="http://schemas.openxmlformats.org/officeDocument/2006/relationships/hyperlink" Target="https://podminky.urs.cz/item/CS_URS_2022_01/765191091" TargetMode="External" /><Relationship Id="rId62" Type="http://schemas.openxmlformats.org/officeDocument/2006/relationships/hyperlink" Target="https://podminky.urs.cz/item/CS_URS_2022_01/765192001" TargetMode="External" /><Relationship Id="rId63" Type="http://schemas.openxmlformats.org/officeDocument/2006/relationships/hyperlink" Target="https://podminky.urs.cz/item/CS_URS_2022_01/765193001" TargetMode="External" /><Relationship Id="rId64" Type="http://schemas.openxmlformats.org/officeDocument/2006/relationships/hyperlink" Target="https://podminky.urs.cz/item/CS_URS_2022_01/998765102" TargetMode="External" /><Relationship Id="rId65" Type="http://schemas.openxmlformats.org/officeDocument/2006/relationships/hyperlink" Target="https://podminky.urs.cz/item/CS_URS_2022_01/998765181" TargetMode="External" /><Relationship Id="rId66" Type="http://schemas.openxmlformats.org/officeDocument/2006/relationships/hyperlink" Target="https://podminky.urs.cz/item/CS_URS_2022_01/766671003" TargetMode="External" /><Relationship Id="rId67" Type="http://schemas.openxmlformats.org/officeDocument/2006/relationships/hyperlink" Target="https://podminky.urs.cz/item/CS_URS_2022_01/766673812" TargetMode="External" /><Relationship Id="rId68" Type="http://schemas.openxmlformats.org/officeDocument/2006/relationships/hyperlink" Target="https://podminky.urs.cz/item/CS_URS_2022_01/766674811" TargetMode="External" /><Relationship Id="rId69" Type="http://schemas.openxmlformats.org/officeDocument/2006/relationships/hyperlink" Target="https://podminky.urs.cz/item/CS_URS_2022_01/766674812" TargetMode="External" /><Relationship Id="rId70" Type="http://schemas.openxmlformats.org/officeDocument/2006/relationships/hyperlink" Target="https://podminky.urs.cz/item/CS_URS_2022_01/998766102" TargetMode="External" /><Relationship Id="rId71" Type="http://schemas.openxmlformats.org/officeDocument/2006/relationships/hyperlink" Target="https://podminky.urs.cz/item/CS_URS_2022_01/998766181" TargetMode="External" /><Relationship Id="rId72" Type="http://schemas.openxmlformats.org/officeDocument/2006/relationships/hyperlink" Target="https://podminky.urs.cz/item/CS_URS_2022_01/767851803" TargetMode="External" /><Relationship Id="rId73" Type="http://schemas.openxmlformats.org/officeDocument/2006/relationships/hyperlink" Target="https://podminky.urs.cz/item/CS_URS_2022_01/767996801" TargetMode="External" /><Relationship Id="rId7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36" TargetMode="External" /><Relationship Id="rId2" Type="http://schemas.openxmlformats.org/officeDocument/2006/relationships/hyperlink" Target="https://podminky.urs.cz/item/CS_URS_2022_01/130001101" TargetMode="External" /><Relationship Id="rId3" Type="http://schemas.openxmlformats.org/officeDocument/2006/relationships/hyperlink" Target="https://podminky.urs.cz/item/CS_URS_2022_01/132212221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67111101" TargetMode="External" /><Relationship Id="rId7" Type="http://schemas.openxmlformats.org/officeDocument/2006/relationships/hyperlink" Target="https://podminky.urs.cz/item/CS_URS_2022_01/171201221" TargetMode="External" /><Relationship Id="rId8" Type="http://schemas.openxmlformats.org/officeDocument/2006/relationships/hyperlink" Target="https://podminky.urs.cz/item/CS_URS_2022_01/171201231" TargetMode="External" /><Relationship Id="rId9" Type="http://schemas.openxmlformats.org/officeDocument/2006/relationships/hyperlink" Target="https://podminky.urs.cz/item/CS_URS_2022_01/171251201" TargetMode="External" /><Relationship Id="rId10" Type="http://schemas.openxmlformats.org/officeDocument/2006/relationships/hyperlink" Target="https://podminky.urs.cz/item/CS_URS_2022_01/174111101" TargetMode="External" /><Relationship Id="rId11" Type="http://schemas.openxmlformats.org/officeDocument/2006/relationships/hyperlink" Target="https://podminky.urs.cz/item/CS_URS_2022_01/181912112" TargetMode="External" /><Relationship Id="rId12" Type="http://schemas.openxmlformats.org/officeDocument/2006/relationships/hyperlink" Target="https://podminky.urs.cz/item/CS_URS_2022_01/319201321" TargetMode="External" /><Relationship Id="rId13" Type="http://schemas.openxmlformats.org/officeDocument/2006/relationships/hyperlink" Target="https://podminky.urs.cz/item/CS_URS_2022_01/319202321" TargetMode="External" /><Relationship Id="rId14" Type="http://schemas.openxmlformats.org/officeDocument/2006/relationships/hyperlink" Target="https://podminky.urs.cz/item/CS_URS_2022_01/319202331" TargetMode="External" /><Relationship Id="rId15" Type="http://schemas.openxmlformats.org/officeDocument/2006/relationships/hyperlink" Target="https://podminky.urs.cz/item/CS_URS_2022_01/564831111" TargetMode="External" /><Relationship Id="rId16" Type="http://schemas.openxmlformats.org/officeDocument/2006/relationships/hyperlink" Target="https://podminky.urs.cz/item/CS_URS_2022_01/581121115" TargetMode="External" /><Relationship Id="rId17" Type="http://schemas.openxmlformats.org/officeDocument/2006/relationships/hyperlink" Target="https://podminky.urs.cz/item/CS_URS_2022_01/599141111" TargetMode="External" /><Relationship Id="rId18" Type="http://schemas.openxmlformats.org/officeDocument/2006/relationships/hyperlink" Target="https://podminky.urs.cz/item/CS_URS_2022_01/622131121" TargetMode="External" /><Relationship Id="rId19" Type="http://schemas.openxmlformats.org/officeDocument/2006/relationships/hyperlink" Target="https://podminky.urs.cz/item/CS_URS_2022_01/622151011" TargetMode="External" /><Relationship Id="rId20" Type="http://schemas.openxmlformats.org/officeDocument/2006/relationships/hyperlink" Target="https://podminky.urs.cz/item/CS_URS_2022_01/622151021" TargetMode="External" /><Relationship Id="rId21" Type="http://schemas.openxmlformats.org/officeDocument/2006/relationships/hyperlink" Target="https://podminky.urs.cz/item/CS_URS_2022_01/622211021" TargetMode="External" /><Relationship Id="rId22" Type="http://schemas.openxmlformats.org/officeDocument/2006/relationships/hyperlink" Target="https://podminky.urs.cz/item/CS_URS_2022_01/622211031" TargetMode="External" /><Relationship Id="rId23" Type="http://schemas.openxmlformats.org/officeDocument/2006/relationships/hyperlink" Target="https://podminky.urs.cz/item/CS_URS_2022_01/622212051" TargetMode="External" /><Relationship Id="rId24" Type="http://schemas.openxmlformats.org/officeDocument/2006/relationships/hyperlink" Target="https://podminky.urs.cz/item/CS_URS_2022_01/622251101" TargetMode="External" /><Relationship Id="rId25" Type="http://schemas.openxmlformats.org/officeDocument/2006/relationships/hyperlink" Target="https://podminky.urs.cz/item/CS_URS_2022_01/622252001" TargetMode="External" /><Relationship Id="rId26" Type="http://schemas.openxmlformats.org/officeDocument/2006/relationships/hyperlink" Target="https://podminky.urs.cz/item/CS_URS_2022_01/622252002" TargetMode="External" /><Relationship Id="rId27" Type="http://schemas.openxmlformats.org/officeDocument/2006/relationships/hyperlink" Target="https://podminky.urs.cz/item/CS_URS_2022_01/622335103" TargetMode="External" /><Relationship Id="rId28" Type="http://schemas.openxmlformats.org/officeDocument/2006/relationships/hyperlink" Target="https://podminky.urs.cz/item/CS_URS_2022_01/622511112" TargetMode="External" /><Relationship Id="rId29" Type="http://schemas.openxmlformats.org/officeDocument/2006/relationships/hyperlink" Target="https://podminky.urs.cz/item/CS_URS_2022_01/622525102" TargetMode="External" /><Relationship Id="rId30" Type="http://schemas.openxmlformats.org/officeDocument/2006/relationships/hyperlink" Target="https://podminky.urs.cz/item/CS_URS_2022_01/622531012" TargetMode="External" /><Relationship Id="rId31" Type="http://schemas.openxmlformats.org/officeDocument/2006/relationships/hyperlink" Target="https://podminky.urs.cz/item/CS_URS_2022_01/623142001" TargetMode="External" /><Relationship Id="rId32" Type="http://schemas.openxmlformats.org/officeDocument/2006/relationships/hyperlink" Target="https://podminky.urs.cz/item/CS_URS_2022_01/623151011" TargetMode="External" /><Relationship Id="rId33" Type="http://schemas.openxmlformats.org/officeDocument/2006/relationships/hyperlink" Target="https://podminky.urs.cz/item/CS_URS_2022_01/623531012" TargetMode="External" /><Relationship Id="rId34" Type="http://schemas.openxmlformats.org/officeDocument/2006/relationships/hyperlink" Target="https://podminky.urs.cz/item/CS_URS_2022_01/629991001" TargetMode="External" /><Relationship Id="rId35" Type="http://schemas.openxmlformats.org/officeDocument/2006/relationships/hyperlink" Target="https://podminky.urs.cz/item/CS_URS_2022_01/629991012" TargetMode="External" /><Relationship Id="rId36" Type="http://schemas.openxmlformats.org/officeDocument/2006/relationships/hyperlink" Target="https://podminky.urs.cz/item/CS_URS_2022_01/629995101" TargetMode="External" /><Relationship Id="rId37" Type="http://schemas.openxmlformats.org/officeDocument/2006/relationships/hyperlink" Target="https://podminky.urs.cz/item/CS_URS_2022_01/629999011" TargetMode="External" /><Relationship Id="rId38" Type="http://schemas.openxmlformats.org/officeDocument/2006/relationships/hyperlink" Target="https://podminky.urs.cz/item/CS_URS_2022_01/632451022" TargetMode="External" /><Relationship Id="rId39" Type="http://schemas.openxmlformats.org/officeDocument/2006/relationships/hyperlink" Target="https://podminky.urs.cz/item/CS_URS_2022_01/637211321" TargetMode="External" /><Relationship Id="rId40" Type="http://schemas.openxmlformats.org/officeDocument/2006/relationships/hyperlink" Target="https://podminky.urs.cz/item/CS_URS_2022_01/877265271" TargetMode="External" /><Relationship Id="rId41" Type="http://schemas.openxmlformats.org/officeDocument/2006/relationships/hyperlink" Target="https://podminky.urs.cz/item/CS_URS_2022_01/916331112" TargetMode="External" /><Relationship Id="rId42" Type="http://schemas.openxmlformats.org/officeDocument/2006/relationships/hyperlink" Target="https://podminky.urs.cz/item/CS_URS_2022_01/919735123" TargetMode="External" /><Relationship Id="rId43" Type="http://schemas.openxmlformats.org/officeDocument/2006/relationships/hyperlink" Target="https://podminky.urs.cz/item/CS_URS_2022_01/941211111" TargetMode="External" /><Relationship Id="rId44" Type="http://schemas.openxmlformats.org/officeDocument/2006/relationships/hyperlink" Target="https://podminky.urs.cz/item/CS_URS_2022_01/941211211" TargetMode="External" /><Relationship Id="rId45" Type="http://schemas.openxmlformats.org/officeDocument/2006/relationships/hyperlink" Target="https://podminky.urs.cz/item/CS_URS_2022_01/941211811" TargetMode="External" /><Relationship Id="rId46" Type="http://schemas.openxmlformats.org/officeDocument/2006/relationships/hyperlink" Target="https://podminky.urs.cz/item/CS_URS_2022_01/944511111" TargetMode="External" /><Relationship Id="rId47" Type="http://schemas.openxmlformats.org/officeDocument/2006/relationships/hyperlink" Target="https://podminky.urs.cz/item/CS_URS_2022_01/944511211" TargetMode="External" /><Relationship Id="rId48" Type="http://schemas.openxmlformats.org/officeDocument/2006/relationships/hyperlink" Target="https://podminky.urs.cz/item/CS_URS_2022_01/944511811" TargetMode="External" /><Relationship Id="rId49" Type="http://schemas.openxmlformats.org/officeDocument/2006/relationships/hyperlink" Target="https://podminky.urs.cz/item/CS_URS_2022_01/949101111" TargetMode="External" /><Relationship Id="rId50" Type="http://schemas.openxmlformats.org/officeDocument/2006/relationships/hyperlink" Target="https://podminky.urs.cz/item/CS_URS_2022_01/949521111" TargetMode="External" /><Relationship Id="rId51" Type="http://schemas.openxmlformats.org/officeDocument/2006/relationships/hyperlink" Target="https://podminky.urs.cz/item/CS_URS_2022_01/949521211" TargetMode="External" /><Relationship Id="rId52" Type="http://schemas.openxmlformats.org/officeDocument/2006/relationships/hyperlink" Target="https://podminky.urs.cz/item/CS_URS_2022_01/949521811" TargetMode="External" /><Relationship Id="rId53" Type="http://schemas.openxmlformats.org/officeDocument/2006/relationships/hyperlink" Target="https://podminky.urs.cz/item/CS_URS_2022_01/966023131" TargetMode="External" /><Relationship Id="rId54" Type="http://schemas.openxmlformats.org/officeDocument/2006/relationships/hyperlink" Target="https://podminky.urs.cz/item/CS_URS_2022_01/966032921" TargetMode="External" /><Relationship Id="rId55" Type="http://schemas.openxmlformats.org/officeDocument/2006/relationships/hyperlink" Target="https://podminky.urs.cz/item/CS_URS_2022_01/967032974" TargetMode="External" /><Relationship Id="rId56" Type="http://schemas.openxmlformats.org/officeDocument/2006/relationships/hyperlink" Target="https://podminky.urs.cz/item/CS_URS_2022_01/967042712" TargetMode="External" /><Relationship Id="rId57" Type="http://schemas.openxmlformats.org/officeDocument/2006/relationships/hyperlink" Target="https://podminky.urs.cz/item/CS_URS_2022_01/968062374" TargetMode="External" /><Relationship Id="rId58" Type="http://schemas.openxmlformats.org/officeDocument/2006/relationships/hyperlink" Target="https://podminky.urs.cz/item/CS_URS_2022_01/968062375" TargetMode="External" /><Relationship Id="rId59" Type="http://schemas.openxmlformats.org/officeDocument/2006/relationships/hyperlink" Target="https://podminky.urs.cz/item/CS_URS_2022_01/968062376" TargetMode="External" /><Relationship Id="rId60" Type="http://schemas.openxmlformats.org/officeDocument/2006/relationships/hyperlink" Target="https://podminky.urs.cz/item/CS_URS_2022_01/968062377" TargetMode="External" /><Relationship Id="rId61" Type="http://schemas.openxmlformats.org/officeDocument/2006/relationships/hyperlink" Target="https://podminky.urs.cz/item/CS_URS_2022_01/968062456" TargetMode="External" /><Relationship Id="rId62" Type="http://schemas.openxmlformats.org/officeDocument/2006/relationships/hyperlink" Target="https://podminky.urs.cz/item/CS_URS_2022_01/978036161" TargetMode="External" /><Relationship Id="rId63" Type="http://schemas.openxmlformats.org/officeDocument/2006/relationships/hyperlink" Target="https://podminky.urs.cz/item/CS_URS_2022_01/985131311" TargetMode="External" /><Relationship Id="rId64" Type="http://schemas.openxmlformats.org/officeDocument/2006/relationships/hyperlink" Target="https://podminky.urs.cz/item/CS_URS_2022_01/997013112" TargetMode="External" /><Relationship Id="rId65" Type="http://schemas.openxmlformats.org/officeDocument/2006/relationships/hyperlink" Target="https://podminky.urs.cz/item/CS_URS_2022_01/997013501" TargetMode="External" /><Relationship Id="rId66" Type="http://schemas.openxmlformats.org/officeDocument/2006/relationships/hyperlink" Target="https://podminky.urs.cz/item/CS_URS_2022_01/997013509" TargetMode="External" /><Relationship Id="rId67" Type="http://schemas.openxmlformats.org/officeDocument/2006/relationships/hyperlink" Target="https://podminky.urs.cz/item/CS_URS_2022_01/997013631" TargetMode="External" /><Relationship Id="rId68" Type="http://schemas.openxmlformats.org/officeDocument/2006/relationships/hyperlink" Target="https://podminky.urs.cz/item/CS_URS_2022_01/997013871" TargetMode="External" /><Relationship Id="rId69" Type="http://schemas.openxmlformats.org/officeDocument/2006/relationships/hyperlink" Target="https://podminky.urs.cz/item/CS_URS_2022_01/998018002" TargetMode="External" /><Relationship Id="rId70" Type="http://schemas.openxmlformats.org/officeDocument/2006/relationships/hyperlink" Target="https://podminky.urs.cz/item/CS_URS_2022_01/711112001" TargetMode="External" /><Relationship Id="rId71" Type="http://schemas.openxmlformats.org/officeDocument/2006/relationships/hyperlink" Target="https://podminky.urs.cz/item/CS_URS_2022_01/711161221" TargetMode="External" /><Relationship Id="rId72" Type="http://schemas.openxmlformats.org/officeDocument/2006/relationships/hyperlink" Target="https://podminky.urs.cz/item/CS_URS_2022_01/711161384" TargetMode="External" /><Relationship Id="rId73" Type="http://schemas.openxmlformats.org/officeDocument/2006/relationships/hyperlink" Target="https://podminky.urs.cz/item/CS_URS_2022_01/711413121" TargetMode="External" /><Relationship Id="rId74" Type="http://schemas.openxmlformats.org/officeDocument/2006/relationships/hyperlink" Target="https://podminky.urs.cz/item/CS_URS_2022_01/998711102" TargetMode="External" /><Relationship Id="rId75" Type="http://schemas.openxmlformats.org/officeDocument/2006/relationships/hyperlink" Target="https://podminky.urs.cz/item/CS_URS_2022_01/998711181" TargetMode="External" /><Relationship Id="rId76" Type="http://schemas.openxmlformats.org/officeDocument/2006/relationships/hyperlink" Target="https://podminky.urs.cz/item/CS_URS_2022_01/764002851" TargetMode="External" /><Relationship Id="rId77" Type="http://schemas.openxmlformats.org/officeDocument/2006/relationships/hyperlink" Target="https://podminky.urs.cz/item/CS_URS_2022_01/764002861" TargetMode="External" /><Relationship Id="rId78" Type="http://schemas.openxmlformats.org/officeDocument/2006/relationships/hyperlink" Target="https://podminky.urs.cz/item/CS_URS_2022_01/764004861" TargetMode="External" /><Relationship Id="rId79" Type="http://schemas.openxmlformats.org/officeDocument/2006/relationships/hyperlink" Target="https://podminky.urs.cz/item/CS_URS_2022_01/764111671" TargetMode="External" /><Relationship Id="rId80" Type="http://schemas.openxmlformats.org/officeDocument/2006/relationships/hyperlink" Target="https://podminky.urs.cz/item/CS_URS_2022_01/764216646" TargetMode="External" /><Relationship Id="rId81" Type="http://schemas.openxmlformats.org/officeDocument/2006/relationships/hyperlink" Target="https://podminky.urs.cz/item/CS_URS_2022_01/764218624" TargetMode="External" /><Relationship Id="rId82" Type="http://schemas.openxmlformats.org/officeDocument/2006/relationships/hyperlink" Target="https://podminky.urs.cz/item/CS_URS_2022_01/764518622" TargetMode="External" /><Relationship Id="rId83" Type="http://schemas.openxmlformats.org/officeDocument/2006/relationships/hyperlink" Target="https://podminky.urs.cz/item/CS_URS_2022_01/998764102" TargetMode="External" /><Relationship Id="rId84" Type="http://schemas.openxmlformats.org/officeDocument/2006/relationships/hyperlink" Target="https://podminky.urs.cz/item/CS_URS_2022_01/998764181" TargetMode="External" /><Relationship Id="rId85" Type="http://schemas.openxmlformats.org/officeDocument/2006/relationships/hyperlink" Target="https://podminky.urs.cz/item/CS_URS_2022_01/766441812" TargetMode="External" /><Relationship Id="rId86" Type="http://schemas.openxmlformats.org/officeDocument/2006/relationships/hyperlink" Target="https://podminky.urs.cz/item/CS_URS_2022_01/766441822" TargetMode="External" /><Relationship Id="rId87" Type="http://schemas.openxmlformats.org/officeDocument/2006/relationships/hyperlink" Target="https://podminky.urs.cz/item/CS_URS_2022_01/766622132" TargetMode="External" /><Relationship Id="rId88" Type="http://schemas.openxmlformats.org/officeDocument/2006/relationships/hyperlink" Target="https://podminky.urs.cz/item/CS_URS_2022_01/766622216" TargetMode="External" /><Relationship Id="rId89" Type="http://schemas.openxmlformats.org/officeDocument/2006/relationships/hyperlink" Target="https://podminky.urs.cz/item/CS_URS_2022_01/766660421" TargetMode="External" /><Relationship Id="rId90" Type="http://schemas.openxmlformats.org/officeDocument/2006/relationships/hyperlink" Target="https://podminky.urs.cz/item/CS_URS_2022_01/766691510" TargetMode="External" /><Relationship Id="rId91" Type="http://schemas.openxmlformats.org/officeDocument/2006/relationships/hyperlink" Target="https://podminky.urs.cz/item/CS_URS_2022_01/766694111" TargetMode="External" /><Relationship Id="rId92" Type="http://schemas.openxmlformats.org/officeDocument/2006/relationships/hyperlink" Target="https://podminky.urs.cz/item/CS_URS_2022_01/766694112" TargetMode="External" /><Relationship Id="rId93" Type="http://schemas.openxmlformats.org/officeDocument/2006/relationships/hyperlink" Target="https://podminky.urs.cz/item/CS_URS_2022_01/766694113" TargetMode="External" /><Relationship Id="rId94" Type="http://schemas.openxmlformats.org/officeDocument/2006/relationships/hyperlink" Target="https://podminky.urs.cz/item/CS_URS_2022_01/998766102" TargetMode="External" /><Relationship Id="rId95" Type="http://schemas.openxmlformats.org/officeDocument/2006/relationships/hyperlink" Target="https://podminky.urs.cz/item/CS_URS_2022_01/998766181" TargetMode="External" /><Relationship Id="rId96" Type="http://schemas.openxmlformats.org/officeDocument/2006/relationships/hyperlink" Target="https://podminky.urs.cz/item/CS_URS_2022_01/767996801" TargetMode="External" /><Relationship Id="rId97" Type="http://schemas.openxmlformats.org/officeDocument/2006/relationships/hyperlink" Target="https://podminky.urs.cz/item/CS_URS_2022_01/783301303" TargetMode="External" /><Relationship Id="rId98" Type="http://schemas.openxmlformats.org/officeDocument/2006/relationships/hyperlink" Target="https://podminky.urs.cz/item/CS_URS_2022_01/783301313" TargetMode="External" /><Relationship Id="rId99" Type="http://schemas.openxmlformats.org/officeDocument/2006/relationships/hyperlink" Target="https://podminky.urs.cz/item/CS_URS_2022_01/783343101" TargetMode="External" /><Relationship Id="rId100" Type="http://schemas.openxmlformats.org/officeDocument/2006/relationships/hyperlink" Target="https://podminky.urs.cz/item/CS_URS_2022_01/783344101" TargetMode="External" /><Relationship Id="rId101" Type="http://schemas.openxmlformats.org/officeDocument/2006/relationships/hyperlink" Target="https://podminky.urs.cz/item/CS_URS_2022_01/783344201" TargetMode="External" /><Relationship Id="rId102" Type="http://schemas.openxmlformats.org/officeDocument/2006/relationships/hyperlink" Target="https://podminky.urs.cz/item/CS_URS_2022_01/783347101" TargetMode="External" /><Relationship Id="rId103" Type="http://schemas.openxmlformats.org/officeDocument/2006/relationships/hyperlink" Target="https://podminky.urs.cz/item/CS_URS_2022_01/043002000" TargetMode="External" /><Relationship Id="rId10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24003001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5002000" TargetMode="External" /><Relationship Id="rId5" Type="http://schemas.openxmlformats.org/officeDocument/2006/relationships/hyperlink" Target="https://podminky.urs.cz/item/CS_URS_2022_01/070001000" TargetMode="External" /><Relationship Id="rId6" Type="http://schemas.openxmlformats.org/officeDocument/2006/relationships/hyperlink" Target="https://podminky.urs.cz/item/CS_URS_2022_01/090001000" TargetMode="External" /><Relationship Id="rId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2011024-(2022)-V2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Centrum Pokorum - stavební úpravy a přístavba k objektu č.p. 1094/27, k.ú. Rumburk - II.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 649; k.ú. Rumburk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Rumburk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ProProjekt,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ROUND(AG55+AG66,2)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ROUND(AS55+AS66,2)</f>
        <v>0</v>
      </c>
      <c r="AT54" s="107">
        <f>ROUND(SUM(AV54:AW54),2)</f>
        <v>0</v>
      </c>
      <c r="AU54" s="108">
        <f>ROUND(AU55+AU66,5)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ROUND(AZ55+AZ66,2)</f>
        <v>0</v>
      </c>
      <c r="BA54" s="107">
        <f>ROUND(BA55+BA66,2)</f>
        <v>0</v>
      </c>
      <c r="BB54" s="107">
        <f>ROUND(BB55+BB66,2)</f>
        <v>0</v>
      </c>
      <c r="BC54" s="107">
        <f>ROUND(BC55+BC66,2)</f>
        <v>0</v>
      </c>
      <c r="BD54" s="109">
        <f>ROUND(BD55+BD66,2)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ROUND(AG56+AG61+AG65,2)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ROUND(AS56+AS61+AS65,2)</f>
        <v>0</v>
      </c>
      <c r="AT55" s="121">
        <f>ROUND(SUM(AV55:AW55),2)</f>
        <v>0</v>
      </c>
      <c r="AU55" s="122">
        <f>ROUND(AU56+AU61+AU65,5)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ROUND(AZ56+AZ61+AZ65,2)</f>
        <v>0</v>
      </c>
      <c r="BA55" s="121">
        <f>ROUND(BA56+BA61+BA65,2)</f>
        <v>0</v>
      </c>
      <c r="BB55" s="121">
        <f>ROUND(BB56+BB61+BB65,2)</f>
        <v>0</v>
      </c>
      <c r="BC55" s="121">
        <f>ROUND(BC56+BC61+BC65,2)</f>
        <v>0</v>
      </c>
      <c r="BD55" s="123">
        <f>ROUND(BD56+BD61+BD65,2)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4"/>
      <c r="B56" s="64"/>
      <c r="C56" s="125"/>
      <c r="D56" s="125"/>
      <c r="E56" s="126" t="s">
        <v>82</v>
      </c>
      <c r="F56" s="126"/>
      <c r="G56" s="126"/>
      <c r="H56" s="126"/>
      <c r="I56" s="126"/>
      <c r="J56" s="125"/>
      <c r="K56" s="126" t="s">
        <v>83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ROUND(SUM(AG57:AG60),2)</f>
        <v>0</v>
      </c>
      <c r="AH56" s="125"/>
      <c r="AI56" s="125"/>
      <c r="AJ56" s="125"/>
      <c r="AK56" s="125"/>
      <c r="AL56" s="125"/>
      <c r="AM56" s="125"/>
      <c r="AN56" s="128">
        <f>SUM(AG56,AT56)</f>
        <v>0</v>
      </c>
      <c r="AO56" s="125"/>
      <c r="AP56" s="125"/>
      <c r="AQ56" s="129" t="s">
        <v>84</v>
      </c>
      <c r="AR56" s="66"/>
      <c r="AS56" s="130">
        <f>ROUND(SUM(AS57:AS60),2)</f>
        <v>0</v>
      </c>
      <c r="AT56" s="131">
        <f>ROUND(SUM(AV56:AW56),2)</f>
        <v>0</v>
      </c>
      <c r="AU56" s="132">
        <f>ROUND(SUM(AU57:AU60),5)</f>
        <v>0</v>
      </c>
      <c r="AV56" s="131">
        <f>ROUND(AZ56*L29,2)</f>
        <v>0</v>
      </c>
      <c r="AW56" s="131">
        <f>ROUND(BA56*L30,2)</f>
        <v>0</v>
      </c>
      <c r="AX56" s="131">
        <f>ROUND(BB56*L29,2)</f>
        <v>0</v>
      </c>
      <c r="AY56" s="131">
        <f>ROUND(BC56*L30,2)</f>
        <v>0</v>
      </c>
      <c r="AZ56" s="131">
        <f>ROUND(SUM(AZ57:AZ60),2)</f>
        <v>0</v>
      </c>
      <c r="BA56" s="131">
        <f>ROUND(SUM(BA57:BA60),2)</f>
        <v>0</v>
      </c>
      <c r="BB56" s="131">
        <f>ROUND(SUM(BB57:BB60),2)</f>
        <v>0</v>
      </c>
      <c r="BC56" s="131">
        <f>ROUND(SUM(BC57:BC60),2)</f>
        <v>0</v>
      </c>
      <c r="BD56" s="133">
        <f>ROUND(SUM(BD57:BD60),2)</f>
        <v>0</v>
      </c>
      <c r="BE56" s="4"/>
      <c r="BS56" s="134" t="s">
        <v>71</v>
      </c>
      <c r="BT56" s="134" t="s">
        <v>81</v>
      </c>
      <c r="BU56" s="134" t="s">
        <v>73</v>
      </c>
      <c r="BV56" s="134" t="s">
        <v>74</v>
      </c>
      <c r="BW56" s="134" t="s">
        <v>85</v>
      </c>
      <c r="BX56" s="134" t="s">
        <v>80</v>
      </c>
      <c r="CL56" s="134" t="s">
        <v>19</v>
      </c>
    </row>
    <row r="57" s="4" customFormat="1" ht="23.25" customHeight="1">
      <c r="A57" s="135" t="s">
        <v>86</v>
      </c>
      <c r="B57" s="64"/>
      <c r="C57" s="125"/>
      <c r="D57" s="125"/>
      <c r="E57" s="125"/>
      <c r="F57" s="126" t="s">
        <v>87</v>
      </c>
      <c r="G57" s="126"/>
      <c r="H57" s="126"/>
      <c r="I57" s="126"/>
      <c r="J57" s="126"/>
      <c r="K57" s="125"/>
      <c r="L57" s="126" t="s">
        <v>88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8">
        <f>'SO 01.1.a - Stavební úpra...'!J34</f>
        <v>0</v>
      </c>
      <c r="AH57" s="125"/>
      <c r="AI57" s="125"/>
      <c r="AJ57" s="125"/>
      <c r="AK57" s="125"/>
      <c r="AL57" s="125"/>
      <c r="AM57" s="125"/>
      <c r="AN57" s="128">
        <f>SUM(AG57,AT57)</f>
        <v>0</v>
      </c>
      <c r="AO57" s="125"/>
      <c r="AP57" s="125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'SO 01.1.a - Stavební úpra...'!P105</f>
        <v>0</v>
      </c>
      <c r="AV57" s="131">
        <f>'SO 01.1.a - Stavební úpra...'!J37</f>
        <v>0</v>
      </c>
      <c r="AW57" s="131">
        <f>'SO 01.1.a - Stavební úpra...'!J38</f>
        <v>0</v>
      </c>
      <c r="AX57" s="131">
        <f>'SO 01.1.a - Stavební úpra...'!J39</f>
        <v>0</v>
      </c>
      <c r="AY57" s="131">
        <f>'SO 01.1.a - Stavební úpra...'!J40</f>
        <v>0</v>
      </c>
      <c r="AZ57" s="131">
        <f>'SO 01.1.a - Stavební úpra...'!F37</f>
        <v>0</v>
      </c>
      <c r="BA57" s="131">
        <f>'SO 01.1.a - Stavební úpra...'!F38</f>
        <v>0</v>
      </c>
      <c r="BB57" s="131">
        <f>'SO 01.1.a - Stavební úpra...'!F39</f>
        <v>0</v>
      </c>
      <c r="BC57" s="131">
        <f>'SO 01.1.a - Stavební úpra...'!F40</f>
        <v>0</v>
      </c>
      <c r="BD57" s="133">
        <f>'SO 01.1.a - Stavební úpra...'!F41</f>
        <v>0</v>
      </c>
      <c r="BE57" s="4"/>
      <c r="BT57" s="134" t="s">
        <v>89</v>
      </c>
      <c r="BV57" s="134" t="s">
        <v>74</v>
      </c>
      <c r="BW57" s="134" t="s">
        <v>90</v>
      </c>
      <c r="BX57" s="134" t="s">
        <v>85</v>
      </c>
      <c r="CL57" s="134" t="s">
        <v>19</v>
      </c>
    </row>
    <row r="58" s="4" customFormat="1" ht="23.25" customHeight="1">
      <c r="A58" s="135" t="s">
        <v>86</v>
      </c>
      <c r="B58" s="64"/>
      <c r="C58" s="125"/>
      <c r="D58" s="125"/>
      <c r="E58" s="125"/>
      <c r="F58" s="126" t="s">
        <v>91</v>
      </c>
      <c r="G58" s="126"/>
      <c r="H58" s="126"/>
      <c r="I58" s="126"/>
      <c r="J58" s="126"/>
      <c r="K58" s="125"/>
      <c r="L58" s="126" t="s">
        <v>92</v>
      </c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8">
        <f>'SO 01.1.b - Stavební úpra...'!J34</f>
        <v>0</v>
      </c>
      <c r="AH58" s="125"/>
      <c r="AI58" s="125"/>
      <c r="AJ58" s="125"/>
      <c r="AK58" s="125"/>
      <c r="AL58" s="125"/>
      <c r="AM58" s="125"/>
      <c r="AN58" s="128">
        <f>SUM(AG58,AT58)</f>
        <v>0</v>
      </c>
      <c r="AO58" s="125"/>
      <c r="AP58" s="125"/>
      <c r="AQ58" s="129" t="s">
        <v>84</v>
      </c>
      <c r="AR58" s="66"/>
      <c r="AS58" s="130">
        <v>0</v>
      </c>
      <c r="AT58" s="131">
        <f>ROUND(SUM(AV58:AW58),2)</f>
        <v>0</v>
      </c>
      <c r="AU58" s="132">
        <f>'SO 01.1.b - Stavební úpra...'!P109</f>
        <v>0</v>
      </c>
      <c r="AV58" s="131">
        <f>'SO 01.1.b - Stavební úpra...'!J37</f>
        <v>0</v>
      </c>
      <c r="AW58" s="131">
        <f>'SO 01.1.b - Stavební úpra...'!J38</f>
        <v>0</v>
      </c>
      <c r="AX58" s="131">
        <f>'SO 01.1.b - Stavební úpra...'!J39</f>
        <v>0</v>
      </c>
      <c r="AY58" s="131">
        <f>'SO 01.1.b - Stavební úpra...'!J40</f>
        <v>0</v>
      </c>
      <c r="AZ58" s="131">
        <f>'SO 01.1.b - Stavební úpra...'!F37</f>
        <v>0</v>
      </c>
      <c r="BA58" s="131">
        <f>'SO 01.1.b - Stavební úpra...'!F38</f>
        <v>0</v>
      </c>
      <c r="BB58" s="131">
        <f>'SO 01.1.b - Stavební úpra...'!F39</f>
        <v>0</v>
      </c>
      <c r="BC58" s="131">
        <f>'SO 01.1.b - Stavební úpra...'!F40</f>
        <v>0</v>
      </c>
      <c r="BD58" s="133">
        <f>'SO 01.1.b - Stavební úpra...'!F41</f>
        <v>0</v>
      </c>
      <c r="BE58" s="4"/>
      <c r="BT58" s="134" t="s">
        <v>89</v>
      </c>
      <c r="BV58" s="134" t="s">
        <v>74</v>
      </c>
      <c r="BW58" s="134" t="s">
        <v>93</v>
      </c>
      <c r="BX58" s="134" t="s">
        <v>85</v>
      </c>
      <c r="CL58" s="134" t="s">
        <v>19</v>
      </c>
    </row>
    <row r="59" s="4" customFormat="1" ht="23.25" customHeight="1">
      <c r="A59" s="135" t="s">
        <v>86</v>
      </c>
      <c r="B59" s="64"/>
      <c r="C59" s="125"/>
      <c r="D59" s="125"/>
      <c r="E59" s="125"/>
      <c r="F59" s="126" t="s">
        <v>94</v>
      </c>
      <c r="G59" s="126"/>
      <c r="H59" s="126"/>
      <c r="I59" s="126"/>
      <c r="J59" s="126"/>
      <c r="K59" s="125"/>
      <c r="L59" s="126" t="s">
        <v>95</v>
      </c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8">
        <f>'SO 01.1.c - Stavební úpra...'!J34</f>
        <v>0</v>
      </c>
      <c r="AH59" s="125"/>
      <c r="AI59" s="125"/>
      <c r="AJ59" s="125"/>
      <c r="AK59" s="125"/>
      <c r="AL59" s="125"/>
      <c r="AM59" s="125"/>
      <c r="AN59" s="128">
        <f>SUM(AG59,AT59)</f>
        <v>0</v>
      </c>
      <c r="AO59" s="125"/>
      <c r="AP59" s="125"/>
      <c r="AQ59" s="129" t="s">
        <v>84</v>
      </c>
      <c r="AR59" s="66"/>
      <c r="AS59" s="130">
        <v>0</v>
      </c>
      <c r="AT59" s="131">
        <f>ROUND(SUM(AV59:AW59),2)</f>
        <v>0</v>
      </c>
      <c r="AU59" s="132">
        <f>'SO 01.1.c - Stavební úpra...'!P108</f>
        <v>0</v>
      </c>
      <c r="AV59" s="131">
        <f>'SO 01.1.c - Stavební úpra...'!J37</f>
        <v>0</v>
      </c>
      <c r="AW59" s="131">
        <f>'SO 01.1.c - Stavební úpra...'!J38</f>
        <v>0</v>
      </c>
      <c r="AX59" s="131">
        <f>'SO 01.1.c - Stavební úpra...'!J39</f>
        <v>0</v>
      </c>
      <c r="AY59" s="131">
        <f>'SO 01.1.c - Stavební úpra...'!J40</f>
        <v>0</v>
      </c>
      <c r="AZ59" s="131">
        <f>'SO 01.1.c - Stavební úpra...'!F37</f>
        <v>0</v>
      </c>
      <c r="BA59" s="131">
        <f>'SO 01.1.c - Stavební úpra...'!F38</f>
        <v>0</v>
      </c>
      <c r="BB59" s="131">
        <f>'SO 01.1.c - Stavební úpra...'!F39</f>
        <v>0</v>
      </c>
      <c r="BC59" s="131">
        <f>'SO 01.1.c - Stavební úpra...'!F40</f>
        <v>0</v>
      </c>
      <c r="BD59" s="133">
        <f>'SO 01.1.c - Stavební úpra...'!F41</f>
        <v>0</v>
      </c>
      <c r="BE59" s="4"/>
      <c r="BT59" s="134" t="s">
        <v>89</v>
      </c>
      <c r="BV59" s="134" t="s">
        <v>74</v>
      </c>
      <c r="BW59" s="134" t="s">
        <v>96</v>
      </c>
      <c r="BX59" s="134" t="s">
        <v>85</v>
      </c>
      <c r="CL59" s="134" t="s">
        <v>19</v>
      </c>
    </row>
    <row r="60" s="4" customFormat="1" ht="23.25" customHeight="1">
      <c r="A60" s="135" t="s">
        <v>86</v>
      </c>
      <c r="B60" s="64"/>
      <c r="C60" s="125"/>
      <c r="D60" s="125"/>
      <c r="E60" s="125"/>
      <c r="F60" s="126" t="s">
        <v>97</v>
      </c>
      <c r="G60" s="126"/>
      <c r="H60" s="126"/>
      <c r="I60" s="126"/>
      <c r="J60" s="126"/>
      <c r="K60" s="125"/>
      <c r="L60" s="126" t="s">
        <v>98</v>
      </c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8">
        <f>'SO 01.1.d - Stavební úpra...'!J34</f>
        <v>0</v>
      </c>
      <c r="AH60" s="125"/>
      <c r="AI60" s="125"/>
      <c r="AJ60" s="125"/>
      <c r="AK60" s="125"/>
      <c r="AL60" s="125"/>
      <c r="AM60" s="125"/>
      <c r="AN60" s="128">
        <f>SUM(AG60,AT60)</f>
        <v>0</v>
      </c>
      <c r="AO60" s="125"/>
      <c r="AP60" s="125"/>
      <c r="AQ60" s="129" t="s">
        <v>84</v>
      </c>
      <c r="AR60" s="66"/>
      <c r="AS60" s="130">
        <v>0</v>
      </c>
      <c r="AT60" s="131">
        <f>ROUND(SUM(AV60:AW60),2)</f>
        <v>0</v>
      </c>
      <c r="AU60" s="132">
        <f>'SO 01.1.d - Stavební úpra...'!P95</f>
        <v>0</v>
      </c>
      <c r="AV60" s="131">
        <f>'SO 01.1.d - Stavební úpra...'!J37</f>
        <v>0</v>
      </c>
      <c r="AW60" s="131">
        <f>'SO 01.1.d - Stavební úpra...'!J38</f>
        <v>0</v>
      </c>
      <c r="AX60" s="131">
        <f>'SO 01.1.d - Stavební úpra...'!J39</f>
        <v>0</v>
      </c>
      <c r="AY60" s="131">
        <f>'SO 01.1.d - Stavební úpra...'!J40</f>
        <v>0</v>
      </c>
      <c r="AZ60" s="131">
        <f>'SO 01.1.d - Stavební úpra...'!F37</f>
        <v>0</v>
      </c>
      <c r="BA60" s="131">
        <f>'SO 01.1.d - Stavební úpra...'!F38</f>
        <v>0</v>
      </c>
      <c r="BB60" s="131">
        <f>'SO 01.1.d - Stavební úpra...'!F39</f>
        <v>0</v>
      </c>
      <c r="BC60" s="131">
        <f>'SO 01.1.d - Stavební úpra...'!F40</f>
        <v>0</v>
      </c>
      <c r="BD60" s="133">
        <f>'SO 01.1.d - Stavební úpra...'!F41</f>
        <v>0</v>
      </c>
      <c r="BE60" s="4"/>
      <c r="BT60" s="134" t="s">
        <v>89</v>
      </c>
      <c r="BV60" s="134" t="s">
        <v>74</v>
      </c>
      <c r="BW60" s="134" t="s">
        <v>99</v>
      </c>
      <c r="BX60" s="134" t="s">
        <v>85</v>
      </c>
      <c r="CL60" s="134" t="s">
        <v>19</v>
      </c>
    </row>
    <row r="61" s="4" customFormat="1" ht="16.5" customHeight="1">
      <c r="A61" s="4"/>
      <c r="B61" s="64"/>
      <c r="C61" s="125"/>
      <c r="D61" s="125"/>
      <c r="E61" s="126" t="s">
        <v>100</v>
      </c>
      <c r="F61" s="126"/>
      <c r="G61" s="126"/>
      <c r="H61" s="126"/>
      <c r="I61" s="126"/>
      <c r="J61" s="125"/>
      <c r="K61" s="126" t="s">
        <v>101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ROUND(SUM(AG62:AG64),2)</f>
        <v>0</v>
      </c>
      <c r="AH61" s="125"/>
      <c r="AI61" s="125"/>
      <c r="AJ61" s="125"/>
      <c r="AK61" s="125"/>
      <c r="AL61" s="125"/>
      <c r="AM61" s="125"/>
      <c r="AN61" s="128">
        <f>SUM(AG61,AT61)</f>
        <v>0</v>
      </c>
      <c r="AO61" s="125"/>
      <c r="AP61" s="125"/>
      <c r="AQ61" s="129" t="s">
        <v>84</v>
      </c>
      <c r="AR61" s="66"/>
      <c r="AS61" s="130">
        <f>ROUND(SUM(AS62:AS64),2)</f>
        <v>0</v>
      </c>
      <c r="AT61" s="131">
        <f>ROUND(SUM(AV61:AW61),2)</f>
        <v>0</v>
      </c>
      <c r="AU61" s="132">
        <f>ROUND(SUM(AU62:AU64),5)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ROUND(SUM(AZ62:AZ64),2)</f>
        <v>0</v>
      </c>
      <c r="BA61" s="131">
        <f>ROUND(SUM(BA62:BA64),2)</f>
        <v>0</v>
      </c>
      <c r="BB61" s="131">
        <f>ROUND(SUM(BB62:BB64),2)</f>
        <v>0</v>
      </c>
      <c r="BC61" s="131">
        <f>ROUND(SUM(BC62:BC64),2)</f>
        <v>0</v>
      </c>
      <c r="BD61" s="133">
        <f>ROUND(SUM(BD62:BD64),2)</f>
        <v>0</v>
      </c>
      <c r="BE61" s="4"/>
      <c r="BS61" s="134" t="s">
        <v>71</v>
      </c>
      <c r="BT61" s="134" t="s">
        <v>81</v>
      </c>
      <c r="BU61" s="134" t="s">
        <v>73</v>
      </c>
      <c r="BV61" s="134" t="s">
        <v>74</v>
      </c>
      <c r="BW61" s="134" t="s">
        <v>102</v>
      </c>
      <c r="BX61" s="134" t="s">
        <v>80</v>
      </c>
      <c r="CL61" s="134" t="s">
        <v>19</v>
      </c>
    </row>
    <row r="62" s="4" customFormat="1" ht="23.25" customHeight="1">
      <c r="A62" s="135" t="s">
        <v>86</v>
      </c>
      <c r="B62" s="64"/>
      <c r="C62" s="125"/>
      <c r="D62" s="125"/>
      <c r="E62" s="125"/>
      <c r="F62" s="126" t="s">
        <v>103</v>
      </c>
      <c r="G62" s="126"/>
      <c r="H62" s="126"/>
      <c r="I62" s="126"/>
      <c r="J62" s="126"/>
      <c r="K62" s="125"/>
      <c r="L62" s="126" t="s">
        <v>104</v>
      </c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8">
        <f>'SO 01.2.a - Zdravotně tec...'!J34</f>
        <v>0</v>
      </c>
      <c r="AH62" s="125"/>
      <c r="AI62" s="125"/>
      <c r="AJ62" s="125"/>
      <c r="AK62" s="125"/>
      <c r="AL62" s="125"/>
      <c r="AM62" s="125"/>
      <c r="AN62" s="128">
        <f>SUM(AG62,AT62)</f>
        <v>0</v>
      </c>
      <c r="AO62" s="125"/>
      <c r="AP62" s="125"/>
      <c r="AQ62" s="129" t="s">
        <v>84</v>
      </c>
      <c r="AR62" s="66"/>
      <c r="AS62" s="130">
        <v>0</v>
      </c>
      <c r="AT62" s="131">
        <f>ROUND(SUM(AV62:AW62),2)</f>
        <v>0</v>
      </c>
      <c r="AU62" s="132">
        <f>'SO 01.2.a - Zdravotně tec...'!P101</f>
        <v>0</v>
      </c>
      <c r="AV62" s="131">
        <f>'SO 01.2.a - Zdravotně tec...'!J37</f>
        <v>0</v>
      </c>
      <c r="AW62" s="131">
        <f>'SO 01.2.a - Zdravotně tec...'!J38</f>
        <v>0</v>
      </c>
      <c r="AX62" s="131">
        <f>'SO 01.2.a - Zdravotně tec...'!J39</f>
        <v>0</v>
      </c>
      <c r="AY62" s="131">
        <f>'SO 01.2.a - Zdravotně tec...'!J40</f>
        <v>0</v>
      </c>
      <c r="AZ62" s="131">
        <f>'SO 01.2.a - Zdravotně tec...'!F37</f>
        <v>0</v>
      </c>
      <c r="BA62" s="131">
        <f>'SO 01.2.a - Zdravotně tec...'!F38</f>
        <v>0</v>
      </c>
      <c r="BB62" s="131">
        <f>'SO 01.2.a - Zdravotně tec...'!F39</f>
        <v>0</v>
      </c>
      <c r="BC62" s="131">
        <f>'SO 01.2.a - Zdravotně tec...'!F40</f>
        <v>0</v>
      </c>
      <c r="BD62" s="133">
        <f>'SO 01.2.a - Zdravotně tec...'!F41</f>
        <v>0</v>
      </c>
      <c r="BE62" s="4"/>
      <c r="BT62" s="134" t="s">
        <v>89</v>
      </c>
      <c r="BV62" s="134" t="s">
        <v>74</v>
      </c>
      <c r="BW62" s="134" t="s">
        <v>105</v>
      </c>
      <c r="BX62" s="134" t="s">
        <v>102</v>
      </c>
      <c r="CL62" s="134" t="s">
        <v>19</v>
      </c>
    </row>
    <row r="63" s="4" customFormat="1" ht="23.25" customHeight="1">
      <c r="A63" s="135" t="s">
        <v>86</v>
      </c>
      <c r="B63" s="64"/>
      <c r="C63" s="125"/>
      <c r="D63" s="125"/>
      <c r="E63" s="125"/>
      <c r="F63" s="126" t="s">
        <v>106</v>
      </c>
      <c r="G63" s="126"/>
      <c r="H63" s="126"/>
      <c r="I63" s="126"/>
      <c r="J63" s="126"/>
      <c r="K63" s="125"/>
      <c r="L63" s="126" t="s">
        <v>107</v>
      </c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8">
        <f>'SO 01.2.b - Silnoproudá i...'!J34</f>
        <v>0</v>
      </c>
      <c r="AH63" s="125"/>
      <c r="AI63" s="125"/>
      <c r="AJ63" s="125"/>
      <c r="AK63" s="125"/>
      <c r="AL63" s="125"/>
      <c r="AM63" s="125"/>
      <c r="AN63" s="128">
        <f>SUM(AG63,AT63)</f>
        <v>0</v>
      </c>
      <c r="AO63" s="125"/>
      <c r="AP63" s="125"/>
      <c r="AQ63" s="129" t="s">
        <v>84</v>
      </c>
      <c r="AR63" s="66"/>
      <c r="AS63" s="130">
        <v>0</v>
      </c>
      <c r="AT63" s="131">
        <f>ROUND(SUM(AV63:AW63),2)</f>
        <v>0</v>
      </c>
      <c r="AU63" s="132">
        <f>'SO 01.2.b - Silnoproudá i...'!P106</f>
        <v>0</v>
      </c>
      <c r="AV63" s="131">
        <f>'SO 01.2.b - Silnoproudá i...'!J37</f>
        <v>0</v>
      </c>
      <c r="AW63" s="131">
        <f>'SO 01.2.b - Silnoproudá i...'!J38</f>
        <v>0</v>
      </c>
      <c r="AX63" s="131">
        <f>'SO 01.2.b - Silnoproudá i...'!J39</f>
        <v>0</v>
      </c>
      <c r="AY63" s="131">
        <f>'SO 01.2.b - Silnoproudá i...'!J40</f>
        <v>0</v>
      </c>
      <c r="AZ63" s="131">
        <f>'SO 01.2.b - Silnoproudá i...'!F37</f>
        <v>0</v>
      </c>
      <c r="BA63" s="131">
        <f>'SO 01.2.b - Silnoproudá i...'!F38</f>
        <v>0</v>
      </c>
      <c r="BB63" s="131">
        <f>'SO 01.2.b - Silnoproudá i...'!F39</f>
        <v>0</v>
      </c>
      <c r="BC63" s="131">
        <f>'SO 01.2.b - Silnoproudá i...'!F40</f>
        <v>0</v>
      </c>
      <c r="BD63" s="133">
        <f>'SO 01.2.b - Silnoproudá i...'!F41</f>
        <v>0</v>
      </c>
      <c r="BE63" s="4"/>
      <c r="BT63" s="134" t="s">
        <v>89</v>
      </c>
      <c r="BV63" s="134" t="s">
        <v>74</v>
      </c>
      <c r="BW63" s="134" t="s">
        <v>108</v>
      </c>
      <c r="BX63" s="134" t="s">
        <v>102</v>
      </c>
      <c r="CL63" s="134" t="s">
        <v>19</v>
      </c>
    </row>
    <row r="64" s="4" customFormat="1" ht="23.25" customHeight="1">
      <c r="A64" s="135" t="s">
        <v>86</v>
      </c>
      <c r="B64" s="64"/>
      <c r="C64" s="125"/>
      <c r="D64" s="125"/>
      <c r="E64" s="125"/>
      <c r="F64" s="126" t="s">
        <v>109</v>
      </c>
      <c r="G64" s="126"/>
      <c r="H64" s="126"/>
      <c r="I64" s="126"/>
      <c r="J64" s="126"/>
      <c r="K64" s="125"/>
      <c r="L64" s="126" t="s">
        <v>110</v>
      </c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8">
        <f>'SO 01.2.c - Slaboproudá i...'!J34</f>
        <v>0</v>
      </c>
      <c r="AH64" s="125"/>
      <c r="AI64" s="125"/>
      <c r="AJ64" s="125"/>
      <c r="AK64" s="125"/>
      <c r="AL64" s="125"/>
      <c r="AM64" s="125"/>
      <c r="AN64" s="128">
        <f>SUM(AG64,AT64)</f>
        <v>0</v>
      </c>
      <c r="AO64" s="125"/>
      <c r="AP64" s="125"/>
      <c r="AQ64" s="129" t="s">
        <v>84</v>
      </c>
      <c r="AR64" s="66"/>
      <c r="AS64" s="130">
        <v>0</v>
      </c>
      <c r="AT64" s="131">
        <f>ROUND(SUM(AV64:AW64),2)</f>
        <v>0</v>
      </c>
      <c r="AU64" s="132">
        <f>'SO 01.2.c - Slaboproudá i...'!P103</f>
        <v>0</v>
      </c>
      <c r="AV64" s="131">
        <f>'SO 01.2.c - Slaboproudá i...'!J37</f>
        <v>0</v>
      </c>
      <c r="AW64" s="131">
        <f>'SO 01.2.c - Slaboproudá i...'!J38</f>
        <v>0</v>
      </c>
      <c r="AX64" s="131">
        <f>'SO 01.2.c - Slaboproudá i...'!J39</f>
        <v>0</v>
      </c>
      <c r="AY64" s="131">
        <f>'SO 01.2.c - Slaboproudá i...'!J40</f>
        <v>0</v>
      </c>
      <c r="AZ64" s="131">
        <f>'SO 01.2.c - Slaboproudá i...'!F37</f>
        <v>0</v>
      </c>
      <c r="BA64" s="131">
        <f>'SO 01.2.c - Slaboproudá i...'!F38</f>
        <v>0</v>
      </c>
      <c r="BB64" s="131">
        <f>'SO 01.2.c - Slaboproudá i...'!F39</f>
        <v>0</v>
      </c>
      <c r="BC64" s="131">
        <f>'SO 01.2.c - Slaboproudá i...'!F40</f>
        <v>0</v>
      </c>
      <c r="BD64" s="133">
        <f>'SO 01.2.c - Slaboproudá i...'!F41</f>
        <v>0</v>
      </c>
      <c r="BE64" s="4"/>
      <c r="BT64" s="134" t="s">
        <v>89</v>
      </c>
      <c r="BV64" s="134" t="s">
        <v>74</v>
      </c>
      <c r="BW64" s="134" t="s">
        <v>111</v>
      </c>
      <c r="BX64" s="134" t="s">
        <v>102</v>
      </c>
      <c r="CL64" s="134" t="s">
        <v>19</v>
      </c>
    </row>
    <row r="65" s="4" customFormat="1" ht="23.25" customHeight="1">
      <c r="A65" s="135" t="s">
        <v>86</v>
      </c>
      <c r="B65" s="64"/>
      <c r="C65" s="125"/>
      <c r="D65" s="125"/>
      <c r="E65" s="126" t="s">
        <v>112</v>
      </c>
      <c r="F65" s="126"/>
      <c r="G65" s="126"/>
      <c r="H65" s="126"/>
      <c r="I65" s="126"/>
      <c r="J65" s="125"/>
      <c r="K65" s="126" t="s">
        <v>113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8">
        <f>'SO 01 VRN - Vedlejší a os...'!J32</f>
        <v>0</v>
      </c>
      <c r="AH65" s="125"/>
      <c r="AI65" s="125"/>
      <c r="AJ65" s="125"/>
      <c r="AK65" s="125"/>
      <c r="AL65" s="125"/>
      <c r="AM65" s="125"/>
      <c r="AN65" s="128">
        <f>SUM(AG65,AT65)</f>
        <v>0</v>
      </c>
      <c r="AO65" s="125"/>
      <c r="AP65" s="125"/>
      <c r="AQ65" s="129" t="s">
        <v>84</v>
      </c>
      <c r="AR65" s="66"/>
      <c r="AS65" s="130">
        <v>0</v>
      </c>
      <c r="AT65" s="131">
        <f>ROUND(SUM(AV65:AW65),2)</f>
        <v>0</v>
      </c>
      <c r="AU65" s="132">
        <f>'SO 01 VRN - Vedlejší a os...'!P92</f>
        <v>0</v>
      </c>
      <c r="AV65" s="131">
        <f>'SO 01 VRN - Vedlejší a os...'!J35</f>
        <v>0</v>
      </c>
      <c r="AW65" s="131">
        <f>'SO 01 VRN - Vedlejší a os...'!J36</f>
        <v>0</v>
      </c>
      <c r="AX65" s="131">
        <f>'SO 01 VRN - Vedlejší a os...'!J37</f>
        <v>0</v>
      </c>
      <c r="AY65" s="131">
        <f>'SO 01 VRN - Vedlejší a os...'!J38</f>
        <v>0</v>
      </c>
      <c r="AZ65" s="131">
        <f>'SO 01 VRN - Vedlejší a os...'!F35</f>
        <v>0</v>
      </c>
      <c r="BA65" s="131">
        <f>'SO 01 VRN - Vedlejší a os...'!F36</f>
        <v>0</v>
      </c>
      <c r="BB65" s="131">
        <f>'SO 01 VRN - Vedlejší a os...'!F37</f>
        <v>0</v>
      </c>
      <c r="BC65" s="131">
        <f>'SO 01 VRN - Vedlejší a os...'!F38</f>
        <v>0</v>
      </c>
      <c r="BD65" s="133">
        <f>'SO 01 VRN - Vedlejší a os...'!F39</f>
        <v>0</v>
      </c>
      <c r="BE65" s="4"/>
      <c r="BT65" s="134" t="s">
        <v>81</v>
      </c>
      <c r="BV65" s="134" t="s">
        <v>74</v>
      </c>
      <c r="BW65" s="134" t="s">
        <v>114</v>
      </c>
      <c r="BX65" s="134" t="s">
        <v>80</v>
      </c>
      <c r="CL65" s="134" t="s">
        <v>19</v>
      </c>
    </row>
    <row r="66" s="7" customFormat="1" ht="24.75" customHeight="1">
      <c r="A66" s="7"/>
      <c r="B66" s="112"/>
      <c r="C66" s="113"/>
      <c r="D66" s="114" t="s">
        <v>115</v>
      </c>
      <c r="E66" s="114"/>
      <c r="F66" s="114"/>
      <c r="G66" s="114"/>
      <c r="H66" s="114"/>
      <c r="I66" s="115"/>
      <c r="J66" s="114" t="s">
        <v>116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ROUND(AG67+AG74+AG77,2)</f>
        <v>0</v>
      </c>
      <c r="AH66" s="115"/>
      <c r="AI66" s="115"/>
      <c r="AJ66" s="115"/>
      <c r="AK66" s="115"/>
      <c r="AL66" s="115"/>
      <c r="AM66" s="115"/>
      <c r="AN66" s="117">
        <f>SUM(AG66,AT66)</f>
        <v>0</v>
      </c>
      <c r="AO66" s="115"/>
      <c r="AP66" s="115"/>
      <c r="AQ66" s="118" t="s">
        <v>78</v>
      </c>
      <c r="AR66" s="119"/>
      <c r="AS66" s="120">
        <f>ROUND(AS67+AS74+AS77,2)</f>
        <v>0</v>
      </c>
      <c r="AT66" s="121">
        <f>ROUND(SUM(AV66:AW66),2)</f>
        <v>0</v>
      </c>
      <c r="AU66" s="122">
        <f>ROUND(AU67+AU74+AU77,5)</f>
        <v>0</v>
      </c>
      <c r="AV66" s="121">
        <f>ROUND(AZ66*L29,2)</f>
        <v>0</v>
      </c>
      <c r="AW66" s="121">
        <f>ROUND(BA66*L30,2)</f>
        <v>0</v>
      </c>
      <c r="AX66" s="121">
        <f>ROUND(BB66*L29,2)</f>
        <v>0</v>
      </c>
      <c r="AY66" s="121">
        <f>ROUND(BC66*L30,2)</f>
        <v>0</v>
      </c>
      <c r="AZ66" s="121">
        <f>ROUND(AZ67+AZ74+AZ77,2)</f>
        <v>0</v>
      </c>
      <c r="BA66" s="121">
        <f>ROUND(BA67+BA74+BA77,2)</f>
        <v>0</v>
      </c>
      <c r="BB66" s="121">
        <f>ROUND(BB67+BB74+BB77,2)</f>
        <v>0</v>
      </c>
      <c r="BC66" s="121">
        <f>ROUND(BC67+BC74+BC77,2)</f>
        <v>0</v>
      </c>
      <c r="BD66" s="123">
        <f>ROUND(BD67+BD74+BD77,2)</f>
        <v>0</v>
      </c>
      <c r="BE66" s="7"/>
      <c r="BS66" s="124" t="s">
        <v>71</v>
      </c>
      <c r="BT66" s="124" t="s">
        <v>79</v>
      </c>
      <c r="BU66" s="124" t="s">
        <v>73</v>
      </c>
      <c r="BV66" s="124" t="s">
        <v>74</v>
      </c>
      <c r="BW66" s="124" t="s">
        <v>117</v>
      </c>
      <c r="BX66" s="124" t="s">
        <v>5</v>
      </c>
      <c r="CL66" s="124" t="s">
        <v>19</v>
      </c>
      <c r="CM66" s="124" t="s">
        <v>81</v>
      </c>
    </row>
    <row r="67" s="4" customFormat="1" ht="16.5" customHeight="1">
      <c r="A67" s="4"/>
      <c r="B67" s="64"/>
      <c r="C67" s="125"/>
      <c r="D67" s="125"/>
      <c r="E67" s="126" t="s">
        <v>118</v>
      </c>
      <c r="F67" s="126"/>
      <c r="G67" s="126"/>
      <c r="H67" s="126"/>
      <c r="I67" s="126"/>
      <c r="J67" s="125"/>
      <c r="K67" s="126" t="s">
        <v>83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ROUND(SUM(AG68:AG73),2)</f>
        <v>0</v>
      </c>
      <c r="AH67" s="125"/>
      <c r="AI67" s="125"/>
      <c r="AJ67" s="125"/>
      <c r="AK67" s="125"/>
      <c r="AL67" s="125"/>
      <c r="AM67" s="125"/>
      <c r="AN67" s="128">
        <f>SUM(AG67,AT67)</f>
        <v>0</v>
      </c>
      <c r="AO67" s="125"/>
      <c r="AP67" s="125"/>
      <c r="AQ67" s="129" t="s">
        <v>84</v>
      </c>
      <c r="AR67" s="66"/>
      <c r="AS67" s="130">
        <f>ROUND(SUM(AS68:AS73),2)</f>
        <v>0</v>
      </c>
      <c r="AT67" s="131">
        <f>ROUND(SUM(AV67:AW67),2)</f>
        <v>0</v>
      </c>
      <c r="AU67" s="132">
        <f>ROUND(SUM(AU68:AU73),5)</f>
        <v>0</v>
      </c>
      <c r="AV67" s="131">
        <f>ROUND(AZ67*L29,2)</f>
        <v>0</v>
      </c>
      <c r="AW67" s="131">
        <f>ROUND(BA67*L30,2)</f>
        <v>0</v>
      </c>
      <c r="AX67" s="131">
        <f>ROUND(BB67*L29,2)</f>
        <v>0</v>
      </c>
      <c r="AY67" s="131">
        <f>ROUND(BC67*L30,2)</f>
        <v>0</v>
      </c>
      <c r="AZ67" s="131">
        <f>ROUND(SUM(AZ68:AZ73),2)</f>
        <v>0</v>
      </c>
      <c r="BA67" s="131">
        <f>ROUND(SUM(BA68:BA73),2)</f>
        <v>0</v>
      </c>
      <c r="BB67" s="131">
        <f>ROUND(SUM(BB68:BB73),2)</f>
        <v>0</v>
      </c>
      <c r="BC67" s="131">
        <f>ROUND(SUM(BC68:BC73),2)</f>
        <v>0</v>
      </c>
      <c r="BD67" s="133">
        <f>ROUND(SUM(BD68:BD73),2)</f>
        <v>0</v>
      </c>
      <c r="BE67" s="4"/>
      <c r="BS67" s="134" t="s">
        <v>71</v>
      </c>
      <c r="BT67" s="134" t="s">
        <v>81</v>
      </c>
      <c r="BU67" s="134" t="s">
        <v>73</v>
      </c>
      <c r="BV67" s="134" t="s">
        <v>74</v>
      </c>
      <c r="BW67" s="134" t="s">
        <v>119</v>
      </c>
      <c r="BX67" s="134" t="s">
        <v>117</v>
      </c>
      <c r="CL67" s="134" t="s">
        <v>19</v>
      </c>
    </row>
    <row r="68" s="4" customFormat="1" ht="23.25" customHeight="1">
      <c r="A68" s="135" t="s">
        <v>86</v>
      </c>
      <c r="B68" s="64"/>
      <c r="C68" s="125"/>
      <c r="D68" s="125"/>
      <c r="E68" s="125"/>
      <c r="F68" s="126" t="s">
        <v>120</v>
      </c>
      <c r="G68" s="126"/>
      <c r="H68" s="126"/>
      <c r="I68" s="126"/>
      <c r="J68" s="126"/>
      <c r="K68" s="125"/>
      <c r="L68" s="126" t="s">
        <v>88</v>
      </c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8">
        <f>'SO 02.1.a - Stavební úpra...'!J34</f>
        <v>0</v>
      </c>
      <c r="AH68" s="125"/>
      <c r="AI68" s="125"/>
      <c r="AJ68" s="125"/>
      <c r="AK68" s="125"/>
      <c r="AL68" s="125"/>
      <c r="AM68" s="125"/>
      <c r="AN68" s="128">
        <f>SUM(AG68,AT68)</f>
        <v>0</v>
      </c>
      <c r="AO68" s="125"/>
      <c r="AP68" s="125"/>
      <c r="AQ68" s="129" t="s">
        <v>84</v>
      </c>
      <c r="AR68" s="66"/>
      <c r="AS68" s="130">
        <v>0</v>
      </c>
      <c r="AT68" s="131">
        <f>ROUND(SUM(AV68:AW68),2)</f>
        <v>0</v>
      </c>
      <c r="AU68" s="132">
        <f>'SO 02.1.a - Stavební úpra...'!P103</f>
        <v>0</v>
      </c>
      <c r="AV68" s="131">
        <f>'SO 02.1.a - Stavební úpra...'!J37</f>
        <v>0</v>
      </c>
      <c r="AW68" s="131">
        <f>'SO 02.1.a - Stavební úpra...'!J38</f>
        <v>0</v>
      </c>
      <c r="AX68" s="131">
        <f>'SO 02.1.a - Stavební úpra...'!J39</f>
        <v>0</v>
      </c>
      <c r="AY68" s="131">
        <f>'SO 02.1.a - Stavební úpra...'!J40</f>
        <v>0</v>
      </c>
      <c r="AZ68" s="131">
        <f>'SO 02.1.a - Stavební úpra...'!F37</f>
        <v>0</v>
      </c>
      <c r="BA68" s="131">
        <f>'SO 02.1.a - Stavební úpra...'!F38</f>
        <v>0</v>
      </c>
      <c r="BB68" s="131">
        <f>'SO 02.1.a - Stavební úpra...'!F39</f>
        <v>0</v>
      </c>
      <c r="BC68" s="131">
        <f>'SO 02.1.a - Stavební úpra...'!F40</f>
        <v>0</v>
      </c>
      <c r="BD68" s="133">
        <f>'SO 02.1.a - Stavební úpra...'!F41</f>
        <v>0</v>
      </c>
      <c r="BE68" s="4"/>
      <c r="BT68" s="134" t="s">
        <v>89</v>
      </c>
      <c r="BV68" s="134" t="s">
        <v>74</v>
      </c>
      <c r="BW68" s="134" t="s">
        <v>121</v>
      </c>
      <c r="BX68" s="134" t="s">
        <v>119</v>
      </c>
      <c r="CL68" s="134" t="s">
        <v>19</v>
      </c>
    </row>
    <row r="69" s="4" customFormat="1" ht="23.25" customHeight="1">
      <c r="A69" s="135" t="s">
        <v>86</v>
      </c>
      <c r="B69" s="64"/>
      <c r="C69" s="125"/>
      <c r="D69" s="125"/>
      <c r="E69" s="125"/>
      <c r="F69" s="126" t="s">
        <v>122</v>
      </c>
      <c r="G69" s="126"/>
      <c r="H69" s="126"/>
      <c r="I69" s="126"/>
      <c r="J69" s="126"/>
      <c r="K69" s="125"/>
      <c r="L69" s="126" t="s">
        <v>92</v>
      </c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8">
        <f>'SO 02.1.b - Stavební úpra...'!J34</f>
        <v>0</v>
      </c>
      <c r="AH69" s="125"/>
      <c r="AI69" s="125"/>
      <c r="AJ69" s="125"/>
      <c r="AK69" s="125"/>
      <c r="AL69" s="125"/>
      <c r="AM69" s="125"/>
      <c r="AN69" s="128">
        <f>SUM(AG69,AT69)</f>
        <v>0</v>
      </c>
      <c r="AO69" s="125"/>
      <c r="AP69" s="125"/>
      <c r="AQ69" s="129" t="s">
        <v>84</v>
      </c>
      <c r="AR69" s="66"/>
      <c r="AS69" s="130">
        <v>0</v>
      </c>
      <c r="AT69" s="131">
        <f>ROUND(SUM(AV69:AW69),2)</f>
        <v>0</v>
      </c>
      <c r="AU69" s="132">
        <f>'SO 02.1.b - Stavební úpra...'!P99</f>
        <v>0</v>
      </c>
      <c r="AV69" s="131">
        <f>'SO 02.1.b - Stavební úpra...'!J37</f>
        <v>0</v>
      </c>
      <c r="AW69" s="131">
        <f>'SO 02.1.b - Stavební úpra...'!J38</f>
        <v>0</v>
      </c>
      <c r="AX69" s="131">
        <f>'SO 02.1.b - Stavební úpra...'!J39</f>
        <v>0</v>
      </c>
      <c r="AY69" s="131">
        <f>'SO 02.1.b - Stavební úpra...'!J40</f>
        <v>0</v>
      </c>
      <c r="AZ69" s="131">
        <f>'SO 02.1.b - Stavební úpra...'!F37</f>
        <v>0</v>
      </c>
      <c r="BA69" s="131">
        <f>'SO 02.1.b - Stavební úpra...'!F38</f>
        <v>0</v>
      </c>
      <c r="BB69" s="131">
        <f>'SO 02.1.b - Stavební úpra...'!F39</f>
        <v>0</v>
      </c>
      <c r="BC69" s="131">
        <f>'SO 02.1.b - Stavební úpra...'!F40</f>
        <v>0</v>
      </c>
      <c r="BD69" s="133">
        <f>'SO 02.1.b - Stavební úpra...'!F41</f>
        <v>0</v>
      </c>
      <c r="BE69" s="4"/>
      <c r="BT69" s="134" t="s">
        <v>89</v>
      </c>
      <c r="BV69" s="134" t="s">
        <v>74</v>
      </c>
      <c r="BW69" s="134" t="s">
        <v>123</v>
      </c>
      <c r="BX69" s="134" t="s">
        <v>119</v>
      </c>
      <c r="CL69" s="134" t="s">
        <v>19</v>
      </c>
    </row>
    <row r="70" s="4" customFormat="1" ht="23.25" customHeight="1">
      <c r="A70" s="135" t="s">
        <v>86</v>
      </c>
      <c r="B70" s="64"/>
      <c r="C70" s="125"/>
      <c r="D70" s="125"/>
      <c r="E70" s="125"/>
      <c r="F70" s="126" t="s">
        <v>124</v>
      </c>
      <c r="G70" s="126"/>
      <c r="H70" s="126"/>
      <c r="I70" s="126"/>
      <c r="J70" s="126"/>
      <c r="K70" s="125"/>
      <c r="L70" s="126" t="s">
        <v>95</v>
      </c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8">
        <f>'SO 02.1.c - Stavební úpra...'!J34</f>
        <v>0</v>
      </c>
      <c r="AH70" s="125"/>
      <c r="AI70" s="125"/>
      <c r="AJ70" s="125"/>
      <c r="AK70" s="125"/>
      <c r="AL70" s="125"/>
      <c r="AM70" s="125"/>
      <c r="AN70" s="128">
        <f>SUM(AG70,AT70)</f>
        <v>0</v>
      </c>
      <c r="AO70" s="125"/>
      <c r="AP70" s="125"/>
      <c r="AQ70" s="129" t="s">
        <v>84</v>
      </c>
      <c r="AR70" s="66"/>
      <c r="AS70" s="130">
        <v>0</v>
      </c>
      <c r="AT70" s="131">
        <f>ROUND(SUM(AV70:AW70),2)</f>
        <v>0</v>
      </c>
      <c r="AU70" s="132">
        <f>'SO 02.1.c - Stavební úpra...'!P97</f>
        <v>0</v>
      </c>
      <c r="AV70" s="131">
        <f>'SO 02.1.c - Stavební úpra...'!J37</f>
        <v>0</v>
      </c>
      <c r="AW70" s="131">
        <f>'SO 02.1.c - Stavební úpra...'!J38</f>
        <v>0</v>
      </c>
      <c r="AX70" s="131">
        <f>'SO 02.1.c - Stavební úpra...'!J39</f>
        <v>0</v>
      </c>
      <c r="AY70" s="131">
        <f>'SO 02.1.c - Stavební úpra...'!J40</f>
        <v>0</v>
      </c>
      <c r="AZ70" s="131">
        <f>'SO 02.1.c - Stavební úpra...'!F37</f>
        <v>0</v>
      </c>
      <c r="BA70" s="131">
        <f>'SO 02.1.c - Stavební úpra...'!F38</f>
        <v>0</v>
      </c>
      <c r="BB70" s="131">
        <f>'SO 02.1.c - Stavební úpra...'!F39</f>
        <v>0</v>
      </c>
      <c r="BC70" s="131">
        <f>'SO 02.1.c - Stavební úpra...'!F40</f>
        <v>0</v>
      </c>
      <c r="BD70" s="133">
        <f>'SO 02.1.c - Stavební úpra...'!F41</f>
        <v>0</v>
      </c>
      <c r="BE70" s="4"/>
      <c r="BT70" s="134" t="s">
        <v>89</v>
      </c>
      <c r="BV70" s="134" t="s">
        <v>74</v>
      </c>
      <c r="BW70" s="134" t="s">
        <v>125</v>
      </c>
      <c r="BX70" s="134" t="s">
        <v>119</v>
      </c>
      <c r="CL70" s="134" t="s">
        <v>19</v>
      </c>
    </row>
    <row r="71" s="4" customFormat="1" ht="23.25" customHeight="1">
      <c r="A71" s="135" t="s">
        <v>86</v>
      </c>
      <c r="B71" s="64"/>
      <c r="C71" s="125"/>
      <c r="D71" s="125"/>
      <c r="E71" s="125"/>
      <c r="F71" s="126" t="s">
        <v>126</v>
      </c>
      <c r="G71" s="126"/>
      <c r="H71" s="126"/>
      <c r="I71" s="126"/>
      <c r="J71" s="126"/>
      <c r="K71" s="125"/>
      <c r="L71" s="126" t="s">
        <v>98</v>
      </c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8">
        <f>'SO 02.1.d - Stavební úpra...'!J34</f>
        <v>0</v>
      </c>
      <c r="AH71" s="125"/>
      <c r="AI71" s="125"/>
      <c r="AJ71" s="125"/>
      <c r="AK71" s="125"/>
      <c r="AL71" s="125"/>
      <c r="AM71" s="125"/>
      <c r="AN71" s="128">
        <f>SUM(AG71,AT71)</f>
        <v>0</v>
      </c>
      <c r="AO71" s="125"/>
      <c r="AP71" s="125"/>
      <c r="AQ71" s="129" t="s">
        <v>84</v>
      </c>
      <c r="AR71" s="66"/>
      <c r="AS71" s="130">
        <v>0</v>
      </c>
      <c r="AT71" s="131">
        <f>ROUND(SUM(AV71:AW71),2)</f>
        <v>0</v>
      </c>
      <c r="AU71" s="132">
        <f>'SO 02.1.d - Stavební úpra...'!P99</f>
        <v>0</v>
      </c>
      <c r="AV71" s="131">
        <f>'SO 02.1.d - Stavební úpra...'!J37</f>
        <v>0</v>
      </c>
      <c r="AW71" s="131">
        <f>'SO 02.1.d - Stavební úpra...'!J38</f>
        <v>0</v>
      </c>
      <c r="AX71" s="131">
        <f>'SO 02.1.d - Stavební úpra...'!J39</f>
        <v>0</v>
      </c>
      <c r="AY71" s="131">
        <f>'SO 02.1.d - Stavební úpra...'!J40</f>
        <v>0</v>
      </c>
      <c r="AZ71" s="131">
        <f>'SO 02.1.d - Stavební úpra...'!F37</f>
        <v>0</v>
      </c>
      <c r="BA71" s="131">
        <f>'SO 02.1.d - Stavební úpra...'!F38</f>
        <v>0</v>
      </c>
      <c r="BB71" s="131">
        <f>'SO 02.1.d - Stavební úpra...'!F39</f>
        <v>0</v>
      </c>
      <c r="BC71" s="131">
        <f>'SO 02.1.d - Stavební úpra...'!F40</f>
        <v>0</v>
      </c>
      <c r="BD71" s="133">
        <f>'SO 02.1.d - Stavební úpra...'!F41</f>
        <v>0</v>
      </c>
      <c r="BE71" s="4"/>
      <c r="BT71" s="134" t="s">
        <v>89</v>
      </c>
      <c r="BV71" s="134" t="s">
        <v>74</v>
      </c>
      <c r="BW71" s="134" t="s">
        <v>127</v>
      </c>
      <c r="BX71" s="134" t="s">
        <v>119</v>
      </c>
      <c r="CL71" s="134" t="s">
        <v>19</v>
      </c>
    </row>
    <row r="72" s="4" customFormat="1" ht="23.25" customHeight="1">
      <c r="A72" s="135" t="s">
        <v>86</v>
      </c>
      <c r="B72" s="64"/>
      <c r="C72" s="125"/>
      <c r="D72" s="125"/>
      <c r="E72" s="125"/>
      <c r="F72" s="126" t="s">
        <v>128</v>
      </c>
      <c r="G72" s="126"/>
      <c r="H72" s="126"/>
      <c r="I72" s="126"/>
      <c r="J72" s="126"/>
      <c r="K72" s="125"/>
      <c r="L72" s="126" t="s">
        <v>129</v>
      </c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8">
        <f>'SO 02.1.e - Výměna střešn...'!J34</f>
        <v>0</v>
      </c>
      <c r="AH72" s="125"/>
      <c r="AI72" s="125"/>
      <c r="AJ72" s="125"/>
      <c r="AK72" s="125"/>
      <c r="AL72" s="125"/>
      <c r="AM72" s="125"/>
      <c r="AN72" s="128">
        <f>SUM(AG72,AT72)</f>
        <v>0</v>
      </c>
      <c r="AO72" s="125"/>
      <c r="AP72" s="125"/>
      <c r="AQ72" s="129" t="s">
        <v>84</v>
      </c>
      <c r="AR72" s="66"/>
      <c r="AS72" s="130">
        <v>0</v>
      </c>
      <c r="AT72" s="131">
        <f>ROUND(SUM(AV72:AW72),2)</f>
        <v>0</v>
      </c>
      <c r="AU72" s="132">
        <f>'SO 02.1.e - Výměna střešn...'!P102</f>
        <v>0</v>
      </c>
      <c r="AV72" s="131">
        <f>'SO 02.1.e - Výměna střešn...'!J37</f>
        <v>0</v>
      </c>
      <c r="AW72" s="131">
        <f>'SO 02.1.e - Výměna střešn...'!J38</f>
        <v>0</v>
      </c>
      <c r="AX72" s="131">
        <f>'SO 02.1.e - Výměna střešn...'!J39</f>
        <v>0</v>
      </c>
      <c r="AY72" s="131">
        <f>'SO 02.1.e - Výměna střešn...'!J40</f>
        <v>0</v>
      </c>
      <c r="AZ72" s="131">
        <f>'SO 02.1.e - Výměna střešn...'!F37</f>
        <v>0</v>
      </c>
      <c r="BA72" s="131">
        <f>'SO 02.1.e - Výměna střešn...'!F38</f>
        <v>0</v>
      </c>
      <c r="BB72" s="131">
        <f>'SO 02.1.e - Výměna střešn...'!F39</f>
        <v>0</v>
      </c>
      <c r="BC72" s="131">
        <f>'SO 02.1.e - Výměna střešn...'!F40</f>
        <v>0</v>
      </c>
      <c r="BD72" s="133">
        <f>'SO 02.1.e - Výměna střešn...'!F41</f>
        <v>0</v>
      </c>
      <c r="BE72" s="4"/>
      <c r="BT72" s="134" t="s">
        <v>89</v>
      </c>
      <c r="BV72" s="134" t="s">
        <v>74</v>
      </c>
      <c r="BW72" s="134" t="s">
        <v>130</v>
      </c>
      <c r="BX72" s="134" t="s">
        <v>119</v>
      </c>
      <c r="CL72" s="134" t="s">
        <v>19</v>
      </c>
    </row>
    <row r="73" s="4" customFormat="1" ht="23.25" customHeight="1">
      <c r="A73" s="135" t="s">
        <v>86</v>
      </c>
      <c r="B73" s="64"/>
      <c r="C73" s="125"/>
      <c r="D73" s="125"/>
      <c r="E73" s="125"/>
      <c r="F73" s="126" t="s">
        <v>131</v>
      </c>
      <c r="G73" s="126"/>
      <c r="H73" s="126"/>
      <c r="I73" s="126"/>
      <c r="J73" s="126"/>
      <c r="K73" s="125"/>
      <c r="L73" s="126" t="s">
        <v>132</v>
      </c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8">
        <f>'SO 02.1.f - Zateplení fas...'!J34</f>
        <v>0</v>
      </c>
      <c r="AH73" s="125"/>
      <c r="AI73" s="125"/>
      <c r="AJ73" s="125"/>
      <c r="AK73" s="125"/>
      <c r="AL73" s="125"/>
      <c r="AM73" s="125"/>
      <c r="AN73" s="128">
        <f>SUM(AG73,AT73)</f>
        <v>0</v>
      </c>
      <c r="AO73" s="125"/>
      <c r="AP73" s="125"/>
      <c r="AQ73" s="129" t="s">
        <v>84</v>
      </c>
      <c r="AR73" s="66"/>
      <c r="AS73" s="130">
        <v>0</v>
      </c>
      <c r="AT73" s="131">
        <f>ROUND(SUM(AV73:AW73),2)</f>
        <v>0</v>
      </c>
      <c r="AU73" s="132">
        <f>'SO 02.1.f - Zateplení fas...'!P110</f>
        <v>0</v>
      </c>
      <c r="AV73" s="131">
        <f>'SO 02.1.f - Zateplení fas...'!J37</f>
        <v>0</v>
      </c>
      <c r="AW73" s="131">
        <f>'SO 02.1.f - Zateplení fas...'!J38</f>
        <v>0</v>
      </c>
      <c r="AX73" s="131">
        <f>'SO 02.1.f - Zateplení fas...'!J39</f>
        <v>0</v>
      </c>
      <c r="AY73" s="131">
        <f>'SO 02.1.f - Zateplení fas...'!J40</f>
        <v>0</v>
      </c>
      <c r="AZ73" s="131">
        <f>'SO 02.1.f - Zateplení fas...'!F37</f>
        <v>0</v>
      </c>
      <c r="BA73" s="131">
        <f>'SO 02.1.f - Zateplení fas...'!F38</f>
        <v>0</v>
      </c>
      <c r="BB73" s="131">
        <f>'SO 02.1.f - Zateplení fas...'!F39</f>
        <v>0</v>
      </c>
      <c r="BC73" s="131">
        <f>'SO 02.1.f - Zateplení fas...'!F40</f>
        <v>0</v>
      </c>
      <c r="BD73" s="133">
        <f>'SO 02.1.f - Zateplení fas...'!F41</f>
        <v>0</v>
      </c>
      <c r="BE73" s="4"/>
      <c r="BT73" s="134" t="s">
        <v>89</v>
      </c>
      <c r="BV73" s="134" t="s">
        <v>74</v>
      </c>
      <c r="BW73" s="134" t="s">
        <v>133</v>
      </c>
      <c r="BX73" s="134" t="s">
        <v>119</v>
      </c>
      <c r="CL73" s="134" t="s">
        <v>19</v>
      </c>
    </row>
    <row r="74" s="4" customFormat="1" ht="16.5" customHeight="1">
      <c r="A74" s="4"/>
      <c r="B74" s="64"/>
      <c r="C74" s="125"/>
      <c r="D74" s="125"/>
      <c r="E74" s="126" t="s">
        <v>134</v>
      </c>
      <c r="F74" s="126"/>
      <c r="G74" s="126"/>
      <c r="H74" s="126"/>
      <c r="I74" s="126"/>
      <c r="J74" s="125"/>
      <c r="K74" s="126" t="s">
        <v>101</v>
      </c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7">
        <f>ROUND(SUM(AG75:AG76),2)</f>
        <v>0</v>
      </c>
      <c r="AH74" s="125"/>
      <c r="AI74" s="125"/>
      <c r="AJ74" s="125"/>
      <c r="AK74" s="125"/>
      <c r="AL74" s="125"/>
      <c r="AM74" s="125"/>
      <c r="AN74" s="128">
        <f>SUM(AG74,AT74)</f>
        <v>0</v>
      </c>
      <c r="AO74" s="125"/>
      <c r="AP74" s="125"/>
      <c r="AQ74" s="129" t="s">
        <v>84</v>
      </c>
      <c r="AR74" s="66"/>
      <c r="AS74" s="130">
        <f>ROUND(SUM(AS75:AS76),2)</f>
        <v>0</v>
      </c>
      <c r="AT74" s="131">
        <f>ROUND(SUM(AV74:AW74),2)</f>
        <v>0</v>
      </c>
      <c r="AU74" s="132">
        <f>ROUND(SUM(AU75:AU76),5)</f>
        <v>0</v>
      </c>
      <c r="AV74" s="131">
        <f>ROUND(AZ74*L29,2)</f>
        <v>0</v>
      </c>
      <c r="AW74" s="131">
        <f>ROUND(BA74*L30,2)</f>
        <v>0</v>
      </c>
      <c r="AX74" s="131">
        <f>ROUND(BB74*L29,2)</f>
        <v>0</v>
      </c>
      <c r="AY74" s="131">
        <f>ROUND(BC74*L30,2)</f>
        <v>0</v>
      </c>
      <c r="AZ74" s="131">
        <f>ROUND(SUM(AZ75:AZ76),2)</f>
        <v>0</v>
      </c>
      <c r="BA74" s="131">
        <f>ROUND(SUM(BA75:BA76),2)</f>
        <v>0</v>
      </c>
      <c r="BB74" s="131">
        <f>ROUND(SUM(BB75:BB76),2)</f>
        <v>0</v>
      </c>
      <c r="BC74" s="131">
        <f>ROUND(SUM(BC75:BC76),2)</f>
        <v>0</v>
      </c>
      <c r="BD74" s="133">
        <f>ROUND(SUM(BD75:BD76),2)</f>
        <v>0</v>
      </c>
      <c r="BE74" s="4"/>
      <c r="BS74" s="134" t="s">
        <v>71</v>
      </c>
      <c r="BT74" s="134" t="s">
        <v>81</v>
      </c>
      <c r="BU74" s="134" t="s">
        <v>73</v>
      </c>
      <c r="BV74" s="134" t="s">
        <v>74</v>
      </c>
      <c r="BW74" s="134" t="s">
        <v>135</v>
      </c>
      <c r="BX74" s="134" t="s">
        <v>117</v>
      </c>
      <c r="CL74" s="134" t="s">
        <v>19</v>
      </c>
    </row>
    <row r="75" s="4" customFormat="1" ht="23.25" customHeight="1">
      <c r="A75" s="135" t="s">
        <v>86</v>
      </c>
      <c r="B75" s="64"/>
      <c r="C75" s="125"/>
      <c r="D75" s="125"/>
      <c r="E75" s="125"/>
      <c r="F75" s="126" t="s">
        <v>136</v>
      </c>
      <c r="G75" s="126"/>
      <c r="H75" s="126"/>
      <c r="I75" s="126"/>
      <c r="J75" s="126"/>
      <c r="K75" s="125"/>
      <c r="L75" s="126" t="s">
        <v>107</v>
      </c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8">
        <f>'SO 02.2.b - Silnoproudá i...'!J34</f>
        <v>0</v>
      </c>
      <c r="AH75" s="125"/>
      <c r="AI75" s="125"/>
      <c r="AJ75" s="125"/>
      <c r="AK75" s="125"/>
      <c r="AL75" s="125"/>
      <c r="AM75" s="125"/>
      <c r="AN75" s="128">
        <f>SUM(AG75,AT75)</f>
        <v>0</v>
      </c>
      <c r="AO75" s="125"/>
      <c r="AP75" s="125"/>
      <c r="AQ75" s="129" t="s">
        <v>84</v>
      </c>
      <c r="AR75" s="66"/>
      <c r="AS75" s="130">
        <v>0</v>
      </c>
      <c r="AT75" s="131">
        <f>ROUND(SUM(AV75:AW75),2)</f>
        <v>0</v>
      </c>
      <c r="AU75" s="132">
        <f>'SO 02.2.b - Silnoproudá i...'!P93</f>
        <v>0</v>
      </c>
      <c r="AV75" s="131">
        <f>'SO 02.2.b - Silnoproudá i...'!J37</f>
        <v>0</v>
      </c>
      <c r="AW75" s="131">
        <f>'SO 02.2.b - Silnoproudá i...'!J38</f>
        <v>0</v>
      </c>
      <c r="AX75" s="131">
        <f>'SO 02.2.b - Silnoproudá i...'!J39</f>
        <v>0</v>
      </c>
      <c r="AY75" s="131">
        <f>'SO 02.2.b - Silnoproudá i...'!J40</f>
        <v>0</v>
      </c>
      <c r="AZ75" s="131">
        <f>'SO 02.2.b - Silnoproudá i...'!F37</f>
        <v>0</v>
      </c>
      <c r="BA75" s="131">
        <f>'SO 02.2.b - Silnoproudá i...'!F38</f>
        <v>0</v>
      </c>
      <c r="BB75" s="131">
        <f>'SO 02.2.b - Silnoproudá i...'!F39</f>
        <v>0</v>
      </c>
      <c r="BC75" s="131">
        <f>'SO 02.2.b - Silnoproudá i...'!F40</f>
        <v>0</v>
      </c>
      <c r="BD75" s="133">
        <f>'SO 02.2.b - Silnoproudá i...'!F41</f>
        <v>0</v>
      </c>
      <c r="BE75" s="4"/>
      <c r="BT75" s="134" t="s">
        <v>89</v>
      </c>
      <c r="BV75" s="134" t="s">
        <v>74</v>
      </c>
      <c r="BW75" s="134" t="s">
        <v>137</v>
      </c>
      <c r="BX75" s="134" t="s">
        <v>135</v>
      </c>
      <c r="CL75" s="134" t="s">
        <v>19</v>
      </c>
    </row>
    <row r="76" s="4" customFormat="1" ht="23.25" customHeight="1">
      <c r="A76" s="135" t="s">
        <v>86</v>
      </c>
      <c r="B76" s="64"/>
      <c r="C76" s="125"/>
      <c r="D76" s="125"/>
      <c r="E76" s="125"/>
      <c r="F76" s="126" t="s">
        <v>138</v>
      </c>
      <c r="G76" s="126"/>
      <c r="H76" s="126"/>
      <c r="I76" s="126"/>
      <c r="J76" s="126"/>
      <c r="K76" s="125"/>
      <c r="L76" s="126" t="s">
        <v>139</v>
      </c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8">
        <f>'SO 02.2.d - Zařízení pro ...'!J34</f>
        <v>0</v>
      </c>
      <c r="AH76" s="125"/>
      <c r="AI76" s="125"/>
      <c r="AJ76" s="125"/>
      <c r="AK76" s="125"/>
      <c r="AL76" s="125"/>
      <c r="AM76" s="125"/>
      <c r="AN76" s="128">
        <f>SUM(AG76,AT76)</f>
        <v>0</v>
      </c>
      <c r="AO76" s="125"/>
      <c r="AP76" s="125"/>
      <c r="AQ76" s="129" t="s">
        <v>84</v>
      </c>
      <c r="AR76" s="66"/>
      <c r="AS76" s="130">
        <v>0</v>
      </c>
      <c r="AT76" s="131">
        <f>ROUND(SUM(AV76:AW76),2)</f>
        <v>0</v>
      </c>
      <c r="AU76" s="132">
        <f>'SO 02.2.d - Zařízení pro ...'!P98</f>
        <v>0</v>
      </c>
      <c r="AV76" s="131">
        <f>'SO 02.2.d - Zařízení pro ...'!J37</f>
        <v>0</v>
      </c>
      <c r="AW76" s="131">
        <f>'SO 02.2.d - Zařízení pro ...'!J38</f>
        <v>0</v>
      </c>
      <c r="AX76" s="131">
        <f>'SO 02.2.d - Zařízení pro ...'!J39</f>
        <v>0</v>
      </c>
      <c r="AY76" s="131">
        <f>'SO 02.2.d - Zařízení pro ...'!J40</f>
        <v>0</v>
      </c>
      <c r="AZ76" s="131">
        <f>'SO 02.2.d - Zařízení pro ...'!F37</f>
        <v>0</v>
      </c>
      <c r="BA76" s="131">
        <f>'SO 02.2.d - Zařízení pro ...'!F38</f>
        <v>0</v>
      </c>
      <c r="BB76" s="131">
        <f>'SO 02.2.d - Zařízení pro ...'!F39</f>
        <v>0</v>
      </c>
      <c r="BC76" s="131">
        <f>'SO 02.2.d - Zařízení pro ...'!F40</f>
        <v>0</v>
      </c>
      <c r="BD76" s="133">
        <f>'SO 02.2.d - Zařízení pro ...'!F41</f>
        <v>0</v>
      </c>
      <c r="BE76" s="4"/>
      <c r="BT76" s="134" t="s">
        <v>89</v>
      </c>
      <c r="BV76" s="134" t="s">
        <v>74</v>
      </c>
      <c r="BW76" s="134" t="s">
        <v>140</v>
      </c>
      <c r="BX76" s="134" t="s">
        <v>135</v>
      </c>
      <c r="CL76" s="134" t="s">
        <v>19</v>
      </c>
    </row>
    <row r="77" s="4" customFormat="1" ht="23.25" customHeight="1">
      <c r="A77" s="135" t="s">
        <v>86</v>
      </c>
      <c r="B77" s="64"/>
      <c r="C77" s="125"/>
      <c r="D77" s="125"/>
      <c r="E77" s="126" t="s">
        <v>141</v>
      </c>
      <c r="F77" s="126"/>
      <c r="G77" s="126"/>
      <c r="H77" s="126"/>
      <c r="I77" s="126"/>
      <c r="J77" s="125"/>
      <c r="K77" s="126" t="s">
        <v>113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8">
        <f>'SO 02 VRN - Vedlejší a os...'!J32</f>
        <v>0</v>
      </c>
      <c r="AH77" s="125"/>
      <c r="AI77" s="125"/>
      <c r="AJ77" s="125"/>
      <c r="AK77" s="125"/>
      <c r="AL77" s="125"/>
      <c r="AM77" s="125"/>
      <c r="AN77" s="128">
        <f>SUM(AG77,AT77)</f>
        <v>0</v>
      </c>
      <c r="AO77" s="125"/>
      <c r="AP77" s="125"/>
      <c r="AQ77" s="129" t="s">
        <v>84</v>
      </c>
      <c r="AR77" s="66"/>
      <c r="AS77" s="136">
        <v>0</v>
      </c>
      <c r="AT77" s="137">
        <f>ROUND(SUM(AV77:AW77),2)</f>
        <v>0</v>
      </c>
      <c r="AU77" s="138">
        <f>'SO 02 VRN - Vedlejší a os...'!P92</f>
        <v>0</v>
      </c>
      <c r="AV77" s="137">
        <f>'SO 02 VRN - Vedlejší a os...'!J35</f>
        <v>0</v>
      </c>
      <c r="AW77" s="137">
        <f>'SO 02 VRN - Vedlejší a os...'!J36</f>
        <v>0</v>
      </c>
      <c r="AX77" s="137">
        <f>'SO 02 VRN - Vedlejší a os...'!J37</f>
        <v>0</v>
      </c>
      <c r="AY77" s="137">
        <f>'SO 02 VRN - Vedlejší a os...'!J38</f>
        <v>0</v>
      </c>
      <c r="AZ77" s="137">
        <f>'SO 02 VRN - Vedlejší a os...'!F35</f>
        <v>0</v>
      </c>
      <c r="BA77" s="137">
        <f>'SO 02 VRN - Vedlejší a os...'!F36</f>
        <v>0</v>
      </c>
      <c r="BB77" s="137">
        <f>'SO 02 VRN - Vedlejší a os...'!F37</f>
        <v>0</v>
      </c>
      <c r="BC77" s="137">
        <f>'SO 02 VRN - Vedlejší a os...'!F38</f>
        <v>0</v>
      </c>
      <c r="BD77" s="139">
        <f>'SO 02 VRN - Vedlejší a os...'!F39</f>
        <v>0</v>
      </c>
      <c r="BE77" s="4"/>
      <c r="BT77" s="134" t="s">
        <v>81</v>
      </c>
      <c r="BV77" s="134" t="s">
        <v>74</v>
      </c>
      <c r="BW77" s="134" t="s">
        <v>142</v>
      </c>
      <c r="BX77" s="134" t="s">
        <v>117</v>
      </c>
      <c r="CL77" s="134" t="s">
        <v>19</v>
      </c>
    </row>
    <row r="78" s="2" customFormat="1" ht="30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5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45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</row>
  </sheetData>
  <sheetProtection sheet="1" formatColumns="0" formatRows="0" objects="1" scenarios="1" spinCount="100000" saltValue="gthQ6Et6yH4dJ/B3V8q7XaiytHSEFsMWq3NtRO9mgxz7fJdaI39Sxk9e9hzzbM9V+D6AjYc1SKjTxC8Ib+jgyw==" hashValue="DJKq5nZvsAbdOMQzvm2DonisrPO/RaJ7ev+39nWQoBnaroS8GN7/bbLhgVPqRfch+OHHu4lzOGXfCXToAJ6TjA==" algorithmName="SHA-512" password="CC35"/>
  <mergeCells count="130">
    <mergeCell ref="L45:AO45"/>
    <mergeCell ref="AM47:AN47"/>
    <mergeCell ref="AS49:AT51"/>
    <mergeCell ref="I52:AF52"/>
    <mergeCell ref="C52:G52"/>
    <mergeCell ref="D55:H55"/>
    <mergeCell ref="J55:AF55"/>
    <mergeCell ref="E56:I56"/>
    <mergeCell ref="K56:AF56"/>
    <mergeCell ref="F57:J57"/>
    <mergeCell ref="L57:AF57"/>
    <mergeCell ref="L58:AF58"/>
    <mergeCell ref="F58:J58"/>
    <mergeCell ref="L59:AF59"/>
    <mergeCell ref="F59:J59"/>
    <mergeCell ref="F60:J60"/>
    <mergeCell ref="L60:AF60"/>
    <mergeCell ref="E61:I61"/>
    <mergeCell ref="K61:AF61"/>
    <mergeCell ref="F62:J62"/>
    <mergeCell ref="L62:AF62"/>
    <mergeCell ref="L63:AF63"/>
    <mergeCell ref="F63:J63"/>
    <mergeCell ref="F64:J64"/>
    <mergeCell ref="L64:AF64"/>
    <mergeCell ref="E65:I65"/>
    <mergeCell ref="K65:AF65"/>
    <mergeCell ref="J66:AF66"/>
    <mergeCell ref="D66:H66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K67:AF67"/>
    <mergeCell ref="E67:I67"/>
    <mergeCell ref="L68:AF68"/>
    <mergeCell ref="F68:J68"/>
    <mergeCell ref="L69:AF69"/>
    <mergeCell ref="F69:J69"/>
    <mergeCell ref="L70:AF70"/>
    <mergeCell ref="F70:J70"/>
    <mergeCell ref="L71:AF71"/>
    <mergeCell ref="F71:J71"/>
    <mergeCell ref="L72:AF72"/>
    <mergeCell ref="F72:J72"/>
    <mergeCell ref="L73:AF73"/>
    <mergeCell ref="F73:J73"/>
    <mergeCell ref="K74:AF74"/>
    <mergeCell ref="E74:I74"/>
    <mergeCell ref="L75:AF75"/>
    <mergeCell ref="F75:J75"/>
    <mergeCell ref="L76:AF76"/>
    <mergeCell ref="F76:J76"/>
    <mergeCell ref="E77:I77"/>
    <mergeCell ref="K77:AF77"/>
  </mergeCells>
  <hyperlinks>
    <hyperlink ref="A57" location="'SO 01.1.a - Stavební úpra...'!C2" display="/"/>
    <hyperlink ref="A58" location="'SO 01.1.b - Stavební úpra...'!C2" display="/"/>
    <hyperlink ref="A59" location="'SO 01.1.c - Stavební úpra...'!C2" display="/"/>
    <hyperlink ref="A60" location="'SO 01.1.d - Stavební úpra...'!C2" display="/"/>
    <hyperlink ref="A62" location="'SO 01.2.a - Zdravotně tec...'!C2" display="/"/>
    <hyperlink ref="A63" location="'SO 01.2.b - Silnoproudá i...'!C2" display="/"/>
    <hyperlink ref="A64" location="'SO 01.2.c - Slaboproudá i...'!C2" display="/"/>
    <hyperlink ref="A65" location="'SO 01 VRN - Vedlejší a os...'!C2" display="/"/>
    <hyperlink ref="A68" location="'SO 02.1.a - Stavební úpra...'!C2" display="/"/>
    <hyperlink ref="A69" location="'SO 02.1.b - Stavební úpra...'!C2" display="/"/>
    <hyperlink ref="A70" location="'SO 02.1.c - Stavební úpra...'!C2" display="/"/>
    <hyperlink ref="A71" location="'SO 02.1.d - Stavební úpra...'!C2" display="/"/>
    <hyperlink ref="A72" location="'SO 02.1.e - Výměna střešn...'!C2" display="/"/>
    <hyperlink ref="A73" location="'SO 02.1.f - Zateplení fas...'!C2" display="/"/>
    <hyperlink ref="A75" location="'SO 02.2.b - Silnoproudá i...'!C2" display="/"/>
    <hyperlink ref="A76" location="'SO 02.2.d - Zařízení pro ...'!C2" display="/"/>
    <hyperlink ref="A77" location="'SO 02 VRN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147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149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ROUND(J105,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ROUND((SUM(BE105:BE356)),  2)</f>
        <v>0</v>
      </c>
      <c r="G37" s="39"/>
      <c r="H37" s="39"/>
      <c r="I37" s="159">
        <v>0.20999999999999999</v>
      </c>
      <c r="J37" s="158">
        <f>ROUND(((SUM(BE105:BE356))*I37),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ROUND((SUM(BF105:BF356)),  2)</f>
        <v>0</v>
      </c>
      <c r="G38" s="39"/>
      <c r="H38" s="39"/>
      <c r="I38" s="159">
        <v>0.14999999999999999</v>
      </c>
      <c r="J38" s="158">
        <f>ROUND(((SUM(BF105:BF356))*I38),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ROUND((SUM(BG105:BG356)),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ROUND((SUM(BH105:BH356)),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ROUND((SUM(BI105:BI356)),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147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01.1.a - Stavební úpravy 1.pp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J105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155</v>
      </c>
      <c r="E69" s="185"/>
      <c r="F69" s="185"/>
      <c r="G69" s="185"/>
      <c r="H69" s="185"/>
      <c r="I69" s="185"/>
      <c r="J69" s="186">
        <f>J107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156</v>
      </c>
      <c r="E70" s="185"/>
      <c r="F70" s="185"/>
      <c r="G70" s="185"/>
      <c r="H70" s="185"/>
      <c r="I70" s="185"/>
      <c r="J70" s="186">
        <f>J143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157</v>
      </c>
      <c r="E71" s="185"/>
      <c r="F71" s="185"/>
      <c r="G71" s="185"/>
      <c r="H71" s="185"/>
      <c r="I71" s="185"/>
      <c r="J71" s="186">
        <f>J152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158</v>
      </c>
      <c r="E72" s="185"/>
      <c r="F72" s="185"/>
      <c r="G72" s="185"/>
      <c r="H72" s="185"/>
      <c r="I72" s="185"/>
      <c r="J72" s="186">
        <f>J178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159</v>
      </c>
      <c r="E73" s="185"/>
      <c r="F73" s="185"/>
      <c r="G73" s="185"/>
      <c r="H73" s="185"/>
      <c r="I73" s="185"/>
      <c r="J73" s="186">
        <f>J207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160</v>
      </c>
      <c r="E74" s="185"/>
      <c r="F74" s="185"/>
      <c r="G74" s="185"/>
      <c r="H74" s="185"/>
      <c r="I74" s="185"/>
      <c r="J74" s="186">
        <f>J223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161</v>
      </c>
      <c r="E75" s="180"/>
      <c r="F75" s="180"/>
      <c r="G75" s="180"/>
      <c r="H75" s="180"/>
      <c r="I75" s="180"/>
      <c r="J75" s="181">
        <f>J226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5"/>
      <c r="D76" s="184" t="s">
        <v>162</v>
      </c>
      <c r="E76" s="185"/>
      <c r="F76" s="185"/>
      <c r="G76" s="185"/>
      <c r="H76" s="185"/>
      <c r="I76" s="185"/>
      <c r="J76" s="186">
        <f>J227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163</v>
      </c>
      <c r="E77" s="185"/>
      <c r="F77" s="185"/>
      <c r="G77" s="185"/>
      <c r="H77" s="185"/>
      <c r="I77" s="185"/>
      <c r="J77" s="186">
        <f>J242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164</v>
      </c>
      <c r="E78" s="185"/>
      <c r="F78" s="185"/>
      <c r="G78" s="185"/>
      <c r="H78" s="185"/>
      <c r="I78" s="185"/>
      <c r="J78" s="186">
        <f>J251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165</v>
      </c>
      <c r="E79" s="185"/>
      <c r="F79" s="185"/>
      <c r="G79" s="185"/>
      <c r="H79" s="185"/>
      <c r="I79" s="185"/>
      <c r="J79" s="186">
        <f>J306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5"/>
      <c r="D80" s="184" t="s">
        <v>166</v>
      </c>
      <c r="E80" s="185"/>
      <c r="F80" s="185"/>
      <c r="G80" s="185"/>
      <c r="H80" s="185"/>
      <c r="I80" s="185"/>
      <c r="J80" s="186">
        <f>J325</f>
        <v>0</v>
      </c>
      <c r="K80" s="125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5"/>
      <c r="D81" s="184" t="s">
        <v>167</v>
      </c>
      <c r="E81" s="185"/>
      <c r="F81" s="185"/>
      <c r="G81" s="185"/>
      <c r="H81" s="185"/>
      <c r="I81" s="185"/>
      <c r="J81" s="186">
        <f>J342</f>
        <v>0</v>
      </c>
      <c r="K81" s="125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168</v>
      </c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1" t="str">
        <f>E7</f>
        <v>Centrum Pokorum - stavební úpravy a přístavba k objektu č.p. 1094/27, k.ú. Rumburk - II. etapa</v>
      </c>
      <c r="F91" s="33"/>
      <c r="G91" s="33"/>
      <c r="H91" s="33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144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1" customFormat="1" ht="16.5" customHeight="1">
      <c r="B93" s="22"/>
      <c r="C93" s="23"/>
      <c r="D93" s="23"/>
      <c r="E93" s="171" t="s">
        <v>145</v>
      </c>
      <c r="F93" s="23"/>
      <c r="G93" s="23"/>
      <c r="H93" s="23"/>
      <c r="I93" s="23"/>
      <c r="J93" s="23"/>
      <c r="K93" s="23"/>
      <c r="L93" s="21"/>
    </row>
    <row r="94" s="1" customFormat="1" ht="12" customHeight="1">
      <c r="B94" s="22"/>
      <c r="C94" s="33" t="s">
        <v>146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2" customFormat="1" ht="16.5" customHeight="1">
      <c r="A95" s="39"/>
      <c r="B95" s="40"/>
      <c r="C95" s="41"/>
      <c r="D95" s="41"/>
      <c r="E95" s="172" t="s">
        <v>147</v>
      </c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148</v>
      </c>
      <c r="D96" s="41"/>
      <c r="E96" s="41"/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E13</f>
        <v>SO 01.1.a - Stavební úpravy 1.pp</v>
      </c>
      <c r="F97" s="41"/>
      <c r="G97" s="41"/>
      <c r="H97" s="41"/>
      <c r="I97" s="41"/>
      <c r="J97" s="41"/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F16</f>
        <v>st.p.č. 649; k.ú. Rumburk</v>
      </c>
      <c r="G99" s="41"/>
      <c r="H99" s="41"/>
      <c r="I99" s="33" t="s">
        <v>23</v>
      </c>
      <c r="J99" s="73" t="str">
        <f>IF(J16="","",J16)</f>
        <v>22. 10. 2022</v>
      </c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E19</f>
        <v>Město Rumburk</v>
      </c>
      <c r="G101" s="41"/>
      <c r="H101" s="41"/>
      <c r="I101" s="33" t="s">
        <v>31</v>
      </c>
      <c r="J101" s="37" t="str">
        <f>E25</f>
        <v>ProProjekt, s.r.o.</v>
      </c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29</v>
      </c>
      <c r="D102" s="41"/>
      <c r="E102" s="41"/>
      <c r="F102" s="28" t="str">
        <f>IF(E22="","",E22)</f>
        <v>Vyplň údaj</v>
      </c>
      <c r="G102" s="41"/>
      <c r="H102" s="41"/>
      <c r="I102" s="33" t="s">
        <v>34</v>
      </c>
      <c r="J102" s="37" t="str">
        <f>E28</f>
        <v>Martin Rousek</v>
      </c>
      <c r="K102" s="41"/>
      <c r="L102" s="14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8"/>
      <c r="B104" s="189"/>
      <c r="C104" s="190" t="s">
        <v>169</v>
      </c>
      <c r="D104" s="191" t="s">
        <v>57</v>
      </c>
      <c r="E104" s="191" t="s">
        <v>53</v>
      </c>
      <c r="F104" s="191" t="s">
        <v>54</v>
      </c>
      <c r="G104" s="191" t="s">
        <v>170</v>
      </c>
      <c r="H104" s="191" t="s">
        <v>171</v>
      </c>
      <c r="I104" s="191" t="s">
        <v>172</v>
      </c>
      <c r="J104" s="191" t="s">
        <v>152</v>
      </c>
      <c r="K104" s="192" t="s">
        <v>173</v>
      </c>
      <c r="L104" s="193"/>
      <c r="M104" s="93" t="s">
        <v>19</v>
      </c>
      <c r="N104" s="94" t="s">
        <v>42</v>
      </c>
      <c r="O104" s="94" t="s">
        <v>174</v>
      </c>
      <c r="P104" s="94" t="s">
        <v>175</v>
      </c>
      <c r="Q104" s="94" t="s">
        <v>176</v>
      </c>
      <c r="R104" s="94" t="s">
        <v>177</v>
      </c>
      <c r="S104" s="94" t="s">
        <v>178</v>
      </c>
      <c r="T104" s="95" t="s">
        <v>179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39"/>
      <c r="B105" s="40"/>
      <c r="C105" s="100" t="s">
        <v>180</v>
      </c>
      <c r="D105" s="41"/>
      <c r="E105" s="41"/>
      <c r="F105" s="41"/>
      <c r="G105" s="41"/>
      <c r="H105" s="41"/>
      <c r="I105" s="41"/>
      <c r="J105" s="194">
        <f>BK105</f>
        <v>0</v>
      </c>
      <c r="K105" s="41"/>
      <c r="L105" s="45"/>
      <c r="M105" s="96"/>
      <c r="N105" s="195"/>
      <c r="O105" s="97"/>
      <c r="P105" s="196">
        <f>P106+P226</f>
        <v>0</v>
      </c>
      <c r="Q105" s="97"/>
      <c r="R105" s="196">
        <f>R106+R226</f>
        <v>25.757052829999999</v>
      </c>
      <c r="S105" s="97"/>
      <c r="T105" s="197">
        <f>T106+T226</f>
        <v>26.083774899999998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71</v>
      </c>
      <c r="AU105" s="18" t="s">
        <v>153</v>
      </c>
      <c r="BK105" s="198">
        <f>BK106+BK226</f>
        <v>0</v>
      </c>
    </row>
    <row r="106" s="12" customFormat="1" ht="25.92" customHeight="1">
      <c r="A106" s="12"/>
      <c r="B106" s="199"/>
      <c r="C106" s="200"/>
      <c r="D106" s="201" t="s">
        <v>71</v>
      </c>
      <c r="E106" s="202" t="s">
        <v>181</v>
      </c>
      <c r="F106" s="202" t="s">
        <v>182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P107+P143+P152+P178+P207+P223</f>
        <v>0</v>
      </c>
      <c r="Q106" s="207"/>
      <c r="R106" s="208">
        <f>R107+R143+R152+R178+R207+R223</f>
        <v>21.77439579</v>
      </c>
      <c r="S106" s="207"/>
      <c r="T106" s="209">
        <f>T107+T143+T152+T178+T207+T223</f>
        <v>26.063101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79</v>
      </c>
      <c r="AT106" s="211" t="s">
        <v>71</v>
      </c>
      <c r="AU106" s="211" t="s">
        <v>72</v>
      </c>
      <c r="AY106" s="210" t="s">
        <v>183</v>
      </c>
      <c r="BK106" s="212">
        <f>BK107+BK143+BK152+BK178+BK207+BK223</f>
        <v>0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89</v>
      </c>
      <c r="F107" s="213" t="s">
        <v>184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SUM(P108:P142)</f>
        <v>0</v>
      </c>
      <c r="Q107" s="207"/>
      <c r="R107" s="208">
        <f>SUM(R108:R142)</f>
        <v>13.372087390000001</v>
      </c>
      <c r="S107" s="207"/>
      <c r="T107" s="209">
        <f>SUM(T108:T142)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79</v>
      </c>
      <c r="AY107" s="210" t="s">
        <v>183</v>
      </c>
      <c r="BK107" s="212">
        <f>SUM(BK108:BK142)</f>
        <v>0</v>
      </c>
    </row>
    <row r="108" s="2" customFormat="1" ht="24.15" customHeight="1">
      <c r="A108" s="39"/>
      <c r="B108" s="40"/>
      <c r="C108" s="215" t="s">
        <v>79</v>
      </c>
      <c r="D108" s="215" t="s">
        <v>185</v>
      </c>
      <c r="E108" s="216" t="s">
        <v>186</v>
      </c>
      <c r="F108" s="217" t="s">
        <v>187</v>
      </c>
      <c r="G108" s="218" t="s">
        <v>188</v>
      </c>
      <c r="H108" s="219">
        <v>0.61499999999999999</v>
      </c>
      <c r="I108" s="220"/>
      <c r="J108" s="221">
        <f>ROUND(I108*H108,2)</f>
        <v>0</v>
      </c>
      <c r="K108" s="217" t="s">
        <v>189</v>
      </c>
      <c r="L108" s="45"/>
      <c r="M108" s="222" t="s">
        <v>19</v>
      </c>
      <c r="N108" s="223" t="s">
        <v>43</v>
      </c>
      <c r="O108" s="85"/>
      <c r="P108" s="224">
        <f>O108*H108</f>
        <v>0</v>
      </c>
      <c r="Q108" s="224">
        <v>1.8775</v>
      </c>
      <c r="R108" s="224">
        <f>Q108*H108</f>
        <v>1.1546624999999999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190</v>
      </c>
      <c r="AT108" s="226" t="s">
        <v>185</v>
      </c>
      <c r="AU108" s="226" t="s">
        <v>81</v>
      </c>
      <c r="AY108" s="18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79</v>
      </c>
      <c r="BK108" s="227">
        <f>ROUND(I108*H108,2)</f>
        <v>0</v>
      </c>
      <c r="BL108" s="18" t="s">
        <v>190</v>
      </c>
      <c r="BM108" s="226" t="s">
        <v>191</v>
      </c>
    </row>
    <row r="109" s="2" customFormat="1">
      <c r="A109" s="39"/>
      <c r="B109" s="40"/>
      <c r="C109" s="41"/>
      <c r="D109" s="228" t="s">
        <v>192</v>
      </c>
      <c r="E109" s="41"/>
      <c r="F109" s="229" t="s">
        <v>193</v>
      </c>
      <c r="G109" s="41"/>
      <c r="H109" s="41"/>
      <c r="I109" s="230"/>
      <c r="J109" s="41"/>
      <c r="K109" s="41"/>
      <c r="L109" s="45"/>
      <c r="M109" s="231"/>
      <c r="N109" s="23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192</v>
      </c>
      <c r="AU109" s="18" t="s">
        <v>81</v>
      </c>
    </row>
    <row r="110" s="13" customFormat="1">
      <c r="A110" s="13"/>
      <c r="B110" s="233"/>
      <c r="C110" s="234"/>
      <c r="D110" s="235" t="s">
        <v>194</v>
      </c>
      <c r="E110" s="236" t="s">
        <v>19</v>
      </c>
      <c r="F110" s="237" t="s">
        <v>195</v>
      </c>
      <c r="G110" s="234"/>
      <c r="H110" s="238">
        <v>0.61499999999999999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194</v>
      </c>
      <c r="AU110" s="244" t="s">
        <v>81</v>
      </c>
      <c r="AV110" s="13" t="s">
        <v>81</v>
      </c>
      <c r="AW110" s="13" t="s">
        <v>33</v>
      </c>
      <c r="AX110" s="13" t="s">
        <v>79</v>
      </c>
      <c r="AY110" s="244" t="s">
        <v>183</v>
      </c>
    </row>
    <row r="111" s="2" customFormat="1" ht="24.15" customHeight="1">
      <c r="A111" s="39"/>
      <c r="B111" s="40"/>
      <c r="C111" s="215" t="s">
        <v>81</v>
      </c>
      <c r="D111" s="215" t="s">
        <v>185</v>
      </c>
      <c r="E111" s="216" t="s">
        <v>196</v>
      </c>
      <c r="F111" s="217" t="s">
        <v>197</v>
      </c>
      <c r="G111" s="218" t="s">
        <v>188</v>
      </c>
      <c r="H111" s="219">
        <v>4.4279999999999999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1.8775</v>
      </c>
      <c r="R111" s="224">
        <f>Q111*H111</f>
        <v>8.3135700000000003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198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199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13" customFormat="1">
      <c r="A113" s="13"/>
      <c r="B113" s="233"/>
      <c r="C113" s="234"/>
      <c r="D113" s="235" t="s">
        <v>194</v>
      </c>
      <c r="E113" s="236" t="s">
        <v>19</v>
      </c>
      <c r="F113" s="237" t="s">
        <v>200</v>
      </c>
      <c r="G113" s="234"/>
      <c r="H113" s="238">
        <v>0.40500000000000003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194</v>
      </c>
      <c r="AU113" s="244" t="s">
        <v>81</v>
      </c>
      <c r="AV113" s="13" t="s">
        <v>81</v>
      </c>
      <c r="AW113" s="13" t="s">
        <v>33</v>
      </c>
      <c r="AX113" s="13" t="s">
        <v>72</v>
      </c>
      <c r="AY113" s="244" t="s">
        <v>183</v>
      </c>
    </row>
    <row r="114" s="13" customFormat="1">
      <c r="A114" s="13"/>
      <c r="B114" s="233"/>
      <c r="C114" s="234"/>
      <c r="D114" s="235" t="s">
        <v>194</v>
      </c>
      <c r="E114" s="236" t="s">
        <v>19</v>
      </c>
      <c r="F114" s="237" t="s">
        <v>201</v>
      </c>
      <c r="G114" s="234"/>
      <c r="H114" s="238">
        <v>1.458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194</v>
      </c>
      <c r="AU114" s="244" t="s">
        <v>81</v>
      </c>
      <c r="AV114" s="13" t="s">
        <v>81</v>
      </c>
      <c r="AW114" s="13" t="s">
        <v>33</v>
      </c>
      <c r="AX114" s="13" t="s">
        <v>72</v>
      </c>
      <c r="AY114" s="244" t="s">
        <v>183</v>
      </c>
    </row>
    <row r="115" s="13" customFormat="1">
      <c r="A115" s="13"/>
      <c r="B115" s="233"/>
      <c r="C115" s="234"/>
      <c r="D115" s="235" t="s">
        <v>194</v>
      </c>
      <c r="E115" s="236" t="s">
        <v>19</v>
      </c>
      <c r="F115" s="237" t="s">
        <v>202</v>
      </c>
      <c r="G115" s="234"/>
      <c r="H115" s="238">
        <v>1.53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194</v>
      </c>
      <c r="AU115" s="244" t="s">
        <v>81</v>
      </c>
      <c r="AV115" s="13" t="s">
        <v>81</v>
      </c>
      <c r="AW115" s="13" t="s">
        <v>33</v>
      </c>
      <c r="AX115" s="13" t="s">
        <v>72</v>
      </c>
      <c r="AY115" s="244" t="s">
        <v>183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203</v>
      </c>
      <c r="G116" s="234"/>
      <c r="H116" s="238">
        <v>1.0349999999999999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194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183</v>
      </c>
    </row>
    <row r="117" s="14" customFormat="1">
      <c r="A117" s="14"/>
      <c r="B117" s="245"/>
      <c r="C117" s="246"/>
      <c r="D117" s="235" t="s">
        <v>194</v>
      </c>
      <c r="E117" s="247" t="s">
        <v>19</v>
      </c>
      <c r="F117" s="248" t="s">
        <v>204</v>
      </c>
      <c r="G117" s="246"/>
      <c r="H117" s="249">
        <v>4.4279999999999999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194</v>
      </c>
      <c r="AU117" s="255" t="s">
        <v>81</v>
      </c>
      <c r="AV117" s="14" t="s">
        <v>190</v>
      </c>
      <c r="AW117" s="14" t="s">
        <v>33</v>
      </c>
      <c r="AX117" s="14" t="s">
        <v>79</v>
      </c>
      <c r="AY117" s="255" t="s">
        <v>183</v>
      </c>
    </row>
    <row r="118" s="2" customFormat="1" ht="21.75" customHeight="1">
      <c r="A118" s="39"/>
      <c r="B118" s="40"/>
      <c r="C118" s="215" t="s">
        <v>89</v>
      </c>
      <c r="D118" s="215" t="s">
        <v>185</v>
      </c>
      <c r="E118" s="216" t="s">
        <v>205</v>
      </c>
      <c r="F118" s="217" t="s">
        <v>206</v>
      </c>
      <c r="G118" s="218" t="s">
        <v>207</v>
      </c>
      <c r="H118" s="219">
        <v>2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0.054550000000000001</v>
      </c>
      <c r="R118" s="224">
        <f>Q118*H118</f>
        <v>0.1091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208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209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2" customFormat="1" ht="16.5" customHeight="1">
      <c r="A120" s="39"/>
      <c r="B120" s="40"/>
      <c r="C120" s="215" t="s">
        <v>190</v>
      </c>
      <c r="D120" s="215" t="s">
        <v>185</v>
      </c>
      <c r="E120" s="216" t="s">
        <v>210</v>
      </c>
      <c r="F120" s="217" t="s">
        <v>211</v>
      </c>
      <c r="G120" s="218" t="s">
        <v>188</v>
      </c>
      <c r="H120" s="219">
        <v>0.86199999999999999</v>
      </c>
      <c r="I120" s="220"/>
      <c r="J120" s="221">
        <f>ROUND(I120*H120,2)</f>
        <v>0</v>
      </c>
      <c r="K120" s="217" t="s">
        <v>189</v>
      </c>
      <c r="L120" s="45"/>
      <c r="M120" s="222" t="s">
        <v>19</v>
      </c>
      <c r="N120" s="223" t="s">
        <v>43</v>
      </c>
      <c r="O120" s="85"/>
      <c r="P120" s="224">
        <f>O120*H120</f>
        <v>0</v>
      </c>
      <c r="Q120" s="224">
        <v>1.94302</v>
      </c>
      <c r="R120" s="224">
        <f>Q120*H120</f>
        <v>1.67488324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190</v>
      </c>
      <c r="AT120" s="226" t="s">
        <v>185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190</v>
      </c>
      <c r="BM120" s="226" t="s">
        <v>212</v>
      </c>
    </row>
    <row r="121" s="2" customFormat="1">
      <c r="A121" s="39"/>
      <c r="B121" s="40"/>
      <c r="C121" s="41"/>
      <c r="D121" s="228" t="s">
        <v>192</v>
      </c>
      <c r="E121" s="41"/>
      <c r="F121" s="229" t="s">
        <v>213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192</v>
      </c>
      <c r="AU121" s="18" t="s">
        <v>81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214</v>
      </c>
      <c r="G122" s="234"/>
      <c r="H122" s="238">
        <v>0.86199999999999999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194</v>
      </c>
      <c r="AU122" s="244" t="s">
        <v>81</v>
      </c>
      <c r="AV122" s="13" t="s">
        <v>81</v>
      </c>
      <c r="AW122" s="13" t="s">
        <v>33</v>
      </c>
      <c r="AX122" s="13" t="s">
        <v>79</v>
      </c>
      <c r="AY122" s="244" t="s">
        <v>183</v>
      </c>
    </row>
    <row r="123" s="2" customFormat="1" ht="16.5" customHeight="1">
      <c r="A123" s="39"/>
      <c r="B123" s="40"/>
      <c r="C123" s="215" t="s">
        <v>215</v>
      </c>
      <c r="D123" s="215" t="s">
        <v>185</v>
      </c>
      <c r="E123" s="216" t="s">
        <v>216</v>
      </c>
      <c r="F123" s="217" t="s">
        <v>217</v>
      </c>
      <c r="G123" s="218" t="s">
        <v>218</v>
      </c>
      <c r="H123" s="219">
        <v>0.048000000000000001</v>
      </c>
      <c r="I123" s="220"/>
      <c r="J123" s="221">
        <f>ROUND(I123*H123,2)</f>
        <v>0</v>
      </c>
      <c r="K123" s="217" t="s">
        <v>189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1.0900000000000001</v>
      </c>
      <c r="R123" s="224">
        <f>Q123*H123</f>
        <v>0.052320000000000005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190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190</v>
      </c>
      <c r="BM123" s="226" t="s">
        <v>219</v>
      </c>
    </row>
    <row r="124" s="2" customFormat="1">
      <c r="A124" s="39"/>
      <c r="B124" s="40"/>
      <c r="C124" s="41"/>
      <c r="D124" s="228" t="s">
        <v>192</v>
      </c>
      <c r="E124" s="41"/>
      <c r="F124" s="229" t="s">
        <v>220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192</v>
      </c>
      <c r="AU124" s="18" t="s">
        <v>81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221</v>
      </c>
      <c r="G125" s="234"/>
      <c r="H125" s="238">
        <v>0.048000000000000001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194</v>
      </c>
      <c r="AU125" s="244" t="s">
        <v>81</v>
      </c>
      <c r="AV125" s="13" t="s">
        <v>81</v>
      </c>
      <c r="AW125" s="13" t="s">
        <v>33</v>
      </c>
      <c r="AX125" s="13" t="s">
        <v>79</v>
      </c>
      <c r="AY125" s="244" t="s">
        <v>183</v>
      </c>
    </row>
    <row r="126" s="2" customFormat="1" ht="16.5" customHeight="1">
      <c r="A126" s="39"/>
      <c r="B126" s="40"/>
      <c r="C126" s="215" t="s">
        <v>222</v>
      </c>
      <c r="D126" s="215" t="s">
        <v>185</v>
      </c>
      <c r="E126" s="216" t="s">
        <v>223</v>
      </c>
      <c r="F126" s="217" t="s">
        <v>224</v>
      </c>
      <c r="G126" s="218" t="s">
        <v>218</v>
      </c>
      <c r="H126" s="219">
        <v>0.20699999999999999</v>
      </c>
      <c r="I126" s="220"/>
      <c r="J126" s="221">
        <f>ROUND(I126*H126,2)</f>
        <v>0</v>
      </c>
      <c r="K126" s="217" t="s">
        <v>189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1.0900000000000001</v>
      </c>
      <c r="R126" s="224">
        <f>Q126*H126</f>
        <v>0.22563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190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190</v>
      </c>
      <c r="BM126" s="226" t="s">
        <v>225</v>
      </c>
    </row>
    <row r="127" s="2" customFormat="1">
      <c r="A127" s="39"/>
      <c r="B127" s="40"/>
      <c r="C127" s="41"/>
      <c r="D127" s="228" t="s">
        <v>192</v>
      </c>
      <c r="E127" s="41"/>
      <c r="F127" s="229" t="s">
        <v>226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192</v>
      </c>
      <c r="AU127" s="18" t="s">
        <v>81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227</v>
      </c>
      <c r="G128" s="234"/>
      <c r="H128" s="238">
        <v>0.20699999999999999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194</v>
      </c>
      <c r="AU128" s="244" t="s">
        <v>81</v>
      </c>
      <c r="AV128" s="13" t="s">
        <v>81</v>
      </c>
      <c r="AW128" s="13" t="s">
        <v>33</v>
      </c>
      <c r="AX128" s="13" t="s">
        <v>79</v>
      </c>
      <c r="AY128" s="244" t="s">
        <v>183</v>
      </c>
    </row>
    <row r="129" s="2" customFormat="1" ht="16.5" customHeight="1">
      <c r="A129" s="39"/>
      <c r="B129" s="40"/>
      <c r="C129" s="215" t="s">
        <v>228</v>
      </c>
      <c r="D129" s="215" t="s">
        <v>185</v>
      </c>
      <c r="E129" s="216" t="s">
        <v>229</v>
      </c>
      <c r="F129" s="217" t="s">
        <v>230</v>
      </c>
      <c r="G129" s="218" t="s">
        <v>218</v>
      </c>
      <c r="H129" s="219">
        <v>0.312</v>
      </c>
      <c r="I129" s="220"/>
      <c r="J129" s="221">
        <f>ROUND(I129*H129,2)</f>
        <v>0</v>
      </c>
      <c r="K129" s="217" t="s">
        <v>189</v>
      </c>
      <c r="L129" s="45"/>
      <c r="M129" s="222" t="s">
        <v>19</v>
      </c>
      <c r="N129" s="223" t="s">
        <v>43</v>
      </c>
      <c r="O129" s="85"/>
      <c r="P129" s="224">
        <f>O129*H129</f>
        <v>0</v>
      </c>
      <c r="Q129" s="224">
        <v>1.0900000000000001</v>
      </c>
      <c r="R129" s="224">
        <f>Q129*H129</f>
        <v>0.34008000000000005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190</v>
      </c>
      <c r="AT129" s="226" t="s">
        <v>185</v>
      </c>
      <c r="AU129" s="226" t="s">
        <v>81</v>
      </c>
      <c r="AY129" s="18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79</v>
      </c>
      <c r="BK129" s="227">
        <f>ROUND(I129*H129,2)</f>
        <v>0</v>
      </c>
      <c r="BL129" s="18" t="s">
        <v>190</v>
      </c>
      <c r="BM129" s="226" t="s">
        <v>231</v>
      </c>
    </row>
    <row r="130" s="2" customFormat="1">
      <c r="A130" s="39"/>
      <c r="B130" s="40"/>
      <c r="C130" s="41"/>
      <c r="D130" s="228" t="s">
        <v>192</v>
      </c>
      <c r="E130" s="41"/>
      <c r="F130" s="229" t="s">
        <v>232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192</v>
      </c>
      <c r="AU130" s="18" t="s">
        <v>81</v>
      </c>
    </row>
    <row r="131" s="13" customFormat="1">
      <c r="A131" s="13"/>
      <c r="B131" s="233"/>
      <c r="C131" s="234"/>
      <c r="D131" s="235" t="s">
        <v>194</v>
      </c>
      <c r="E131" s="236" t="s">
        <v>19</v>
      </c>
      <c r="F131" s="237" t="s">
        <v>233</v>
      </c>
      <c r="G131" s="234"/>
      <c r="H131" s="238">
        <v>0.312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194</v>
      </c>
      <c r="AU131" s="244" t="s">
        <v>81</v>
      </c>
      <c r="AV131" s="13" t="s">
        <v>81</v>
      </c>
      <c r="AW131" s="13" t="s">
        <v>33</v>
      </c>
      <c r="AX131" s="13" t="s">
        <v>79</v>
      </c>
      <c r="AY131" s="244" t="s">
        <v>183</v>
      </c>
    </row>
    <row r="132" s="2" customFormat="1" ht="24.15" customHeight="1">
      <c r="A132" s="39"/>
      <c r="B132" s="40"/>
      <c r="C132" s="215" t="s">
        <v>234</v>
      </c>
      <c r="D132" s="215" t="s">
        <v>185</v>
      </c>
      <c r="E132" s="216" t="s">
        <v>235</v>
      </c>
      <c r="F132" s="217" t="s">
        <v>236</v>
      </c>
      <c r="G132" s="218" t="s">
        <v>237</v>
      </c>
      <c r="H132" s="219">
        <v>7.7549999999999999</v>
      </c>
      <c r="I132" s="220"/>
      <c r="J132" s="221">
        <f>ROUND(I132*H132,2)</f>
        <v>0</v>
      </c>
      <c r="K132" s="217" t="s">
        <v>189</v>
      </c>
      <c r="L132" s="45"/>
      <c r="M132" s="222" t="s">
        <v>19</v>
      </c>
      <c r="N132" s="223" t="s">
        <v>43</v>
      </c>
      <c r="O132" s="85"/>
      <c r="P132" s="224">
        <f>O132*H132</f>
        <v>0</v>
      </c>
      <c r="Q132" s="224">
        <v>0.10863</v>
      </c>
      <c r="R132" s="224">
        <f>Q132*H132</f>
        <v>0.84242565000000003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190</v>
      </c>
      <c r="AT132" s="226" t="s">
        <v>185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190</v>
      </c>
      <c r="BM132" s="226" t="s">
        <v>238</v>
      </c>
    </row>
    <row r="133" s="2" customFormat="1">
      <c r="A133" s="39"/>
      <c r="B133" s="40"/>
      <c r="C133" s="41"/>
      <c r="D133" s="228" t="s">
        <v>192</v>
      </c>
      <c r="E133" s="41"/>
      <c r="F133" s="229" t="s">
        <v>239</v>
      </c>
      <c r="G133" s="41"/>
      <c r="H133" s="41"/>
      <c r="I133" s="230"/>
      <c r="J133" s="41"/>
      <c r="K133" s="41"/>
      <c r="L133" s="45"/>
      <c r="M133" s="231"/>
      <c r="N133" s="23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192</v>
      </c>
      <c r="AU133" s="18" t="s">
        <v>81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240</v>
      </c>
      <c r="G134" s="234"/>
      <c r="H134" s="238">
        <v>7.7549999999999999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194</v>
      </c>
      <c r="AU134" s="244" t="s">
        <v>81</v>
      </c>
      <c r="AV134" s="13" t="s">
        <v>81</v>
      </c>
      <c r="AW134" s="13" t="s">
        <v>33</v>
      </c>
      <c r="AX134" s="13" t="s">
        <v>79</v>
      </c>
      <c r="AY134" s="244" t="s">
        <v>183</v>
      </c>
    </row>
    <row r="135" s="2" customFormat="1" ht="21.75" customHeight="1">
      <c r="A135" s="39"/>
      <c r="B135" s="40"/>
      <c r="C135" s="215" t="s">
        <v>241</v>
      </c>
      <c r="D135" s="215" t="s">
        <v>185</v>
      </c>
      <c r="E135" s="216" t="s">
        <v>242</v>
      </c>
      <c r="F135" s="217" t="s">
        <v>243</v>
      </c>
      <c r="G135" s="218" t="s">
        <v>237</v>
      </c>
      <c r="H135" s="219">
        <v>1.6000000000000001</v>
      </c>
      <c r="I135" s="220"/>
      <c r="J135" s="221">
        <f>ROUND(I135*H135,2)</f>
        <v>0</v>
      </c>
      <c r="K135" s="217" t="s">
        <v>189</v>
      </c>
      <c r="L135" s="45"/>
      <c r="M135" s="222" t="s">
        <v>19</v>
      </c>
      <c r="N135" s="223" t="s">
        <v>43</v>
      </c>
      <c r="O135" s="85"/>
      <c r="P135" s="224">
        <f>O135*H135</f>
        <v>0</v>
      </c>
      <c r="Q135" s="224">
        <v>0.17818000000000001</v>
      </c>
      <c r="R135" s="224">
        <f>Q135*H135</f>
        <v>0.28508800000000001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190</v>
      </c>
      <c r="AT135" s="226" t="s">
        <v>185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190</v>
      </c>
      <c r="BM135" s="226" t="s">
        <v>244</v>
      </c>
    </row>
    <row r="136" s="2" customFormat="1">
      <c r="A136" s="39"/>
      <c r="B136" s="40"/>
      <c r="C136" s="41"/>
      <c r="D136" s="228" t="s">
        <v>192</v>
      </c>
      <c r="E136" s="41"/>
      <c r="F136" s="229" t="s">
        <v>245</v>
      </c>
      <c r="G136" s="41"/>
      <c r="H136" s="41"/>
      <c r="I136" s="230"/>
      <c r="J136" s="41"/>
      <c r="K136" s="41"/>
      <c r="L136" s="45"/>
      <c r="M136" s="231"/>
      <c r="N136" s="23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192</v>
      </c>
      <c r="AU136" s="18" t="s">
        <v>81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246</v>
      </c>
      <c r="G137" s="234"/>
      <c r="H137" s="238">
        <v>0.33600000000000002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81</v>
      </c>
      <c r="AV137" s="13" t="s">
        <v>81</v>
      </c>
      <c r="AW137" s="13" t="s">
        <v>33</v>
      </c>
      <c r="AX137" s="13" t="s">
        <v>72</v>
      </c>
      <c r="AY137" s="244" t="s">
        <v>183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247</v>
      </c>
      <c r="G138" s="234"/>
      <c r="H138" s="238">
        <v>1.264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81</v>
      </c>
      <c r="AV138" s="13" t="s">
        <v>81</v>
      </c>
      <c r="AW138" s="13" t="s">
        <v>33</v>
      </c>
      <c r="AX138" s="13" t="s">
        <v>72</v>
      </c>
      <c r="AY138" s="244" t="s">
        <v>183</v>
      </c>
    </row>
    <row r="139" s="14" customFormat="1">
      <c r="A139" s="14"/>
      <c r="B139" s="245"/>
      <c r="C139" s="246"/>
      <c r="D139" s="235" t="s">
        <v>194</v>
      </c>
      <c r="E139" s="247" t="s">
        <v>19</v>
      </c>
      <c r="F139" s="248" t="s">
        <v>204</v>
      </c>
      <c r="G139" s="246"/>
      <c r="H139" s="249">
        <v>1.6000000000000001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194</v>
      </c>
      <c r="AU139" s="255" t="s">
        <v>81</v>
      </c>
      <c r="AV139" s="14" t="s">
        <v>190</v>
      </c>
      <c r="AW139" s="14" t="s">
        <v>33</v>
      </c>
      <c r="AX139" s="14" t="s">
        <v>79</v>
      </c>
      <c r="AY139" s="255" t="s">
        <v>183</v>
      </c>
    </row>
    <row r="140" s="2" customFormat="1" ht="21.75" customHeight="1">
      <c r="A140" s="39"/>
      <c r="B140" s="40"/>
      <c r="C140" s="215" t="s">
        <v>248</v>
      </c>
      <c r="D140" s="215" t="s">
        <v>185</v>
      </c>
      <c r="E140" s="216" t="s">
        <v>249</v>
      </c>
      <c r="F140" s="217" t="s">
        <v>250</v>
      </c>
      <c r="G140" s="218" t="s">
        <v>237</v>
      </c>
      <c r="H140" s="219">
        <v>2.1600000000000001</v>
      </c>
      <c r="I140" s="220"/>
      <c r="J140" s="221">
        <f>ROUND(I140*H140,2)</f>
        <v>0</v>
      </c>
      <c r="K140" s="217" t="s">
        <v>189</v>
      </c>
      <c r="L140" s="45"/>
      <c r="M140" s="222" t="s">
        <v>19</v>
      </c>
      <c r="N140" s="223" t="s">
        <v>43</v>
      </c>
      <c r="O140" s="85"/>
      <c r="P140" s="224">
        <f>O140*H140</f>
        <v>0</v>
      </c>
      <c r="Q140" s="224">
        <v>0.17330000000000001</v>
      </c>
      <c r="R140" s="224">
        <f>Q140*H140</f>
        <v>0.37432800000000005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190</v>
      </c>
      <c r="AT140" s="226" t="s">
        <v>185</v>
      </c>
      <c r="AU140" s="226" t="s">
        <v>81</v>
      </c>
      <c r="AY140" s="18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79</v>
      </c>
      <c r="BK140" s="227">
        <f>ROUND(I140*H140,2)</f>
        <v>0</v>
      </c>
      <c r="BL140" s="18" t="s">
        <v>190</v>
      </c>
      <c r="BM140" s="226" t="s">
        <v>251</v>
      </c>
    </row>
    <row r="141" s="2" customFormat="1">
      <c r="A141" s="39"/>
      <c r="B141" s="40"/>
      <c r="C141" s="41"/>
      <c r="D141" s="228" t="s">
        <v>192</v>
      </c>
      <c r="E141" s="41"/>
      <c r="F141" s="229" t="s">
        <v>252</v>
      </c>
      <c r="G141" s="41"/>
      <c r="H141" s="41"/>
      <c r="I141" s="230"/>
      <c r="J141" s="41"/>
      <c r="K141" s="41"/>
      <c r="L141" s="45"/>
      <c r="M141" s="231"/>
      <c r="N141" s="23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192</v>
      </c>
      <c r="AU141" s="18" t="s">
        <v>81</v>
      </c>
    </row>
    <row r="142" s="13" customFormat="1">
      <c r="A142" s="13"/>
      <c r="B142" s="233"/>
      <c r="C142" s="234"/>
      <c r="D142" s="235" t="s">
        <v>194</v>
      </c>
      <c r="E142" s="236" t="s">
        <v>19</v>
      </c>
      <c r="F142" s="237" t="s">
        <v>253</v>
      </c>
      <c r="G142" s="234"/>
      <c r="H142" s="238">
        <v>2.1600000000000001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194</v>
      </c>
      <c r="AU142" s="244" t="s">
        <v>81</v>
      </c>
      <c r="AV142" s="13" t="s">
        <v>81</v>
      </c>
      <c r="AW142" s="13" t="s">
        <v>33</v>
      </c>
      <c r="AX142" s="13" t="s">
        <v>79</v>
      </c>
      <c r="AY142" s="244" t="s">
        <v>183</v>
      </c>
    </row>
    <row r="143" s="12" customFormat="1" ht="22.8" customHeight="1">
      <c r="A143" s="12"/>
      <c r="B143" s="199"/>
      <c r="C143" s="200"/>
      <c r="D143" s="201" t="s">
        <v>71</v>
      </c>
      <c r="E143" s="213" t="s">
        <v>190</v>
      </c>
      <c r="F143" s="213" t="s">
        <v>254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SUM(P144:P151)</f>
        <v>0</v>
      </c>
      <c r="Q143" s="207"/>
      <c r="R143" s="208">
        <f>SUM(R144:R151)</f>
        <v>1.1718</v>
      </c>
      <c r="S143" s="207"/>
      <c r="T143" s="209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79</v>
      </c>
      <c r="AT143" s="211" t="s">
        <v>71</v>
      </c>
      <c r="AU143" s="211" t="s">
        <v>79</v>
      </c>
      <c r="AY143" s="210" t="s">
        <v>183</v>
      </c>
      <c r="BK143" s="212">
        <f>SUM(BK144:BK151)</f>
        <v>0</v>
      </c>
    </row>
    <row r="144" s="2" customFormat="1" ht="24.15" customHeight="1">
      <c r="A144" s="39"/>
      <c r="B144" s="40"/>
      <c r="C144" s="215" t="s">
        <v>255</v>
      </c>
      <c r="D144" s="215" t="s">
        <v>185</v>
      </c>
      <c r="E144" s="216" t="s">
        <v>256</v>
      </c>
      <c r="F144" s="217" t="s">
        <v>257</v>
      </c>
      <c r="G144" s="218" t="s">
        <v>207</v>
      </c>
      <c r="H144" s="219">
        <v>10</v>
      </c>
      <c r="I144" s="220"/>
      <c r="J144" s="221">
        <f>ROUND(I144*H144,2)</f>
        <v>0</v>
      </c>
      <c r="K144" s="217" t="s">
        <v>189</v>
      </c>
      <c r="L144" s="45"/>
      <c r="M144" s="222" t="s">
        <v>19</v>
      </c>
      <c r="N144" s="223" t="s">
        <v>43</v>
      </c>
      <c r="O144" s="85"/>
      <c r="P144" s="224">
        <f>O144*H144</f>
        <v>0</v>
      </c>
      <c r="Q144" s="224">
        <v>0.022780000000000002</v>
      </c>
      <c r="R144" s="224">
        <f>Q144*H144</f>
        <v>0.2278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190</v>
      </c>
      <c r="AT144" s="226" t="s">
        <v>185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190</v>
      </c>
      <c r="BM144" s="226" t="s">
        <v>258</v>
      </c>
    </row>
    <row r="145" s="2" customFormat="1">
      <c r="A145" s="39"/>
      <c r="B145" s="40"/>
      <c r="C145" s="41"/>
      <c r="D145" s="228" t="s">
        <v>192</v>
      </c>
      <c r="E145" s="41"/>
      <c r="F145" s="229" t="s">
        <v>259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192</v>
      </c>
      <c r="AU145" s="18" t="s">
        <v>81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260</v>
      </c>
      <c r="G146" s="234"/>
      <c r="H146" s="238">
        <v>10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194</v>
      </c>
      <c r="AU146" s="244" t="s">
        <v>81</v>
      </c>
      <c r="AV146" s="13" t="s">
        <v>81</v>
      </c>
      <c r="AW146" s="13" t="s">
        <v>33</v>
      </c>
      <c r="AX146" s="13" t="s">
        <v>79</v>
      </c>
      <c r="AY146" s="244" t="s">
        <v>183</v>
      </c>
    </row>
    <row r="147" s="2" customFormat="1" ht="24.15" customHeight="1">
      <c r="A147" s="39"/>
      <c r="B147" s="40"/>
      <c r="C147" s="215" t="s">
        <v>261</v>
      </c>
      <c r="D147" s="215" t="s">
        <v>185</v>
      </c>
      <c r="E147" s="216" t="s">
        <v>262</v>
      </c>
      <c r="F147" s="217" t="s">
        <v>263</v>
      </c>
      <c r="G147" s="218" t="s">
        <v>207</v>
      </c>
      <c r="H147" s="219">
        <v>16</v>
      </c>
      <c r="I147" s="220"/>
      <c r="J147" s="221">
        <f>ROUND(I147*H147,2)</f>
        <v>0</v>
      </c>
      <c r="K147" s="217" t="s">
        <v>189</v>
      </c>
      <c r="L147" s="45"/>
      <c r="M147" s="222" t="s">
        <v>19</v>
      </c>
      <c r="N147" s="223" t="s">
        <v>43</v>
      </c>
      <c r="O147" s="85"/>
      <c r="P147" s="224">
        <f>O147*H147</f>
        <v>0</v>
      </c>
      <c r="Q147" s="224">
        <v>0.058999999999999997</v>
      </c>
      <c r="R147" s="224">
        <f>Q147*H147</f>
        <v>0.94399999999999995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190</v>
      </c>
      <c r="AT147" s="226" t="s">
        <v>185</v>
      </c>
      <c r="AU147" s="226" t="s">
        <v>81</v>
      </c>
      <c r="AY147" s="18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79</v>
      </c>
      <c r="BK147" s="227">
        <f>ROUND(I147*H147,2)</f>
        <v>0</v>
      </c>
      <c r="BL147" s="18" t="s">
        <v>190</v>
      </c>
      <c r="BM147" s="226" t="s">
        <v>264</v>
      </c>
    </row>
    <row r="148" s="2" customFormat="1">
      <c r="A148" s="39"/>
      <c r="B148" s="40"/>
      <c r="C148" s="41"/>
      <c r="D148" s="228" t="s">
        <v>192</v>
      </c>
      <c r="E148" s="41"/>
      <c r="F148" s="229" t="s">
        <v>265</v>
      </c>
      <c r="G148" s="41"/>
      <c r="H148" s="41"/>
      <c r="I148" s="230"/>
      <c r="J148" s="41"/>
      <c r="K148" s="41"/>
      <c r="L148" s="45"/>
      <c r="M148" s="231"/>
      <c r="N148" s="23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192</v>
      </c>
      <c r="AU148" s="18" t="s">
        <v>81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266</v>
      </c>
      <c r="G149" s="234"/>
      <c r="H149" s="238">
        <v>12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194</v>
      </c>
      <c r="AU149" s="244" t="s">
        <v>81</v>
      </c>
      <c r="AV149" s="13" t="s">
        <v>81</v>
      </c>
      <c r="AW149" s="13" t="s">
        <v>33</v>
      </c>
      <c r="AX149" s="13" t="s">
        <v>72</v>
      </c>
      <c r="AY149" s="244" t="s">
        <v>183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267</v>
      </c>
      <c r="G150" s="234"/>
      <c r="H150" s="238">
        <v>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81</v>
      </c>
      <c r="AV150" s="13" t="s">
        <v>81</v>
      </c>
      <c r="AW150" s="13" t="s">
        <v>33</v>
      </c>
      <c r="AX150" s="13" t="s">
        <v>72</v>
      </c>
      <c r="AY150" s="244" t="s">
        <v>183</v>
      </c>
    </row>
    <row r="151" s="14" customFormat="1">
      <c r="A151" s="14"/>
      <c r="B151" s="245"/>
      <c r="C151" s="246"/>
      <c r="D151" s="235" t="s">
        <v>194</v>
      </c>
      <c r="E151" s="247" t="s">
        <v>19</v>
      </c>
      <c r="F151" s="248" t="s">
        <v>204</v>
      </c>
      <c r="G151" s="246"/>
      <c r="H151" s="249">
        <v>16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194</v>
      </c>
      <c r="AU151" s="255" t="s">
        <v>81</v>
      </c>
      <c r="AV151" s="14" t="s">
        <v>190</v>
      </c>
      <c r="AW151" s="14" t="s">
        <v>33</v>
      </c>
      <c r="AX151" s="14" t="s">
        <v>79</v>
      </c>
      <c r="AY151" s="255" t="s">
        <v>183</v>
      </c>
    </row>
    <row r="152" s="12" customFormat="1" ht="22.8" customHeight="1">
      <c r="A152" s="12"/>
      <c r="B152" s="199"/>
      <c r="C152" s="200"/>
      <c r="D152" s="201" t="s">
        <v>71</v>
      </c>
      <c r="E152" s="213" t="s">
        <v>222</v>
      </c>
      <c r="F152" s="213" t="s">
        <v>268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SUM(P153:P177)</f>
        <v>0</v>
      </c>
      <c r="Q152" s="207"/>
      <c r="R152" s="208">
        <f>SUM(R153:R177)</f>
        <v>7.2305083999999997</v>
      </c>
      <c r="S152" s="207"/>
      <c r="T152" s="209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79</v>
      </c>
      <c r="AT152" s="211" t="s">
        <v>71</v>
      </c>
      <c r="AU152" s="211" t="s">
        <v>79</v>
      </c>
      <c r="AY152" s="210" t="s">
        <v>183</v>
      </c>
      <c r="BK152" s="212">
        <f>SUM(BK153:BK177)</f>
        <v>0</v>
      </c>
    </row>
    <row r="153" s="2" customFormat="1" ht="21.75" customHeight="1">
      <c r="A153" s="39"/>
      <c r="B153" s="40"/>
      <c r="C153" s="215" t="s">
        <v>269</v>
      </c>
      <c r="D153" s="215" t="s">
        <v>185</v>
      </c>
      <c r="E153" s="216" t="s">
        <v>270</v>
      </c>
      <c r="F153" s="217" t="s">
        <v>271</v>
      </c>
      <c r="G153" s="218" t="s">
        <v>237</v>
      </c>
      <c r="H153" s="219">
        <v>133.38</v>
      </c>
      <c r="I153" s="220"/>
      <c r="J153" s="221">
        <f>ROUND(I153*H153,2)</f>
        <v>0</v>
      </c>
      <c r="K153" s="217" t="s">
        <v>189</v>
      </c>
      <c r="L153" s="45"/>
      <c r="M153" s="222" t="s">
        <v>19</v>
      </c>
      <c r="N153" s="223" t="s">
        <v>43</v>
      </c>
      <c r="O153" s="85"/>
      <c r="P153" s="224">
        <f>O153*H153</f>
        <v>0</v>
      </c>
      <c r="Q153" s="224">
        <v>0.0040000000000000001</v>
      </c>
      <c r="R153" s="224">
        <f>Q153*H153</f>
        <v>0.53351999999999999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190</v>
      </c>
      <c r="AT153" s="226" t="s">
        <v>185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190</v>
      </c>
      <c r="BM153" s="226" t="s">
        <v>272</v>
      </c>
    </row>
    <row r="154" s="2" customFormat="1">
      <c r="A154" s="39"/>
      <c r="B154" s="40"/>
      <c r="C154" s="41"/>
      <c r="D154" s="228" t="s">
        <v>192</v>
      </c>
      <c r="E154" s="41"/>
      <c r="F154" s="229" t="s">
        <v>273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81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274</v>
      </c>
      <c r="G155" s="234"/>
      <c r="H155" s="238">
        <v>133.38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194</v>
      </c>
      <c r="AU155" s="244" t="s">
        <v>81</v>
      </c>
      <c r="AV155" s="13" t="s">
        <v>81</v>
      </c>
      <c r="AW155" s="13" t="s">
        <v>33</v>
      </c>
      <c r="AX155" s="13" t="s">
        <v>79</v>
      </c>
      <c r="AY155" s="244" t="s">
        <v>183</v>
      </c>
    </row>
    <row r="156" s="2" customFormat="1" ht="24.15" customHeight="1">
      <c r="A156" s="39"/>
      <c r="B156" s="40"/>
      <c r="C156" s="215" t="s">
        <v>275</v>
      </c>
      <c r="D156" s="215" t="s">
        <v>185</v>
      </c>
      <c r="E156" s="216" t="s">
        <v>276</v>
      </c>
      <c r="F156" s="217" t="s">
        <v>277</v>
      </c>
      <c r="G156" s="218" t="s">
        <v>237</v>
      </c>
      <c r="H156" s="219">
        <v>133.38</v>
      </c>
      <c r="I156" s="220"/>
      <c r="J156" s="221">
        <f>ROUND(I156*H156,2)</f>
        <v>0</v>
      </c>
      <c r="K156" s="217" t="s">
        <v>189</v>
      </c>
      <c r="L156" s="45"/>
      <c r="M156" s="222" t="s">
        <v>19</v>
      </c>
      <c r="N156" s="223" t="s">
        <v>43</v>
      </c>
      <c r="O156" s="85"/>
      <c r="P156" s="224">
        <f>O156*H156</f>
        <v>0</v>
      </c>
      <c r="Q156" s="224">
        <v>0.032300000000000002</v>
      </c>
      <c r="R156" s="224">
        <f>Q156*H156</f>
        <v>4.3081740000000002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190</v>
      </c>
      <c r="AT156" s="226" t="s">
        <v>185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190</v>
      </c>
      <c r="BM156" s="226" t="s">
        <v>278</v>
      </c>
    </row>
    <row r="157" s="2" customFormat="1">
      <c r="A157" s="39"/>
      <c r="B157" s="40"/>
      <c r="C157" s="41"/>
      <c r="D157" s="228" t="s">
        <v>192</v>
      </c>
      <c r="E157" s="41"/>
      <c r="F157" s="229" t="s">
        <v>279</v>
      </c>
      <c r="G157" s="41"/>
      <c r="H157" s="41"/>
      <c r="I157" s="230"/>
      <c r="J157" s="41"/>
      <c r="K157" s="41"/>
      <c r="L157" s="45"/>
      <c r="M157" s="231"/>
      <c r="N157" s="23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192</v>
      </c>
      <c r="AU157" s="18" t="s">
        <v>81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274</v>
      </c>
      <c r="G158" s="234"/>
      <c r="H158" s="238">
        <v>133.38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79</v>
      </c>
      <c r="AY158" s="244" t="s">
        <v>183</v>
      </c>
    </row>
    <row r="159" s="2" customFormat="1" ht="24.15" customHeight="1">
      <c r="A159" s="39"/>
      <c r="B159" s="40"/>
      <c r="C159" s="215" t="s">
        <v>8</v>
      </c>
      <c r="D159" s="215" t="s">
        <v>185</v>
      </c>
      <c r="E159" s="216" t="s">
        <v>280</v>
      </c>
      <c r="F159" s="217" t="s">
        <v>281</v>
      </c>
      <c r="G159" s="218" t="s">
        <v>237</v>
      </c>
      <c r="H159" s="219">
        <v>133.38</v>
      </c>
      <c r="I159" s="220"/>
      <c r="J159" s="221">
        <f>ROUND(I159*H159,2)</f>
        <v>0</v>
      </c>
      <c r="K159" s="217" t="s">
        <v>189</v>
      </c>
      <c r="L159" s="45"/>
      <c r="M159" s="222" t="s">
        <v>19</v>
      </c>
      <c r="N159" s="223" t="s">
        <v>43</v>
      </c>
      <c r="O159" s="85"/>
      <c r="P159" s="224">
        <f>O159*H159</f>
        <v>0</v>
      </c>
      <c r="Q159" s="224">
        <v>0.0104</v>
      </c>
      <c r="R159" s="224">
        <f>Q159*H159</f>
        <v>1.3871519999999999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190</v>
      </c>
      <c r="AT159" s="226" t="s">
        <v>185</v>
      </c>
      <c r="AU159" s="226" t="s">
        <v>81</v>
      </c>
      <c r="AY159" s="18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79</v>
      </c>
      <c r="BK159" s="227">
        <f>ROUND(I159*H159,2)</f>
        <v>0</v>
      </c>
      <c r="BL159" s="18" t="s">
        <v>190</v>
      </c>
      <c r="BM159" s="226" t="s">
        <v>282</v>
      </c>
    </row>
    <row r="160" s="2" customFormat="1">
      <c r="A160" s="39"/>
      <c r="B160" s="40"/>
      <c r="C160" s="41"/>
      <c r="D160" s="228" t="s">
        <v>192</v>
      </c>
      <c r="E160" s="41"/>
      <c r="F160" s="229" t="s">
        <v>283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192</v>
      </c>
      <c r="AU160" s="18" t="s">
        <v>81</v>
      </c>
    </row>
    <row r="161" s="2" customFormat="1" ht="24.15" customHeight="1">
      <c r="A161" s="39"/>
      <c r="B161" s="40"/>
      <c r="C161" s="215" t="s">
        <v>284</v>
      </c>
      <c r="D161" s="215" t="s">
        <v>185</v>
      </c>
      <c r="E161" s="216" t="s">
        <v>285</v>
      </c>
      <c r="F161" s="217" t="s">
        <v>286</v>
      </c>
      <c r="G161" s="218" t="s">
        <v>237</v>
      </c>
      <c r="H161" s="219">
        <v>15.51</v>
      </c>
      <c r="I161" s="220"/>
      <c r="J161" s="221">
        <f>ROUND(I161*H161,2)</f>
        <v>0</v>
      </c>
      <c r="K161" s="217" t="s">
        <v>189</v>
      </c>
      <c r="L161" s="45"/>
      <c r="M161" s="222" t="s">
        <v>19</v>
      </c>
      <c r="N161" s="223" t="s">
        <v>43</v>
      </c>
      <c r="O161" s="85"/>
      <c r="P161" s="224">
        <f>O161*H161</f>
        <v>0</v>
      </c>
      <c r="Q161" s="224">
        <v>0.0049399999999999999</v>
      </c>
      <c r="R161" s="224">
        <f>Q161*H161</f>
        <v>0.076619400000000004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190</v>
      </c>
      <c r="AT161" s="226" t="s">
        <v>185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190</v>
      </c>
      <c r="BM161" s="226" t="s">
        <v>287</v>
      </c>
    </row>
    <row r="162" s="2" customFormat="1">
      <c r="A162" s="39"/>
      <c r="B162" s="40"/>
      <c r="C162" s="41"/>
      <c r="D162" s="228" t="s">
        <v>192</v>
      </c>
      <c r="E162" s="41"/>
      <c r="F162" s="229" t="s">
        <v>288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192</v>
      </c>
      <c r="AU162" s="18" t="s">
        <v>81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289</v>
      </c>
      <c r="G163" s="234"/>
      <c r="H163" s="238">
        <v>15.51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194</v>
      </c>
      <c r="AU163" s="244" t="s">
        <v>81</v>
      </c>
      <c r="AV163" s="13" t="s">
        <v>81</v>
      </c>
      <c r="AW163" s="13" t="s">
        <v>33</v>
      </c>
      <c r="AX163" s="13" t="s">
        <v>79</v>
      </c>
      <c r="AY163" s="244" t="s">
        <v>183</v>
      </c>
    </row>
    <row r="164" s="2" customFormat="1" ht="16.5" customHeight="1">
      <c r="A164" s="39"/>
      <c r="B164" s="40"/>
      <c r="C164" s="215" t="s">
        <v>290</v>
      </c>
      <c r="D164" s="215" t="s">
        <v>185</v>
      </c>
      <c r="E164" s="216" t="s">
        <v>291</v>
      </c>
      <c r="F164" s="217" t="s">
        <v>292</v>
      </c>
      <c r="G164" s="218" t="s">
        <v>237</v>
      </c>
      <c r="H164" s="219">
        <v>15.51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0.0040000000000000001</v>
      </c>
      <c r="R164" s="224">
        <f>Q164*H164</f>
        <v>0.062039999999999998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190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190</v>
      </c>
      <c r="BM164" s="226" t="s">
        <v>293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294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289</v>
      </c>
      <c r="G166" s="234"/>
      <c r="H166" s="238">
        <v>15.51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183</v>
      </c>
    </row>
    <row r="167" s="2" customFormat="1" ht="24.15" customHeight="1">
      <c r="A167" s="39"/>
      <c r="B167" s="40"/>
      <c r="C167" s="215" t="s">
        <v>295</v>
      </c>
      <c r="D167" s="215" t="s">
        <v>185</v>
      </c>
      <c r="E167" s="216" t="s">
        <v>296</v>
      </c>
      <c r="F167" s="217" t="s">
        <v>297</v>
      </c>
      <c r="G167" s="218" t="s">
        <v>237</v>
      </c>
      <c r="H167" s="219">
        <v>15.51</v>
      </c>
      <c r="I167" s="220"/>
      <c r="J167" s="221">
        <f>ROUND(I167*H167,2)</f>
        <v>0</v>
      </c>
      <c r="K167" s="217" t="s">
        <v>189</v>
      </c>
      <c r="L167" s="45"/>
      <c r="M167" s="222" t="s">
        <v>19</v>
      </c>
      <c r="N167" s="223" t="s">
        <v>43</v>
      </c>
      <c r="O167" s="85"/>
      <c r="P167" s="224">
        <f>O167*H167</f>
        <v>0</v>
      </c>
      <c r="Q167" s="224">
        <v>0.015400000000000001</v>
      </c>
      <c r="R167" s="224">
        <f>Q167*H167</f>
        <v>0.23885400000000001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190</v>
      </c>
      <c r="AT167" s="226" t="s">
        <v>185</v>
      </c>
      <c r="AU167" s="226" t="s">
        <v>81</v>
      </c>
      <c r="AY167" s="18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79</v>
      </c>
      <c r="BK167" s="227">
        <f>ROUND(I167*H167,2)</f>
        <v>0</v>
      </c>
      <c r="BL167" s="18" t="s">
        <v>190</v>
      </c>
      <c r="BM167" s="226" t="s">
        <v>298</v>
      </c>
    </row>
    <row r="168" s="2" customFormat="1">
      <c r="A168" s="39"/>
      <c r="B168" s="40"/>
      <c r="C168" s="41"/>
      <c r="D168" s="228" t="s">
        <v>192</v>
      </c>
      <c r="E168" s="41"/>
      <c r="F168" s="229" t="s">
        <v>299</v>
      </c>
      <c r="G168" s="41"/>
      <c r="H168" s="41"/>
      <c r="I168" s="230"/>
      <c r="J168" s="41"/>
      <c r="K168" s="41"/>
      <c r="L168" s="45"/>
      <c r="M168" s="231"/>
      <c r="N168" s="23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81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289</v>
      </c>
      <c r="G169" s="234"/>
      <c r="H169" s="238">
        <v>15.51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194</v>
      </c>
      <c r="AU169" s="244" t="s">
        <v>81</v>
      </c>
      <c r="AV169" s="13" t="s">
        <v>81</v>
      </c>
      <c r="AW169" s="13" t="s">
        <v>33</v>
      </c>
      <c r="AX169" s="13" t="s">
        <v>79</v>
      </c>
      <c r="AY169" s="244" t="s">
        <v>183</v>
      </c>
    </row>
    <row r="170" s="2" customFormat="1" ht="24.15" customHeight="1">
      <c r="A170" s="39"/>
      <c r="B170" s="40"/>
      <c r="C170" s="215" t="s">
        <v>300</v>
      </c>
      <c r="D170" s="215" t="s">
        <v>185</v>
      </c>
      <c r="E170" s="216" t="s">
        <v>301</v>
      </c>
      <c r="F170" s="217" t="s">
        <v>302</v>
      </c>
      <c r="G170" s="218" t="s">
        <v>237</v>
      </c>
      <c r="H170" s="219">
        <v>15.51</v>
      </c>
      <c r="I170" s="220"/>
      <c r="J170" s="221">
        <f>ROUND(I170*H170,2)</f>
        <v>0</v>
      </c>
      <c r="K170" s="217" t="s">
        <v>189</v>
      </c>
      <c r="L170" s="45"/>
      <c r="M170" s="222" t="s">
        <v>19</v>
      </c>
      <c r="N170" s="223" t="s">
        <v>43</v>
      </c>
      <c r="O170" s="85"/>
      <c r="P170" s="224">
        <f>O170*H170</f>
        <v>0</v>
      </c>
      <c r="Q170" s="224">
        <v>0.0079000000000000008</v>
      </c>
      <c r="R170" s="224">
        <f>Q170*H170</f>
        <v>0.12252900000000001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190</v>
      </c>
      <c r="AT170" s="226" t="s">
        <v>185</v>
      </c>
      <c r="AU170" s="226" t="s">
        <v>81</v>
      </c>
      <c r="AY170" s="18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79</v>
      </c>
      <c r="BK170" s="227">
        <f>ROUND(I170*H170,2)</f>
        <v>0</v>
      </c>
      <c r="BL170" s="18" t="s">
        <v>190</v>
      </c>
      <c r="BM170" s="226" t="s">
        <v>303</v>
      </c>
    </row>
    <row r="171" s="2" customFormat="1">
      <c r="A171" s="39"/>
      <c r="B171" s="40"/>
      <c r="C171" s="41"/>
      <c r="D171" s="228" t="s">
        <v>192</v>
      </c>
      <c r="E171" s="41"/>
      <c r="F171" s="229" t="s">
        <v>304</v>
      </c>
      <c r="G171" s="41"/>
      <c r="H171" s="41"/>
      <c r="I171" s="230"/>
      <c r="J171" s="41"/>
      <c r="K171" s="41"/>
      <c r="L171" s="45"/>
      <c r="M171" s="231"/>
      <c r="N171" s="23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192</v>
      </c>
      <c r="AU171" s="18" t="s">
        <v>81</v>
      </c>
    </row>
    <row r="172" s="2" customFormat="1" ht="24.15" customHeight="1">
      <c r="A172" s="39"/>
      <c r="B172" s="40"/>
      <c r="C172" s="215" t="s">
        <v>305</v>
      </c>
      <c r="D172" s="215" t="s">
        <v>185</v>
      </c>
      <c r="E172" s="216" t="s">
        <v>306</v>
      </c>
      <c r="F172" s="217" t="s">
        <v>307</v>
      </c>
      <c r="G172" s="218" t="s">
        <v>207</v>
      </c>
      <c r="H172" s="219">
        <v>4</v>
      </c>
      <c r="I172" s="220"/>
      <c r="J172" s="221">
        <f>ROUND(I172*H172,2)</f>
        <v>0</v>
      </c>
      <c r="K172" s="217" t="s">
        <v>189</v>
      </c>
      <c r="L172" s="45"/>
      <c r="M172" s="222" t="s">
        <v>19</v>
      </c>
      <c r="N172" s="223" t="s">
        <v>43</v>
      </c>
      <c r="O172" s="85"/>
      <c r="P172" s="224">
        <f>O172*H172</f>
        <v>0</v>
      </c>
      <c r="Q172" s="224">
        <v>0.00048000000000000001</v>
      </c>
      <c r="R172" s="224">
        <f>Q172*H172</f>
        <v>0.0019200000000000001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190</v>
      </c>
      <c r="AT172" s="226" t="s">
        <v>185</v>
      </c>
      <c r="AU172" s="226" t="s">
        <v>81</v>
      </c>
      <c r="AY172" s="18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79</v>
      </c>
      <c r="BK172" s="227">
        <f>ROUND(I172*H172,2)</f>
        <v>0</v>
      </c>
      <c r="BL172" s="18" t="s">
        <v>190</v>
      </c>
      <c r="BM172" s="226" t="s">
        <v>308</v>
      </c>
    </row>
    <row r="173" s="2" customFormat="1">
      <c r="A173" s="39"/>
      <c r="B173" s="40"/>
      <c r="C173" s="41"/>
      <c r="D173" s="228" t="s">
        <v>192</v>
      </c>
      <c r="E173" s="41"/>
      <c r="F173" s="229" t="s">
        <v>309</v>
      </c>
      <c r="G173" s="41"/>
      <c r="H173" s="41"/>
      <c r="I173" s="230"/>
      <c r="J173" s="41"/>
      <c r="K173" s="41"/>
      <c r="L173" s="45"/>
      <c r="M173" s="231"/>
      <c r="N173" s="23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192</v>
      </c>
      <c r="AU173" s="18" t="s">
        <v>81</v>
      </c>
    </row>
    <row r="174" s="2" customFormat="1" ht="16.5" customHeight="1">
      <c r="A174" s="39"/>
      <c r="B174" s="40"/>
      <c r="C174" s="256" t="s">
        <v>7</v>
      </c>
      <c r="D174" s="256" t="s">
        <v>310</v>
      </c>
      <c r="E174" s="257" t="s">
        <v>311</v>
      </c>
      <c r="F174" s="258" t="s">
        <v>312</v>
      </c>
      <c r="G174" s="259" t="s">
        <v>207</v>
      </c>
      <c r="H174" s="260">
        <v>4</v>
      </c>
      <c r="I174" s="261"/>
      <c r="J174" s="262">
        <f>ROUND(I174*H174,2)</f>
        <v>0</v>
      </c>
      <c r="K174" s="258" t="s">
        <v>19</v>
      </c>
      <c r="L174" s="263"/>
      <c r="M174" s="264" t="s">
        <v>19</v>
      </c>
      <c r="N174" s="265" t="s">
        <v>43</v>
      </c>
      <c r="O174" s="85"/>
      <c r="P174" s="224">
        <f>O174*H174</f>
        <v>0</v>
      </c>
      <c r="Q174" s="224">
        <v>0.011599999999999999</v>
      </c>
      <c r="R174" s="224">
        <f>Q174*H174</f>
        <v>0.046399999999999997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234</v>
      </c>
      <c r="AT174" s="226" t="s">
        <v>310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313</v>
      </c>
    </row>
    <row r="175" s="2" customFormat="1" ht="24.15" customHeight="1">
      <c r="A175" s="39"/>
      <c r="B175" s="40"/>
      <c r="C175" s="215" t="s">
        <v>314</v>
      </c>
      <c r="D175" s="215" t="s">
        <v>185</v>
      </c>
      <c r="E175" s="216" t="s">
        <v>315</v>
      </c>
      <c r="F175" s="217" t="s">
        <v>316</v>
      </c>
      <c r="G175" s="218" t="s">
        <v>207</v>
      </c>
      <c r="H175" s="219">
        <v>1</v>
      </c>
      <c r="I175" s="220"/>
      <c r="J175" s="221">
        <f>ROUND(I175*H175,2)</f>
        <v>0</v>
      </c>
      <c r="K175" s="217" t="s">
        <v>189</v>
      </c>
      <c r="L175" s="45"/>
      <c r="M175" s="222" t="s">
        <v>19</v>
      </c>
      <c r="N175" s="223" t="s">
        <v>43</v>
      </c>
      <c r="O175" s="85"/>
      <c r="P175" s="224">
        <f>O175*H175</f>
        <v>0</v>
      </c>
      <c r="Q175" s="224">
        <v>0.44169999999999998</v>
      </c>
      <c r="R175" s="224">
        <f>Q175*H175</f>
        <v>0.44169999999999998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190</v>
      </c>
      <c r="AT175" s="226" t="s">
        <v>185</v>
      </c>
      <c r="AU175" s="226" t="s">
        <v>81</v>
      </c>
      <c r="AY175" s="18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79</v>
      </c>
      <c r="BK175" s="227">
        <f>ROUND(I175*H175,2)</f>
        <v>0</v>
      </c>
      <c r="BL175" s="18" t="s">
        <v>190</v>
      </c>
      <c r="BM175" s="226" t="s">
        <v>317</v>
      </c>
    </row>
    <row r="176" s="2" customFormat="1">
      <c r="A176" s="39"/>
      <c r="B176" s="40"/>
      <c r="C176" s="41"/>
      <c r="D176" s="228" t="s">
        <v>192</v>
      </c>
      <c r="E176" s="41"/>
      <c r="F176" s="229" t="s">
        <v>318</v>
      </c>
      <c r="G176" s="41"/>
      <c r="H176" s="41"/>
      <c r="I176" s="230"/>
      <c r="J176" s="41"/>
      <c r="K176" s="41"/>
      <c r="L176" s="45"/>
      <c r="M176" s="231"/>
      <c r="N176" s="23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192</v>
      </c>
      <c r="AU176" s="18" t="s">
        <v>81</v>
      </c>
    </row>
    <row r="177" s="2" customFormat="1" ht="16.5" customHeight="1">
      <c r="A177" s="39"/>
      <c r="B177" s="40"/>
      <c r="C177" s="256" t="s">
        <v>319</v>
      </c>
      <c r="D177" s="256" t="s">
        <v>310</v>
      </c>
      <c r="E177" s="257" t="s">
        <v>320</v>
      </c>
      <c r="F177" s="258" t="s">
        <v>321</v>
      </c>
      <c r="G177" s="259" t="s">
        <v>207</v>
      </c>
      <c r="H177" s="260">
        <v>1</v>
      </c>
      <c r="I177" s="261"/>
      <c r="J177" s="262">
        <f>ROUND(I177*H177,2)</f>
        <v>0</v>
      </c>
      <c r="K177" s="258" t="s">
        <v>19</v>
      </c>
      <c r="L177" s="263"/>
      <c r="M177" s="264" t="s">
        <v>19</v>
      </c>
      <c r="N177" s="265" t="s">
        <v>43</v>
      </c>
      <c r="O177" s="85"/>
      <c r="P177" s="224">
        <f>O177*H177</f>
        <v>0</v>
      </c>
      <c r="Q177" s="224">
        <v>0.011599999999999999</v>
      </c>
      <c r="R177" s="224">
        <f>Q177*H177</f>
        <v>0.011599999999999999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234</v>
      </c>
      <c r="AT177" s="226" t="s">
        <v>310</v>
      </c>
      <c r="AU177" s="226" t="s">
        <v>81</v>
      </c>
      <c r="AY177" s="18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79</v>
      </c>
      <c r="BK177" s="227">
        <f>ROUND(I177*H177,2)</f>
        <v>0</v>
      </c>
      <c r="BL177" s="18" t="s">
        <v>190</v>
      </c>
      <c r="BM177" s="226" t="s">
        <v>322</v>
      </c>
    </row>
    <row r="178" s="12" customFormat="1" ht="22.8" customHeight="1">
      <c r="A178" s="12"/>
      <c r="B178" s="199"/>
      <c r="C178" s="200"/>
      <c r="D178" s="201" t="s">
        <v>71</v>
      </c>
      <c r="E178" s="213" t="s">
        <v>241</v>
      </c>
      <c r="F178" s="213" t="s">
        <v>323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SUM(P179:P206)</f>
        <v>0</v>
      </c>
      <c r="Q178" s="207"/>
      <c r="R178" s="208">
        <f>SUM(R179:R206)</f>
        <v>0</v>
      </c>
      <c r="S178" s="207"/>
      <c r="T178" s="209">
        <f>SUM(T179:T206)</f>
        <v>26.063101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79</v>
      </c>
      <c r="AT178" s="211" t="s">
        <v>71</v>
      </c>
      <c r="AU178" s="211" t="s">
        <v>79</v>
      </c>
      <c r="AY178" s="210" t="s">
        <v>183</v>
      </c>
      <c r="BK178" s="212">
        <f>SUM(BK179:BK206)</f>
        <v>0</v>
      </c>
    </row>
    <row r="179" s="2" customFormat="1" ht="24.15" customHeight="1">
      <c r="A179" s="39"/>
      <c r="B179" s="40"/>
      <c r="C179" s="215" t="s">
        <v>324</v>
      </c>
      <c r="D179" s="215" t="s">
        <v>185</v>
      </c>
      <c r="E179" s="216" t="s">
        <v>325</v>
      </c>
      <c r="F179" s="217" t="s">
        <v>326</v>
      </c>
      <c r="G179" s="218" t="s">
        <v>237</v>
      </c>
      <c r="H179" s="219">
        <v>13.01</v>
      </c>
      <c r="I179" s="220"/>
      <c r="J179" s="221">
        <f>ROUND(I179*H179,2)</f>
        <v>0</v>
      </c>
      <c r="K179" s="217" t="s">
        <v>189</v>
      </c>
      <c r="L179" s="45"/>
      <c r="M179" s="222" t="s">
        <v>19</v>
      </c>
      <c r="N179" s="223" t="s">
        <v>43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0.074999999999999997</v>
      </c>
      <c r="T179" s="225">
        <f>S179*H179</f>
        <v>0.9757499999999999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190</v>
      </c>
      <c r="AT179" s="226" t="s">
        <v>185</v>
      </c>
      <c r="AU179" s="226" t="s">
        <v>81</v>
      </c>
      <c r="AY179" s="18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79</v>
      </c>
      <c r="BK179" s="227">
        <f>ROUND(I179*H179,2)</f>
        <v>0</v>
      </c>
      <c r="BL179" s="18" t="s">
        <v>190</v>
      </c>
      <c r="BM179" s="226" t="s">
        <v>327</v>
      </c>
    </row>
    <row r="180" s="2" customFormat="1">
      <c r="A180" s="39"/>
      <c r="B180" s="40"/>
      <c r="C180" s="41"/>
      <c r="D180" s="228" t="s">
        <v>192</v>
      </c>
      <c r="E180" s="41"/>
      <c r="F180" s="229" t="s">
        <v>328</v>
      </c>
      <c r="G180" s="41"/>
      <c r="H180" s="41"/>
      <c r="I180" s="230"/>
      <c r="J180" s="41"/>
      <c r="K180" s="41"/>
      <c r="L180" s="45"/>
      <c r="M180" s="231"/>
      <c r="N180" s="23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192</v>
      </c>
      <c r="AU180" s="18" t="s">
        <v>81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329</v>
      </c>
      <c r="G181" s="234"/>
      <c r="H181" s="238">
        <v>13.01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194</v>
      </c>
      <c r="AU181" s="244" t="s">
        <v>81</v>
      </c>
      <c r="AV181" s="13" t="s">
        <v>81</v>
      </c>
      <c r="AW181" s="13" t="s">
        <v>33</v>
      </c>
      <c r="AX181" s="13" t="s">
        <v>79</v>
      </c>
      <c r="AY181" s="244" t="s">
        <v>183</v>
      </c>
    </row>
    <row r="182" s="2" customFormat="1" ht="24.15" customHeight="1">
      <c r="A182" s="39"/>
      <c r="B182" s="40"/>
      <c r="C182" s="215" t="s">
        <v>330</v>
      </c>
      <c r="D182" s="215" t="s">
        <v>185</v>
      </c>
      <c r="E182" s="216" t="s">
        <v>331</v>
      </c>
      <c r="F182" s="217" t="s">
        <v>332</v>
      </c>
      <c r="G182" s="218" t="s">
        <v>237</v>
      </c>
      <c r="H182" s="219">
        <v>8</v>
      </c>
      <c r="I182" s="220"/>
      <c r="J182" s="221">
        <f>ROUND(I182*H182,2)</f>
        <v>0</v>
      </c>
      <c r="K182" s="217" t="s">
        <v>189</v>
      </c>
      <c r="L182" s="45"/>
      <c r="M182" s="222" t="s">
        <v>19</v>
      </c>
      <c r="N182" s="223" t="s">
        <v>43</v>
      </c>
      <c r="O182" s="85"/>
      <c r="P182" s="224">
        <f>O182*H182</f>
        <v>0</v>
      </c>
      <c r="Q182" s="224">
        <v>0</v>
      </c>
      <c r="R182" s="224">
        <f>Q182*H182</f>
        <v>0</v>
      </c>
      <c r="S182" s="224">
        <v>0.087999999999999995</v>
      </c>
      <c r="T182" s="225">
        <f>S182*H182</f>
        <v>0.70399999999999996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190</v>
      </c>
      <c r="AT182" s="226" t="s">
        <v>185</v>
      </c>
      <c r="AU182" s="226" t="s">
        <v>81</v>
      </c>
      <c r="AY182" s="18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79</v>
      </c>
      <c r="BK182" s="227">
        <f>ROUND(I182*H182,2)</f>
        <v>0</v>
      </c>
      <c r="BL182" s="18" t="s">
        <v>190</v>
      </c>
      <c r="BM182" s="226" t="s">
        <v>333</v>
      </c>
    </row>
    <row r="183" s="2" customFormat="1">
      <c r="A183" s="39"/>
      <c r="B183" s="40"/>
      <c r="C183" s="41"/>
      <c r="D183" s="228" t="s">
        <v>192</v>
      </c>
      <c r="E183" s="41"/>
      <c r="F183" s="229" t="s">
        <v>334</v>
      </c>
      <c r="G183" s="41"/>
      <c r="H183" s="41"/>
      <c r="I183" s="230"/>
      <c r="J183" s="41"/>
      <c r="K183" s="41"/>
      <c r="L183" s="45"/>
      <c r="M183" s="231"/>
      <c r="N183" s="23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192</v>
      </c>
      <c r="AU183" s="18" t="s">
        <v>81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335</v>
      </c>
      <c r="G184" s="234"/>
      <c r="H184" s="238">
        <v>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194</v>
      </c>
      <c r="AU184" s="244" t="s">
        <v>81</v>
      </c>
      <c r="AV184" s="13" t="s">
        <v>81</v>
      </c>
      <c r="AW184" s="13" t="s">
        <v>33</v>
      </c>
      <c r="AX184" s="13" t="s">
        <v>79</v>
      </c>
      <c r="AY184" s="244" t="s">
        <v>183</v>
      </c>
    </row>
    <row r="185" s="2" customFormat="1" ht="24.15" customHeight="1">
      <c r="A185" s="39"/>
      <c r="B185" s="40"/>
      <c r="C185" s="215" t="s">
        <v>336</v>
      </c>
      <c r="D185" s="215" t="s">
        <v>185</v>
      </c>
      <c r="E185" s="216" t="s">
        <v>337</v>
      </c>
      <c r="F185" s="217" t="s">
        <v>338</v>
      </c>
      <c r="G185" s="218" t="s">
        <v>237</v>
      </c>
      <c r="H185" s="219">
        <v>3</v>
      </c>
      <c r="I185" s="220"/>
      <c r="J185" s="221">
        <f>ROUND(I185*H185,2)</f>
        <v>0</v>
      </c>
      <c r="K185" s="217" t="s">
        <v>189</v>
      </c>
      <c r="L185" s="45"/>
      <c r="M185" s="222" t="s">
        <v>19</v>
      </c>
      <c r="N185" s="223" t="s">
        <v>43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0.067000000000000004</v>
      </c>
      <c r="T185" s="225">
        <f>S185*H185</f>
        <v>0.20100000000000001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190</v>
      </c>
      <c r="AT185" s="226" t="s">
        <v>185</v>
      </c>
      <c r="AU185" s="226" t="s">
        <v>81</v>
      </c>
      <c r="AY185" s="18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79</v>
      </c>
      <c r="BK185" s="227">
        <f>ROUND(I185*H185,2)</f>
        <v>0</v>
      </c>
      <c r="BL185" s="18" t="s">
        <v>190</v>
      </c>
      <c r="BM185" s="226" t="s">
        <v>339</v>
      </c>
    </row>
    <row r="186" s="2" customFormat="1">
      <c r="A186" s="39"/>
      <c r="B186" s="40"/>
      <c r="C186" s="41"/>
      <c r="D186" s="228" t="s">
        <v>192</v>
      </c>
      <c r="E186" s="41"/>
      <c r="F186" s="229" t="s">
        <v>340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192</v>
      </c>
      <c r="AU186" s="18" t="s">
        <v>81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341</v>
      </c>
      <c r="G187" s="234"/>
      <c r="H187" s="238">
        <v>3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81</v>
      </c>
      <c r="AV187" s="13" t="s">
        <v>81</v>
      </c>
      <c r="AW187" s="13" t="s">
        <v>33</v>
      </c>
      <c r="AX187" s="13" t="s">
        <v>79</v>
      </c>
      <c r="AY187" s="244" t="s">
        <v>183</v>
      </c>
    </row>
    <row r="188" s="2" customFormat="1" ht="24.15" customHeight="1">
      <c r="A188" s="39"/>
      <c r="B188" s="40"/>
      <c r="C188" s="215" t="s">
        <v>342</v>
      </c>
      <c r="D188" s="215" t="s">
        <v>185</v>
      </c>
      <c r="E188" s="216" t="s">
        <v>343</v>
      </c>
      <c r="F188" s="217" t="s">
        <v>344</v>
      </c>
      <c r="G188" s="218" t="s">
        <v>188</v>
      </c>
      <c r="H188" s="219">
        <v>0.45100000000000001</v>
      </c>
      <c r="I188" s="220"/>
      <c r="J188" s="221">
        <f>ROUND(I188*H188,2)</f>
        <v>0</v>
      </c>
      <c r="K188" s="217" t="s">
        <v>189</v>
      </c>
      <c r="L188" s="45"/>
      <c r="M188" s="222" t="s">
        <v>19</v>
      </c>
      <c r="N188" s="223" t="s">
        <v>43</v>
      </c>
      <c r="O188" s="85"/>
      <c r="P188" s="224">
        <f>O188*H188</f>
        <v>0</v>
      </c>
      <c r="Q188" s="224">
        <v>0</v>
      </c>
      <c r="R188" s="224">
        <f>Q188*H188</f>
        <v>0</v>
      </c>
      <c r="S188" s="224">
        <v>2.5</v>
      </c>
      <c r="T188" s="225">
        <f>S188*H188</f>
        <v>1.1275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190</v>
      </c>
      <c r="AT188" s="226" t="s">
        <v>185</v>
      </c>
      <c r="AU188" s="226" t="s">
        <v>81</v>
      </c>
      <c r="AY188" s="18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79</v>
      </c>
      <c r="BK188" s="227">
        <f>ROUND(I188*H188,2)</f>
        <v>0</v>
      </c>
      <c r="BL188" s="18" t="s">
        <v>190</v>
      </c>
      <c r="BM188" s="226" t="s">
        <v>345</v>
      </c>
    </row>
    <row r="189" s="2" customFormat="1">
      <c r="A189" s="39"/>
      <c r="B189" s="40"/>
      <c r="C189" s="41"/>
      <c r="D189" s="228" t="s">
        <v>192</v>
      </c>
      <c r="E189" s="41"/>
      <c r="F189" s="229" t="s">
        <v>346</v>
      </c>
      <c r="G189" s="41"/>
      <c r="H189" s="41"/>
      <c r="I189" s="230"/>
      <c r="J189" s="41"/>
      <c r="K189" s="41"/>
      <c r="L189" s="45"/>
      <c r="M189" s="231"/>
      <c r="N189" s="23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192</v>
      </c>
      <c r="AU189" s="18" t="s">
        <v>81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347</v>
      </c>
      <c r="G190" s="234"/>
      <c r="H190" s="238">
        <v>0.45100000000000001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33</v>
      </c>
      <c r="AX190" s="13" t="s">
        <v>79</v>
      </c>
      <c r="AY190" s="244" t="s">
        <v>183</v>
      </c>
    </row>
    <row r="191" s="2" customFormat="1" ht="24.15" customHeight="1">
      <c r="A191" s="39"/>
      <c r="B191" s="40"/>
      <c r="C191" s="215" t="s">
        <v>348</v>
      </c>
      <c r="D191" s="215" t="s">
        <v>185</v>
      </c>
      <c r="E191" s="216" t="s">
        <v>349</v>
      </c>
      <c r="F191" s="217" t="s">
        <v>350</v>
      </c>
      <c r="G191" s="218" t="s">
        <v>188</v>
      </c>
      <c r="H191" s="219">
        <v>8.0679999999999996</v>
      </c>
      <c r="I191" s="220"/>
      <c r="J191" s="221">
        <f>ROUND(I191*H191,2)</f>
        <v>0</v>
      </c>
      <c r="K191" s="217" t="s">
        <v>189</v>
      </c>
      <c r="L191" s="45"/>
      <c r="M191" s="222" t="s">
        <v>19</v>
      </c>
      <c r="N191" s="223" t="s">
        <v>43</v>
      </c>
      <c r="O191" s="85"/>
      <c r="P191" s="224">
        <f>O191*H191</f>
        <v>0</v>
      </c>
      <c r="Q191" s="224">
        <v>0</v>
      </c>
      <c r="R191" s="224">
        <f>Q191*H191</f>
        <v>0</v>
      </c>
      <c r="S191" s="224">
        <v>2.5</v>
      </c>
      <c r="T191" s="225">
        <f>S191*H191</f>
        <v>20.169999999999998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190</v>
      </c>
      <c r="AT191" s="226" t="s">
        <v>185</v>
      </c>
      <c r="AU191" s="226" t="s">
        <v>81</v>
      </c>
      <c r="AY191" s="18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79</v>
      </c>
      <c r="BK191" s="227">
        <f>ROUND(I191*H191,2)</f>
        <v>0</v>
      </c>
      <c r="BL191" s="18" t="s">
        <v>190</v>
      </c>
      <c r="BM191" s="226" t="s">
        <v>351</v>
      </c>
    </row>
    <row r="192" s="2" customFormat="1">
      <c r="A192" s="39"/>
      <c r="B192" s="40"/>
      <c r="C192" s="41"/>
      <c r="D192" s="228" t="s">
        <v>192</v>
      </c>
      <c r="E192" s="41"/>
      <c r="F192" s="229" t="s">
        <v>352</v>
      </c>
      <c r="G192" s="41"/>
      <c r="H192" s="41"/>
      <c r="I192" s="230"/>
      <c r="J192" s="41"/>
      <c r="K192" s="41"/>
      <c r="L192" s="45"/>
      <c r="M192" s="231"/>
      <c r="N192" s="23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192</v>
      </c>
      <c r="AU192" s="18" t="s">
        <v>81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353</v>
      </c>
      <c r="G193" s="234"/>
      <c r="H193" s="238">
        <v>3.9129999999999998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354</v>
      </c>
      <c r="G194" s="234"/>
      <c r="H194" s="238">
        <v>1.6559999999999999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81</v>
      </c>
      <c r="AV194" s="13" t="s">
        <v>81</v>
      </c>
      <c r="AW194" s="13" t="s">
        <v>33</v>
      </c>
      <c r="AX194" s="13" t="s">
        <v>72</v>
      </c>
      <c r="AY194" s="244" t="s">
        <v>183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355</v>
      </c>
      <c r="G195" s="234"/>
      <c r="H195" s="238">
        <v>1.089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81</v>
      </c>
      <c r="AV195" s="13" t="s">
        <v>81</v>
      </c>
      <c r="AW195" s="13" t="s">
        <v>33</v>
      </c>
      <c r="AX195" s="13" t="s">
        <v>72</v>
      </c>
      <c r="AY195" s="244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356</v>
      </c>
      <c r="G196" s="234"/>
      <c r="H196" s="238">
        <v>1.4099999999999999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194</v>
      </c>
      <c r="AU196" s="244" t="s">
        <v>81</v>
      </c>
      <c r="AV196" s="13" t="s">
        <v>81</v>
      </c>
      <c r="AW196" s="13" t="s">
        <v>33</v>
      </c>
      <c r="AX196" s="13" t="s">
        <v>72</v>
      </c>
      <c r="AY196" s="244" t="s">
        <v>183</v>
      </c>
    </row>
    <row r="197" s="14" customFormat="1">
      <c r="A197" s="14"/>
      <c r="B197" s="245"/>
      <c r="C197" s="246"/>
      <c r="D197" s="235" t="s">
        <v>194</v>
      </c>
      <c r="E197" s="247" t="s">
        <v>19</v>
      </c>
      <c r="F197" s="248" t="s">
        <v>204</v>
      </c>
      <c r="G197" s="246"/>
      <c r="H197" s="249">
        <v>8.0679999999999996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194</v>
      </c>
      <c r="AU197" s="255" t="s">
        <v>81</v>
      </c>
      <c r="AV197" s="14" t="s">
        <v>190</v>
      </c>
      <c r="AW197" s="14" t="s">
        <v>33</v>
      </c>
      <c r="AX197" s="14" t="s">
        <v>79</v>
      </c>
      <c r="AY197" s="255" t="s">
        <v>183</v>
      </c>
    </row>
    <row r="198" s="2" customFormat="1" ht="24.15" customHeight="1">
      <c r="A198" s="39"/>
      <c r="B198" s="40"/>
      <c r="C198" s="215" t="s">
        <v>357</v>
      </c>
      <c r="D198" s="215" t="s">
        <v>185</v>
      </c>
      <c r="E198" s="216" t="s">
        <v>358</v>
      </c>
      <c r="F198" s="217" t="s">
        <v>359</v>
      </c>
      <c r="G198" s="218" t="s">
        <v>237</v>
      </c>
      <c r="H198" s="219">
        <v>0.873</v>
      </c>
      <c r="I198" s="220"/>
      <c r="J198" s="221">
        <f>ROUND(I198*H198,2)</f>
        <v>0</v>
      </c>
      <c r="K198" s="217" t="s">
        <v>189</v>
      </c>
      <c r="L198" s="45"/>
      <c r="M198" s="222" t="s">
        <v>19</v>
      </c>
      <c r="N198" s="223" t="s">
        <v>43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0.187</v>
      </c>
      <c r="T198" s="225">
        <f>S198*H198</f>
        <v>0.16325100000000001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190</v>
      </c>
      <c r="AT198" s="226" t="s">
        <v>185</v>
      </c>
      <c r="AU198" s="226" t="s">
        <v>81</v>
      </c>
      <c r="AY198" s="18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79</v>
      </c>
      <c r="BK198" s="227">
        <f>ROUND(I198*H198,2)</f>
        <v>0</v>
      </c>
      <c r="BL198" s="18" t="s">
        <v>190</v>
      </c>
      <c r="BM198" s="226" t="s">
        <v>360</v>
      </c>
    </row>
    <row r="199" s="2" customFormat="1">
      <c r="A199" s="39"/>
      <c r="B199" s="40"/>
      <c r="C199" s="41"/>
      <c r="D199" s="228" t="s">
        <v>192</v>
      </c>
      <c r="E199" s="41"/>
      <c r="F199" s="229" t="s">
        <v>361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192</v>
      </c>
      <c r="AU199" s="18" t="s">
        <v>81</v>
      </c>
    </row>
    <row r="200" s="13" customFormat="1">
      <c r="A200" s="13"/>
      <c r="B200" s="233"/>
      <c r="C200" s="234"/>
      <c r="D200" s="235" t="s">
        <v>194</v>
      </c>
      <c r="E200" s="236" t="s">
        <v>19</v>
      </c>
      <c r="F200" s="237" t="s">
        <v>362</v>
      </c>
      <c r="G200" s="234"/>
      <c r="H200" s="238">
        <v>0.873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194</v>
      </c>
      <c r="AU200" s="244" t="s">
        <v>81</v>
      </c>
      <c r="AV200" s="13" t="s">
        <v>81</v>
      </c>
      <c r="AW200" s="13" t="s">
        <v>33</v>
      </c>
      <c r="AX200" s="13" t="s">
        <v>79</v>
      </c>
      <c r="AY200" s="244" t="s">
        <v>183</v>
      </c>
    </row>
    <row r="201" s="2" customFormat="1" ht="24.15" customHeight="1">
      <c r="A201" s="39"/>
      <c r="B201" s="40"/>
      <c r="C201" s="215" t="s">
        <v>363</v>
      </c>
      <c r="D201" s="215" t="s">
        <v>185</v>
      </c>
      <c r="E201" s="216" t="s">
        <v>364</v>
      </c>
      <c r="F201" s="217" t="s">
        <v>365</v>
      </c>
      <c r="G201" s="218" t="s">
        <v>207</v>
      </c>
      <c r="H201" s="219">
        <v>1</v>
      </c>
      <c r="I201" s="220"/>
      <c r="J201" s="221">
        <f>ROUND(I201*H201,2)</f>
        <v>0</v>
      </c>
      <c r="K201" s="217" t="s">
        <v>189</v>
      </c>
      <c r="L201" s="45"/>
      <c r="M201" s="222" t="s">
        <v>19</v>
      </c>
      <c r="N201" s="223" t="s">
        <v>43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0.053999999999999999</v>
      </c>
      <c r="T201" s="225">
        <f>S201*H201</f>
        <v>0.053999999999999999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190</v>
      </c>
      <c r="AT201" s="226" t="s">
        <v>185</v>
      </c>
      <c r="AU201" s="226" t="s">
        <v>81</v>
      </c>
      <c r="AY201" s="18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79</v>
      </c>
      <c r="BK201" s="227">
        <f>ROUND(I201*H201,2)</f>
        <v>0</v>
      </c>
      <c r="BL201" s="18" t="s">
        <v>190</v>
      </c>
      <c r="BM201" s="226" t="s">
        <v>366</v>
      </c>
    </row>
    <row r="202" s="2" customFormat="1">
      <c r="A202" s="39"/>
      <c r="B202" s="40"/>
      <c r="C202" s="41"/>
      <c r="D202" s="228" t="s">
        <v>192</v>
      </c>
      <c r="E202" s="41"/>
      <c r="F202" s="229" t="s">
        <v>367</v>
      </c>
      <c r="G202" s="41"/>
      <c r="H202" s="41"/>
      <c r="I202" s="230"/>
      <c r="J202" s="41"/>
      <c r="K202" s="41"/>
      <c r="L202" s="45"/>
      <c r="M202" s="231"/>
      <c r="N202" s="23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192</v>
      </c>
      <c r="AU202" s="18" t="s">
        <v>81</v>
      </c>
    </row>
    <row r="203" s="13" customFormat="1">
      <c r="A203" s="13"/>
      <c r="B203" s="233"/>
      <c r="C203" s="234"/>
      <c r="D203" s="235" t="s">
        <v>194</v>
      </c>
      <c r="E203" s="236" t="s">
        <v>19</v>
      </c>
      <c r="F203" s="237" t="s">
        <v>368</v>
      </c>
      <c r="G203" s="234"/>
      <c r="H203" s="238">
        <v>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194</v>
      </c>
      <c r="AU203" s="244" t="s">
        <v>81</v>
      </c>
      <c r="AV203" s="13" t="s">
        <v>81</v>
      </c>
      <c r="AW203" s="13" t="s">
        <v>33</v>
      </c>
      <c r="AX203" s="13" t="s">
        <v>79</v>
      </c>
      <c r="AY203" s="244" t="s">
        <v>183</v>
      </c>
    </row>
    <row r="204" s="2" customFormat="1" ht="21.75" customHeight="1">
      <c r="A204" s="39"/>
      <c r="B204" s="40"/>
      <c r="C204" s="215" t="s">
        <v>369</v>
      </c>
      <c r="D204" s="215" t="s">
        <v>185</v>
      </c>
      <c r="E204" s="216" t="s">
        <v>370</v>
      </c>
      <c r="F204" s="217" t="s">
        <v>371</v>
      </c>
      <c r="G204" s="218" t="s">
        <v>237</v>
      </c>
      <c r="H204" s="219">
        <v>133.38</v>
      </c>
      <c r="I204" s="220"/>
      <c r="J204" s="221">
        <f>ROUND(I204*H204,2)</f>
        <v>0</v>
      </c>
      <c r="K204" s="217" t="s">
        <v>189</v>
      </c>
      <c r="L204" s="45"/>
      <c r="M204" s="222" t="s">
        <v>19</v>
      </c>
      <c r="N204" s="223" t="s">
        <v>43</v>
      </c>
      <c r="O204" s="85"/>
      <c r="P204" s="224">
        <f>O204*H204</f>
        <v>0</v>
      </c>
      <c r="Q204" s="224">
        <v>0</v>
      </c>
      <c r="R204" s="224">
        <f>Q204*H204</f>
        <v>0</v>
      </c>
      <c r="S204" s="224">
        <v>0.02</v>
      </c>
      <c r="T204" s="225">
        <f>S204*H204</f>
        <v>2.6675999999999997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190</v>
      </c>
      <c r="AT204" s="226" t="s">
        <v>185</v>
      </c>
      <c r="AU204" s="226" t="s">
        <v>81</v>
      </c>
      <c r="AY204" s="18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79</v>
      </c>
      <c r="BK204" s="227">
        <f>ROUND(I204*H204,2)</f>
        <v>0</v>
      </c>
      <c r="BL204" s="18" t="s">
        <v>190</v>
      </c>
      <c r="BM204" s="226" t="s">
        <v>372</v>
      </c>
    </row>
    <row r="205" s="2" customFormat="1">
      <c r="A205" s="39"/>
      <c r="B205" s="40"/>
      <c r="C205" s="41"/>
      <c r="D205" s="228" t="s">
        <v>192</v>
      </c>
      <c r="E205" s="41"/>
      <c r="F205" s="229" t="s">
        <v>373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192</v>
      </c>
      <c r="AU205" s="18" t="s">
        <v>81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274</v>
      </c>
      <c r="G206" s="234"/>
      <c r="H206" s="238">
        <v>133.38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81</v>
      </c>
      <c r="AV206" s="13" t="s">
        <v>81</v>
      </c>
      <c r="AW206" s="13" t="s">
        <v>33</v>
      </c>
      <c r="AX206" s="13" t="s">
        <v>79</v>
      </c>
      <c r="AY206" s="244" t="s">
        <v>183</v>
      </c>
    </row>
    <row r="207" s="12" customFormat="1" ht="22.8" customHeight="1">
      <c r="A207" s="12"/>
      <c r="B207" s="199"/>
      <c r="C207" s="200"/>
      <c r="D207" s="201" t="s">
        <v>71</v>
      </c>
      <c r="E207" s="213" t="s">
        <v>374</v>
      </c>
      <c r="F207" s="213" t="s">
        <v>375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SUM(P208:P222)</f>
        <v>0</v>
      </c>
      <c r="Q207" s="207"/>
      <c r="R207" s="208">
        <f>SUM(R208:R222)</f>
        <v>0</v>
      </c>
      <c r="S207" s="207"/>
      <c r="T207" s="209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79</v>
      </c>
      <c r="AT207" s="211" t="s">
        <v>71</v>
      </c>
      <c r="AU207" s="211" t="s">
        <v>79</v>
      </c>
      <c r="AY207" s="210" t="s">
        <v>183</v>
      </c>
      <c r="BK207" s="212">
        <f>SUM(BK208:BK222)</f>
        <v>0</v>
      </c>
    </row>
    <row r="208" s="2" customFormat="1" ht="24.15" customHeight="1">
      <c r="A208" s="39"/>
      <c r="B208" s="40"/>
      <c r="C208" s="215" t="s">
        <v>376</v>
      </c>
      <c r="D208" s="215" t="s">
        <v>185</v>
      </c>
      <c r="E208" s="216" t="s">
        <v>377</v>
      </c>
      <c r="F208" s="217" t="s">
        <v>378</v>
      </c>
      <c r="G208" s="218" t="s">
        <v>218</v>
      </c>
      <c r="H208" s="219">
        <v>26.084</v>
      </c>
      <c r="I208" s="220"/>
      <c r="J208" s="221">
        <f>ROUND(I208*H208,2)</f>
        <v>0</v>
      </c>
      <c r="K208" s="217" t="s">
        <v>189</v>
      </c>
      <c r="L208" s="45"/>
      <c r="M208" s="222" t="s">
        <v>19</v>
      </c>
      <c r="N208" s="223" t="s">
        <v>43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190</v>
      </c>
      <c r="AT208" s="226" t="s">
        <v>185</v>
      </c>
      <c r="AU208" s="226" t="s">
        <v>81</v>
      </c>
      <c r="AY208" s="18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79</v>
      </c>
      <c r="BK208" s="227">
        <f>ROUND(I208*H208,2)</f>
        <v>0</v>
      </c>
      <c r="BL208" s="18" t="s">
        <v>190</v>
      </c>
      <c r="BM208" s="226" t="s">
        <v>379</v>
      </c>
    </row>
    <row r="209" s="2" customFormat="1">
      <c r="A209" s="39"/>
      <c r="B209" s="40"/>
      <c r="C209" s="41"/>
      <c r="D209" s="228" t="s">
        <v>192</v>
      </c>
      <c r="E209" s="41"/>
      <c r="F209" s="229" t="s">
        <v>380</v>
      </c>
      <c r="G209" s="41"/>
      <c r="H209" s="41"/>
      <c r="I209" s="230"/>
      <c r="J209" s="41"/>
      <c r="K209" s="41"/>
      <c r="L209" s="45"/>
      <c r="M209" s="231"/>
      <c r="N209" s="23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192</v>
      </c>
      <c r="AU209" s="18" t="s">
        <v>81</v>
      </c>
    </row>
    <row r="210" s="2" customFormat="1" ht="21.75" customHeight="1">
      <c r="A210" s="39"/>
      <c r="B210" s="40"/>
      <c r="C210" s="215" t="s">
        <v>381</v>
      </c>
      <c r="D210" s="215" t="s">
        <v>185</v>
      </c>
      <c r="E210" s="216" t="s">
        <v>382</v>
      </c>
      <c r="F210" s="217" t="s">
        <v>383</v>
      </c>
      <c r="G210" s="218" t="s">
        <v>218</v>
      </c>
      <c r="H210" s="219">
        <v>26.084</v>
      </c>
      <c r="I210" s="220"/>
      <c r="J210" s="221">
        <f>ROUND(I210*H210,2)</f>
        <v>0</v>
      </c>
      <c r="K210" s="217" t="s">
        <v>189</v>
      </c>
      <c r="L210" s="45"/>
      <c r="M210" s="222" t="s">
        <v>19</v>
      </c>
      <c r="N210" s="223" t="s">
        <v>43</v>
      </c>
      <c r="O210" s="85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190</v>
      </c>
      <c r="AT210" s="226" t="s">
        <v>185</v>
      </c>
      <c r="AU210" s="226" t="s">
        <v>81</v>
      </c>
      <c r="AY210" s="18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79</v>
      </c>
      <c r="BK210" s="227">
        <f>ROUND(I210*H210,2)</f>
        <v>0</v>
      </c>
      <c r="BL210" s="18" t="s">
        <v>190</v>
      </c>
      <c r="BM210" s="226" t="s">
        <v>384</v>
      </c>
    </row>
    <row r="211" s="2" customFormat="1">
      <c r="A211" s="39"/>
      <c r="B211" s="40"/>
      <c r="C211" s="41"/>
      <c r="D211" s="228" t="s">
        <v>192</v>
      </c>
      <c r="E211" s="41"/>
      <c r="F211" s="229" t="s">
        <v>385</v>
      </c>
      <c r="G211" s="41"/>
      <c r="H211" s="41"/>
      <c r="I211" s="230"/>
      <c r="J211" s="41"/>
      <c r="K211" s="41"/>
      <c r="L211" s="45"/>
      <c r="M211" s="231"/>
      <c r="N211" s="23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192</v>
      </c>
      <c r="AU211" s="18" t="s">
        <v>81</v>
      </c>
    </row>
    <row r="212" s="2" customFormat="1" ht="24.15" customHeight="1">
      <c r="A212" s="39"/>
      <c r="B212" s="40"/>
      <c r="C212" s="215" t="s">
        <v>386</v>
      </c>
      <c r="D212" s="215" t="s">
        <v>185</v>
      </c>
      <c r="E212" s="216" t="s">
        <v>387</v>
      </c>
      <c r="F212" s="217" t="s">
        <v>388</v>
      </c>
      <c r="G212" s="218" t="s">
        <v>218</v>
      </c>
      <c r="H212" s="219">
        <v>1382.452</v>
      </c>
      <c r="I212" s="220"/>
      <c r="J212" s="221">
        <f>ROUND(I212*H212,2)</f>
        <v>0</v>
      </c>
      <c r="K212" s="217" t="s">
        <v>189</v>
      </c>
      <c r="L212" s="45"/>
      <c r="M212" s="222" t="s">
        <v>19</v>
      </c>
      <c r="N212" s="223" t="s">
        <v>43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190</v>
      </c>
      <c r="AT212" s="226" t="s">
        <v>185</v>
      </c>
      <c r="AU212" s="226" t="s">
        <v>81</v>
      </c>
      <c r="AY212" s="18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190</v>
      </c>
      <c r="BM212" s="226" t="s">
        <v>389</v>
      </c>
    </row>
    <row r="213" s="2" customFormat="1">
      <c r="A213" s="39"/>
      <c r="B213" s="40"/>
      <c r="C213" s="41"/>
      <c r="D213" s="228" t="s">
        <v>192</v>
      </c>
      <c r="E213" s="41"/>
      <c r="F213" s="229" t="s">
        <v>390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192</v>
      </c>
      <c r="AU213" s="18" t="s">
        <v>81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391</v>
      </c>
      <c r="G214" s="234"/>
      <c r="H214" s="238">
        <v>305.18299999999999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183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392</v>
      </c>
      <c r="G215" s="234"/>
      <c r="H215" s="238">
        <v>1077.269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183</v>
      </c>
    </row>
    <row r="216" s="14" customFormat="1">
      <c r="A216" s="14"/>
      <c r="B216" s="245"/>
      <c r="C216" s="246"/>
      <c r="D216" s="235" t="s">
        <v>194</v>
      </c>
      <c r="E216" s="247" t="s">
        <v>19</v>
      </c>
      <c r="F216" s="248" t="s">
        <v>204</v>
      </c>
      <c r="G216" s="246"/>
      <c r="H216" s="249">
        <v>1382.452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194</v>
      </c>
      <c r="AU216" s="255" t="s">
        <v>81</v>
      </c>
      <c r="AV216" s="14" t="s">
        <v>190</v>
      </c>
      <c r="AW216" s="14" t="s">
        <v>33</v>
      </c>
      <c r="AX216" s="14" t="s">
        <v>79</v>
      </c>
      <c r="AY216" s="255" t="s">
        <v>183</v>
      </c>
    </row>
    <row r="217" s="2" customFormat="1" ht="24.15" customHeight="1">
      <c r="A217" s="39"/>
      <c r="B217" s="40"/>
      <c r="C217" s="215" t="s">
        <v>393</v>
      </c>
      <c r="D217" s="215" t="s">
        <v>185</v>
      </c>
      <c r="E217" s="216" t="s">
        <v>394</v>
      </c>
      <c r="F217" s="217" t="s">
        <v>395</v>
      </c>
      <c r="G217" s="218" t="s">
        <v>218</v>
      </c>
      <c r="H217" s="219">
        <v>7.8250000000000002</v>
      </c>
      <c r="I217" s="220"/>
      <c r="J217" s="221">
        <f>ROUND(I217*H217,2)</f>
        <v>0</v>
      </c>
      <c r="K217" s="217" t="s">
        <v>189</v>
      </c>
      <c r="L217" s="45"/>
      <c r="M217" s="222" t="s">
        <v>19</v>
      </c>
      <c r="N217" s="223" t="s">
        <v>43</v>
      </c>
      <c r="O217" s="85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6" t="s">
        <v>190</v>
      </c>
      <c r="AT217" s="226" t="s">
        <v>185</v>
      </c>
      <c r="AU217" s="226" t="s">
        <v>81</v>
      </c>
      <c r="AY217" s="18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79</v>
      </c>
      <c r="BK217" s="227">
        <f>ROUND(I217*H217,2)</f>
        <v>0</v>
      </c>
      <c r="BL217" s="18" t="s">
        <v>190</v>
      </c>
      <c r="BM217" s="226" t="s">
        <v>396</v>
      </c>
    </row>
    <row r="218" s="2" customFormat="1">
      <c r="A218" s="39"/>
      <c r="B218" s="40"/>
      <c r="C218" s="41"/>
      <c r="D218" s="228" t="s">
        <v>192</v>
      </c>
      <c r="E218" s="41"/>
      <c r="F218" s="229" t="s">
        <v>397</v>
      </c>
      <c r="G218" s="41"/>
      <c r="H218" s="41"/>
      <c r="I218" s="230"/>
      <c r="J218" s="41"/>
      <c r="K218" s="41"/>
      <c r="L218" s="45"/>
      <c r="M218" s="231"/>
      <c r="N218" s="23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192</v>
      </c>
      <c r="AU218" s="18" t="s">
        <v>81</v>
      </c>
    </row>
    <row r="219" s="13" customFormat="1">
      <c r="A219" s="13"/>
      <c r="B219" s="233"/>
      <c r="C219" s="234"/>
      <c r="D219" s="235" t="s">
        <v>194</v>
      </c>
      <c r="E219" s="234"/>
      <c r="F219" s="237" t="s">
        <v>398</v>
      </c>
      <c r="G219" s="234"/>
      <c r="H219" s="238">
        <v>7.8250000000000002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194</v>
      </c>
      <c r="AU219" s="244" t="s">
        <v>81</v>
      </c>
      <c r="AV219" s="13" t="s">
        <v>81</v>
      </c>
      <c r="AW219" s="13" t="s">
        <v>4</v>
      </c>
      <c r="AX219" s="13" t="s">
        <v>79</v>
      </c>
      <c r="AY219" s="244" t="s">
        <v>183</v>
      </c>
    </row>
    <row r="220" s="2" customFormat="1" ht="24.15" customHeight="1">
      <c r="A220" s="39"/>
      <c r="B220" s="40"/>
      <c r="C220" s="215" t="s">
        <v>399</v>
      </c>
      <c r="D220" s="215" t="s">
        <v>185</v>
      </c>
      <c r="E220" s="216" t="s">
        <v>400</v>
      </c>
      <c r="F220" s="217" t="s">
        <v>401</v>
      </c>
      <c r="G220" s="218" t="s">
        <v>218</v>
      </c>
      <c r="H220" s="219">
        <v>18.259</v>
      </c>
      <c r="I220" s="220"/>
      <c r="J220" s="221">
        <f>ROUND(I220*H220,2)</f>
        <v>0</v>
      </c>
      <c r="K220" s="217" t="s">
        <v>189</v>
      </c>
      <c r="L220" s="45"/>
      <c r="M220" s="222" t="s">
        <v>19</v>
      </c>
      <c r="N220" s="223" t="s">
        <v>43</v>
      </c>
      <c r="O220" s="85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6" t="s">
        <v>190</v>
      </c>
      <c r="AT220" s="226" t="s">
        <v>185</v>
      </c>
      <c r="AU220" s="226" t="s">
        <v>81</v>
      </c>
      <c r="AY220" s="18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8" t="s">
        <v>79</v>
      </c>
      <c r="BK220" s="227">
        <f>ROUND(I220*H220,2)</f>
        <v>0</v>
      </c>
      <c r="BL220" s="18" t="s">
        <v>190</v>
      </c>
      <c r="BM220" s="226" t="s">
        <v>402</v>
      </c>
    </row>
    <row r="221" s="2" customFormat="1">
      <c r="A221" s="39"/>
      <c r="B221" s="40"/>
      <c r="C221" s="41"/>
      <c r="D221" s="228" t="s">
        <v>192</v>
      </c>
      <c r="E221" s="41"/>
      <c r="F221" s="229" t="s">
        <v>403</v>
      </c>
      <c r="G221" s="41"/>
      <c r="H221" s="41"/>
      <c r="I221" s="230"/>
      <c r="J221" s="41"/>
      <c r="K221" s="41"/>
      <c r="L221" s="45"/>
      <c r="M221" s="231"/>
      <c r="N221" s="23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192</v>
      </c>
      <c r="AU221" s="18" t="s">
        <v>81</v>
      </c>
    </row>
    <row r="222" s="13" customFormat="1">
      <c r="A222" s="13"/>
      <c r="B222" s="233"/>
      <c r="C222" s="234"/>
      <c r="D222" s="235" t="s">
        <v>194</v>
      </c>
      <c r="E222" s="234"/>
      <c r="F222" s="237" t="s">
        <v>404</v>
      </c>
      <c r="G222" s="234"/>
      <c r="H222" s="238">
        <v>18.259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4</v>
      </c>
      <c r="AX222" s="13" t="s">
        <v>79</v>
      </c>
      <c r="AY222" s="244" t="s">
        <v>183</v>
      </c>
    </row>
    <row r="223" s="12" customFormat="1" ht="22.8" customHeight="1">
      <c r="A223" s="12"/>
      <c r="B223" s="199"/>
      <c r="C223" s="200"/>
      <c r="D223" s="201" t="s">
        <v>71</v>
      </c>
      <c r="E223" s="213" t="s">
        <v>405</v>
      </c>
      <c r="F223" s="213" t="s">
        <v>406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SUM(P224:P225)</f>
        <v>0</v>
      </c>
      <c r="Q223" s="207"/>
      <c r="R223" s="208">
        <f>SUM(R224:R225)</f>
        <v>0</v>
      </c>
      <c r="S223" s="207"/>
      <c r="T223" s="209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79</v>
      </c>
      <c r="AT223" s="211" t="s">
        <v>71</v>
      </c>
      <c r="AU223" s="211" t="s">
        <v>79</v>
      </c>
      <c r="AY223" s="210" t="s">
        <v>183</v>
      </c>
      <c r="BK223" s="212">
        <f>SUM(BK224:BK225)</f>
        <v>0</v>
      </c>
    </row>
    <row r="224" s="2" customFormat="1" ht="33" customHeight="1">
      <c r="A224" s="39"/>
      <c r="B224" s="40"/>
      <c r="C224" s="215" t="s">
        <v>407</v>
      </c>
      <c r="D224" s="215" t="s">
        <v>185</v>
      </c>
      <c r="E224" s="216" t="s">
        <v>408</v>
      </c>
      <c r="F224" s="217" t="s">
        <v>409</v>
      </c>
      <c r="G224" s="218" t="s">
        <v>218</v>
      </c>
      <c r="H224" s="219">
        <v>21.774000000000001</v>
      </c>
      <c r="I224" s="220"/>
      <c r="J224" s="221">
        <f>ROUND(I224*H224,2)</f>
        <v>0</v>
      </c>
      <c r="K224" s="217" t="s">
        <v>189</v>
      </c>
      <c r="L224" s="45"/>
      <c r="M224" s="222" t="s">
        <v>19</v>
      </c>
      <c r="N224" s="223" t="s">
        <v>43</v>
      </c>
      <c r="O224" s="85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190</v>
      </c>
      <c r="AT224" s="226" t="s">
        <v>185</v>
      </c>
      <c r="AU224" s="226" t="s">
        <v>81</v>
      </c>
      <c r="AY224" s="18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79</v>
      </c>
      <c r="BK224" s="227">
        <f>ROUND(I224*H224,2)</f>
        <v>0</v>
      </c>
      <c r="BL224" s="18" t="s">
        <v>190</v>
      </c>
      <c r="BM224" s="226" t="s">
        <v>410</v>
      </c>
    </row>
    <row r="225" s="2" customFormat="1">
      <c r="A225" s="39"/>
      <c r="B225" s="40"/>
      <c r="C225" s="41"/>
      <c r="D225" s="228" t="s">
        <v>192</v>
      </c>
      <c r="E225" s="41"/>
      <c r="F225" s="229" t="s">
        <v>411</v>
      </c>
      <c r="G225" s="41"/>
      <c r="H225" s="41"/>
      <c r="I225" s="230"/>
      <c r="J225" s="41"/>
      <c r="K225" s="41"/>
      <c r="L225" s="45"/>
      <c r="M225" s="231"/>
      <c r="N225" s="23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192</v>
      </c>
      <c r="AU225" s="18" t="s">
        <v>81</v>
      </c>
    </row>
    <row r="226" s="12" customFormat="1" ht="25.92" customHeight="1">
      <c r="A226" s="12"/>
      <c r="B226" s="199"/>
      <c r="C226" s="200"/>
      <c r="D226" s="201" t="s">
        <v>71</v>
      </c>
      <c r="E226" s="202" t="s">
        <v>412</v>
      </c>
      <c r="F226" s="202" t="s">
        <v>413</v>
      </c>
      <c r="G226" s="200"/>
      <c r="H226" s="200"/>
      <c r="I226" s="203"/>
      <c r="J226" s="204">
        <f>BK226</f>
        <v>0</v>
      </c>
      <c r="K226" s="200"/>
      <c r="L226" s="205"/>
      <c r="M226" s="206"/>
      <c r="N226" s="207"/>
      <c r="O226" s="207"/>
      <c r="P226" s="208">
        <f>P227+P242+P251+P306+P325+P342</f>
        <v>0</v>
      </c>
      <c r="Q226" s="207"/>
      <c r="R226" s="208">
        <f>R227+R242+R251+R306+R325+R342</f>
        <v>3.9826570399999999</v>
      </c>
      <c r="S226" s="207"/>
      <c r="T226" s="209">
        <f>T227+T242+T251+T306+T325+T342</f>
        <v>0.020673899999999999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81</v>
      </c>
      <c r="AT226" s="211" t="s">
        <v>71</v>
      </c>
      <c r="AU226" s="211" t="s">
        <v>72</v>
      </c>
      <c r="AY226" s="210" t="s">
        <v>183</v>
      </c>
      <c r="BK226" s="212">
        <f>BK227+BK242+BK251+BK306+BK325+BK342</f>
        <v>0</v>
      </c>
    </row>
    <row r="227" s="12" customFormat="1" ht="22.8" customHeight="1">
      <c r="A227" s="12"/>
      <c r="B227" s="199"/>
      <c r="C227" s="200"/>
      <c r="D227" s="201" t="s">
        <v>71</v>
      </c>
      <c r="E227" s="213" t="s">
        <v>414</v>
      </c>
      <c r="F227" s="213" t="s">
        <v>415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SUM(P228:P241)</f>
        <v>0</v>
      </c>
      <c r="Q227" s="207"/>
      <c r="R227" s="208">
        <f>SUM(R228:R241)</f>
        <v>0.17449999999999999</v>
      </c>
      <c r="S227" s="207"/>
      <c r="T227" s="209">
        <f>SUM(T228:T241)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81</v>
      </c>
      <c r="AT227" s="211" t="s">
        <v>71</v>
      </c>
      <c r="AU227" s="211" t="s">
        <v>79</v>
      </c>
      <c r="AY227" s="210" t="s">
        <v>183</v>
      </c>
      <c r="BK227" s="212">
        <f>SUM(BK228:BK241)</f>
        <v>0</v>
      </c>
    </row>
    <row r="228" s="2" customFormat="1" ht="16.5" customHeight="1">
      <c r="A228" s="39"/>
      <c r="B228" s="40"/>
      <c r="C228" s="215" t="s">
        <v>416</v>
      </c>
      <c r="D228" s="215" t="s">
        <v>185</v>
      </c>
      <c r="E228" s="216" t="s">
        <v>417</v>
      </c>
      <c r="F228" s="217" t="s">
        <v>418</v>
      </c>
      <c r="G228" s="218" t="s">
        <v>419</v>
      </c>
      <c r="H228" s="219">
        <v>9</v>
      </c>
      <c r="I228" s="220"/>
      <c r="J228" s="221">
        <f>ROUND(I228*H228,2)</f>
        <v>0</v>
      </c>
      <c r="K228" s="217" t="s">
        <v>189</v>
      </c>
      <c r="L228" s="45"/>
      <c r="M228" s="222" t="s">
        <v>19</v>
      </c>
      <c r="N228" s="223" t="s">
        <v>43</v>
      </c>
      <c r="O228" s="85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284</v>
      </c>
      <c r="AT228" s="226" t="s">
        <v>185</v>
      </c>
      <c r="AU228" s="226" t="s">
        <v>81</v>
      </c>
      <c r="AY228" s="18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79</v>
      </c>
      <c r="BK228" s="227">
        <f>ROUND(I228*H228,2)</f>
        <v>0</v>
      </c>
      <c r="BL228" s="18" t="s">
        <v>284</v>
      </c>
      <c r="BM228" s="226" t="s">
        <v>420</v>
      </c>
    </row>
    <row r="229" s="2" customFormat="1">
      <c r="A229" s="39"/>
      <c r="B229" s="40"/>
      <c r="C229" s="41"/>
      <c r="D229" s="228" t="s">
        <v>192</v>
      </c>
      <c r="E229" s="41"/>
      <c r="F229" s="229" t="s">
        <v>421</v>
      </c>
      <c r="G229" s="41"/>
      <c r="H229" s="41"/>
      <c r="I229" s="230"/>
      <c r="J229" s="41"/>
      <c r="K229" s="41"/>
      <c r="L229" s="45"/>
      <c r="M229" s="231"/>
      <c r="N229" s="23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192</v>
      </c>
      <c r="AU229" s="18" t="s">
        <v>81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422</v>
      </c>
      <c r="G230" s="234"/>
      <c r="H230" s="238">
        <v>9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194</v>
      </c>
      <c r="AU230" s="244" t="s">
        <v>81</v>
      </c>
      <c r="AV230" s="13" t="s">
        <v>81</v>
      </c>
      <c r="AW230" s="13" t="s">
        <v>33</v>
      </c>
      <c r="AX230" s="13" t="s">
        <v>79</v>
      </c>
      <c r="AY230" s="244" t="s">
        <v>183</v>
      </c>
    </row>
    <row r="231" s="2" customFormat="1" ht="24.15" customHeight="1">
      <c r="A231" s="39"/>
      <c r="B231" s="40"/>
      <c r="C231" s="256" t="s">
        <v>423</v>
      </c>
      <c r="D231" s="256" t="s">
        <v>310</v>
      </c>
      <c r="E231" s="257" t="s">
        <v>424</v>
      </c>
      <c r="F231" s="258" t="s">
        <v>425</v>
      </c>
      <c r="G231" s="259" t="s">
        <v>419</v>
      </c>
      <c r="H231" s="260">
        <v>9</v>
      </c>
      <c r="I231" s="261"/>
      <c r="J231" s="262">
        <f>ROUND(I231*H231,2)</f>
        <v>0</v>
      </c>
      <c r="K231" s="258" t="s">
        <v>19</v>
      </c>
      <c r="L231" s="263"/>
      <c r="M231" s="264" t="s">
        <v>19</v>
      </c>
      <c r="N231" s="265" t="s">
        <v>43</v>
      </c>
      <c r="O231" s="85"/>
      <c r="P231" s="224">
        <f>O231*H231</f>
        <v>0</v>
      </c>
      <c r="Q231" s="224">
        <v>0.0094999999999999998</v>
      </c>
      <c r="R231" s="224">
        <f>Q231*H231</f>
        <v>0.085499999999999993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376</v>
      </c>
      <c r="AT231" s="226" t="s">
        <v>310</v>
      </c>
      <c r="AU231" s="226" t="s">
        <v>81</v>
      </c>
      <c r="AY231" s="18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8" t="s">
        <v>79</v>
      </c>
      <c r="BK231" s="227">
        <f>ROUND(I231*H231,2)</f>
        <v>0</v>
      </c>
      <c r="BL231" s="18" t="s">
        <v>284</v>
      </c>
      <c r="BM231" s="226" t="s">
        <v>426</v>
      </c>
    </row>
    <row r="232" s="2" customFormat="1" ht="24.15" customHeight="1">
      <c r="A232" s="39"/>
      <c r="B232" s="40"/>
      <c r="C232" s="215" t="s">
        <v>427</v>
      </c>
      <c r="D232" s="215" t="s">
        <v>185</v>
      </c>
      <c r="E232" s="216" t="s">
        <v>428</v>
      </c>
      <c r="F232" s="217" t="s">
        <v>429</v>
      </c>
      <c r="G232" s="218" t="s">
        <v>207</v>
      </c>
      <c r="H232" s="219">
        <v>4</v>
      </c>
      <c r="I232" s="220"/>
      <c r="J232" s="221">
        <f>ROUND(I232*H232,2)</f>
        <v>0</v>
      </c>
      <c r="K232" s="217" t="s">
        <v>189</v>
      </c>
      <c r="L232" s="45"/>
      <c r="M232" s="222" t="s">
        <v>19</v>
      </c>
      <c r="N232" s="223" t="s">
        <v>43</v>
      </c>
      <c r="O232" s="85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284</v>
      </c>
      <c r="AT232" s="226" t="s">
        <v>185</v>
      </c>
      <c r="AU232" s="226" t="s">
        <v>81</v>
      </c>
      <c r="AY232" s="18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79</v>
      </c>
      <c r="BK232" s="227">
        <f>ROUND(I232*H232,2)</f>
        <v>0</v>
      </c>
      <c r="BL232" s="18" t="s">
        <v>284</v>
      </c>
      <c r="BM232" s="226" t="s">
        <v>430</v>
      </c>
    </row>
    <row r="233" s="2" customFormat="1">
      <c r="A233" s="39"/>
      <c r="B233" s="40"/>
      <c r="C233" s="41"/>
      <c r="D233" s="228" t="s">
        <v>192</v>
      </c>
      <c r="E233" s="41"/>
      <c r="F233" s="229" t="s">
        <v>431</v>
      </c>
      <c r="G233" s="41"/>
      <c r="H233" s="41"/>
      <c r="I233" s="230"/>
      <c r="J233" s="41"/>
      <c r="K233" s="41"/>
      <c r="L233" s="45"/>
      <c r="M233" s="231"/>
      <c r="N233" s="23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192</v>
      </c>
      <c r="AU233" s="18" t="s">
        <v>81</v>
      </c>
    </row>
    <row r="234" s="2" customFormat="1" ht="16.5" customHeight="1">
      <c r="A234" s="39"/>
      <c r="B234" s="40"/>
      <c r="C234" s="256" t="s">
        <v>432</v>
      </c>
      <c r="D234" s="256" t="s">
        <v>310</v>
      </c>
      <c r="E234" s="257" t="s">
        <v>433</v>
      </c>
      <c r="F234" s="258" t="s">
        <v>434</v>
      </c>
      <c r="G234" s="259" t="s">
        <v>207</v>
      </c>
      <c r="H234" s="260">
        <v>4</v>
      </c>
      <c r="I234" s="261"/>
      <c r="J234" s="262">
        <f>ROUND(I234*H234,2)</f>
        <v>0</v>
      </c>
      <c r="K234" s="258" t="s">
        <v>19</v>
      </c>
      <c r="L234" s="263"/>
      <c r="M234" s="264" t="s">
        <v>19</v>
      </c>
      <c r="N234" s="265" t="s">
        <v>43</v>
      </c>
      <c r="O234" s="85"/>
      <c r="P234" s="224">
        <f>O234*H234</f>
        <v>0</v>
      </c>
      <c r="Q234" s="224">
        <v>0.017500000000000002</v>
      </c>
      <c r="R234" s="224">
        <f>Q234*H234</f>
        <v>0.070000000000000007</v>
      </c>
      <c r="S234" s="224">
        <v>0</v>
      </c>
      <c r="T234" s="22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6" t="s">
        <v>376</v>
      </c>
      <c r="AT234" s="226" t="s">
        <v>310</v>
      </c>
      <c r="AU234" s="226" t="s">
        <v>81</v>
      </c>
      <c r="AY234" s="18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79</v>
      </c>
      <c r="BK234" s="227">
        <f>ROUND(I234*H234,2)</f>
        <v>0</v>
      </c>
      <c r="BL234" s="18" t="s">
        <v>284</v>
      </c>
      <c r="BM234" s="226" t="s">
        <v>435</v>
      </c>
    </row>
    <row r="235" s="2" customFormat="1" ht="24.15" customHeight="1">
      <c r="A235" s="39"/>
      <c r="B235" s="40"/>
      <c r="C235" s="215" t="s">
        <v>436</v>
      </c>
      <c r="D235" s="215" t="s">
        <v>185</v>
      </c>
      <c r="E235" s="216" t="s">
        <v>437</v>
      </c>
      <c r="F235" s="217" t="s">
        <v>438</v>
      </c>
      <c r="G235" s="218" t="s">
        <v>207</v>
      </c>
      <c r="H235" s="219">
        <v>1</v>
      </c>
      <c r="I235" s="220"/>
      <c r="J235" s="221">
        <f>ROUND(I235*H235,2)</f>
        <v>0</v>
      </c>
      <c r="K235" s="217" t="s">
        <v>189</v>
      </c>
      <c r="L235" s="45"/>
      <c r="M235" s="222" t="s">
        <v>19</v>
      </c>
      <c r="N235" s="223" t="s">
        <v>43</v>
      </c>
      <c r="O235" s="85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6" t="s">
        <v>284</v>
      </c>
      <c r="AT235" s="226" t="s">
        <v>185</v>
      </c>
      <c r="AU235" s="226" t="s">
        <v>81</v>
      </c>
      <c r="AY235" s="18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8" t="s">
        <v>79</v>
      </c>
      <c r="BK235" s="227">
        <f>ROUND(I235*H235,2)</f>
        <v>0</v>
      </c>
      <c r="BL235" s="18" t="s">
        <v>284</v>
      </c>
      <c r="BM235" s="226" t="s">
        <v>439</v>
      </c>
    </row>
    <row r="236" s="2" customFormat="1">
      <c r="A236" s="39"/>
      <c r="B236" s="40"/>
      <c r="C236" s="41"/>
      <c r="D236" s="228" t="s">
        <v>192</v>
      </c>
      <c r="E236" s="41"/>
      <c r="F236" s="229" t="s">
        <v>440</v>
      </c>
      <c r="G236" s="41"/>
      <c r="H236" s="41"/>
      <c r="I236" s="230"/>
      <c r="J236" s="41"/>
      <c r="K236" s="41"/>
      <c r="L236" s="45"/>
      <c r="M236" s="231"/>
      <c r="N236" s="23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192</v>
      </c>
      <c r="AU236" s="18" t="s">
        <v>81</v>
      </c>
    </row>
    <row r="237" s="2" customFormat="1" ht="16.5" customHeight="1">
      <c r="A237" s="39"/>
      <c r="B237" s="40"/>
      <c r="C237" s="256" t="s">
        <v>441</v>
      </c>
      <c r="D237" s="256" t="s">
        <v>310</v>
      </c>
      <c r="E237" s="257" t="s">
        <v>442</v>
      </c>
      <c r="F237" s="258" t="s">
        <v>443</v>
      </c>
      <c r="G237" s="259" t="s">
        <v>207</v>
      </c>
      <c r="H237" s="260">
        <v>1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43</v>
      </c>
      <c r="O237" s="85"/>
      <c r="P237" s="224">
        <f>O237*H237</f>
        <v>0</v>
      </c>
      <c r="Q237" s="224">
        <v>0.019</v>
      </c>
      <c r="R237" s="224">
        <f>Q237*H237</f>
        <v>0.019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376</v>
      </c>
      <c r="AT237" s="226" t="s">
        <v>310</v>
      </c>
      <c r="AU237" s="226" t="s">
        <v>81</v>
      </c>
      <c r="AY237" s="18" t="s">
        <v>183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79</v>
      </c>
      <c r="BK237" s="227">
        <f>ROUND(I237*H237,2)</f>
        <v>0</v>
      </c>
      <c r="BL237" s="18" t="s">
        <v>284</v>
      </c>
      <c r="BM237" s="226" t="s">
        <v>444</v>
      </c>
    </row>
    <row r="238" s="2" customFormat="1" ht="24.15" customHeight="1">
      <c r="A238" s="39"/>
      <c r="B238" s="40"/>
      <c r="C238" s="215" t="s">
        <v>445</v>
      </c>
      <c r="D238" s="215" t="s">
        <v>185</v>
      </c>
      <c r="E238" s="216" t="s">
        <v>446</v>
      </c>
      <c r="F238" s="217" t="s">
        <v>447</v>
      </c>
      <c r="G238" s="218" t="s">
        <v>218</v>
      </c>
      <c r="H238" s="219">
        <v>0.17499999999999999</v>
      </c>
      <c r="I238" s="220"/>
      <c r="J238" s="221">
        <f>ROUND(I238*H238,2)</f>
        <v>0</v>
      </c>
      <c r="K238" s="217" t="s">
        <v>189</v>
      </c>
      <c r="L238" s="45"/>
      <c r="M238" s="222" t="s">
        <v>19</v>
      </c>
      <c r="N238" s="223" t="s">
        <v>43</v>
      </c>
      <c r="O238" s="85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6" t="s">
        <v>284</v>
      </c>
      <c r="AT238" s="226" t="s">
        <v>185</v>
      </c>
      <c r="AU238" s="226" t="s">
        <v>81</v>
      </c>
      <c r="AY238" s="18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8" t="s">
        <v>79</v>
      </c>
      <c r="BK238" s="227">
        <f>ROUND(I238*H238,2)</f>
        <v>0</v>
      </c>
      <c r="BL238" s="18" t="s">
        <v>284</v>
      </c>
      <c r="BM238" s="226" t="s">
        <v>448</v>
      </c>
    </row>
    <row r="239" s="2" customFormat="1">
      <c r="A239" s="39"/>
      <c r="B239" s="40"/>
      <c r="C239" s="41"/>
      <c r="D239" s="228" t="s">
        <v>192</v>
      </c>
      <c r="E239" s="41"/>
      <c r="F239" s="229" t="s">
        <v>449</v>
      </c>
      <c r="G239" s="41"/>
      <c r="H239" s="41"/>
      <c r="I239" s="230"/>
      <c r="J239" s="41"/>
      <c r="K239" s="41"/>
      <c r="L239" s="45"/>
      <c r="M239" s="231"/>
      <c r="N239" s="23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192</v>
      </c>
      <c r="AU239" s="18" t="s">
        <v>81</v>
      </c>
    </row>
    <row r="240" s="2" customFormat="1" ht="24.15" customHeight="1">
      <c r="A240" s="39"/>
      <c r="B240" s="40"/>
      <c r="C240" s="215" t="s">
        <v>450</v>
      </c>
      <c r="D240" s="215" t="s">
        <v>185</v>
      </c>
      <c r="E240" s="216" t="s">
        <v>451</v>
      </c>
      <c r="F240" s="217" t="s">
        <v>452</v>
      </c>
      <c r="G240" s="218" t="s">
        <v>218</v>
      </c>
      <c r="H240" s="219">
        <v>0.17499999999999999</v>
      </c>
      <c r="I240" s="220"/>
      <c r="J240" s="221">
        <f>ROUND(I240*H240,2)</f>
        <v>0</v>
      </c>
      <c r="K240" s="217" t="s">
        <v>189</v>
      </c>
      <c r="L240" s="45"/>
      <c r="M240" s="222" t="s">
        <v>19</v>
      </c>
      <c r="N240" s="223" t="s">
        <v>43</v>
      </c>
      <c r="O240" s="85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6" t="s">
        <v>284</v>
      </c>
      <c r="AT240" s="226" t="s">
        <v>185</v>
      </c>
      <c r="AU240" s="226" t="s">
        <v>81</v>
      </c>
      <c r="AY240" s="18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8" t="s">
        <v>79</v>
      </c>
      <c r="BK240" s="227">
        <f>ROUND(I240*H240,2)</f>
        <v>0</v>
      </c>
      <c r="BL240" s="18" t="s">
        <v>284</v>
      </c>
      <c r="BM240" s="226" t="s">
        <v>453</v>
      </c>
    </row>
    <row r="241" s="2" customFormat="1">
      <c r="A241" s="39"/>
      <c r="B241" s="40"/>
      <c r="C241" s="41"/>
      <c r="D241" s="228" t="s">
        <v>192</v>
      </c>
      <c r="E241" s="41"/>
      <c r="F241" s="229" t="s">
        <v>454</v>
      </c>
      <c r="G241" s="41"/>
      <c r="H241" s="41"/>
      <c r="I241" s="230"/>
      <c r="J241" s="41"/>
      <c r="K241" s="41"/>
      <c r="L241" s="45"/>
      <c r="M241" s="231"/>
      <c r="N241" s="23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192</v>
      </c>
      <c r="AU241" s="18" t="s">
        <v>81</v>
      </c>
    </row>
    <row r="242" s="12" customFormat="1" ht="22.8" customHeight="1">
      <c r="A242" s="12"/>
      <c r="B242" s="199"/>
      <c r="C242" s="200"/>
      <c r="D242" s="201" t="s">
        <v>71</v>
      </c>
      <c r="E242" s="213" t="s">
        <v>455</v>
      </c>
      <c r="F242" s="213" t="s">
        <v>456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SUM(P243:P250)</f>
        <v>0</v>
      </c>
      <c r="Q242" s="207"/>
      <c r="R242" s="208">
        <f>SUM(R243:R250)</f>
        <v>0.049824</v>
      </c>
      <c r="S242" s="207"/>
      <c r="T242" s="209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81</v>
      </c>
      <c r="AT242" s="211" t="s">
        <v>71</v>
      </c>
      <c r="AU242" s="211" t="s">
        <v>79</v>
      </c>
      <c r="AY242" s="210" t="s">
        <v>183</v>
      </c>
      <c r="BK242" s="212">
        <f>SUM(BK243:BK250)</f>
        <v>0</v>
      </c>
    </row>
    <row r="243" s="2" customFormat="1" ht="16.5" customHeight="1">
      <c r="A243" s="39"/>
      <c r="B243" s="40"/>
      <c r="C243" s="215" t="s">
        <v>457</v>
      </c>
      <c r="D243" s="215" t="s">
        <v>185</v>
      </c>
      <c r="E243" s="216" t="s">
        <v>458</v>
      </c>
      <c r="F243" s="217" t="s">
        <v>459</v>
      </c>
      <c r="G243" s="218" t="s">
        <v>237</v>
      </c>
      <c r="H243" s="219">
        <v>4.7999999999999998</v>
      </c>
      <c r="I243" s="220"/>
      <c r="J243" s="221">
        <f>ROUND(I243*H243,2)</f>
        <v>0</v>
      </c>
      <c r="K243" s="217" t="s">
        <v>189</v>
      </c>
      <c r="L243" s="45"/>
      <c r="M243" s="222" t="s">
        <v>19</v>
      </c>
      <c r="N243" s="223" t="s">
        <v>43</v>
      </c>
      <c r="O243" s="85"/>
      <c r="P243" s="224">
        <f>O243*H243</f>
        <v>0</v>
      </c>
      <c r="Q243" s="224">
        <v>0.00038000000000000002</v>
      </c>
      <c r="R243" s="224">
        <f>Q243*H243</f>
        <v>0.0018240000000000001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284</v>
      </c>
      <c r="AT243" s="226" t="s">
        <v>185</v>
      </c>
      <c r="AU243" s="226" t="s">
        <v>81</v>
      </c>
      <c r="AY243" s="18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284</v>
      </c>
      <c r="BM243" s="226" t="s">
        <v>460</v>
      </c>
    </row>
    <row r="244" s="2" customFormat="1">
      <c r="A244" s="39"/>
      <c r="B244" s="40"/>
      <c r="C244" s="41"/>
      <c r="D244" s="228" t="s">
        <v>192</v>
      </c>
      <c r="E244" s="41"/>
      <c r="F244" s="229" t="s">
        <v>461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192</v>
      </c>
      <c r="AU244" s="18" t="s">
        <v>81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462</v>
      </c>
      <c r="G245" s="234"/>
      <c r="H245" s="238">
        <v>4.7999999999999998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194</v>
      </c>
      <c r="AU245" s="244" t="s">
        <v>81</v>
      </c>
      <c r="AV245" s="13" t="s">
        <v>81</v>
      </c>
      <c r="AW245" s="13" t="s">
        <v>33</v>
      </c>
      <c r="AX245" s="13" t="s">
        <v>79</v>
      </c>
      <c r="AY245" s="244" t="s">
        <v>183</v>
      </c>
    </row>
    <row r="246" s="2" customFormat="1" ht="16.5" customHeight="1">
      <c r="A246" s="39"/>
      <c r="B246" s="40"/>
      <c r="C246" s="256" t="s">
        <v>463</v>
      </c>
      <c r="D246" s="256" t="s">
        <v>310</v>
      </c>
      <c r="E246" s="257" t="s">
        <v>464</v>
      </c>
      <c r="F246" s="258" t="s">
        <v>465</v>
      </c>
      <c r="G246" s="259" t="s">
        <v>237</v>
      </c>
      <c r="H246" s="260">
        <v>4.7999999999999998</v>
      </c>
      <c r="I246" s="261"/>
      <c r="J246" s="262">
        <f>ROUND(I246*H246,2)</f>
        <v>0</v>
      </c>
      <c r="K246" s="258" t="s">
        <v>189</v>
      </c>
      <c r="L246" s="263"/>
      <c r="M246" s="264" t="s">
        <v>19</v>
      </c>
      <c r="N246" s="265" t="s">
        <v>43</v>
      </c>
      <c r="O246" s="85"/>
      <c r="P246" s="224">
        <f>O246*H246</f>
        <v>0</v>
      </c>
      <c r="Q246" s="224">
        <v>0.01</v>
      </c>
      <c r="R246" s="224">
        <f>Q246*H246</f>
        <v>0.048000000000000001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376</v>
      </c>
      <c r="AT246" s="226" t="s">
        <v>310</v>
      </c>
      <c r="AU246" s="226" t="s">
        <v>81</v>
      </c>
      <c r="AY246" s="18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79</v>
      </c>
      <c r="BK246" s="227">
        <f>ROUND(I246*H246,2)</f>
        <v>0</v>
      </c>
      <c r="BL246" s="18" t="s">
        <v>284</v>
      </c>
      <c r="BM246" s="226" t="s">
        <v>466</v>
      </c>
    </row>
    <row r="247" s="2" customFormat="1" ht="24.15" customHeight="1">
      <c r="A247" s="39"/>
      <c r="B247" s="40"/>
      <c r="C247" s="215" t="s">
        <v>467</v>
      </c>
      <c r="D247" s="215" t="s">
        <v>185</v>
      </c>
      <c r="E247" s="216" t="s">
        <v>468</v>
      </c>
      <c r="F247" s="217" t="s">
        <v>469</v>
      </c>
      <c r="G247" s="218" t="s">
        <v>218</v>
      </c>
      <c r="H247" s="219">
        <v>0.050000000000000003</v>
      </c>
      <c r="I247" s="220"/>
      <c r="J247" s="221">
        <f>ROUND(I247*H247,2)</f>
        <v>0</v>
      </c>
      <c r="K247" s="217" t="s">
        <v>189</v>
      </c>
      <c r="L247" s="45"/>
      <c r="M247" s="222" t="s">
        <v>19</v>
      </c>
      <c r="N247" s="223" t="s">
        <v>43</v>
      </c>
      <c r="O247" s="85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6" t="s">
        <v>284</v>
      </c>
      <c r="AT247" s="226" t="s">
        <v>185</v>
      </c>
      <c r="AU247" s="226" t="s">
        <v>81</v>
      </c>
      <c r="AY247" s="18" t="s">
        <v>183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8" t="s">
        <v>79</v>
      </c>
      <c r="BK247" s="227">
        <f>ROUND(I247*H247,2)</f>
        <v>0</v>
      </c>
      <c r="BL247" s="18" t="s">
        <v>284</v>
      </c>
      <c r="BM247" s="226" t="s">
        <v>470</v>
      </c>
    </row>
    <row r="248" s="2" customFormat="1">
      <c r="A248" s="39"/>
      <c r="B248" s="40"/>
      <c r="C248" s="41"/>
      <c r="D248" s="228" t="s">
        <v>192</v>
      </c>
      <c r="E248" s="41"/>
      <c r="F248" s="229" t="s">
        <v>471</v>
      </c>
      <c r="G248" s="41"/>
      <c r="H248" s="41"/>
      <c r="I248" s="230"/>
      <c r="J248" s="41"/>
      <c r="K248" s="41"/>
      <c r="L248" s="45"/>
      <c r="M248" s="231"/>
      <c r="N248" s="23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192</v>
      </c>
      <c r="AU248" s="18" t="s">
        <v>81</v>
      </c>
    </row>
    <row r="249" s="2" customFormat="1" ht="24.15" customHeight="1">
      <c r="A249" s="39"/>
      <c r="B249" s="40"/>
      <c r="C249" s="215" t="s">
        <v>472</v>
      </c>
      <c r="D249" s="215" t="s">
        <v>185</v>
      </c>
      <c r="E249" s="216" t="s">
        <v>473</v>
      </c>
      <c r="F249" s="217" t="s">
        <v>474</v>
      </c>
      <c r="G249" s="218" t="s">
        <v>218</v>
      </c>
      <c r="H249" s="219">
        <v>0.050000000000000003</v>
      </c>
      <c r="I249" s="220"/>
      <c r="J249" s="221">
        <f>ROUND(I249*H249,2)</f>
        <v>0</v>
      </c>
      <c r="K249" s="217" t="s">
        <v>189</v>
      </c>
      <c r="L249" s="45"/>
      <c r="M249" s="222" t="s">
        <v>19</v>
      </c>
      <c r="N249" s="223" t="s">
        <v>43</v>
      </c>
      <c r="O249" s="85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6" t="s">
        <v>284</v>
      </c>
      <c r="AT249" s="226" t="s">
        <v>185</v>
      </c>
      <c r="AU249" s="226" t="s">
        <v>81</v>
      </c>
      <c r="AY249" s="18" t="s">
        <v>183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79</v>
      </c>
      <c r="BK249" s="227">
        <f>ROUND(I249*H249,2)</f>
        <v>0</v>
      </c>
      <c r="BL249" s="18" t="s">
        <v>284</v>
      </c>
      <c r="BM249" s="226" t="s">
        <v>475</v>
      </c>
    </row>
    <row r="250" s="2" customFormat="1">
      <c r="A250" s="39"/>
      <c r="B250" s="40"/>
      <c r="C250" s="41"/>
      <c r="D250" s="228" t="s">
        <v>192</v>
      </c>
      <c r="E250" s="41"/>
      <c r="F250" s="229" t="s">
        <v>476</v>
      </c>
      <c r="G250" s="41"/>
      <c r="H250" s="41"/>
      <c r="I250" s="230"/>
      <c r="J250" s="41"/>
      <c r="K250" s="41"/>
      <c r="L250" s="45"/>
      <c r="M250" s="231"/>
      <c r="N250" s="23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192</v>
      </c>
      <c r="AU250" s="18" t="s">
        <v>81</v>
      </c>
    </row>
    <row r="251" s="12" customFormat="1" ht="22.8" customHeight="1">
      <c r="A251" s="12"/>
      <c r="B251" s="199"/>
      <c r="C251" s="200"/>
      <c r="D251" s="201" t="s">
        <v>71</v>
      </c>
      <c r="E251" s="213" t="s">
        <v>477</v>
      </c>
      <c r="F251" s="213" t="s">
        <v>478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SUM(P252:P305)</f>
        <v>0</v>
      </c>
      <c r="Q251" s="207"/>
      <c r="R251" s="208">
        <f>SUM(R252:R305)</f>
        <v>3.5729891999999999</v>
      </c>
      <c r="S251" s="207"/>
      <c r="T251" s="209">
        <f>SUM(T252:T305)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81</v>
      </c>
      <c r="AT251" s="211" t="s">
        <v>71</v>
      </c>
      <c r="AU251" s="211" t="s">
        <v>79</v>
      </c>
      <c r="AY251" s="210" t="s">
        <v>183</v>
      </c>
      <c r="BK251" s="212">
        <f>SUM(BK252:BK305)</f>
        <v>0</v>
      </c>
    </row>
    <row r="252" s="2" customFormat="1" ht="16.5" customHeight="1">
      <c r="A252" s="39"/>
      <c r="B252" s="40"/>
      <c r="C252" s="215" t="s">
        <v>479</v>
      </c>
      <c r="D252" s="215" t="s">
        <v>185</v>
      </c>
      <c r="E252" s="216" t="s">
        <v>480</v>
      </c>
      <c r="F252" s="217" t="s">
        <v>481</v>
      </c>
      <c r="G252" s="218" t="s">
        <v>237</v>
      </c>
      <c r="H252" s="219">
        <v>145.66499999999999</v>
      </c>
      <c r="I252" s="220"/>
      <c r="J252" s="221">
        <f>ROUND(I252*H252,2)</f>
        <v>0</v>
      </c>
      <c r="K252" s="217" t="s">
        <v>189</v>
      </c>
      <c r="L252" s="45"/>
      <c r="M252" s="222" t="s">
        <v>19</v>
      </c>
      <c r="N252" s="223" t="s">
        <v>43</v>
      </c>
      <c r="O252" s="85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284</v>
      </c>
      <c r="AT252" s="226" t="s">
        <v>185</v>
      </c>
      <c r="AU252" s="226" t="s">
        <v>81</v>
      </c>
      <c r="AY252" s="18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79</v>
      </c>
      <c r="BK252" s="227">
        <f>ROUND(I252*H252,2)</f>
        <v>0</v>
      </c>
      <c r="BL252" s="18" t="s">
        <v>284</v>
      </c>
      <c r="BM252" s="226" t="s">
        <v>482</v>
      </c>
    </row>
    <row r="253" s="2" customFormat="1">
      <c r="A253" s="39"/>
      <c r="B253" s="40"/>
      <c r="C253" s="41"/>
      <c r="D253" s="228" t="s">
        <v>192</v>
      </c>
      <c r="E253" s="41"/>
      <c r="F253" s="229" t="s">
        <v>483</v>
      </c>
      <c r="G253" s="41"/>
      <c r="H253" s="41"/>
      <c r="I253" s="230"/>
      <c r="J253" s="41"/>
      <c r="K253" s="41"/>
      <c r="L253" s="45"/>
      <c r="M253" s="231"/>
      <c r="N253" s="23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192</v>
      </c>
      <c r="AU253" s="18" t="s">
        <v>81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484</v>
      </c>
      <c r="G254" s="234"/>
      <c r="H254" s="238">
        <v>145.66499999999999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194</v>
      </c>
      <c r="AU254" s="244" t="s">
        <v>81</v>
      </c>
      <c r="AV254" s="13" t="s">
        <v>81</v>
      </c>
      <c r="AW254" s="13" t="s">
        <v>33</v>
      </c>
      <c r="AX254" s="13" t="s">
        <v>79</v>
      </c>
      <c r="AY254" s="244" t="s">
        <v>183</v>
      </c>
    </row>
    <row r="255" s="2" customFormat="1" ht="16.5" customHeight="1">
      <c r="A255" s="39"/>
      <c r="B255" s="40"/>
      <c r="C255" s="215" t="s">
        <v>485</v>
      </c>
      <c r="D255" s="215" t="s">
        <v>185</v>
      </c>
      <c r="E255" s="216" t="s">
        <v>486</v>
      </c>
      <c r="F255" s="217" t="s">
        <v>487</v>
      </c>
      <c r="G255" s="218" t="s">
        <v>419</v>
      </c>
      <c r="H255" s="219">
        <v>13.75</v>
      </c>
      <c r="I255" s="220"/>
      <c r="J255" s="221">
        <f>ROUND(I255*H255,2)</f>
        <v>0</v>
      </c>
      <c r="K255" s="217" t="s">
        <v>189</v>
      </c>
      <c r="L255" s="45"/>
      <c r="M255" s="222" t="s">
        <v>19</v>
      </c>
      <c r="N255" s="223" t="s">
        <v>43</v>
      </c>
      <c r="O255" s="85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6" t="s">
        <v>284</v>
      </c>
      <c r="AT255" s="226" t="s">
        <v>185</v>
      </c>
      <c r="AU255" s="226" t="s">
        <v>81</v>
      </c>
      <c r="AY255" s="18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8" t="s">
        <v>79</v>
      </c>
      <c r="BK255" s="227">
        <f>ROUND(I255*H255,2)</f>
        <v>0</v>
      </c>
      <c r="BL255" s="18" t="s">
        <v>284</v>
      </c>
      <c r="BM255" s="226" t="s">
        <v>488</v>
      </c>
    </row>
    <row r="256" s="2" customFormat="1">
      <c r="A256" s="39"/>
      <c r="B256" s="40"/>
      <c r="C256" s="41"/>
      <c r="D256" s="228" t="s">
        <v>192</v>
      </c>
      <c r="E256" s="41"/>
      <c r="F256" s="229" t="s">
        <v>489</v>
      </c>
      <c r="G256" s="41"/>
      <c r="H256" s="41"/>
      <c r="I256" s="230"/>
      <c r="J256" s="41"/>
      <c r="K256" s="41"/>
      <c r="L256" s="45"/>
      <c r="M256" s="231"/>
      <c r="N256" s="23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192</v>
      </c>
      <c r="AU256" s="18" t="s">
        <v>81</v>
      </c>
    </row>
    <row r="257" s="2" customFormat="1" ht="16.5" customHeight="1">
      <c r="A257" s="39"/>
      <c r="B257" s="40"/>
      <c r="C257" s="215" t="s">
        <v>490</v>
      </c>
      <c r="D257" s="215" t="s">
        <v>185</v>
      </c>
      <c r="E257" s="216" t="s">
        <v>491</v>
      </c>
      <c r="F257" s="217" t="s">
        <v>492</v>
      </c>
      <c r="G257" s="218" t="s">
        <v>237</v>
      </c>
      <c r="H257" s="219">
        <v>152.12799999999999</v>
      </c>
      <c r="I257" s="220"/>
      <c r="J257" s="221">
        <f>ROUND(I257*H257,2)</f>
        <v>0</v>
      </c>
      <c r="K257" s="217" t="s">
        <v>189</v>
      </c>
      <c r="L257" s="45"/>
      <c r="M257" s="222" t="s">
        <v>19</v>
      </c>
      <c r="N257" s="223" t="s">
        <v>43</v>
      </c>
      <c r="O257" s="85"/>
      <c r="P257" s="224">
        <f>O257*H257</f>
        <v>0</v>
      </c>
      <c r="Q257" s="224">
        <v>0.00029999999999999997</v>
      </c>
      <c r="R257" s="224">
        <f>Q257*H257</f>
        <v>0.045638399999999989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284</v>
      </c>
      <c r="AT257" s="226" t="s">
        <v>185</v>
      </c>
      <c r="AU257" s="226" t="s">
        <v>81</v>
      </c>
      <c r="AY257" s="18" t="s">
        <v>183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79</v>
      </c>
      <c r="BK257" s="227">
        <f>ROUND(I257*H257,2)</f>
        <v>0</v>
      </c>
      <c r="BL257" s="18" t="s">
        <v>284</v>
      </c>
      <c r="BM257" s="226" t="s">
        <v>493</v>
      </c>
    </row>
    <row r="258" s="2" customFormat="1">
      <c r="A258" s="39"/>
      <c r="B258" s="40"/>
      <c r="C258" s="41"/>
      <c r="D258" s="228" t="s">
        <v>192</v>
      </c>
      <c r="E258" s="41"/>
      <c r="F258" s="229" t="s">
        <v>494</v>
      </c>
      <c r="G258" s="41"/>
      <c r="H258" s="41"/>
      <c r="I258" s="230"/>
      <c r="J258" s="41"/>
      <c r="K258" s="41"/>
      <c r="L258" s="45"/>
      <c r="M258" s="231"/>
      <c r="N258" s="23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192</v>
      </c>
      <c r="AU258" s="18" t="s">
        <v>81</v>
      </c>
    </row>
    <row r="259" s="13" customFormat="1">
      <c r="A259" s="13"/>
      <c r="B259" s="233"/>
      <c r="C259" s="234"/>
      <c r="D259" s="235" t="s">
        <v>194</v>
      </c>
      <c r="E259" s="236" t="s">
        <v>19</v>
      </c>
      <c r="F259" s="237" t="s">
        <v>495</v>
      </c>
      <c r="G259" s="234"/>
      <c r="H259" s="238">
        <v>152.12799999999999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194</v>
      </c>
      <c r="AU259" s="244" t="s">
        <v>81</v>
      </c>
      <c r="AV259" s="13" t="s">
        <v>81</v>
      </c>
      <c r="AW259" s="13" t="s">
        <v>33</v>
      </c>
      <c r="AX259" s="13" t="s">
        <v>79</v>
      </c>
      <c r="AY259" s="244" t="s">
        <v>183</v>
      </c>
    </row>
    <row r="260" s="2" customFormat="1" ht="24.15" customHeight="1">
      <c r="A260" s="39"/>
      <c r="B260" s="40"/>
      <c r="C260" s="215" t="s">
        <v>496</v>
      </c>
      <c r="D260" s="215" t="s">
        <v>185</v>
      </c>
      <c r="E260" s="216" t="s">
        <v>497</v>
      </c>
      <c r="F260" s="217" t="s">
        <v>498</v>
      </c>
      <c r="G260" s="218" t="s">
        <v>419</v>
      </c>
      <c r="H260" s="219">
        <v>13.75</v>
      </c>
      <c r="I260" s="220"/>
      <c r="J260" s="221">
        <f>ROUND(I260*H260,2)</f>
        <v>0</v>
      </c>
      <c r="K260" s="217" t="s">
        <v>189</v>
      </c>
      <c r="L260" s="45"/>
      <c r="M260" s="222" t="s">
        <v>19</v>
      </c>
      <c r="N260" s="223" t="s">
        <v>43</v>
      </c>
      <c r="O260" s="85"/>
      <c r="P260" s="224">
        <f>O260*H260</f>
        <v>0</v>
      </c>
      <c r="Q260" s="224">
        <v>0.0015299999999999999</v>
      </c>
      <c r="R260" s="224">
        <f>Q260*H260</f>
        <v>0.021037499999999997</v>
      </c>
      <c r="S260" s="224">
        <v>0</v>
      </c>
      <c r="T260" s="22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6" t="s">
        <v>284</v>
      </c>
      <c r="AT260" s="226" t="s">
        <v>185</v>
      </c>
      <c r="AU260" s="226" t="s">
        <v>81</v>
      </c>
      <c r="AY260" s="18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79</v>
      </c>
      <c r="BK260" s="227">
        <f>ROUND(I260*H260,2)</f>
        <v>0</v>
      </c>
      <c r="BL260" s="18" t="s">
        <v>284</v>
      </c>
      <c r="BM260" s="226" t="s">
        <v>499</v>
      </c>
    </row>
    <row r="261" s="2" customFormat="1">
      <c r="A261" s="39"/>
      <c r="B261" s="40"/>
      <c r="C261" s="41"/>
      <c r="D261" s="228" t="s">
        <v>192</v>
      </c>
      <c r="E261" s="41"/>
      <c r="F261" s="229" t="s">
        <v>500</v>
      </c>
      <c r="G261" s="41"/>
      <c r="H261" s="41"/>
      <c r="I261" s="230"/>
      <c r="J261" s="41"/>
      <c r="K261" s="41"/>
      <c r="L261" s="45"/>
      <c r="M261" s="231"/>
      <c r="N261" s="23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192</v>
      </c>
      <c r="AU261" s="18" t="s">
        <v>81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501</v>
      </c>
      <c r="G262" s="234"/>
      <c r="H262" s="238">
        <v>13.75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194</v>
      </c>
      <c r="AU262" s="244" t="s">
        <v>81</v>
      </c>
      <c r="AV262" s="13" t="s">
        <v>81</v>
      </c>
      <c r="AW262" s="13" t="s">
        <v>33</v>
      </c>
      <c r="AX262" s="13" t="s">
        <v>79</v>
      </c>
      <c r="AY262" s="244" t="s">
        <v>183</v>
      </c>
    </row>
    <row r="263" s="2" customFormat="1" ht="24.15" customHeight="1">
      <c r="A263" s="39"/>
      <c r="B263" s="40"/>
      <c r="C263" s="256" t="s">
        <v>502</v>
      </c>
      <c r="D263" s="256" t="s">
        <v>310</v>
      </c>
      <c r="E263" s="257" t="s">
        <v>503</v>
      </c>
      <c r="F263" s="258" t="s">
        <v>504</v>
      </c>
      <c r="G263" s="259" t="s">
        <v>237</v>
      </c>
      <c r="H263" s="260">
        <v>4.9500000000000002</v>
      </c>
      <c r="I263" s="261"/>
      <c r="J263" s="262">
        <f>ROUND(I263*H263,2)</f>
        <v>0</v>
      </c>
      <c r="K263" s="258" t="s">
        <v>19</v>
      </c>
      <c r="L263" s="263"/>
      <c r="M263" s="264" t="s">
        <v>19</v>
      </c>
      <c r="N263" s="265" t="s">
        <v>43</v>
      </c>
      <c r="O263" s="85"/>
      <c r="P263" s="224">
        <f>O263*H263</f>
        <v>0</v>
      </c>
      <c r="Q263" s="224">
        <v>0.0155</v>
      </c>
      <c r="R263" s="224">
        <f>Q263*H263</f>
        <v>0.076725000000000002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376</v>
      </c>
      <c r="AT263" s="226" t="s">
        <v>310</v>
      </c>
      <c r="AU263" s="226" t="s">
        <v>81</v>
      </c>
      <c r="AY263" s="18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79</v>
      </c>
      <c r="BK263" s="227">
        <f>ROUND(I263*H263,2)</f>
        <v>0</v>
      </c>
      <c r="BL263" s="18" t="s">
        <v>284</v>
      </c>
      <c r="BM263" s="226" t="s">
        <v>505</v>
      </c>
    </row>
    <row r="264" s="13" customFormat="1">
      <c r="A264" s="13"/>
      <c r="B264" s="233"/>
      <c r="C264" s="234"/>
      <c r="D264" s="235" t="s">
        <v>194</v>
      </c>
      <c r="E264" s="236" t="s">
        <v>19</v>
      </c>
      <c r="F264" s="237" t="s">
        <v>506</v>
      </c>
      <c r="G264" s="234"/>
      <c r="H264" s="238">
        <v>4.125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194</v>
      </c>
      <c r="AU264" s="244" t="s">
        <v>81</v>
      </c>
      <c r="AV264" s="13" t="s">
        <v>81</v>
      </c>
      <c r="AW264" s="13" t="s">
        <v>33</v>
      </c>
      <c r="AX264" s="13" t="s">
        <v>79</v>
      </c>
      <c r="AY264" s="244" t="s">
        <v>183</v>
      </c>
    </row>
    <row r="265" s="13" customFormat="1">
      <c r="A265" s="13"/>
      <c r="B265" s="233"/>
      <c r="C265" s="234"/>
      <c r="D265" s="235" t="s">
        <v>194</v>
      </c>
      <c r="E265" s="234"/>
      <c r="F265" s="237" t="s">
        <v>507</v>
      </c>
      <c r="G265" s="234"/>
      <c r="H265" s="238">
        <v>4.9500000000000002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194</v>
      </c>
      <c r="AU265" s="244" t="s">
        <v>81</v>
      </c>
      <c r="AV265" s="13" t="s">
        <v>81</v>
      </c>
      <c r="AW265" s="13" t="s">
        <v>4</v>
      </c>
      <c r="AX265" s="13" t="s">
        <v>79</v>
      </c>
      <c r="AY265" s="244" t="s">
        <v>183</v>
      </c>
    </row>
    <row r="266" s="2" customFormat="1" ht="24.15" customHeight="1">
      <c r="A266" s="39"/>
      <c r="B266" s="40"/>
      <c r="C266" s="215" t="s">
        <v>508</v>
      </c>
      <c r="D266" s="215" t="s">
        <v>185</v>
      </c>
      <c r="E266" s="216" t="s">
        <v>509</v>
      </c>
      <c r="F266" s="217" t="s">
        <v>510</v>
      </c>
      <c r="G266" s="218" t="s">
        <v>419</v>
      </c>
      <c r="H266" s="219">
        <v>13.75</v>
      </c>
      <c r="I266" s="220"/>
      <c r="J266" s="221">
        <f>ROUND(I266*H266,2)</f>
        <v>0</v>
      </c>
      <c r="K266" s="217" t="s">
        <v>189</v>
      </c>
      <c r="L266" s="45"/>
      <c r="M266" s="222" t="s">
        <v>19</v>
      </c>
      <c r="N266" s="223" t="s">
        <v>43</v>
      </c>
      <c r="O266" s="85"/>
      <c r="P266" s="224">
        <f>O266*H266</f>
        <v>0</v>
      </c>
      <c r="Q266" s="224">
        <v>0.0010200000000000001</v>
      </c>
      <c r="R266" s="224">
        <f>Q266*H266</f>
        <v>0.014025000000000001</v>
      </c>
      <c r="S266" s="224">
        <v>0</v>
      </c>
      <c r="T266" s="22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6" t="s">
        <v>284</v>
      </c>
      <c r="AT266" s="226" t="s">
        <v>185</v>
      </c>
      <c r="AU266" s="226" t="s">
        <v>81</v>
      </c>
      <c r="AY266" s="18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8" t="s">
        <v>79</v>
      </c>
      <c r="BK266" s="227">
        <f>ROUND(I266*H266,2)</f>
        <v>0</v>
      </c>
      <c r="BL266" s="18" t="s">
        <v>284</v>
      </c>
      <c r="BM266" s="226" t="s">
        <v>511</v>
      </c>
    </row>
    <row r="267" s="2" customFormat="1">
      <c r="A267" s="39"/>
      <c r="B267" s="40"/>
      <c r="C267" s="41"/>
      <c r="D267" s="228" t="s">
        <v>192</v>
      </c>
      <c r="E267" s="41"/>
      <c r="F267" s="229" t="s">
        <v>512</v>
      </c>
      <c r="G267" s="41"/>
      <c r="H267" s="41"/>
      <c r="I267" s="230"/>
      <c r="J267" s="41"/>
      <c r="K267" s="41"/>
      <c r="L267" s="45"/>
      <c r="M267" s="231"/>
      <c r="N267" s="23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192</v>
      </c>
      <c r="AU267" s="18" t="s">
        <v>81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501</v>
      </c>
      <c r="G268" s="234"/>
      <c r="H268" s="238">
        <v>13.75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194</v>
      </c>
      <c r="AU268" s="244" t="s">
        <v>81</v>
      </c>
      <c r="AV268" s="13" t="s">
        <v>81</v>
      </c>
      <c r="AW268" s="13" t="s">
        <v>33</v>
      </c>
      <c r="AX268" s="13" t="s">
        <v>79</v>
      </c>
      <c r="AY268" s="244" t="s">
        <v>183</v>
      </c>
    </row>
    <row r="269" s="2" customFormat="1" ht="24.15" customHeight="1">
      <c r="A269" s="39"/>
      <c r="B269" s="40"/>
      <c r="C269" s="256" t="s">
        <v>513</v>
      </c>
      <c r="D269" s="256" t="s">
        <v>310</v>
      </c>
      <c r="E269" s="257" t="s">
        <v>503</v>
      </c>
      <c r="F269" s="258" t="s">
        <v>504</v>
      </c>
      <c r="G269" s="259" t="s">
        <v>237</v>
      </c>
      <c r="H269" s="260">
        <v>2.7229999999999999</v>
      </c>
      <c r="I269" s="261"/>
      <c r="J269" s="262">
        <f>ROUND(I269*H269,2)</f>
        <v>0</v>
      </c>
      <c r="K269" s="258" t="s">
        <v>19</v>
      </c>
      <c r="L269" s="263"/>
      <c r="M269" s="264" t="s">
        <v>19</v>
      </c>
      <c r="N269" s="265" t="s">
        <v>43</v>
      </c>
      <c r="O269" s="85"/>
      <c r="P269" s="224">
        <f>O269*H269</f>
        <v>0</v>
      </c>
      <c r="Q269" s="224">
        <v>0.0155</v>
      </c>
      <c r="R269" s="224">
        <f>Q269*H269</f>
        <v>0.042206500000000001</v>
      </c>
      <c r="S269" s="224">
        <v>0</v>
      </c>
      <c r="T269" s="22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6" t="s">
        <v>376</v>
      </c>
      <c r="AT269" s="226" t="s">
        <v>310</v>
      </c>
      <c r="AU269" s="226" t="s">
        <v>81</v>
      </c>
      <c r="AY269" s="18" t="s">
        <v>183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79</v>
      </c>
      <c r="BK269" s="227">
        <f>ROUND(I269*H269,2)</f>
        <v>0</v>
      </c>
      <c r="BL269" s="18" t="s">
        <v>284</v>
      </c>
      <c r="BM269" s="226" t="s">
        <v>514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515</v>
      </c>
      <c r="G270" s="234"/>
      <c r="H270" s="238">
        <v>2.2690000000000001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194</v>
      </c>
      <c r="AU270" s="244" t="s">
        <v>81</v>
      </c>
      <c r="AV270" s="13" t="s">
        <v>81</v>
      </c>
      <c r="AW270" s="13" t="s">
        <v>33</v>
      </c>
      <c r="AX270" s="13" t="s">
        <v>79</v>
      </c>
      <c r="AY270" s="244" t="s">
        <v>183</v>
      </c>
    </row>
    <row r="271" s="13" customFormat="1">
      <c r="A271" s="13"/>
      <c r="B271" s="233"/>
      <c r="C271" s="234"/>
      <c r="D271" s="235" t="s">
        <v>194</v>
      </c>
      <c r="E271" s="234"/>
      <c r="F271" s="237" t="s">
        <v>516</v>
      </c>
      <c r="G271" s="234"/>
      <c r="H271" s="238">
        <v>2.7229999999999999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194</v>
      </c>
      <c r="AU271" s="244" t="s">
        <v>81</v>
      </c>
      <c r="AV271" s="13" t="s">
        <v>81</v>
      </c>
      <c r="AW271" s="13" t="s">
        <v>4</v>
      </c>
      <c r="AX271" s="13" t="s">
        <v>79</v>
      </c>
      <c r="AY271" s="244" t="s">
        <v>183</v>
      </c>
    </row>
    <row r="272" s="2" customFormat="1" ht="21.75" customHeight="1">
      <c r="A272" s="39"/>
      <c r="B272" s="40"/>
      <c r="C272" s="215" t="s">
        <v>517</v>
      </c>
      <c r="D272" s="215" t="s">
        <v>185</v>
      </c>
      <c r="E272" s="216" t="s">
        <v>518</v>
      </c>
      <c r="F272" s="217" t="s">
        <v>519</v>
      </c>
      <c r="G272" s="218" t="s">
        <v>419</v>
      </c>
      <c r="H272" s="219">
        <v>119.09999999999999</v>
      </c>
      <c r="I272" s="220"/>
      <c r="J272" s="221">
        <f>ROUND(I272*H272,2)</f>
        <v>0</v>
      </c>
      <c r="K272" s="217" t="s">
        <v>189</v>
      </c>
      <c r="L272" s="45"/>
      <c r="M272" s="222" t="s">
        <v>19</v>
      </c>
      <c r="N272" s="223" t="s">
        <v>43</v>
      </c>
      <c r="O272" s="85"/>
      <c r="P272" s="224">
        <f>O272*H272</f>
        <v>0</v>
      </c>
      <c r="Q272" s="224">
        <v>0.00058</v>
      </c>
      <c r="R272" s="224">
        <f>Q272*H272</f>
        <v>0.069078000000000001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284</v>
      </c>
      <c r="AT272" s="226" t="s">
        <v>185</v>
      </c>
      <c r="AU272" s="226" t="s">
        <v>81</v>
      </c>
      <c r="AY272" s="18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79</v>
      </c>
      <c r="BK272" s="227">
        <f>ROUND(I272*H272,2)</f>
        <v>0</v>
      </c>
      <c r="BL272" s="18" t="s">
        <v>284</v>
      </c>
      <c r="BM272" s="226" t="s">
        <v>520</v>
      </c>
    </row>
    <row r="273" s="2" customFormat="1">
      <c r="A273" s="39"/>
      <c r="B273" s="40"/>
      <c r="C273" s="41"/>
      <c r="D273" s="228" t="s">
        <v>192</v>
      </c>
      <c r="E273" s="41"/>
      <c r="F273" s="229" t="s">
        <v>521</v>
      </c>
      <c r="G273" s="41"/>
      <c r="H273" s="41"/>
      <c r="I273" s="230"/>
      <c r="J273" s="41"/>
      <c r="K273" s="41"/>
      <c r="L273" s="45"/>
      <c r="M273" s="231"/>
      <c r="N273" s="23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192</v>
      </c>
      <c r="AU273" s="18" t="s">
        <v>81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522</v>
      </c>
      <c r="G274" s="234"/>
      <c r="H274" s="238">
        <v>139.5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194</v>
      </c>
      <c r="AU274" s="244" t="s">
        <v>81</v>
      </c>
      <c r="AV274" s="13" t="s">
        <v>81</v>
      </c>
      <c r="AW274" s="13" t="s">
        <v>33</v>
      </c>
      <c r="AX274" s="13" t="s">
        <v>72</v>
      </c>
      <c r="AY274" s="244" t="s">
        <v>183</v>
      </c>
    </row>
    <row r="275" s="13" customFormat="1">
      <c r="A275" s="13"/>
      <c r="B275" s="233"/>
      <c r="C275" s="234"/>
      <c r="D275" s="235" t="s">
        <v>194</v>
      </c>
      <c r="E275" s="236" t="s">
        <v>19</v>
      </c>
      <c r="F275" s="237" t="s">
        <v>523</v>
      </c>
      <c r="G275" s="234"/>
      <c r="H275" s="238">
        <v>-20.399999999999999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194</v>
      </c>
      <c r="AU275" s="244" t="s">
        <v>81</v>
      </c>
      <c r="AV275" s="13" t="s">
        <v>81</v>
      </c>
      <c r="AW275" s="13" t="s">
        <v>33</v>
      </c>
      <c r="AX275" s="13" t="s">
        <v>72</v>
      </c>
      <c r="AY275" s="244" t="s">
        <v>183</v>
      </c>
    </row>
    <row r="276" s="14" customFormat="1">
      <c r="A276" s="14"/>
      <c r="B276" s="245"/>
      <c r="C276" s="246"/>
      <c r="D276" s="235" t="s">
        <v>194</v>
      </c>
      <c r="E276" s="247" t="s">
        <v>19</v>
      </c>
      <c r="F276" s="248" t="s">
        <v>204</v>
      </c>
      <c r="G276" s="246"/>
      <c r="H276" s="249">
        <v>119.09999999999999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194</v>
      </c>
      <c r="AU276" s="255" t="s">
        <v>81</v>
      </c>
      <c r="AV276" s="14" t="s">
        <v>190</v>
      </c>
      <c r="AW276" s="14" t="s">
        <v>33</v>
      </c>
      <c r="AX276" s="14" t="s">
        <v>79</v>
      </c>
      <c r="AY276" s="255" t="s">
        <v>183</v>
      </c>
    </row>
    <row r="277" s="2" customFormat="1" ht="24.15" customHeight="1">
      <c r="A277" s="39"/>
      <c r="B277" s="40"/>
      <c r="C277" s="256" t="s">
        <v>524</v>
      </c>
      <c r="D277" s="256" t="s">
        <v>310</v>
      </c>
      <c r="E277" s="257" t="s">
        <v>503</v>
      </c>
      <c r="F277" s="258" t="s">
        <v>504</v>
      </c>
      <c r="G277" s="259" t="s">
        <v>237</v>
      </c>
      <c r="H277" s="260">
        <v>14.292</v>
      </c>
      <c r="I277" s="261"/>
      <c r="J277" s="262">
        <f>ROUND(I277*H277,2)</f>
        <v>0</v>
      </c>
      <c r="K277" s="258" t="s">
        <v>19</v>
      </c>
      <c r="L277" s="263"/>
      <c r="M277" s="264" t="s">
        <v>19</v>
      </c>
      <c r="N277" s="265" t="s">
        <v>43</v>
      </c>
      <c r="O277" s="85"/>
      <c r="P277" s="224">
        <f>O277*H277</f>
        <v>0</v>
      </c>
      <c r="Q277" s="224">
        <v>0.0155</v>
      </c>
      <c r="R277" s="224">
        <f>Q277*H277</f>
        <v>0.221526</v>
      </c>
      <c r="S277" s="224">
        <v>0</v>
      </c>
      <c r="T277" s="22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6" t="s">
        <v>376</v>
      </c>
      <c r="AT277" s="226" t="s">
        <v>310</v>
      </c>
      <c r="AU277" s="226" t="s">
        <v>81</v>
      </c>
      <c r="AY277" s="18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8" t="s">
        <v>79</v>
      </c>
      <c r="BK277" s="227">
        <f>ROUND(I277*H277,2)</f>
        <v>0</v>
      </c>
      <c r="BL277" s="18" t="s">
        <v>284</v>
      </c>
      <c r="BM277" s="226" t="s">
        <v>525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526</v>
      </c>
      <c r="G278" s="234"/>
      <c r="H278" s="238">
        <v>11.91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194</v>
      </c>
      <c r="AU278" s="244" t="s">
        <v>81</v>
      </c>
      <c r="AV278" s="13" t="s">
        <v>81</v>
      </c>
      <c r="AW278" s="13" t="s">
        <v>33</v>
      </c>
      <c r="AX278" s="13" t="s">
        <v>79</v>
      </c>
      <c r="AY278" s="244" t="s">
        <v>183</v>
      </c>
    </row>
    <row r="279" s="13" customFormat="1">
      <c r="A279" s="13"/>
      <c r="B279" s="233"/>
      <c r="C279" s="234"/>
      <c r="D279" s="235" t="s">
        <v>194</v>
      </c>
      <c r="E279" s="234"/>
      <c r="F279" s="237" t="s">
        <v>527</v>
      </c>
      <c r="G279" s="234"/>
      <c r="H279" s="238">
        <v>14.292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194</v>
      </c>
      <c r="AU279" s="244" t="s">
        <v>81</v>
      </c>
      <c r="AV279" s="13" t="s">
        <v>81</v>
      </c>
      <c r="AW279" s="13" t="s">
        <v>4</v>
      </c>
      <c r="AX279" s="13" t="s">
        <v>79</v>
      </c>
      <c r="AY279" s="244" t="s">
        <v>183</v>
      </c>
    </row>
    <row r="280" s="2" customFormat="1" ht="24.15" customHeight="1">
      <c r="A280" s="39"/>
      <c r="B280" s="40"/>
      <c r="C280" s="215" t="s">
        <v>528</v>
      </c>
      <c r="D280" s="215" t="s">
        <v>185</v>
      </c>
      <c r="E280" s="216" t="s">
        <v>529</v>
      </c>
      <c r="F280" s="217" t="s">
        <v>530</v>
      </c>
      <c r="G280" s="218" t="s">
        <v>419</v>
      </c>
      <c r="H280" s="219">
        <v>34.284999999999997</v>
      </c>
      <c r="I280" s="220"/>
      <c r="J280" s="221">
        <f>ROUND(I280*H280,2)</f>
        <v>0</v>
      </c>
      <c r="K280" s="217" t="s">
        <v>189</v>
      </c>
      <c r="L280" s="45"/>
      <c r="M280" s="222" t="s">
        <v>19</v>
      </c>
      <c r="N280" s="223" t="s">
        <v>43</v>
      </c>
      <c r="O280" s="85"/>
      <c r="P280" s="224">
        <f>O280*H280</f>
        <v>0</v>
      </c>
      <c r="Q280" s="224">
        <v>0.00058</v>
      </c>
      <c r="R280" s="224">
        <f>Q280*H280</f>
        <v>0.019885299999999998</v>
      </c>
      <c r="S280" s="224">
        <v>0</v>
      </c>
      <c r="T280" s="22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6" t="s">
        <v>284</v>
      </c>
      <c r="AT280" s="226" t="s">
        <v>185</v>
      </c>
      <c r="AU280" s="226" t="s">
        <v>81</v>
      </c>
      <c r="AY280" s="18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8" t="s">
        <v>79</v>
      </c>
      <c r="BK280" s="227">
        <f>ROUND(I280*H280,2)</f>
        <v>0</v>
      </c>
      <c r="BL280" s="18" t="s">
        <v>284</v>
      </c>
      <c r="BM280" s="226" t="s">
        <v>531</v>
      </c>
    </row>
    <row r="281" s="2" customFormat="1">
      <c r="A281" s="39"/>
      <c r="B281" s="40"/>
      <c r="C281" s="41"/>
      <c r="D281" s="228" t="s">
        <v>192</v>
      </c>
      <c r="E281" s="41"/>
      <c r="F281" s="229" t="s">
        <v>532</v>
      </c>
      <c r="G281" s="41"/>
      <c r="H281" s="41"/>
      <c r="I281" s="230"/>
      <c r="J281" s="41"/>
      <c r="K281" s="41"/>
      <c r="L281" s="45"/>
      <c r="M281" s="231"/>
      <c r="N281" s="23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192</v>
      </c>
      <c r="AU281" s="18" t="s">
        <v>81</v>
      </c>
    </row>
    <row r="282" s="13" customFormat="1">
      <c r="A282" s="13"/>
      <c r="B282" s="233"/>
      <c r="C282" s="234"/>
      <c r="D282" s="235" t="s">
        <v>194</v>
      </c>
      <c r="E282" s="236" t="s">
        <v>19</v>
      </c>
      <c r="F282" s="237" t="s">
        <v>533</v>
      </c>
      <c r="G282" s="234"/>
      <c r="H282" s="238">
        <v>34.284999999999997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194</v>
      </c>
      <c r="AU282" s="244" t="s">
        <v>81</v>
      </c>
      <c r="AV282" s="13" t="s">
        <v>81</v>
      </c>
      <c r="AW282" s="13" t="s">
        <v>33</v>
      </c>
      <c r="AX282" s="13" t="s">
        <v>79</v>
      </c>
      <c r="AY282" s="244" t="s">
        <v>183</v>
      </c>
    </row>
    <row r="283" s="2" customFormat="1" ht="24.15" customHeight="1">
      <c r="A283" s="39"/>
      <c r="B283" s="40"/>
      <c r="C283" s="256" t="s">
        <v>534</v>
      </c>
      <c r="D283" s="256" t="s">
        <v>310</v>
      </c>
      <c r="E283" s="257" t="s">
        <v>503</v>
      </c>
      <c r="F283" s="258" t="s">
        <v>504</v>
      </c>
      <c r="G283" s="259" t="s">
        <v>237</v>
      </c>
      <c r="H283" s="260">
        <v>4.1150000000000002</v>
      </c>
      <c r="I283" s="261"/>
      <c r="J283" s="262">
        <f>ROUND(I283*H283,2)</f>
        <v>0</v>
      </c>
      <c r="K283" s="258" t="s">
        <v>19</v>
      </c>
      <c r="L283" s="263"/>
      <c r="M283" s="264" t="s">
        <v>19</v>
      </c>
      <c r="N283" s="265" t="s">
        <v>43</v>
      </c>
      <c r="O283" s="85"/>
      <c r="P283" s="224">
        <f>O283*H283</f>
        <v>0</v>
      </c>
      <c r="Q283" s="224">
        <v>0.0155</v>
      </c>
      <c r="R283" s="224">
        <f>Q283*H283</f>
        <v>0.063782500000000006</v>
      </c>
      <c r="S283" s="224">
        <v>0</v>
      </c>
      <c r="T283" s="22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6" t="s">
        <v>376</v>
      </c>
      <c r="AT283" s="226" t="s">
        <v>310</v>
      </c>
      <c r="AU283" s="226" t="s">
        <v>81</v>
      </c>
      <c r="AY283" s="18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8" t="s">
        <v>79</v>
      </c>
      <c r="BK283" s="227">
        <f>ROUND(I283*H283,2)</f>
        <v>0</v>
      </c>
      <c r="BL283" s="18" t="s">
        <v>284</v>
      </c>
      <c r="BM283" s="226" t="s">
        <v>535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536</v>
      </c>
      <c r="G284" s="234"/>
      <c r="H284" s="238">
        <v>3.4289999999999998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194</v>
      </c>
      <c r="AU284" s="244" t="s">
        <v>81</v>
      </c>
      <c r="AV284" s="13" t="s">
        <v>81</v>
      </c>
      <c r="AW284" s="13" t="s">
        <v>33</v>
      </c>
      <c r="AX284" s="13" t="s">
        <v>79</v>
      </c>
      <c r="AY284" s="244" t="s">
        <v>183</v>
      </c>
    </row>
    <row r="285" s="13" customFormat="1">
      <c r="A285" s="13"/>
      <c r="B285" s="233"/>
      <c r="C285" s="234"/>
      <c r="D285" s="235" t="s">
        <v>194</v>
      </c>
      <c r="E285" s="234"/>
      <c r="F285" s="237" t="s">
        <v>537</v>
      </c>
      <c r="G285" s="234"/>
      <c r="H285" s="238">
        <v>4.1150000000000002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194</v>
      </c>
      <c r="AU285" s="244" t="s">
        <v>81</v>
      </c>
      <c r="AV285" s="13" t="s">
        <v>81</v>
      </c>
      <c r="AW285" s="13" t="s">
        <v>4</v>
      </c>
      <c r="AX285" s="13" t="s">
        <v>79</v>
      </c>
      <c r="AY285" s="244" t="s">
        <v>183</v>
      </c>
    </row>
    <row r="286" s="2" customFormat="1" ht="24.15" customHeight="1">
      <c r="A286" s="39"/>
      <c r="B286" s="40"/>
      <c r="C286" s="215" t="s">
        <v>538</v>
      </c>
      <c r="D286" s="215" t="s">
        <v>185</v>
      </c>
      <c r="E286" s="216" t="s">
        <v>539</v>
      </c>
      <c r="F286" s="217" t="s">
        <v>540</v>
      </c>
      <c r="G286" s="218" t="s">
        <v>237</v>
      </c>
      <c r="H286" s="219">
        <v>130.32499999999999</v>
      </c>
      <c r="I286" s="220"/>
      <c r="J286" s="221">
        <f>ROUND(I286*H286,2)</f>
        <v>0</v>
      </c>
      <c r="K286" s="217" t="s">
        <v>189</v>
      </c>
      <c r="L286" s="45"/>
      <c r="M286" s="222" t="s">
        <v>19</v>
      </c>
      <c r="N286" s="223" t="s">
        <v>43</v>
      </c>
      <c r="O286" s="85"/>
      <c r="P286" s="224">
        <f>O286*H286</f>
        <v>0</v>
      </c>
      <c r="Q286" s="224">
        <v>0.0058799999999999998</v>
      </c>
      <c r="R286" s="224">
        <f>Q286*H286</f>
        <v>0.76631099999999985</v>
      </c>
      <c r="S286" s="224">
        <v>0</v>
      </c>
      <c r="T286" s="22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6" t="s">
        <v>284</v>
      </c>
      <c r="AT286" s="226" t="s">
        <v>185</v>
      </c>
      <c r="AU286" s="226" t="s">
        <v>81</v>
      </c>
      <c r="AY286" s="18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8" t="s">
        <v>79</v>
      </c>
      <c r="BK286" s="227">
        <f>ROUND(I286*H286,2)</f>
        <v>0</v>
      </c>
      <c r="BL286" s="18" t="s">
        <v>284</v>
      </c>
      <c r="BM286" s="226" t="s">
        <v>541</v>
      </c>
    </row>
    <row r="287" s="2" customFormat="1">
      <c r="A287" s="39"/>
      <c r="B287" s="40"/>
      <c r="C287" s="41"/>
      <c r="D287" s="228" t="s">
        <v>192</v>
      </c>
      <c r="E287" s="41"/>
      <c r="F287" s="229" t="s">
        <v>542</v>
      </c>
      <c r="G287" s="41"/>
      <c r="H287" s="41"/>
      <c r="I287" s="230"/>
      <c r="J287" s="41"/>
      <c r="K287" s="41"/>
      <c r="L287" s="45"/>
      <c r="M287" s="231"/>
      <c r="N287" s="23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192</v>
      </c>
      <c r="AU287" s="18" t="s">
        <v>81</v>
      </c>
    </row>
    <row r="288" s="13" customFormat="1">
      <c r="A288" s="13"/>
      <c r="B288" s="233"/>
      <c r="C288" s="234"/>
      <c r="D288" s="235" t="s">
        <v>194</v>
      </c>
      <c r="E288" s="236" t="s">
        <v>19</v>
      </c>
      <c r="F288" s="237" t="s">
        <v>543</v>
      </c>
      <c r="G288" s="234"/>
      <c r="H288" s="238">
        <v>130.32499999999999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194</v>
      </c>
      <c r="AU288" s="244" t="s">
        <v>81</v>
      </c>
      <c r="AV288" s="13" t="s">
        <v>81</v>
      </c>
      <c r="AW288" s="13" t="s">
        <v>33</v>
      </c>
      <c r="AX288" s="13" t="s">
        <v>79</v>
      </c>
      <c r="AY288" s="244" t="s">
        <v>183</v>
      </c>
    </row>
    <row r="289" s="2" customFormat="1" ht="24.15" customHeight="1">
      <c r="A289" s="39"/>
      <c r="B289" s="40"/>
      <c r="C289" s="256" t="s">
        <v>544</v>
      </c>
      <c r="D289" s="256" t="s">
        <v>310</v>
      </c>
      <c r="E289" s="257" t="s">
        <v>503</v>
      </c>
      <c r="F289" s="258" t="s">
        <v>504</v>
      </c>
      <c r="G289" s="259" t="s">
        <v>237</v>
      </c>
      <c r="H289" s="260">
        <v>143.358</v>
      </c>
      <c r="I289" s="261"/>
      <c r="J289" s="262">
        <f>ROUND(I289*H289,2)</f>
        <v>0</v>
      </c>
      <c r="K289" s="258" t="s">
        <v>19</v>
      </c>
      <c r="L289" s="263"/>
      <c r="M289" s="264" t="s">
        <v>19</v>
      </c>
      <c r="N289" s="265" t="s">
        <v>43</v>
      </c>
      <c r="O289" s="85"/>
      <c r="P289" s="224">
        <f>O289*H289</f>
        <v>0</v>
      </c>
      <c r="Q289" s="224">
        <v>0.0155</v>
      </c>
      <c r="R289" s="224">
        <f>Q289*H289</f>
        <v>2.2220490000000002</v>
      </c>
      <c r="S289" s="224">
        <v>0</v>
      </c>
      <c r="T289" s="22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6" t="s">
        <v>376</v>
      </c>
      <c r="AT289" s="226" t="s">
        <v>310</v>
      </c>
      <c r="AU289" s="226" t="s">
        <v>81</v>
      </c>
      <c r="AY289" s="18" t="s">
        <v>183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8" t="s">
        <v>79</v>
      </c>
      <c r="BK289" s="227">
        <f>ROUND(I289*H289,2)</f>
        <v>0</v>
      </c>
      <c r="BL289" s="18" t="s">
        <v>284</v>
      </c>
      <c r="BM289" s="226" t="s">
        <v>545</v>
      </c>
    </row>
    <row r="290" s="13" customFormat="1">
      <c r="A290" s="13"/>
      <c r="B290" s="233"/>
      <c r="C290" s="234"/>
      <c r="D290" s="235" t="s">
        <v>194</v>
      </c>
      <c r="E290" s="234"/>
      <c r="F290" s="237" t="s">
        <v>546</v>
      </c>
      <c r="G290" s="234"/>
      <c r="H290" s="238">
        <v>143.358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194</v>
      </c>
      <c r="AU290" s="244" t="s">
        <v>81</v>
      </c>
      <c r="AV290" s="13" t="s">
        <v>81</v>
      </c>
      <c r="AW290" s="13" t="s">
        <v>4</v>
      </c>
      <c r="AX290" s="13" t="s">
        <v>79</v>
      </c>
      <c r="AY290" s="244" t="s">
        <v>183</v>
      </c>
    </row>
    <row r="291" s="2" customFormat="1" ht="24.15" customHeight="1">
      <c r="A291" s="39"/>
      <c r="B291" s="40"/>
      <c r="C291" s="215" t="s">
        <v>547</v>
      </c>
      <c r="D291" s="215" t="s">
        <v>185</v>
      </c>
      <c r="E291" s="216" t="s">
        <v>548</v>
      </c>
      <c r="F291" s="217" t="s">
        <v>549</v>
      </c>
      <c r="G291" s="218" t="s">
        <v>237</v>
      </c>
      <c r="H291" s="219">
        <v>152.12799999999999</v>
      </c>
      <c r="I291" s="220"/>
      <c r="J291" s="221">
        <f>ROUND(I291*H291,2)</f>
        <v>0</v>
      </c>
      <c r="K291" s="217" t="s">
        <v>189</v>
      </c>
      <c r="L291" s="45"/>
      <c r="M291" s="222" t="s">
        <v>19</v>
      </c>
      <c r="N291" s="223" t="s">
        <v>43</v>
      </c>
      <c r="O291" s="85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6" t="s">
        <v>284</v>
      </c>
      <c r="AT291" s="226" t="s">
        <v>185</v>
      </c>
      <c r="AU291" s="226" t="s">
        <v>81</v>
      </c>
      <c r="AY291" s="18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8" t="s">
        <v>79</v>
      </c>
      <c r="BK291" s="227">
        <f>ROUND(I291*H291,2)</f>
        <v>0</v>
      </c>
      <c r="BL291" s="18" t="s">
        <v>284</v>
      </c>
      <c r="BM291" s="226" t="s">
        <v>550</v>
      </c>
    </row>
    <row r="292" s="2" customFormat="1">
      <c r="A292" s="39"/>
      <c r="B292" s="40"/>
      <c r="C292" s="41"/>
      <c r="D292" s="228" t="s">
        <v>192</v>
      </c>
      <c r="E292" s="41"/>
      <c r="F292" s="229" t="s">
        <v>551</v>
      </c>
      <c r="G292" s="41"/>
      <c r="H292" s="41"/>
      <c r="I292" s="230"/>
      <c r="J292" s="41"/>
      <c r="K292" s="41"/>
      <c r="L292" s="45"/>
      <c r="M292" s="231"/>
      <c r="N292" s="23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192</v>
      </c>
      <c r="AU292" s="18" t="s">
        <v>81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495</v>
      </c>
      <c r="G293" s="234"/>
      <c r="H293" s="238">
        <v>152.12799999999999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81</v>
      </c>
      <c r="AV293" s="13" t="s">
        <v>81</v>
      </c>
      <c r="AW293" s="13" t="s">
        <v>33</v>
      </c>
      <c r="AX293" s="13" t="s">
        <v>79</v>
      </c>
      <c r="AY293" s="244" t="s">
        <v>183</v>
      </c>
    </row>
    <row r="294" s="2" customFormat="1" ht="21.75" customHeight="1">
      <c r="A294" s="39"/>
      <c r="B294" s="40"/>
      <c r="C294" s="215" t="s">
        <v>552</v>
      </c>
      <c r="D294" s="215" t="s">
        <v>185</v>
      </c>
      <c r="E294" s="216" t="s">
        <v>553</v>
      </c>
      <c r="F294" s="217" t="s">
        <v>554</v>
      </c>
      <c r="G294" s="218" t="s">
        <v>237</v>
      </c>
      <c r="H294" s="219">
        <v>152.12799999999999</v>
      </c>
      <c r="I294" s="220"/>
      <c r="J294" s="221">
        <f>ROUND(I294*H294,2)</f>
        <v>0</v>
      </c>
      <c r="K294" s="217" t="s">
        <v>189</v>
      </c>
      <c r="L294" s="45"/>
      <c r="M294" s="222" t="s">
        <v>19</v>
      </c>
      <c r="N294" s="223" t="s">
        <v>43</v>
      </c>
      <c r="O294" s="85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284</v>
      </c>
      <c r="AT294" s="226" t="s">
        <v>185</v>
      </c>
      <c r="AU294" s="226" t="s">
        <v>81</v>
      </c>
      <c r="AY294" s="18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79</v>
      </c>
      <c r="BK294" s="227">
        <f>ROUND(I294*H294,2)</f>
        <v>0</v>
      </c>
      <c r="BL294" s="18" t="s">
        <v>284</v>
      </c>
      <c r="BM294" s="226" t="s">
        <v>555</v>
      </c>
    </row>
    <row r="295" s="2" customFormat="1">
      <c r="A295" s="39"/>
      <c r="B295" s="40"/>
      <c r="C295" s="41"/>
      <c r="D295" s="228" t="s">
        <v>192</v>
      </c>
      <c r="E295" s="41"/>
      <c r="F295" s="229" t="s">
        <v>556</v>
      </c>
      <c r="G295" s="41"/>
      <c r="H295" s="41"/>
      <c r="I295" s="230"/>
      <c r="J295" s="41"/>
      <c r="K295" s="41"/>
      <c r="L295" s="45"/>
      <c r="M295" s="231"/>
      <c r="N295" s="23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192</v>
      </c>
      <c r="AU295" s="18" t="s">
        <v>81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495</v>
      </c>
      <c r="G296" s="234"/>
      <c r="H296" s="238">
        <v>152.12799999999999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194</v>
      </c>
      <c r="AU296" s="244" t="s">
        <v>81</v>
      </c>
      <c r="AV296" s="13" t="s">
        <v>81</v>
      </c>
      <c r="AW296" s="13" t="s">
        <v>33</v>
      </c>
      <c r="AX296" s="13" t="s">
        <v>79</v>
      </c>
      <c r="AY296" s="244" t="s">
        <v>183</v>
      </c>
    </row>
    <row r="297" s="2" customFormat="1" ht="24.15" customHeight="1">
      <c r="A297" s="39"/>
      <c r="B297" s="40"/>
      <c r="C297" s="215" t="s">
        <v>557</v>
      </c>
      <c r="D297" s="215" t="s">
        <v>185</v>
      </c>
      <c r="E297" s="216" t="s">
        <v>558</v>
      </c>
      <c r="F297" s="217" t="s">
        <v>559</v>
      </c>
      <c r="G297" s="218" t="s">
        <v>419</v>
      </c>
      <c r="H297" s="219">
        <v>13.75</v>
      </c>
      <c r="I297" s="220"/>
      <c r="J297" s="221">
        <f>ROUND(I297*H297,2)</f>
        <v>0</v>
      </c>
      <c r="K297" s="217" t="s">
        <v>189</v>
      </c>
      <c r="L297" s="45"/>
      <c r="M297" s="222" t="s">
        <v>19</v>
      </c>
      <c r="N297" s="223" t="s">
        <v>43</v>
      </c>
      <c r="O297" s="85"/>
      <c r="P297" s="224">
        <f>O297*H297</f>
        <v>0</v>
      </c>
      <c r="Q297" s="224">
        <v>0.00034000000000000002</v>
      </c>
      <c r="R297" s="224">
        <f>Q297*H297</f>
        <v>0.0046750000000000003</v>
      </c>
      <c r="S297" s="224">
        <v>0</v>
      </c>
      <c r="T297" s="22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6" t="s">
        <v>284</v>
      </c>
      <c r="AT297" s="226" t="s">
        <v>185</v>
      </c>
      <c r="AU297" s="226" t="s">
        <v>81</v>
      </c>
      <c r="AY297" s="18" t="s">
        <v>183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8" t="s">
        <v>79</v>
      </c>
      <c r="BK297" s="227">
        <f>ROUND(I297*H297,2)</f>
        <v>0</v>
      </c>
      <c r="BL297" s="18" t="s">
        <v>284</v>
      </c>
      <c r="BM297" s="226" t="s">
        <v>560</v>
      </c>
    </row>
    <row r="298" s="2" customFormat="1">
      <c r="A298" s="39"/>
      <c r="B298" s="40"/>
      <c r="C298" s="41"/>
      <c r="D298" s="228" t="s">
        <v>192</v>
      </c>
      <c r="E298" s="41"/>
      <c r="F298" s="229" t="s">
        <v>561</v>
      </c>
      <c r="G298" s="41"/>
      <c r="H298" s="41"/>
      <c r="I298" s="230"/>
      <c r="J298" s="41"/>
      <c r="K298" s="41"/>
      <c r="L298" s="45"/>
      <c r="M298" s="231"/>
      <c r="N298" s="23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192</v>
      </c>
      <c r="AU298" s="18" t="s">
        <v>81</v>
      </c>
    </row>
    <row r="299" s="13" customFormat="1">
      <c r="A299" s="13"/>
      <c r="B299" s="233"/>
      <c r="C299" s="234"/>
      <c r="D299" s="235" t="s">
        <v>194</v>
      </c>
      <c r="E299" s="236" t="s">
        <v>19</v>
      </c>
      <c r="F299" s="237" t="s">
        <v>501</v>
      </c>
      <c r="G299" s="234"/>
      <c r="H299" s="238">
        <v>13.75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194</v>
      </c>
      <c r="AU299" s="244" t="s">
        <v>81</v>
      </c>
      <c r="AV299" s="13" t="s">
        <v>81</v>
      </c>
      <c r="AW299" s="13" t="s">
        <v>33</v>
      </c>
      <c r="AX299" s="13" t="s">
        <v>79</v>
      </c>
      <c r="AY299" s="244" t="s">
        <v>183</v>
      </c>
    </row>
    <row r="300" s="2" customFormat="1" ht="16.5" customHeight="1">
      <c r="A300" s="39"/>
      <c r="B300" s="40"/>
      <c r="C300" s="256" t="s">
        <v>562</v>
      </c>
      <c r="D300" s="256" t="s">
        <v>310</v>
      </c>
      <c r="E300" s="257" t="s">
        <v>563</v>
      </c>
      <c r="F300" s="258" t="s">
        <v>564</v>
      </c>
      <c r="G300" s="259" t="s">
        <v>419</v>
      </c>
      <c r="H300" s="260">
        <v>15.125</v>
      </c>
      <c r="I300" s="261"/>
      <c r="J300" s="262">
        <f>ROUND(I300*H300,2)</f>
        <v>0</v>
      </c>
      <c r="K300" s="258" t="s">
        <v>189</v>
      </c>
      <c r="L300" s="263"/>
      <c r="M300" s="264" t="s">
        <v>19</v>
      </c>
      <c r="N300" s="265" t="s">
        <v>43</v>
      </c>
      <c r="O300" s="85"/>
      <c r="P300" s="224">
        <f>O300*H300</f>
        <v>0</v>
      </c>
      <c r="Q300" s="224">
        <v>0.00040000000000000002</v>
      </c>
      <c r="R300" s="224">
        <f>Q300*H300</f>
        <v>0.0060500000000000007</v>
      </c>
      <c r="S300" s="224">
        <v>0</v>
      </c>
      <c r="T300" s="22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6" t="s">
        <v>376</v>
      </c>
      <c r="AT300" s="226" t="s">
        <v>310</v>
      </c>
      <c r="AU300" s="226" t="s">
        <v>81</v>
      </c>
      <c r="AY300" s="18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8" t="s">
        <v>79</v>
      </c>
      <c r="BK300" s="227">
        <f>ROUND(I300*H300,2)</f>
        <v>0</v>
      </c>
      <c r="BL300" s="18" t="s">
        <v>284</v>
      </c>
      <c r="BM300" s="226" t="s">
        <v>565</v>
      </c>
    </row>
    <row r="301" s="13" customFormat="1">
      <c r="A301" s="13"/>
      <c r="B301" s="233"/>
      <c r="C301" s="234"/>
      <c r="D301" s="235" t="s">
        <v>194</v>
      </c>
      <c r="E301" s="234"/>
      <c r="F301" s="237" t="s">
        <v>566</v>
      </c>
      <c r="G301" s="234"/>
      <c r="H301" s="238">
        <v>15.125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194</v>
      </c>
      <c r="AU301" s="244" t="s">
        <v>81</v>
      </c>
      <c r="AV301" s="13" t="s">
        <v>81</v>
      </c>
      <c r="AW301" s="13" t="s">
        <v>4</v>
      </c>
      <c r="AX301" s="13" t="s">
        <v>79</v>
      </c>
      <c r="AY301" s="244" t="s">
        <v>183</v>
      </c>
    </row>
    <row r="302" s="2" customFormat="1" ht="24.15" customHeight="1">
      <c r="A302" s="39"/>
      <c r="B302" s="40"/>
      <c r="C302" s="215" t="s">
        <v>567</v>
      </c>
      <c r="D302" s="215" t="s">
        <v>185</v>
      </c>
      <c r="E302" s="216" t="s">
        <v>568</v>
      </c>
      <c r="F302" s="217" t="s">
        <v>569</v>
      </c>
      <c r="G302" s="218" t="s">
        <v>218</v>
      </c>
      <c r="H302" s="219">
        <v>3.573</v>
      </c>
      <c r="I302" s="220"/>
      <c r="J302" s="221">
        <f>ROUND(I302*H302,2)</f>
        <v>0</v>
      </c>
      <c r="K302" s="217" t="s">
        <v>189</v>
      </c>
      <c r="L302" s="45"/>
      <c r="M302" s="222" t="s">
        <v>19</v>
      </c>
      <c r="N302" s="223" t="s">
        <v>43</v>
      </c>
      <c r="O302" s="85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6" t="s">
        <v>284</v>
      </c>
      <c r="AT302" s="226" t="s">
        <v>185</v>
      </c>
      <c r="AU302" s="226" t="s">
        <v>81</v>
      </c>
      <c r="AY302" s="18" t="s">
        <v>183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8" t="s">
        <v>79</v>
      </c>
      <c r="BK302" s="227">
        <f>ROUND(I302*H302,2)</f>
        <v>0</v>
      </c>
      <c r="BL302" s="18" t="s">
        <v>284</v>
      </c>
      <c r="BM302" s="226" t="s">
        <v>570</v>
      </c>
    </row>
    <row r="303" s="2" customFormat="1">
      <c r="A303" s="39"/>
      <c r="B303" s="40"/>
      <c r="C303" s="41"/>
      <c r="D303" s="228" t="s">
        <v>192</v>
      </c>
      <c r="E303" s="41"/>
      <c r="F303" s="229" t="s">
        <v>571</v>
      </c>
      <c r="G303" s="41"/>
      <c r="H303" s="41"/>
      <c r="I303" s="230"/>
      <c r="J303" s="41"/>
      <c r="K303" s="41"/>
      <c r="L303" s="45"/>
      <c r="M303" s="231"/>
      <c r="N303" s="23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192</v>
      </c>
      <c r="AU303" s="18" t="s">
        <v>81</v>
      </c>
    </row>
    <row r="304" s="2" customFormat="1" ht="24.15" customHeight="1">
      <c r="A304" s="39"/>
      <c r="B304" s="40"/>
      <c r="C304" s="215" t="s">
        <v>572</v>
      </c>
      <c r="D304" s="215" t="s">
        <v>185</v>
      </c>
      <c r="E304" s="216" t="s">
        <v>573</v>
      </c>
      <c r="F304" s="217" t="s">
        <v>574</v>
      </c>
      <c r="G304" s="218" t="s">
        <v>218</v>
      </c>
      <c r="H304" s="219">
        <v>3.573</v>
      </c>
      <c r="I304" s="220"/>
      <c r="J304" s="221">
        <f>ROUND(I304*H304,2)</f>
        <v>0</v>
      </c>
      <c r="K304" s="217" t="s">
        <v>189</v>
      </c>
      <c r="L304" s="45"/>
      <c r="M304" s="222" t="s">
        <v>19</v>
      </c>
      <c r="N304" s="223" t="s">
        <v>43</v>
      </c>
      <c r="O304" s="85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6" t="s">
        <v>284</v>
      </c>
      <c r="AT304" s="226" t="s">
        <v>185</v>
      </c>
      <c r="AU304" s="226" t="s">
        <v>81</v>
      </c>
      <c r="AY304" s="18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8" t="s">
        <v>79</v>
      </c>
      <c r="BK304" s="227">
        <f>ROUND(I304*H304,2)</f>
        <v>0</v>
      </c>
      <c r="BL304" s="18" t="s">
        <v>284</v>
      </c>
      <c r="BM304" s="226" t="s">
        <v>575</v>
      </c>
    </row>
    <row r="305" s="2" customFormat="1">
      <c r="A305" s="39"/>
      <c r="B305" s="40"/>
      <c r="C305" s="41"/>
      <c r="D305" s="228" t="s">
        <v>192</v>
      </c>
      <c r="E305" s="41"/>
      <c r="F305" s="229" t="s">
        <v>576</v>
      </c>
      <c r="G305" s="41"/>
      <c r="H305" s="41"/>
      <c r="I305" s="230"/>
      <c r="J305" s="41"/>
      <c r="K305" s="41"/>
      <c r="L305" s="45"/>
      <c r="M305" s="231"/>
      <c r="N305" s="23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192</v>
      </c>
      <c r="AU305" s="18" t="s">
        <v>81</v>
      </c>
    </row>
    <row r="306" s="12" customFormat="1" ht="22.8" customHeight="1">
      <c r="A306" s="12"/>
      <c r="B306" s="199"/>
      <c r="C306" s="200"/>
      <c r="D306" s="201" t="s">
        <v>71</v>
      </c>
      <c r="E306" s="213" t="s">
        <v>577</v>
      </c>
      <c r="F306" s="213" t="s">
        <v>578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SUM(P307:P324)</f>
        <v>0</v>
      </c>
      <c r="Q306" s="207"/>
      <c r="R306" s="208">
        <f>SUM(R307:R324)</f>
        <v>0.037128000000000001</v>
      </c>
      <c r="S306" s="207"/>
      <c r="T306" s="209">
        <f>SUM(T307:T324)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81</v>
      </c>
      <c r="AT306" s="211" t="s">
        <v>71</v>
      </c>
      <c r="AU306" s="211" t="s">
        <v>79</v>
      </c>
      <c r="AY306" s="210" t="s">
        <v>183</v>
      </c>
      <c r="BK306" s="212">
        <f>SUM(BK307:BK324)</f>
        <v>0</v>
      </c>
    </row>
    <row r="307" s="2" customFormat="1" ht="16.5" customHeight="1">
      <c r="A307" s="39"/>
      <c r="B307" s="40"/>
      <c r="C307" s="215" t="s">
        <v>579</v>
      </c>
      <c r="D307" s="215" t="s">
        <v>185</v>
      </c>
      <c r="E307" s="216" t="s">
        <v>580</v>
      </c>
      <c r="F307" s="217" t="s">
        <v>581</v>
      </c>
      <c r="G307" s="218" t="s">
        <v>237</v>
      </c>
      <c r="H307" s="219">
        <v>1.8</v>
      </c>
      <c r="I307" s="220"/>
      <c r="J307" s="221">
        <f>ROUND(I307*H307,2)</f>
        <v>0</v>
      </c>
      <c r="K307" s="217" t="s">
        <v>189</v>
      </c>
      <c r="L307" s="45"/>
      <c r="M307" s="222" t="s">
        <v>19</v>
      </c>
      <c r="N307" s="223" t="s">
        <v>43</v>
      </c>
      <c r="O307" s="85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6" t="s">
        <v>284</v>
      </c>
      <c r="AT307" s="226" t="s">
        <v>185</v>
      </c>
      <c r="AU307" s="226" t="s">
        <v>81</v>
      </c>
      <c r="AY307" s="18" t="s">
        <v>183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8" t="s">
        <v>79</v>
      </c>
      <c r="BK307" s="227">
        <f>ROUND(I307*H307,2)</f>
        <v>0</v>
      </c>
      <c r="BL307" s="18" t="s">
        <v>284</v>
      </c>
      <c r="BM307" s="226" t="s">
        <v>582</v>
      </c>
    </row>
    <row r="308" s="2" customFormat="1">
      <c r="A308" s="39"/>
      <c r="B308" s="40"/>
      <c r="C308" s="41"/>
      <c r="D308" s="228" t="s">
        <v>192</v>
      </c>
      <c r="E308" s="41"/>
      <c r="F308" s="229" t="s">
        <v>583</v>
      </c>
      <c r="G308" s="41"/>
      <c r="H308" s="41"/>
      <c r="I308" s="230"/>
      <c r="J308" s="41"/>
      <c r="K308" s="41"/>
      <c r="L308" s="45"/>
      <c r="M308" s="231"/>
      <c r="N308" s="23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192</v>
      </c>
      <c r="AU308" s="18" t="s">
        <v>81</v>
      </c>
    </row>
    <row r="309" s="2" customFormat="1" ht="16.5" customHeight="1">
      <c r="A309" s="39"/>
      <c r="B309" s="40"/>
      <c r="C309" s="215" t="s">
        <v>584</v>
      </c>
      <c r="D309" s="215" t="s">
        <v>185</v>
      </c>
      <c r="E309" s="216" t="s">
        <v>585</v>
      </c>
      <c r="F309" s="217" t="s">
        <v>586</v>
      </c>
      <c r="G309" s="218" t="s">
        <v>237</v>
      </c>
      <c r="H309" s="219">
        <v>1.8</v>
      </c>
      <c r="I309" s="220"/>
      <c r="J309" s="221">
        <f>ROUND(I309*H309,2)</f>
        <v>0</v>
      </c>
      <c r="K309" s="217" t="s">
        <v>189</v>
      </c>
      <c r="L309" s="45"/>
      <c r="M309" s="222" t="s">
        <v>19</v>
      </c>
      <c r="N309" s="223" t="s">
        <v>43</v>
      </c>
      <c r="O309" s="85"/>
      <c r="P309" s="224">
        <f>O309*H309</f>
        <v>0</v>
      </c>
      <c r="Q309" s="224">
        <v>0.00029999999999999997</v>
      </c>
      <c r="R309" s="224">
        <f>Q309*H309</f>
        <v>0.00054000000000000001</v>
      </c>
      <c r="S309" s="224">
        <v>0</v>
      </c>
      <c r="T309" s="22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6" t="s">
        <v>284</v>
      </c>
      <c r="AT309" s="226" t="s">
        <v>185</v>
      </c>
      <c r="AU309" s="226" t="s">
        <v>81</v>
      </c>
      <c r="AY309" s="18" t="s">
        <v>183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79</v>
      </c>
      <c r="BK309" s="227">
        <f>ROUND(I309*H309,2)</f>
        <v>0</v>
      </c>
      <c r="BL309" s="18" t="s">
        <v>284</v>
      </c>
      <c r="BM309" s="226" t="s">
        <v>587</v>
      </c>
    </row>
    <row r="310" s="2" customFormat="1">
      <c r="A310" s="39"/>
      <c r="B310" s="40"/>
      <c r="C310" s="41"/>
      <c r="D310" s="228" t="s">
        <v>192</v>
      </c>
      <c r="E310" s="41"/>
      <c r="F310" s="229" t="s">
        <v>588</v>
      </c>
      <c r="G310" s="41"/>
      <c r="H310" s="41"/>
      <c r="I310" s="230"/>
      <c r="J310" s="41"/>
      <c r="K310" s="41"/>
      <c r="L310" s="45"/>
      <c r="M310" s="231"/>
      <c r="N310" s="23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192</v>
      </c>
      <c r="AU310" s="18" t="s">
        <v>81</v>
      </c>
    </row>
    <row r="311" s="2" customFormat="1" ht="24.15" customHeight="1">
      <c r="A311" s="39"/>
      <c r="B311" s="40"/>
      <c r="C311" s="215" t="s">
        <v>589</v>
      </c>
      <c r="D311" s="215" t="s">
        <v>185</v>
      </c>
      <c r="E311" s="216" t="s">
        <v>590</v>
      </c>
      <c r="F311" s="217" t="s">
        <v>591</v>
      </c>
      <c r="G311" s="218" t="s">
        <v>237</v>
      </c>
      <c r="H311" s="219">
        <v>1.8</v>
      </c>
      <c r="I311" s="220"/>
      <c r="J311" s="221">
        <f>ROUND(I311*H311,2)</f>
        <v>0</v>
      </c>
      <c r="K311" s="217" t="s">
        <v>189</v>
      </c>
      <c r="L311" s="45"/>
      <c r="M311" s="222" t="s">
        <v>19</v>
      </c>
      <c r="N311" s="223" t="s">
        <v>43</v>
      </c>
      <c r="O311" s="85"/>
      <c r="P311" s="224">
        <f>O311*H311</f>
        <v>0</v>
      </c>
      <c r="Q311" s="224">
        <v>0.0053</v>
      </c>
      <c r="R311" s="224">
        <f>Q311*H311</f>
        <v>0.0095399999999999999</v>
      </c>
      <c r="S311" s="224">
        <v>0</v>
      </c>
      <c r="T311" s="22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6" t="s">
        <v>284</v>
      </c>
      <c r="AT311" s="226" t="s">
        <v>185</v>
      </c>
      <c r="AU311" s="226" t="s">
        <v>81</v>
      </c>
      <c r="AY311" s="18" t="s">
        <v>183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8" t="s">
        <v>79</v>
      </c>
      <c r="BK311" s="227">
        <f>ROUND(I311*H311,2)</f>
        <v>0</v>
      </c>
      <c r="BL311" s="18" t="s">
        <v>284</v>
      </c>
      <c r="BM311" s="226" t="s">
        <v>592</v>
      </c>
    </row>
    <row r="312" s="2" customFormat="1">
      <c r="A312" s="39"/>
      <c r="B312" s="40"/>
      <c r="C312" s="41"/>
      <c r="D312" s="228" t="s">
        <v>192</v>
      </c>
      <c r="E312" s="41"/>
      <c r="F312" s="229" t="s">
        <v>593</v>
      </c>
      <c r="G312" s="41"/>
      <c r="H312" s="41"/>
      <c r="I312" s="230"/>
      <c r="J312" s="41"/>
      <c r="K312" s="41"/>
      <c r="L312" s="45"/>
      <c r="M312" s="231"/>
      <c r="N312" s="23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192</v>
      </c>
      <c r="AU312" s="18" t="s">
        <v>81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594</v>
      </c>
      <c r="G313" s="234"/>
      <c r="H313" s="238">
        <v>1.8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79</v>
      </c>
      <c r="AY313" s="244" t="s">
        <v>183</v>
      </c>
    </row>
    <row r="314" s="2" customFormat="1" ht="16.5" customHeight="1">
      <c r="A314" s="39"/>
      <c r="B314" s="40"/>
      <c r="C314" s="256" t="s">
        <v>595</v>
      </c>
      <c r="D314" s="256" t="s">
        <v>310</v>
      </c>
      <c r="E314" s="257" t="s">
        <v>596</v>
      </c>
      <c r="F314" s="258" t="s">
        <v>597</v>
      </c>
      <c r="G314" s="259" t="s">
        <v>237</v>
      </c>
      <c r="H314" s="260">
        <v>1.98</v>
      </c>
      <c r="I314" s="261"/>
      <c r="J314" s="262">
        <f>ROUND(I314*H314,2)</f>
        <v>0</v>
      </c>
      <c r="K314" s="258" t="s">
        <v>189</v>
      </c>
      <c r="L314" s="263"/>
      <c r="M314" s="264" t="s">
        <v>19</v>
      </c>
      <c r="N314" s="265" t="s">
        <v>43</v>
      </c>
      <c r="O314" s="85"/>
      <c r="P314" s="224">
        <f>O314*H314</f>
        <v>0</v>
      </c>
      <c r="Q314" s="224">
        <v>0.0126</v>
      </c>
      <c r="R314" s="224">
        <f>Q314*H314</f>
        <v>0.024948000000000001</v>
      </c>
      <c r="S314" s="224">
        <v>0</v>
      </c>
      <c r="T314" s="22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6" t="s">
        <v>376</v>
      </c>
      <c r="AT314" s="226" t="s">
        <v>310</v>
      </c>
      <c r="AU314" s="226" t="s">
        <v>81</v>
      </c>
      <c r="AY314" s="18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8" t="s">
        <v>79</v>
      </c>
      <c r="BK314" s="227">
        <f>ROUND(I314*H314,2)</f>
        <v>0</v>
      </c>
      <c r="BL314" s="18" t="s">
        <v>284</v>
      </c>
      <c r="BM314" s="226" t="s">
        <v>598</v>
      </c>
    </row>
    <row r="315" s="13" customFormat="1">
      <c r="A315" s="13"/>
      <c r="B315" s="233"/>
      <c r="C315" s="234"/>
      <c r="D315" s="235" t="s">
        <v>194</v>
      </c>
      <c r="E315" s="234"/>
      <c r="F315" s="237" t="s">
        <v>599</v>
      </c>
      <c r="G315" s="234"/>
      <c r="H315" s="238">
        <v>1.98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4</v>
      </c>
      <c r="AX315" s="13" t="s">
        <v>79</v>
      </c>
      <c r="AY315" s="244" t="s">
        <v>183</v>
      </c>
    </row>
    <row r="316" s="2" customFormat="1" ht="21.75" customHeight="1">
      <c r="A316" s="39"/>
      <c r="B316" s="40"/>
      <c r="C316" s="215" t="s">
        <v>600</v>
      </c>
      <c r="D316" s="215" t="s">
        <v>185</v>
      </c>
      <c r="E316" s="216" t="s">
        <v>601</v>
      </c>
      <c r="F316" s="217" t="s">
        <v>602</v>
      </c>
      <c r="G316" s="218" t="s">
        <v>237</v>
      </c>
      <c r="H316" s="219">
        <v>1.8</v>
      </c>
      <c r="I316" s="220"/>
      <c r="J316" s="221">
        <f>ROUND(I316*H316,2)</f>
        <v>0</v>
      </c>
      <c r="K316" s="217" t="s">
        <v>189</v>
      </c>
      <c r="L316" s="45"/>
      <c r="M316" s="222" t="s">
        <v>19</v>
      </c>
      <c r="N316" s="223" t="s">
        <v>43</v>
      </c>
      <c r="O316" s="85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284</v>
      </c>
      <c r="AT316" s="226" t="s">
        <v>185</v>
      </c>
      <c r="AU316" s="226" t="s">
        <v>81</v>
      </c>
      <c r="AY316" s="18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79</v>
      </c>
      <c r="BK316" s="227">
        <f>ROUND(I316*H316,2)</f>
        <v>0</v>
      </c>
      <c r="BL316" s="18" t="s">
        <v>284</v>
      </c>
      <c r="BM316" s="226" t="s">
        <v>603</v>
      </c>
    </row>
    <row r="317" s="2" customFormat="1">
      <c r="A317" s="39"/>
      <c r="B317" s="40"/>
      <c r="C317" s="41"/>
      <c r="D317" s="228" t="s">
        <v>192</v>
      </c>
      <c r="E317" s="41"/>
      <c r="F317" s="229" t="s">
        <v>604</v>
      </c>
      <c r="G317" s="41"/>
      <c r="H317" s="41"/>
      <c r="I317" s="230"/>
      <c r="J317" s="41"/>
      <c r="K317" s="41"/>
      <c r="L317" s="45"/>
      <c r="M317" s="231"/>
      <c r="N317" s="23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192</v>
      </c>
      <c r="AU317" s="18" t="s">
        <v>81</v>
      </c>
    </row>
    <row r="318" s="2" customFormat="1" ht="16.5" customHeight="1">
      <c r="A318" s="39"/>
      <c r="B318" s="40"/>
      <c r="C318" s="215" t="s">
        <v>605</v>
      </c>
      <c r="D318" s="215" t="s">
        <v>185</v>
      </c>
      <c r="E318" s="216" t="s">
        <v>606</v>
      </c>
      <c r="F318" s="217" t="s">
        <v>607</v>
      </c>
      <c r="G318" s="218" t="s">
        <v>419</v>
      </c>
      <c r="H318" s="219">
        <v>4.2000000000000002</v>
      </c>
      <c r="I318" s="220"/>
      <c r="J318" s="221">
        <f>ROUND(I318*H318,2)</f>
        <v>0</v>
      </c>
      <c r="K318" s="217" t="s">
        <v>189</v>
      </c>
      <c r="L318" s="45"/>
      <c r="M318" s="222" t="s">
        <v>19</v>
      </c>
      <c r="N318" s="223" t="s">
        <v>43</v>
      </c>
      <c r="O318" s="85"/>
      <c r="P318" s="224">
        <f>O318*H318</f>
        <v>0</v>
      </c>
      <c r="Q318" s="224">
        <v>0.00050000000000000001</v>
      </c>
      <c r="R318" s="224">
        <f>Q318*H318</f>
        <v>0.0021000000000000003</v>
      </c>
      <c r="S318" s="224">
        <v>0</v>
      </c>
      <c r="T318" s="22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6" t="s">
        <v>284</v>
      </c>
      <c r="AT318" s="226" t="s">
        <v>185</v>
      </c>
      <c r="AU318" s="226" t="s">
        <v>81</v>
      </c>
      <c r="AY318" s="18" t="s">
        <v>183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8" t="s">
        <v>79</v>
      </c>
      <c r="BK318" s="227">
        <f>ROUND(I318*H318,2)</f>
        <v>0</v>
      </c>
      <c r="BL318" s="18" t="s">
        <v>284</v>
      </c>
      <c r="BM318" s="226" t="s">
        <v>608</v>
      </c>
    </row>
    <row r="319" s="2" customFormat="1">
      <c r="A319" s="39"/>
      <c r="B319" s="40"/>
      <c r="C319" s="41"/>
      <c r="D319" s="228" t="s">
        <v>192</v>
      </c>
      <c r="E319" s="41"/>
      <c r="F319" s="229" t="s">
        <v>609</v>
      </c>
      <c r="G319" s="41"/>
      <c r="H319" s="41"/>
      <c r="I319" s="230"/>
      <c r="J319" s="41"/>
      <c r="K319" s="41"/>
      <c r="L319" s="45"/>
      <c r="M319" s="231"/>
      <c r="N319" s="23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192</v>
      </c>
      <c r="AU319" s="18" t="s">
        <v>81</v>
      </c>
    </row>
    <row r="320" s="13" customFormat="1">
      <c r="A320" s="13"/>
      <c r="B320" s="233"/>
      <c r="C320" s="234"/>
      <c r="D320" s="235" t="s">
        <v>194</v>
      </c>
      <c r="E320" s="236" t="s">
        <v>19</v>
      </c>
      <c r="F320" s="237" t="s">
        <v>610</v>
      </c>
      <c r="G320" s="234"/>
      <c r="H320" s="238">
        <v>4.2000000000000002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194</v>
      </c>
      <c r="AU320" s="244" t="s">
        <v>81</v>
      </c>
      <c r="AV320" s="13" t="s">
        <v>81</v>
      </c>
      <c r="AW320" s="13" t="s">
        <v>33</v>
      </c>
      <c r="AX320" s="13" t="s">
        <v>79</v>
      </c>
      <c r="AY320" s="244" t="s">
        <v>183</v>
      </c>
    </row>
    <row r="321" s="2" customFormat="1" ht="24.15" customHeight="1">
      <c r="A321" s="39"/>
      <c r="B321" s="40"/>
      <c r="C321" s="215" t="s">
        <v>611</v>
      </c>
      <c r="D321" s="215" t="s">
        <v>185</v>
      </c>
      <c r="E321" s="216" t="s">
        <v>612</v>
      </c>
      <c r="F321" s="217" t="s">
        <v>613</v>
      </c>
      <c r="G321" s="218" t="s">
        <v>218</v>
      </c>
      <c r="H321" s="219">
        <v>0.036999999999999998</v>
      </c>
      <c r="I321" s="220"/>
      <c r="J321" s="221">
        <f>ROUND(I321*H321,2)</f>
        <v>0</v>
      </c>
      <c r="K321" s="217" t="s">
        <v>189</v>
      </c>
      <c r="L321" s="45"/>
      <c r="M321" s="222" t="s">
        <v>19</v>
      </c>
      <c r="N321" s="223" t="s">
        <v>43</v>
      </c>
      <c r="O321" s="85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284</v>
      </c>
      <c r="AT321" s="226" t="s">
        <v>185</v>
      </c>
      <c r="AU321" s="226" t="s">
        <v>81</v>
      </c>
      <c r="AY321" s="18" t="s">
        <v>183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79</v>
      </c>
      <c r="BK321" s="227">
        <f>ROUND(I321*H321,2)</f>
        <v>0</v>
      </c>
      <c r="BL321" s="18" t="s">
        <v>284</v>
      </c>
      <c r="BM321" s="226" t="s">
        <v>614</v>
      </c>
    </row>
    <row r="322" s="2" customFormat="1">
      <c r="A322" s="39"/>
      <c r="B322" s="40"/>
      <c r="C322" s="41"/>
      <c r="D322" s="228" t="s">
        <v>192</v>
      </c>
      <c r="E322" s="41"/>
      <c r="F322" s="229" t="s">
        <v>615</v>
      </c>
      <c r="G322" s="41"/>
      <c r="H322" s="41"/>
      <c r="I322" s="230"/>
      <c r="J322" s="41"/>
      <c r="K322" s="41"/>
      <c r="L322" s="45"/>
      <c r="M322" s="231"/>
      <c r="N322" s="23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192</v>
      </c>
      <c r="AU322" s="18" t="s">
        <v>81</v>
      </c>
    </row>
    <row r="323" s="2" customFormat="1" ht="24.15" customHeight="1">
      <c r="A323" s="39"/>
      <c r="B323" s="40"/>
      <c r="C323" s="215" t="s">
        <v>616</v>
      </c>
      <c r="D323" s="215" t="s">
        <v>185</v>
      </c>
      <c r="E323" s="216" t="s">
        <v>617</v>
      </c>
      <c r="F323" s="217" t="s">
        <v>618</v>
      </c>
      <c r="G323" s="218" t="s">
        <v>218</v>
      </c>
      <c r="H323" s="219">
        <v>0.036999999999999998</v>
      </c>
      <c r="I323" s="220"/>
      <c r="J323" s="221">
        <f>ROUND(I323*H323,2)</f>
        <v>0</v>
      </c>
      <c r="K323" s="217" t="s">
        <v>189</v>
      </c>
      <c r="L323" s="45"/>
      <c r="M323" s="222" t="s">
        <v>19</v>
      </c>
      <c r="N323" s="223" t="s">
        <v>43</v>
      </c>
      <c r="O323" s="85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6" t="s">
        <v>284</v>
      </c>
      <c r="AT323" s="226" t="s">
        <v>185</v>
      </c>
      <c r="AU323" s="226" t="s">
        <v>81</v>
      </c>
      <c r="AY323" s="18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8" t="s">
        <v>79</v>
      </c>
      <c r="BK323" s="227">
        <f>ROUND(I323*H323,2)</f>
        <v>0</v>
      </c>
      <c r="BL323" s="18" t="s">
        <v>284</v>
      </c>
      <c r="BM323" s="226" t="s">
        <v>619</v>
      </c>
    </row>
    <row r="324" s="2" customFormat="1">
      <c r="A324" s="39"/>
      <c r="B324" s="40"/>
      <c r="C324" s="41"/>
      <c r="D324" s="228" t="s">
        <v>192</v>
      </c>
      <c r="E324" s="41"/>
      <c r="F324" s="229" t="s">
        <v>620</v>
      </c>
      <c r="G324" s="41"/>
      <c r="H324" s="41"/>
      <c r="I324" s="230"/>
      <c r="J324" s="41"/>
      <c r="K324" s="41"/>
      <c r="L324" s="45"/>
      <c r="M324" s="231"/>
      <c r="N324" s="23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192</v>
      </c>
      <c r="AU324" s="18" t="s">
        <v>81</v>
      </c>
    </row>
    <row r="325" s="12" customFormat="1" ht="22.8" customHeight="1">
      <c r="A325" s="12"/>
      <c r="B325" s="199"/>
      <c r="C325" s="200"/>
      <c r="D325" s="201" t="s">
        <v>71</v>
      </c>
      <c r="E325" s="213" t="s">
        <v>621</v>
      </c>
      <c r="F325" s="213" t="s">
        <v>622</v>
      </c>
      <c r="G325" s="200"/>
      <c r="H325" s="200"/>
      <c r="I325" s="203"/>
      <c r="J325" s="214">
        <f>BK325</f>
        <v>0</v>
      </c>
      <c r="K325" s="200"/>
      <c r="L325" s="205"/>
      <c r="M325" s="206"/>
      <c r="N325" s="207"/>
      <c r="O325" s="207"/>
      <c r="P325" s="208">
        <f>SUM(P326:P341)</f>
        <v>0</v>
      </c>
      <c r="Q325" s="207"/>
      <c r="R325" s="208">
        <f>SUM(R326:R341)</f>
        <v>0.0070808399999999997</v>
      </c>
      <c r="S325" s="207"/>
      <c r="T325" s="209">
        <f>SUM(T326:T341)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81</v>
      </c>
      <c r="AT325" s="211" t="s">
        <v>71</v>
      </c>
      <c r="AU325" s="211" t="s">
        <v>79</v>
      </c>
      <c r="AY325" s="210" t="s">
        <v>183</v>
      </c>
      <c r="BK325" s="212">
        <f>SUM(BK326:BK341)</f>
        <v>0</v>
      </c>
    </row>
    <row r="326" s="2" customFormat="1" ht="21.75" customHeight="1">
      <c r="A326" s="39"/>
      <c r="B326" s="40"/>
      <c r="C326" s="215" t="s">
        <v>623</v>
      </c>
      <c r="D326" s="215" t="s">
        <v>185</v>
      </c>
      <c r="E326" s="216" t="s">
        <v>624</v>
      </c>
      <c r="F326" s="217" t="s">
        <v>625</v>
      </c>
      <c r="G326" s="218" t="s">
        <v>237</v>
      </c>
      <c r="H326" s="219">
        <v>10.413</v>
      </c>
      <c r="I326" s="220"/>
      <c r="J326" s="221">
        <f>ROUND(I326*H326,2)</f>
        <v>0</v>
      </c>
      <c r="K326" s="217" t="s">
        <v>189</v>
      </c>
      <c r="L326" s="45"/>
      <c r="M326" s="222" t="s">
        <v>19</v>
      </c>
      <c r="N326" s="223" t="s">
        <v>43</v>
      </c>
      <c r="O326" s="85"/>
      <c r="P326" s="224">
        <f>O326*H326</f>
        <v>0</v>
      </c>
      <c r="Q326" s="224">
        <v>6.9999999999999994E-05</v>
      </c>
      <c r="R326" s="224">
        <f>Q326*H326</f>
        <v>0.00072890999999999993</v>
      </c>
      <c r="S326" s="224">
        <v>0</v>
      </c>
      <c r="T326" s="22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6" t="s">
        <v>284</v>
      </c>
      <c r="AT326" s="226" t="s">
        <v>185</v>
      </c>
      <c r="AU326" s="226" t="s">
        <v>81</v>
      </c>
      <c r="AY326" s="18" t="s">
        <v>183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8" t="s">
        <v>79</v>
      </c>
      <c r="BK326" s="227">
        <f>ROUND(I326*H326,2)</f>
        <v>0</v>
      </c>
      <c r="BL326" s="18" t="s">
        <v>284</v>
      </c>
      <c r="BM326" s="226" t="s">
        <v>626</v>
      </c>
    </row>
    <row r="327" s="2" customFormat="1">
      <c r="A327" s="39"/>
      <c r="B327" s="40"/>
      <c r="C327" s="41"/>
      <c r="D327" s="228" t="s">
        <v>192</v>
      </c>
      <c r="E327" s="41"/>
      <c r="F327" s="229" t="s">
        <v>627</v>
      </c>
      <c r="G327" s="41"/>
      <c r="H327" s="41"/>
      <c r="I327" s="230"/>
      <c r="J327" s="41"/>
      <c r="K327" s="41"/>
      <c r="L327" s="45"/>
      <c r="M327" s="231"/>
      <c r="N327" s="23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192</v>
      </c>
      <c r="AU327" s="18" t="s">
        <v>81</v>
      </c>
    </row>
    <row r="328" s="13" customFormat="1">
      <c r="A328" s="13"/>
      <c r="B328" s="233"/>
      <c r="C328" s="234"/>
      <c r="D328" s="235" t="s">
        <v>194</v>
      </c>
      <c r="E328" s="236" t="s">
        <v>19</v>
      </c>
      <c r="F328" s="237" t="s">
        <v>628</v>
      </c>
      <c r="G328" s="234"/>
      <c r="H328" s="238">
        <v>6.25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194</v>
      </c>
      <c r="AU328" s="244" t="s">
        <v>81</v>
      </c>
      <c r="AV328" s="13" t="s">
        <v>81</v>
      </c>
      <c r="AW328" s="13" t="s">
        <v>33</v>
      </c>
      <c r="AX328" s="13" t="s">
        <v>72</v>
      </c>
      <c r="AY328" s="244" t="s">
        <v>183</v>
      </c>
    </row>
    <row r="329" s="15" customFormat="1">
      <c r="A329" s="15"/>
      <c r="B329" s="266"/>
      <c r="C329" s="267"/>
      <c r="D329" s="235" t="s">
        <v>194</v>
      </c>
      <c r="E329" s="268" t="s">
        <v>19</v>
      </c>
      <c r="F329" s="269" t="s">
        <v>629</v>
      </c>
      <c r="G329" s="267"/>
      <c r="H329" s="270">
        <v>6.25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6" t="s">
        <v>194</v>
      </c>
      <c r="AU329" s="276" t="s">
        <v>81</v>
      </c>
      <c r="AV329" s="15" t="s">
        <v>89</v>
      </c>
      <c r="AW329" s="15" t="s">
        <v>33</v>
      </c>
      <c r="AX329" s="15" t="s">
        <v>72</v>
      </c>
      <c r="AY329" s="276" t="s">
        <v>183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630</v>
      </c>
      <c r="G330" s="234"/>
      <c r="H330" s="238">
        <v>4.1630000000000003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194</v>
      </c>
      <c r="AU330" s="244" t="s">
        <v>81</v>
      </c>
      <c r="AV330" s="13" t="s">
        <v>81</v>
      </c>
      <c r="AW330" s="13" t="s">
        <v>33</v>
      </c>
      <c r="AX330" s="13" t="s">
        <v>72</v>
      </c>
      <c r="AY330" s="244" t="s">
        <v>183</v>
      </c>
    </row>
    <row r="331" s="15" customFormat="1">
      <c r="A331" s="15"/>
      <c r="B331" s="266"/>
      <c r="C331" s="267"/>
      <c r="D331" s="235" t="s">
        <v>194</v>
      </c>
      <c r="E331" s="268" t="s">
        <v>19</v>
      </c>
      <c r="F331" s="269" t="s">
        <v>631</v>
      </c>
      <c r="G331" s="267"/>
      <c r="H331" s="270">
        <v>4.1630000000000003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6" t="s">
        <v>194</v>
      </c>
      <c r="AU331" s="276" t="s">
        <v>81</v>
      </c>
      <c r="AV331" s="15" t="s">
        <v>89</v>
      </c>
      <c r="AW331" s="15" t="s">
        <v>33</v>
      </c>
      <c r="AX331" s="15" t="s">
        <v>72</v>
      </c>
      <c r="AY331" s="276" t="s">
        <v>183</v>
      </c>
    </row>
    <row r="332" s="14" customFormat="1">
      <c r="A332" s="14"/>
      <c r="B332" s="245"/>
      <c r="C332" s="246"/>
      <c r="D332" s="235" t="s">
        <v>194</v>
      </c>
      <c r="E332" s="247" t="s">
        <v>19</v>
      </c>
      <c r="F332" s="248" t="s">
        <v>204</v>
      </c>
      <c r="G332" s="246"/>
      <c r="H332" s="249">
        <v>10.413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194</v>
      </c>
      <c r="AU332" s="255" t="s">
        <v>81</v>
      </c>
      <c r="AV332" s="14" t="s">
        <v>190</v>
      </c>
      <c r="AW332" s="14" t="s">
        <v>33</v>
      </c>
      <c r="AX332" s="14" t="s">
        <v>79</v>
      </c>
      <c r="AY332" s="255" t="s">
        <v>183</v>
      </c>
    </row>
    <row r="333" s="2" customFormat="1" ht="21.75" customHeight="1">
      <c r="A333" s="39"/>
      <c r="B333" s="40"/>
      <c r="C333" s="215" t="s">
        <v>632</v>
      </c>
      <c r="D333" s="215" t="s">
        <v>185</v>
      </c>
      <c r="E333" s="216" t="s">
        <v>633</v>
      </c>
      <c r="F333" s="217" t="s">
        <v>634</v>
      </c>
      <c r="G333" s="218" t="s">
        <v>237</v>
      </c>
      <c r="H333" s="219">
        <v>10.413</v>
      </c>
      <c r="I333" s="220"/>
      <c r="J333" s="221">
        <f>ROUND(I333*H333,2)</f>
        <v>0</v>
      </c>
      <c r="K333" s="217" t="s">
        <v>189</v>
      </c>
      <c r="L333" s="45"/>
      <c r="M333" s="222" t="s">
        <v>19</v>
      </c>
      <c r="N333" s="223" t="s">
        <v>43</v>
      </c>
      <c r="O333" s="85"/>
      <c r="P333" s="224">
        <f>O333*H333</f>
        <v>0</v>
      </c>
      <c r="Q333" s="224">
        <v>6.9999999999999994E-05</v>
      </c>
      <c r="R333" s="224">
        <f>Q333*H333</f>
        <v>0.00072890999999999993</v>
      </c>
      <c r="S333" s="224">
        <v>0</v>
      </c>
      <c r="T333" s="22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6" t="s">
        <v>284</v>
      </c>
      <c r="AT333" s="226" t="s">
        <v>185</v>
      </c>
      <c r="AU333" s="226" t="s">
        <v>81</v>
      </c>
      <c r="AY333" s="18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8" t="s">
        <v>79</v>
      </c>
      <c r="BK333" s="227">
        <f>ROUND(I333*H333,2)</f>
        <v>0</v>
      </c>
      <c r="BL333" s="18" t="s">
        <v>284</v>
      </c>
      <c r="BM333" s="226" t="s">
        <v>635</v>
      </c>
    </row>
    <row r="334" s="2" customFormat="1">
      <c r="A334" s="39"/>
      <c r="B334" s="40"/>
      <c r="C334" s="41"/>
      <c r="D334" s="228" t="s">
        <v>192</v>
      </c>
      <c r="E334" s="41"/>
      <c r="F334" s="229" t="s">
        <v>636</v>
      </c>
      <c r="G334" s="41"/>
      <c r="H334" s="41"/>
      <c r="I334" s="230"/>
      <c r="J334" s="41"/>
      <c r="K334" s="41"/>
      <c r="L334" s="45"/>
      <c r="M334" s="231"/>
      <c r="N334" s="23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192</v>
      </c>
      <c r="AU334" s="18" t="s">
        <v>81</v>
      </c>
    </row>
    <row r="335" s="2" customFormat="1" ht="16.5" customHeight="1">
      <c r="A335" s="39"/>
      <c r="B335" s="40"/>
      <c r="C335" s="215" t="s">
        <v>637</v>
      </c>
      <c r="D335" s="215" t="s">
        <v>185</v>
      </c>
      <c r="E335" s="216" t="s">
        <v>638</v>
      </c>
      <c r="F335" s="217" t="s">
        <v>639</v>
      </c>
      <c r="G335" s="218" t="s">
        <v>237</v>
      </c>
      <c r="H335" s="219">
        <v>10.413</v>
      </c>
      <c r="I335" s="220"/>
      <c r="J335" s="221">
        <f>ROUND(I335*H335,2)</f>
        <v>0</v>
      </c>
      <c r="K335" s="217" t="s">
        <v>189</v>
      </c>
      <c r="L335" s="45"/>
      <c r="M335" s="222" t="s">
        <v>19</v>
      </c>
      <c r="N335" s="223" t="s">
        <v>43</v>
      </c>
      <c r="O335" s="85"/>
      <c r="P335" s="224">
        <f>O335*H335</f>
        <v>0</v>
      </c>
      <c r="Q335" s="224">
        <v>0.00012999999999999999</v>
      </c>
      <c r="R335" s="224">
        <f>Q335*H335</f>
        <v>0.0013536899999999998</v>
      </c>
      <c r="S335" s="224">
        <v>0</v>
      </c>
      <c r="T335" s="22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6" t="s">
        <v>284</v>
      </c>
      <c r="AT335" s="226" t="s">
        <v>185</v>
      </c>
      <c r="AU335" s="226" t="s">
        <v>81</v>
      </c>
      <c r="AY335" s="18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8" t="s">
        <v>79</v>
      </c>
      <c r="BK335" s="227">
        <f>ROUND(I335*H335,2)</f>
        <v>0</v>
      </c>
      <c r="BL335" s="18" t="s">
        <v>284</v>
      </c>
      <c r="BM335" s="226" t="s">
        <v>640</v>
      </c>
    </row>
    <row r="336" s="2" customFormat="1">
      <c r="A336" s="39"/>
      <c r="B336" s="40"/>
      <c r="C336" s="41"/>
      <c r="D336" s="228" t="s">
        <v>192</v>
      </c>
      <c r="E336" s="41"/>
      <c r="F336" s="229" t="s">
        <v>641</v>
      </c>
      <c r="G336" s="41"/>
      <c r="H336" s="41"/>
      <c r="I336" s="230"/>
      <c r="J336" s="41"/>
      <c r="K336" s="41"/>
      <c r="L336" s="45"/>
      <c r="M336" s="231"/>
      <c r="N336" s="23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192</v>
      </c>
      <c r="AU336" s="18" t="s">
        <v>81</v>
      </c>
    </row>
    <row r="337" s="2" customFormat="1" ht="16.5" customHeight="1">
      <c r="A337" s="39"/>
      <c r="B337" s="40"/>
      <c r="C337" s="215" t="s">
        <v>642</v>
      </c>
      <c r="D337" s="215" t="s">
        <v>185</v>
      </c>
      <c r="E337" s="216" t="s">
        <v>643</v>
      </c>
      <c r="F337" s="217" t="s">
        <v>644</v>
      </c>
      <c r="G337" s="218" t="s">
        <v>237</v>
      </c>
      <c r="H337" s="219">
        <v>10.413</v>
      </c>
      <c r="I337" s="220"/>
      <c r="J337" s="221">
        <f>ROUND(I337*H337,2)</f>
        <v>0</v>
      </c>
      <c r="K337" s="217" t="s">
        <v>189</v>
      </c>
      <c r="L337" s="45"/>
      <c r="M337" s="222" t="s">
        <v>19</v>
      </c>
      <c r="N337" s="223" t="s">
        <v>43</v>
      </c>
      <c r="O337" s="85"/>
      <c r="P337" s="224">
        <f>O337*H337</f>
        <v>0</v>
      </c>
      <c r="Q337" s="224">
        <v>0.00013999999999999999</v>
      </c>
      <c r="R337" s="224">
        <f>Q337*H337</f>
        <v>0.0014578199999999999</v>
      </c>
      <c r="S337" s="224">
        <v>0</v>
      </c>
      <c r="T337" s="22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6" t="s">
        <v>284</v>
      </c>
      <c r="AT337" s="226" t="s">
        <v>185</v>
      </c>
      <c r="AU337" s="226" t="s">
        <v>81</v>
      </c>
      <c r="AY337" s="18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8" t="s">
        <v>79</v>
      </c>
      <c r="BK337" s="227">
        <f>ROUND(I337*H337,2)</f>
        <v>0</v>
      </c>
      <c r="BL337" s="18" t="s">
        <v>284</v>
      </c>
      <c r="BM337" s="226" t="s">
        <v>645</v>
      </c>
    </row>
    <row r="338" s="2" customFormat="1">
      <c r="A338" s="39"/>
      <c r="B338" s="40"/>
      <c r="C338" s="41"/>
      <c r="D338" s="228" t="s">
        <v>192</v>
      </c>
      <c r="E338" s="41"/>
      <c r="F338" s="229" t="s">
        <v>646</v>
      </c>
      <c r="G338" s="41"/>
      <c r="H338" s="41"/>
      <c r="I338" s="230"/>
      <c r="J338" s="41"/>
      <c r="K338" s="41"/>
      <c r="L338" s="45"/>
      <c r="M338" s="231"/>
      <c r="N338" s="23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192</v>
      </c>
      <c r="AU338" s="18" t="s">
        <v>81</v>
      </c>
    </row>
    <row r="339" s="2" customFormat="1" ht="16.5" customHeight="1">
      <c r="A339" s="39"/>
      <c r="B339" s="40"/>
      <c r="C339" s="215" t="s">
        <v>647</v>
      </c>
      <c r="D339" s="215" t="s">
        <v>185</v>
      </c>
      <c r="E339" s="216" t="s">
        <v>648</v>
      </c>
      <c r="F339" s="217" t="s">
        <v>649</v>
      </c>
      <c r="G339" s="218" t="s">
        <v>237</v>
      </c>
      <c r="H339" s="219">
        <v>31.239000000000001</v>
      </c>
      <c r="I339" s="220"/>
      <c r="J339" s="221">
        <f>ROUND(I339*H339,2)</f>
        <v>0</v>
      </c>
      <c r="K339" s="217" t="s">
        <v>189</v>
      </c>
      <c r="L339" s="45"/>
      <c r="M339" s="222" t="s">
        <v>19</v>
      </c>
      <c r="N339" s="223" t="s">
        <v>43</v>
      </c>
      <c r="O339" s="85"/>
      <c r="P339" s="224">
        <f>O339*H339</f>
        <v>0</v>
      </c>
      <c r="Q339" s="224">
        <v>9.0000000000000006E-05</v>
      </c>
      <c r="R339" s="224">
        <f>Q339*H339</f>
        <v>0.0028115100000000001</v>
      </c>
      <c r="S339" s="224">
        <v>0</v>
      </c>
      <c r="T339" s="22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6" t="s">
        <v>284</v>
      </c>
      <c r="AT339" s="226" t="s">
        <v>185</v>
      </c>
      <c r="AU339" s="226" t="s">
        <v>81</v>
      </c>
      <c r="AY339" s="18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8" t="s">
        <v>79</v>
      </c>
      <c r="BK339" s="227">
        <f>ROUND(I339*H339,2)</f>
        <v>0</v>
      </c>
      <c r="BL339" s="18" t="s">
        <v>284</v>
      </c>
      <c r="BM339" s="226" t="s">
        <v>650</v>
      </c>
    </row>
    <row r="340" s="2" customFormat="1">
      <c r="A340" s="39"/>
      <c r="B340" s="40"/>
      <c r="C340" s="41"/>
      <c r="D340" s="228" t="s">
        <v>192</v>
      </c>
      <c r="E340" s="41"/>
      <c r="F340" s="229" t="s">
        <v>651</v>
      </c>
      <c r="G340" s="41"/>
      <c r="H340" s="41"/>
      <c r="I340" s="230"/>
      <c r="J340" s="41"/>
      <c r="K340" s="41"/>
      <c r="L340" s="45"/>
      <c r="M340" s="231"/>
      <c r="N340" s="23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192</v>
      </c>
      <c r="AU340" s="18" t="s">
        <v>81</v>
      </c>
    </row>
    <row r="341" s="13" customFormat="1">
      <c r="A341" s="13"/>
      <c r="B341" s="233"/>
      <c r="C341" s="234"/>
      <c r="D341" s="235" t="s">
        <v>194</v>
      </c>
      <c r="E341" s="234"/>
      <c r="F341" s="237" t="s">
        <v>652</v>
      </c>
      <c r="G341" s="234"/>
      <c r="H341" s="238">
        <v>31.239000000000001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194</v>
      </c>
      <c r="AU341" s="244" t="s">
        <v>81</v>
      </c>
      <c r="AV341" s="13" t="s">
        <v>81</v>
      </c>
      <c r="AW341" s="13" t="s">
        <v>4</v>
      </c>
      <c r="AX341" s="13" t="s">
        <v>79</v>
      </c>
      <c r="AY341" s="244" t="s">
        <v>183</v>
      </c>
    </row>
    <row r="342" s="12" customFormat="1" ht="22.8" customHeight="1">
      <c r="A342" s="12"/>
      <c r="B342" s="199"/>
      <c r="C342" s="200"/>
      <c r="D342" s="201" t="s">
        <v>71</v>
      </c>
      <c r="E342" s="213" t="s">
        <v>653</v>
      </c>
      <c r="F342" s="213" t="s">
        <v>654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SUM(P343:P356)</f>
        <v>0</v>
      </c>
      <c r="Q342" s="207"/>
      <c r="R342" s="208">
        <f>SUM(R343:R356)</f>
        <v>0.14113499999999998</v>
      </c>
      <c r="S342" s="207"/>
      <c r="T342" s="209">
        <f>SUM(T343:T356)</f>
        <v>0.020673899999999999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81</v>
      </c>
      <c r="AT342" s="211" t="s">
        <v>71</v>
      </c>
      <c r="AU342" s="211" t="s">
        <v>79</v>
      </c>
      <c r="AY342" s="210" t="s">
        <v>183</v>
      </c>
      <c r="BK342" s="212">
        <f>SUM(BK343:BK356)</f>
        <v>0</v>
      </c>
    </row>
    <row r="343" s="2" customFormat="1" ht="16.5" customHeight="1">
      <c r="A343" s="39"/>
      <c r="B343" s="40"/>
      <c r="C343" s="215" t="s">
        <v>655</v>
      </c>
      <c r="D343" s="215" t="s">
        <v>185</v>
      </c>
      <c r="E343" s="216" t="s">
        <v>656</v>
      </c>
      <c r="F343" s="217" t="s">
        <v>657</v>
      </c>
      <c r="G343" s="218" t="s">
        <v>237</v>
      </c>
      <c r="H343" s="219">
        <v>66.689999999999998</v>
      </c>
      <c r="I343" s="220"/>
      <c r="J343" s="221">
        <f>ROUND(I343*H343,2)</f>
        <v>0</v>
      </c>
      <c r="K343" s="217" t="s">
        <v>189</v>
      </c>
      <c r="L343" s="45"/>
      <c r="M343" s="222" t="s">
        <v>19</v>
      </c>
      <c r="N343" s="223" t="s">
        <v>43</v>
      </c>
      <c r="O343" s="85"/>
      <c r="P343" s="224">
        <f>O343*H343</f>
        <v>0</v>
      </c>
      <c r="Q343" s="224">
        <v>0.001</v>
      </c>
      <c r="R343" s="224">
        <f>Q343*H343</f>
        <v>0.066689999999999999</v>
      </c>
      <c r="S343" s="224">
        <v>0.00031</v>
      </c>
      <c r="T343" s="225">
        <f>S343*H343</f>
        <v>0.020673899999999999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6" t="s">
        <v>284</v>
      </c>
      <c r="AT343" s="226" t="s">
        <v>185</v>
      </c>
      <c r="AU343" s="226" t="s">
        <v>81</v>
      </c>
      <c r="AY343" s="18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8" t="s">
        <v>79</v>
      </c>
      <c r="BK343" s="227">
        <f>ROUND(I343*H343,2)</f>
        <v>0</v>
      </c>
      <c r="BL343" s="18" t="s">
        <v>284</v>
      </c>
      <c r="BM343" s="226" t="s">
        <v>658</v>
      </c>
    </row>
    <row r="344" s="2" customFormat="1">
      <c r="A344" s="39"/>
      <c r="B344" s="40"/>
      <c r="C344" s="41"/>
      <c r="D344" s="228" t="s">
        <v>192</v>
      </c>
      <c r="E344" s="41"/>
      <c r="F344" s="229" t="s">
        <v>659</v>
      </c>
      <c r="G344" s="41"/>
      <c r="H344" s="41"/>
      <c r="I344" s="230"/>
      <c r="J344" s="41"/>
      <c r="K344" s="41"/>
      <c r="L344" s="45"/>
      <c r="M344" s="231"/>
      <c r="N344" s="23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192</v>
      </c>
      <c r="AU344" s="18" t="s">
        <v>81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660</v>
      </c>
      <c r="G345" s="234"/>
      <c r="H345" s="238">
        <v>66.689999999999998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81</v>
      </c>
      <c r="AV345" s="13" t="s">
        <v>81</v>
      </c>
      <c r="AW345" s="13" t="s">
        <v>33</v>
      </c>
      <c r="AX345" s="13" t="s">
        <v>79</v>
      </c>
      <c r="AY345" s="244" t="s">
        <v>183</v>
      </c>
    </row>
    <row r="346" s="2" customFormat="1" ht="16.5" customHeight="1">
      <c r="A346" s="39"/>
      <c r="B346" s="40"/>
      <c r="C346" s="215" t="s">
        <v>661</v>
      </c>
      <c r="D346" s="215" t="s">
        <v>185</v>
      </c>
      <c r="E346" s="216" t="s">
        <v>662</v>
      </c>
      <c r="F346" s="217" t="s">
        <v>663</v>
      </c>
      <c r="G346" s="218" t="s">
        <v>237</v>
      </c>
      <c r="H346" s="219">
        <v>66.689999999999998</v>
      </c>
      <c r="I346" s="220"/>
      <c r="J346" s="221">
        <f>ROUND(I346*H346,2)</f>
        <v>0</v>
      </c>
      <c r="K346" s="217" t="s">
        <v>189</v>
      </c>
      <c r="L346" s="45"/>
      <c r="M346" s="222" t="s">
        <v>19</v>
      </c>
      <c r="N346" s="223" t="s">
        <v>43</v>
      </c>
      <c r="O346" s="85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6" t="s">
        <v>284</v>
      </c>
      <c r="AT346" s="226" t="s">
        <v>185</v>
      </c>
      <c r="AU346" s="226" t="s">
        <v>81</v>
      </c>
      <c r="AY346" s="18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8" t="s">
        <v>79</v>
      </c>
      <c r="BK346" s="227">
        <f>ROUND(I346*H346,2)</f>
        <v>0</v>
      </c>
      <c r="BL346" s="18" t="s">
        <v>284</v>
      </c>
      <c r="BM346" s="226" t="s">
        <v>664</v>
      </c>
    </row>
    <row r="347" s="2" customFormat="1">
      <c r="A347" s="39"/>
      <c r="B347" s="40"/>
      <c r="C347" s="41"/>
      <c r="D347" s="228" t="s">
        <v>192</v>
      </c>
      <c r="E347" s="41"/>
      <c r="F347" s="229" t="s">
        <v>665</v>
      </c>
      <c r="G347" s="41"/>
      <c r="H347" s="41"/>
      <c r="I347" s="230"/>
      <c r="J347" s="41"/>
      <c r="K347" s="41"/>
      <c r="L347" s="45"/>
      <c r="M347" s="231"/>
      <c r="N347" s="23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192</v>
      </c>
      <c r="AU347" s="18" t="s">
        <v>81</v>
      </c>
    </row>
    <row r="348" s="2" customFormat="1" ht="16.5" customHeight="1">
      <c r="A348" s="39"/>
      <c r="B348" s="40"/>
      <c r="C348" s="215" t="s">
        <v>666</v>
      </c>
      <c r="D348" s="215" t="s">
        <v>185</v>
      </c>
      <c r="E348" s="216" t="s">
        <v>667</v>
      </c>
      <c r="F348" s="217" t="s">
        <v>668</v>
      </c>
      <c r="G348" s="218" t="s">
        <v>237</v>
      </c>
      <c r="H348" s="219">
        <v>148.88999999999999</v>
      </c>
      <c r="I348" s="220"/>
      <c r="J348" s="221">
        <f>ROUND(I348*H348,2)</f>
        <v>0</v>
      </c>
      <c r="K348" s="217" t="s">
        <v>189</v>
      </c>
      <c r="L348" s="45"/>
      <c r="M348" s="222" t="s">
        <v>19</v>
      </c>
      <c r="N348" s="223" t="s">
        <v>43</v>
      </c>
      <c r="O348" s="85"/>
      <c r="P348" s="224">
        <f>O348*H348</f>
        <v>0</v>
      </c>
      <c r="Q348" s="224">
        <v>0.00020000000000000001</v>
      </c>
      <c r="R348" s="224">
        <f>Q348*H348</f>
        <v>0.029777999999999999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284</v>
      </c>
      <c r="AT348" s="226" t="s">
        <v>185</v>
      </c>
      <c r="AU348" s="226" t="s">
        <v>81</v>
      </c>
      <c r="AY348" s="18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79</v>
      </c>
      <c r="BK348" s="227">
        <f>ROUND(I348*H348,2)</f>
        <v>0</v>
      </c>
      <c r="BL348" s="18" t="s">
        <v>284</v>
      </c>
      <c r="BM348" s="226" t="s">
        <v>669</v>
      </c>
    </row>
    <row r="349" s="2" customFormat="1">
      <c r="A349" s="39"/>
      <c r="B349" s="40"/>
      <c r="C349" s="41"/>
      <c r="D349" s="228" t="s">
        <v>192</v>
      </c>
      <c r="E349" s="41"/>
      <c r="F349" s="229" t="s">
        <v>670</v>
      </c>
      <c r="G349" s="41"/>
      <c r="H349" s="41"/>
      <c r="I349" s="230"/>
      <c r="J349" s="41"/>
      <c r="K349" s="41"/>
      <c r="L349" s="45"/>
      <c r="M349" s="231"/>
      <c r="N349" s="23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192</v>
      </c>
      <c r="AU349" s="18" t="s">
        <v>81</v>
      </c>
    </row>
    <row r="350" s="2" customFormat="1" ht="24.15" customHeight="1">
      <c r="A350" s="39"/>
      <c r="B350" s="40"/>
      <c r="C350" s="215" t="s">
        <v>671</v>
      </c>
      <c r="D350" s="215" t="s">
        <v>185</v>
      </c>
      <c r="E350" s="216" t="s">
        <v>672</v>
      </c>
      <c r="F350" s="217" t="s">
        <v>673</v>
      </c>
      <c r="G350" s="218" t="s">
        <v>237</v>
      </c>
      <c r="H350" s="219">
        <v>148.88999999999999</v>
      </c>
      <c r="I350" s="220"/>
      <c r="J350" s="221">
        <f>ROUND(I350*H350,2)</f>
        <v>0</v>
      </c>
      <c r="K350" s="217" t="s">
        <v>189</v>
      </c>
      <c r="L350" s="45"/>
      <c r="M350" s="222" t="s">
        <v>19</v>
      </c>
      <c r="N350" s="223" t="s">
        <v>43</v>
      </c>
      <c r="O350" s="85"/>
      <c r="P350" s="224">
        <f>O350*H350</f>
        <v>0</v>
      </c>
      <c r="Q350" s="224">
        <v>0.00029</v>
      </c>
      <c r="R350" s="224">
        <f>Q350*H350</f>
        <v>0.043178099999999997</v>
      </c>
      <c r="S350" s="224">
        <v>0</v>
      </c>
      <c r="T350" s="22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6" t="s">
        <v>284</v>
      </c>
      <c r="AT350" s="226" t="s">
        <v>185</v>
      </c>
      <c r="AU350" s="226" t="s">
        <v>81</v>
      </c>
      <c r="AY350" s="18" t="s">
        <v>183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8" t="s">
        <v>79</v>
      </c>
      <c r="BK350" s="227">
        <f>ROUND(I350*H350,2)</f>
        <v>0</v>
      </c>
      <c r="BL350" s="18" t="s">
        <v>284</v>
      </c>
      <c r="BM350" s="226" t="s">
        <v>674</v>
      </c>
    </row>
    <row r="351" s="2" customFormat="1">
      <c r="A351" s="39"/>
      <c r="B351" s="40"/>
      <c r="C351" s="41"/>
      <c r="D351" s="228" t="s">
        <v>192</v>
      </c>
      <c r="E351" s="41"/>
      <c r="F351" s="229" t="s">
        <v>675</v>
      </c>
      <c r="G351" s="41"/>
      <c r="H351" s="41"/>
      <c r="I351" s="230"/>
      <c r="J351" s="41"/>
      <c r="K351" s="41"/>
      <c r="L351" s="45"/>
      <c r="M351" s="231"/>
      <c r="N351" s="23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192</v>
      </c>
      <c r="AU351" s="18" t="s">
        <v>81</v>
      </c>
    </row>
    <row r="352" s="13" customFormat="1">
      <c r="A352" s="13"/>
      <c r="B352" s="233"/>
      <c r="C352" s="234"/>
      <c r="D352" s="235" t="s">
        <v>194</v>
      </c>
      <c r="E352" s="236" t="s">
        <v>19</v>
      </c>
      <c r="F352" s="237" t="s">
        <v>676</v>
      </c>
      <c r="G352" s="234"/>
      <c r="H352" s="238">
        <v>133.38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194</v>
      </c>
      <c r="AU352" s="244" t="s">
        <v>81</v>
      </c>
      <c r="AV352" s="13" t="s">
        <v>81</v>
      </c>
      <c r="AW352" s="13" t="s">
        <v>33</v>
      </c>
      <c r="AX352" s="13" t="s">
        <v>72</v>
      </c>
      <c r="AY352" s="244" t="s">
        <v>183</v>
      </c>
    </row>
    <row r="353" s="13" customFormat="1">
      <c r="A353" s="13"/>
      <c r="B353" s="233"/>
      <c r="C353" s="234"/>
      <c r="D353" s="235" t="s">
        <v>194</v>
      </c>
      <c r="E353" s="236" t="s">
        <v>19</v>
      </c>
      <c r="F353" s="237" t="s">
        <v>289</v>
      </c>
      <c r="G353" s="234"/>
      <c r="H353" s="238">
        <v>15.51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194</v>
      </c>
      <c r="AU353" s="244" t="s">
        <v>81</v>
      </c>
      <c r="AV353" s="13" t="s">
        <v>81</v>
      </c>
      <c r="AW353" s="13" t="s">
        <v>33</v>
      </c>
      <c r="AX353" s="13" t="s">
        <v>72</v>
      </c>
      <c r="AY353" s="244" t="s">
        <v>183</v>
      </c>
    </row>
    <row r="354" s="14" customFormat="1">
      <c r="A354" s="14"/>
      <c r="B354" s="245"/>
      <c r="C354" s="246"/>
      <c r="D354" s="235" t="s">
        <v>194</v>
      </c>
      <c r="E354" s="247" t="s">
        <v>19</v>
      </c>
      <c r="F354" s="248" t="s">
        <v>204</v>
      </c>
      <c r="G354" s="246"/>
      <c r="H354" s="249">
        <v>148.88999999999999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194</v>
      </c>
      <c r="AU354" s="255" t="s">
        <v>81</v>
      </c>
      <c r="AV354" s="14" t="s">
        <v>190</v>
      </c>
      <c r="AW354" s="14" t="s">
        <v>33</v>
      </c>
      <c r="AX354" s="14" t="s">
        <v>79</v>
      </c>
      <c r="AY354" s="255" t="s">
        <v>183</v>
      </c>
    </row>
    <row r="355" s="2" customFormat="1" ht="24.15" customHeight="1">
      <c r="A355" s="39"/>
      <c r="B355" s="40"/>
      <c r="C355" s="215" t="s">
        <v>677</v>
      </c>
      <c r="D355" s="215" t="s">
        <v>185</v>
      </c>
      <c r="E355" s="216" t="s">
        <v>678</v>
      </c>
      <c r="F355" s="217" t="s">
        <v>679</v>
      </c>
      <c r="G355" s="218" t="s">
        <v>237</v>
      </c>
      <c r="H355" s="219">
        <v>148.88999999999999</v>
      </c>
      <c r="I355" s="220"/>
      <c r="J355" s="221">
        <f>ROUND(I355*H355,2)</f>
        <v>0</v>
      </c>
      <c r="K355" s="217" t="s">
        <v>189</v>
      </c>
      <c r="L355" s="45"/>
      <c r="M355" s="222" t="s">
        <v>19</v>
      </c>
      <c r="N355" s="223" t="s">
        <v>43</v>
      </c>
      <c r="O355" s="85"/>
      <c r="P355" s="224">
        <f>O355*H355</f>
        <v>0</v>
      </c>
      <c r="Q355" s="224">
        <v>1.0000000000000001E-05</v>
      </c>
      <c r="R355" s="224">
        <f>Q355*H355</f>
        <v>0.0014889</v>
      </c>
      <c r="S355" s="224">
        <v>0</v>
      </c>
      <c r="T355" s="22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6" t="s">
        <v>284</v>
      </c>
      <c r="AT355" s="226" t="s">
        <v>185</v>
      </c>
      <c r="AU355" s="226" t="s">
        <v>81</v>
      </c>
      <c r="AY355" s="18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79</v>
      </c>
      <c r="BK355" s="227">
        <f>ROUND(I355*H355,2)</f>
        <v>0</v>
      </c>
      <c r="BL355" s="18" t="s">
        <v>284</v>
      </c>
      <c r="BM355" s="226" t="s">
        <v>680</v>
      </c>
    </row>
    <row r="356" s="2" customFormat="1">
      <c r="A356" s="39"/>
      <c r="B356" s="40"/>
      <c r="C356" s="41"/>
      <c r="D356" s="228" t="s">
        <v>192</v>
      </c>
      <c r="E356" s="41"/>
      <c r="F356" s="229" t="s">
        <v>681</v>
      </c>
      <c r="G356" s="41"/>
      <c r="H356" s="41"/>
      <c r="I356" s="230"/>
      <c r="J356" s="41"/>
      <c r="K356" s="41"/>
      <c r="L356" s="45"/>
      <c r="M356" s="277"/>
      <c r="N356" s="278"/>
      <c r="O356" s="279"/>
      <c r="P356" s="279"/>
      <c r="Q356" s="279"/>
      <c r="R356" s="279"/>
      <c r="S356" s="279"/>
      <c r="T356" s="280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192</v>
      </c>
      <c r="AU356" s="18" t="s">
        <v>81</v>
      </c>
    </row>
    <row r="357" s="2" customFormat="1" ht="6.96" customHeight="1">
      <c r="A357" s="39"/>
      <c r="B357" s="60"/>
      <c r="C357" s="61"/>
      <c r="D357" s="61"/>
      <c r="E357" s="61"/>
      <c r="F357" s="61"/>
      <c r="G357" s="61"/>
      <c r="H357" s="61"/>
      <c r="I357" s="61"/>
      <c r="J357" s="61"/>
      <c r="K357" s="61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auHn0qQUpTRXTf8BwPecp5Pb5iILHjcZUKG7ETNBI83ipAmVFCBJDcqqR7gvxgKmKPly4nA4/ALOS/dyddNsvA==" hashValue="RM6h/CuSKLpK+myee+w06An4EZUcaJFdwlfuqY6xBQbU8+sf55r+/oiTM4qSvESmzWDQZx8/rmQHalNhEbe4pw==" algorithmName="SHA-512" password="CC35"/>
  <autoFilter ref="C104:K35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09" r:id="rId1" display="https://podminky.urs.cz/item/CS_URS_2022_01/310238211"/>
    <hyperlink ref="F112" r:id="rId2" display="https://podminky.urs.cz/item/CS_URS_2022_01/310239211"/>
    <hyperlink ref="F119" r:id="rId3" display="https://podminky.urs.cz/item/CS_URS_2022_01/317168053"/>
    <hyperlink ref="F121" r:id="rId4" display="https://podminky.urs.cz/item/CS_URS_2022_01/317234410"/>
    <hyperlink ref="F124" r:id="rId5" display="https://podminky.urs.cz/item/CS_URS_2022_01/317944321"/>
    <hyperlink ref="F127" r:id="rId6" display="https://podminky.urs.cz/item/CS_URS_2022_01/317944323"/>
    <hyperlink ref="F130" r:id="rId7" display="https://podminky.urs.cz/item/CS_URS_2022_01/317944325"/>
    <hyperlink ref="F133" r:id="rId8" display="https://podminky.urs.cz/item/CS_URS_2022_01/342244221"/>
    <hyperlink ref="F136" r:id="rId9" display="https://podminky.urs.cz/item/CS_URS_2022_01/346244381"/>
    <hyperlink ref="F141" r:id="rId10" display="https://podminky.urs.cz/item/CS_URS_2022_01/346244382"/>
    <hyperlink ref="F145" r:id="rId11" display="https://podminky.urs.cz/item/CS_URS_2022_01/413232211"/>
    <hyperlink ref="F148" r:id="rId12" display="https://podminky.urs.cz/item/CS_URS_2022_01/413232221"/>
    <hyperlink ref="F154" r:id="rId13" display="https://podminky.urs.cz/item/CS_URS_2022_01/611311131"/>
    <hyperlink ref="F157" r:id="rId14" display="https://podminky.urs.cz/item/CS_URS_2022_01/611325418"/>
    <hyperlink ref="F160" r:id="rId15" display="https://podminky.urs.cz/item/CS_URS_2022_01/611325453"/>
    <hyperlink ref="F162" r:id="rId16" display="https://podminky.urs.cz/item/CS_URS_2022_01/612131102"/>
    <hyperlink ref="F165" r:id="rId17" display="https://podminky.urs.cz/item/CS_URS_2022_01/612311131"/>
    <hyperlink ref="F168" r:id="rId18" display="https://podminky.urs.cz/item/CS_URS_2022_01/612321121"/>
    <hyperlink ref="F171" r:id="rId19" display="https://podminky.urs.cz/item/CS_URS_2022_01/612321191"/>
    <hyperlink ref="F173" r:id="rId20" display="https://podminky.urs.cz/item/CS_URS_2022_01/642942611"/>
    <hyperlink ref="F176" r:id="rId21" display="https://podminky.urs.cz/item/CS_URS_2022_01/642945111"/>
    <hyperlink ref="F180" r:id="rId22" display="https://podminky.urs.cz/item/CS_URS_2022_01/967021112"/>
    <hyperlink ref="F183" r:id="rId23" display="https://podminky.urs.cz/item/CS_URS_2022_01/968062455"/>
    <hyperlink ref="F186" r:id="rId24" display="https://podminky.urs.cz/item/CS_URS_2022_01/968062456"/>
    <hyperlink ref="F189" r:id="rId25" display="https://podminky.urs.cz/item/CS_URS_2022_01/971024561"/>
    <hyperlink ref="F192" r:id="rId26" display="https://podminky.urs.cz/item/CS_URS_2022_01/971024651"/>
    <hyperlink ref="F199" r:id="rId27" display="https://podminky.urs.cz/item/CS_URS_2022_01/971033521"/>
    <hyperlink ref="F202" r:id="rId28" display="https://podminky.urs.cz/item/CS_URS_2022_01/976085411"/>
    <hyperlink ref="F205" r:id="rId29" display="https://podminky.urs.cz/item/CS_URS_2022_01/978011161"/>
    <hyperlink ref="F209" r:id="rId30" display="https://podminky.urs.cz/item/CS_URS_2022_01/997013211"/>
    <hyperlink ref="F211" r:id="rId31" display="https://podminky.urs.cz/item/CS_URS_2022_01/997013501"/>
    <hyperlink ref="F213" r:id="rId32" display="https://podminky.urs.cz/item/CS_URS_2022_01/997013509"/>
    <hyperlink ref="F218" r:id="rId33" display="https://podminky.urs.cz/item/CS_URS_2022_01/997013631"/>
    <hyperlink ref="F221" r:id="rId34" display="https://podminky.urs.cz/item/CS_URS_2022_01/997013871"/>
    <hyperlink ref="F225" r:id="rId35" display="https://podminky.urs.cz/item/CS_URS_2022_01/998018001"/>
    <hyperlink ref="F229" r:id="rId36" display="https://podminky.urs.cz/item/CS_URS_2022_01/766311111"/>
    <hyperlink ref="F233" r:id="rId37" display="https://podminky.urs.cz/item/CS_URS_2022_01/766660002"/>
    <hyperlink ref="F236" r:id="rId38" display="https://podminky.urs.cz/item/CS_URS_2022_01/766660022"/>
    <hyperlink ref="F239" r:id="rId39" display="https://podminky.urs.cz/item/CS_URS_2022_01/998766101"/>
    <hyperlink ref="F241" r:id="rId40" display="https://podminky.urs.cz/item/CS_URS_2022_01/998766181"/>
    <hyperlink ref="F244" r:id="rId41" display="https://podminky.urs.cz/item/CS_URS_2022_01/767662120"/>
    <hyperlink ref="F248" r:id="rId42" display="https://podminky.urs.cz/item/CS_URS_2022_01/998767101"/>
    <hyperlink ref="F250" r:id="rId43" display="https://podminky.urs.cz/item/CS_URS_2022_01/998767181"/>
    <hyperlink ref="F253" r:id="rId44" display="https://podminky.urs.cz/item/CS_URS_2022_01/771111011"/>
    <hyperlink ref="F256" r:id="rId45" display="https://podminky.urs.cz/item/CS_URS_2022_01/771111012"/>
    <hyperlink ref="F258" r:id="rId46" display="https://podminky.urs.cz/item/CS_URS_2022_01/771121011"/>
    <hyperlink ref="F261" r:id="rId47" display="https://podminky.urs.cz/item/CS_URS_2022_01/771274123"/>
    <hyperlink ref="F267" r:id="rId48" display="https://podminky.urs.cz/item/CS_URS_2022_01/771274242"/>
    <hyperlink ref="F273" r:id="rId49" display="https://podminky.urs.cz/item/CS_URS_2022_01/771474113"/>
    <hyperlink ref="F281" r:id="rId50" display="https://podminky.urs.cz/item/CS_URS_2022_01/771474133"/>
    <hyperlink ref="F287" r:id="rId51" display="https://podminky.urs.cz/item/CS_URS_2022_01/771574266"/>
    <hyperlink ref="F292" r:id="rId52" display="https://podminky.urs.cz/item/CS_URS_2022_01/771577114"/>
    <hyperlink ref="F295" r:id="rId53" display="https://podminky.urs.cz/item/CS_URS_2022_01/771577115"/>
    <hyperlink ref="F298" r:id="rId54" display="https://podminky.urs.cz/item/CS_URS_2022_01/771161022"/>
    <hyperlink ref="F303" r:id="rId55" display="https://podminky.urs.cz/item/CS_URS_2022_01/998771101"/>
    <hyperlink ref="F305" r:id="rId56" display="https://podminky.urs.cz/item/CS_URS_2022_01/998771181"/>
    <hyperlink ref="F308" r:id="rId57" display="https://podminky.urs.cz/item/CS_URS_2022_01/781111011"/>
    <hyperlink ref="F310" r:id="rId58" display="https://podminky.urs.cz/item/CS_URS_2022_01/781121011"/>
    <hyperlink ref="F312" r:id="rId59" display="https://podminky.urs.cz/item/CS_URS_2022_01/781474114"/>
    <hyperlink ref="F317" r:id="rId60" display="https://podminky.urs.cz/item/CS_URS_2022_01/781479191"/>
    <hyperlink ref="F319" r:id="rId61" display="https://podminky.urs.cz/item/CS_URS_2022_01/781494511"/>
    <hyperlink ref="F322" r:id="rId62" display="https://podminky.urs.cz/item/CS_URS_2022_01/998781101"/>
    <hyperlink ref="F324" r:id="rId63" display="https://podminky.urs.cz/item/CS_URS_2022_01/998781181"/>
    <hyperlink ref="F327" r:id="rId64" display="https://podminky.urs.cz/item/CS_URS_2022_01/783301303"/>
    <hyperlink ref="F334" r:id="rId65" display="https://podminky.urs.cz/item/CS_URS_2022_01/783301313"/>
    <hyperlink ref="F336" r:id="rId66" display="https://podminky.urs.cz/item/CS_URS_2022_01/783344101"/>
    <hyperlink ref="F338" r:id="rId67" display="https://podminky.urs.cz/item/CS_URS_2022_01/783344201"/>
    <hyperlink ref="F340" r:id="rId68" display="https://podminky.urs.cz/item/CS_URS_2022_01/783347101"/>
    <hyperlink ref="F344" r:id="rId69" display="https://podminky.urs.cz/item/CS_URS_2022_01/784121001"/>
    <hyperlink ref="F347" r:id="rId70" display="https://podminky.urs.cz/item/CS_URS_2022_01/784121011"/>
    <hyperlink ref="F349" r:id="rId71" display="https://podminky.urs.cz/item/CS_URS_2022_01/784181121"/>
    <hyperlink ref="F351" r:id="rId72" display="https://podminky.urs.cz/item/CS_URS_2022_01/784221101"/>
    <hyperlink ref="F356" r:id="rId73" display="https://podminky.urs.cz/item/CS_URS_2022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147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682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ROUND(J109,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ROUND((SUM(BE109:BE651)),  2)</f>
        <v>0</v>
      </c>
      <c r="G37" s="39"/>
      <c r="H37" s="39"/>
      <c r="I37" s="159">
        <v>0.20999999999999999</v>
      </c>
      <c r="J37" s="158">
        <f>ROUND(((SUM(BE109:BE651))*I37),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ROUND((SUM(BF109:BF651)),  2)</f>
        <v>0</v>
      </c>
      <c r="G38" s="39"/>
      <c r="H38" s="39"/>
      <c r="I38" s="159">
        <v>0.14999999999999999</v>
      </c>
      <c r="J38" s="158">
        <f>ROUND(((SUM(BF109:BF651))*I38),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ROUND((SUM(BG109:BG651)),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ROUND((SUM(BH109:BH651)),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ROUND((SUM(BI109:BI651)),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147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01.1.b - Stavební úpravy 1.np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J109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J110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155</v>
      </c>
      <c r="E69" s="185"/>
      <c r="F69" s="185"/>
      <c r="G69" s="185"/>
      <c r="H69" s="185"/>
      <c r="I69" s="185"/>
      <c r="J69" s="186">
        <f>J111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156</v>
      </c>
      <c r="E70" s="185"/>
      <c r="F70" s="185"/>
      <c r="G70" s="185"/>
      <c r="H70" s="185"/>
      <c r="I70" s="185"/>
      <c r="J70" s="186">
        <f>J152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157</v>
      </c>
      <c r="E71" s="185"/>
      <c r="F71" s="185"/>
      <c r="G71" s="185"/>
      <c r="H71" s="185"/>
      <c r="I71" s="185"/>
      <c r="J71" s="186">
        <f>J159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158</v>
      </c>
      <c r="E72" s="185"/>
      <c r="F72" s="185"/>
      <c r="G72" s="185"/>
      <c r="H72" s="185"/>
      <c r="I72" s="185"/>
      <c r="J72" s="186">
        <f>J258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159</v>
      </c>
      <c r="E73" s="185"/>
      <c r="F73" s="185"/>
      <c r="G73" s="185"/>
      <c r="H73" s="185"/>
      <c r="I73" s="185"/>
      <c r="J73" s="186">
        <f>J317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160</v>
      </c>
      <c r="E74" s="185"/>
      <c r="F74" s="185"/>
      <c r="G74" s="185"/>
      <c r="H74" s="185"/>
      <c r="I74" s="185"/>
      <c r="J74" s="186">
        <f>J333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161</v>
      </c>
      <c r="E75" s="180"/>
      <c r="F75" s="180"/>
      <c r="G75" s="180"/>
      <c r="H75" s="180"/>
      <c r="I75" s="180"/>
      <c r="J75" s="181">
        <f>J336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5"/>
      <c r="D76" s="184" t="s">
        <v>683</v>
      </c>
      <c r="E76" s="185"/>
      <c r="F76" s="185"/>
      <c r="G76" s="185"/>
      <c r="H76" s="185"/>
      <c r="I76" s="185"/>
      <c r="J76" s="186">
        <f>J337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684</v>
      </c>
      <c r="E77" s="185"/>
      <c r="F77" s="185"/>
      <c r="G77" s="185"/>
      <c r="H77" s="185"/>
      <c r="I77" s="185"/>
      <c r="J77" s="186">
        <f>J350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685</v>
      </c>
      <c r="E78" s="185"/>
      <c r="F78" s="185"/>
      <c r="G78" s="185"/>
      <c r="H78" s="185"/>
      <c r="I78" s="185"/>
      <c r="J78" s="186">
        <f>J363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686</v>
      </c>
      <c r="E79" s="185"/>
      <c r="F79" s="185"/>
      <c r="G79" s="185"/>
      <c r="H79" s="185"/>
      <c r="I79" s="185"/>
      <c r="J79" s="186">
        <f>J367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5"/>
      <c r="D80" s="184" t="s">
        <v>162</v>
      </c>
      <c r="E80" s="185"/>
      <c r="F80" s="185"/>
      <c r="G80" s="185"/>
      <c r="H80" s="185"/>
      <c r="I80" s="185"/>
      <c r="J80" s="186">
        <f>J409</f>
        <v>0</v>
      </c>
      <c r="K80" s="125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5"/>
      <c r="D81" s="184" t="s">
        <v>164</v>
      </c>
      <c r="E81" s="185"/>
      <c r="F81" s="185"/>
      <c r="G81" s="185"/>
      <c r="H81" s="185"/>
      <c r="I81" s="185"/>
      <c r="J81" s="186">
        <f>J436</f>
        <v>0</v>
      </c>
      <c r="K81" s="125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5"/>
      <c r="D82" s="184" t="s">
        <v>687</v>
      </c>
      <c r="E82" s="185"/>
      <c r="F82" s="185"/>
      <c r="G82" s="185"/>
      <c r="H82" s="185"/>
      <c r="I82" s="185"/>
      <c r="J82" s="186">
        <f>J498</f>
        <v>0</v>
      </c>
      <c r="K82" s="125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5"/>
      <c r="D83" s="184" t="s">
        <v>165</v>
      </c>
      <c r="E83" s="185"/>
      <c r="F83" s="185"/>
      <c r="G83" s="185"/>
      <c r="H83" s="185"/>
      <c r="I83" s="185"/>
      <c r="J83" s="186">
        <f>J560</f>
        <v>0</v>
      </c>
      <c r="K83" s="125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5"/>
      <c r="D84" s="184" t="s">
        <v>166</v>
      </c>
      <c r="E84" s="185"/>
      <c r="F84" s="185"/>
      <c r="G84" s="185"/>
      <c r="H84" s="185"/>
      <c r="I84" s="185"/>
      <c r="J84" s="186">
        <f>J595</f>
        <v>0</v>
      </c>
      <c r="K84" s="125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5"/>
      <c r="D85" s="184" t="s">
        <v>167</v>
      </c>
      <c r="E85" s="185"/>
      <c r="F85" s="185"/>
      <c r="G85" s="185"/>
      <c r="H85" s="185"/>
      <c r="I85" s="185"/>
      <c r="J85" s="186">
        <f>J624</f>
        <v>0</v>
      </c>
      <c r="K85" s="125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168</v>
      </c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171" t="str">
        <f>E7</f>
        <v>Centrum Pokorum - stavební úpravy a přístavba k objektu č.p. 1094/27, k.ú. Rumburk - II. etapa</v>
      </c>
      <c r="F95" s="33"/>
      <c r="G95" s="33"/>
      <c r="H95" s="33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" customFormat="1" ht="12" customHeight="1">
      <c r="B96" s="22"/>
      <c r="C96" s="33" t="s">
        <v>144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1" customFormat="1" ht="16.5" customHeight="1">
      <c r="B97" s="22"/>
      <c r="C97" s="23"/>
      <c r="D97" s="23"/>
      <c r="E97" s="171" t="s">
        <v>145</v>
      </c>
      <c r="F97" s="23"/>
      <c r="G97" s="23"/>
      <c r="H97" s="23"/>
      <c r="I97" s="23"/>
      <c r="J97" s="23"/>
      <c r="K97" s="23"/>
      <c r="L97" s="21"/>
    </row>
    <row r="98" s="1" customFormat="1" ht="12" customHeight="1">
      <c r="B98" s="22"/>
      <c r="C98" s="33" t="s">
        <v>146</v>
      </c>
      <c r="D98" s="23"/>
      <c r="E98" s="23"/>
      <c r="F98" s="23"/>
      <c r="G98" s="23"/>
      <c r="H98" s="23"/>
      <c r="I98" s="23"/>
      <c r="J98" s="23"/>
      <c r="K98" s="23"/>
      <c r="L98" s="21"/>
    </row>
    <row r="99" s="2" customFormat="1" ht="16.5" customHeight="1">
      <c r="A99" s="39"/>
      <c r="B99" s="40"/>
      <c r="C99" s="41"/>
      <c r="D99" s="41"/>
      <c r="E99" s="172" t="s">
        <v>147</v>
      </c>
      <c r="F99" s="41"/>
      <c r="G99" s="41"/>
      <c r="H99" s="41"/>
      <c r="I99" s="41"/>
      <c r="J99" s="41"/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148</v>
      </c>
      <c r="D100" s="41"/>
      <c r="E100" s="41"/>
      <c r="F100" s="41"/>
      <c r="G100" s="41"/>
      <c r="H100" s="41"/>
      <c r="I100" s="41"/>
      <c r="J100" s="41"/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70" t="str">
        <f>E13</f>
        <v>SO 01.1.b - Stavební úpravy 1.np</v>
      </c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21</v>
      </c>
      <c r="D103" s="41"/>
      <c r="E103" s="41"/>
      <c r="F103" s="28" t="str">
        <f>F16</f>
        <v>st.p.č. 649; k.ú. Rumburk</v>
      </c>
      <c r="G103" s="41"/>
      <c r="H103" s="41"/>
      <c r="I103" s="33" t="s">
        <v>23</v>
      </c>
      <c r="J103" s="73" t="str">
        <f>IF(J16="","",J16)</f>
        <v>22. 10. 2022</v>
      </c>
      <c r="K103" s="41"/>
      <c r="L103" s="14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47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25</v>
      </c>
      <c r="D105" s="41"/>
      <c r="E105" s="41"/>
      <c r="F105" s="28" t="str">
        <f>E19</f>
        <v>Město Rumburk</v>
      </c>
      <c r="G105" s="41"/>
      <c r="H105" s="41"/>
      <c r="I105" s="33" t="s">
        <v>31</v>
      </c>
      <c r="J105" s="37" t="str">
        <f>E25</f>
        <v>ProProjekt, s.r.o.</v>
      </c>
      <c r="K105" s="41"/>
      <c r="L105" s="14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29</v>
      </c>
      <c r="D106" s="41"/>
      <c r="E106" s="41"/>
      <c r="F106" s="28" t="str">
        <f>IF(E22="","",E22)</f>
        <v>Vyplň údaj</v>
      </c>
      <c r="G106" s="41"/>
      <c r="H106" s="41"/>
      <c r="I106" s="33" t="s">
        <v>34</v>
      </c>
      <c r="J106" s="37" t="str">
        <f>E28</f>
        <v>Martin Rousek</v>
      </c>
      <c r="K106" s="41"/>
      <c r="L106" s="14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0.32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7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11" customFormat="1" ht="29.28" customHeight="1">
      <c r="A108" s="188"/>
      <c r="B108" s="189"/>
      <c r="C108" s="190" t="s">
        <v>169</v>
      </c>
      <c r="D108" s="191" t="s">
        <v>57</v>
      </c>
      <c r="E108" s="191" t="s">
        <v>53</v>
      </c>
      <c r="F108" s="191" t="s">
        <v>54</v>
      </c>
      <c r="G108" s="191" t="s">
        <v>170</v>
      </c>
      <c r="H108" s="191" t="s">
        <v>171</v>
      </c>
      <c r="I108" s="191" t="s">
        <v>172</v>
      </c>
      <c r="J108" s="191" t="s">
        <v>152</v>
      </c>
      <c r="K108" s="192" t="s">
        <v>173</v>
      </c>
      <c r="L108" s="193"/>
      <c r="M108" s="93" t="s">
        <v>19</v>
      </c>
      <c r="N108" s="94" t="s">
        <v>42</v>
      </c>
      <c r="O108" s="94" t="s">
        <v>174</v>
      </c>
      <c r="P108" s="94" t="s">
        <v>175</v>
      </c>
      <c r="Q108" s="94" t="s">
        <v>176</v>
      </c>
      <c r="R108" s="94" t="s">
        <v>177</v>
      </c>
      <c r="S108" s="94" t="s">
        <v>178</v>
      </c>
      <c r="T108" s="95" t="s">
        <v>179</v>
      </c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</row>
    <row r="109" s="2" customFormat="1" ht="22.8" customHeight="1">
      <c r="A109" s="39"/>
      <c r="B109" s="40"/>
      <c r="C109" s="100" t="s">
        <v>180</v>
      </c>
      <c r="D109" s="41"/>
      <c r="E109" s="41"/>
      <c r="F109" s="41"/>
      <c r="G109" s="41"/>
      <c r="H109" s="41"/>
      <c r="I109" s="41"/>
      <c r="J109" s="194">
        <f>BK109</f>
        <v>0</v>
      </c>
      <c r="K109" s="41"/>
      <c r="L109" s="45"/>
      <c r="M109" s="96"/>
      <c r="N109" s="195"/>
      <c r="O109" s="97"/>
      <c r="P109" s="196">
        <f>P110+P336</f>
        <v>0</v>
      </c>
      <c r="Q109" s="97"/>
      <c r="R109" s="196">
        <f>R110+R336</f>
        <v>37.602359849999999</v>
      </c>
      <c r="S109" s="97"/>
      <c r="T109" s="197">
        <f>T110+T336</f>
        <v>37.859613719999999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71</v>
      </c>
      <c r="AU109" s="18" t="s">
        <v>153</v>
      </c>
      <c r="BK109" s="198">
        <f>BK110+BK336</f>
        <v>0</v>
      </c>
    </row>
    <row r="110" s="12" customFormat="1" ht="25.92" customHeight="1">
      <c r="A110" s="12"/>
      <c r="B110" s="199"/>
      <c r="C110" s="200"/>
      <c r="D110" s="201" t="s">
        <v>71</v>
      </c>
      <c r="E110" s="202" t="s">
        <v>181</v>
      </c>
      <c r="F110" s="202" t="s">
        <v>182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P111+P152+P159+P258+P317+P333</f>
        <v>0</v>
      </c>
      <c r="Q110" s="207"/>
      <c r="R110" s="208">
        <f>R111+R152+R159+R258+R317+R333</f>
        <v>30.748369309999998</v>
      </c>
      <c r="S110" s="207"/>
      <c r="T110" s="209">
        <f>T111+T152+T159+T258+T317+T333</f>
        <v>31.915454999999998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79</v>
      </c>
      <c r="AT110" s="211" t="s">
        <v>71</v>
      </c>
      <c r="AU110" s="211" t="s">
        <v>72</v>
      </c>
      <c r="AY110" s="210" t="s">
        <v>183</v>
      </c>
      <c r="BK110" s="212">
        <f>BK111+BK152+BK159+BK258+BK317+BK333</f>
        <v>0</v>
      </c>
    </row>
    <row r="111" s="12" customFormat="1" ht="22.8" customHeight="1">
      <c r="A111" s="12"/>
      <c r="B111" s="199"/>
      <c r="C111" s="200"/>
      <c r="D111" s="201" t="s">
        <v>71</v>
      </c>
      <c r="E111" s="213" t="s">
        <v>89</v>
      </c>
      <c r="F111" s="213" t="s">
        <v>184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SUM(P112:P151)</f>
        <v>0</v>
      </c>
      <c r="Q111" s="207"/>
      <c r="R111" s="208">
        <f>SUM(R112:R151)</f>
        <v>6.2953986199999994</v>
      </c>
      <c r="S111" s="207"/>
      <c r="T111" s="209">
        <f>SUM(T112:T151)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71</v>
      </c>
      <c r="AU111" s="211" t="s">
        <v>79</v>
      </c>
      <c r="AY111" s="210" t="s">
        <v>183</v>
      </c>
      <c r="BK111" s="212">
        <f>SUM(BK112:BK151)</f>
        <v>0</v>
      </c>
    </row>
    <row r="112" s="2" customFormat="1" ht="24.15" customHeight="1">
      <c r="A112" s="39"/>
      <c r="B112" s="40"/>
      <c r="C112" s="215" t="s">
        <v>79</v>
      </c>
      <c r="D112" s="215" t="s">
        <v>185</v>
      </c>
      <c r="E112" s="216" t="s">
        <v>186</v>
      </c>
      <c r="F112" s="217" t="s">
        <v>187</v>
      </c>
      <c r="G112" s="218" t="s">
        <v>188</v>
      </c>
      <c r="H112" s="219">
        <v>0.34999999999999998</v>
      </c>
      <c r="I112" s="220"/>
      <c r="J112" s="221">
        <f>ROUND(I112*H112,2)</f>
        <v>0</v>
      </c>
      <c r="K112" s="217" t="s">
        <v>189</v>
      </c>
      <c r="L112" s="45"/>
      <c r="M112" s="222" t="s">
        <v>19</v>
      </c>
      <c r="N112" s="223" t="s">
        <v>43</v>
      </c>
      <c r="O112" s="85"/>
      <c r="P112" s="224">
        <f>O112*H112</f>
        <v>0</v>
      </c>
      <c r="Q112" s="224">
        <v>1.8775</v>
      </c>
      <c r="R112" s="224">
        <f>Q112*H112</f>
        <v>0.65712499999999996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190</v>
      </c>
      <c r="AT112" s="226" t="s">
        <v>185</v>
      </c>
      <c r="AU112" s="226" t="s">
        <v>81</v>
      </c>
      <c r="AY112" s="18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79</v>
      </c>
      <c r="BK112" s="227">
        <f>ROUND(I112*H112,2)</f>
        <v>0</v>
      </c>
      <c r="BL112" s="18" t="s">
        <v>190</v>
      </c>
      <c r="BM112" s="226" t="s">
        <v>688</v>
      </c>
    </row>
    <row r="113" s="2" customFormat="1">
      <c r="A113" s="39"/>
      <c r="B113" s="40"/>
      <c r="C113" s="41"/>
      <c r="D113" s="228" t="s">
        <v>192</v>
      </c>
      <c r="E113" s="41"/>
      <c r="F113" s="229" t="s">
        <v>193</v>
      </c>
      <c r="G113" s="41"/>
      <c r="H113" s="41"/>
      <c r="I113" s="230"/>
      <c r="J113" s="41"/>
      <c r="K113" s="41"/>
      <c r="L113" s="45"/>
      <c r="M113" s="231"/>
      <c r="N113" s="23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192</v>
      </c>
      <c r="AU113" s="18" t="s">
        <v>81</v>
      </c>
    </row>
    <row r="114" s="13" customFormat="1">
      <c r="A114" s="13"/>
      <c r="B114" s="233"/>
      <c r="C114" s="234"/>
      <c r="D114" s="235" t="s">
        <v>194</v>
      </c>
      <c r="E114" s="236" t="s">
        <v>19</v>
      </c>
      <c r="F114" s="237" t="s">
        <v>689</v>
      </c>
      <c r="G114" s="234"/>
      <c r="H114" s="238">
        <v>0.34999999999999998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194</v>
      </c>
      <c r="AU114" s="244" t="s">
        <v>81</v>
      </c>
      <c r="AV114" s="13" t="s">
        <v>81</v>
      </c>
      <c r="AW114" s="13" t="s">
        <v>33</v>
      </c>
      <c r="AX114" s="13" t="s">
        <v>79</v>
      </c>
      <c r="AY114" s="244" t="s">
        <v>183</v>
      </c>
    </row>
    <row r="115" s="2" customFormat="1" ht="24.15" customHeight="1">
      <c r="A115" s="39"/>
      <c r="B115" s="40"/>
      <c r="C115" s="215" t="s">
        <v>81</v>
      </c>
      <c r="D115" s="215" t="s">
        <v>185</v>
      </c>
      <c r="E115" s="216" t="s">
        <v>196</v>
      </c>
      <c r="F115" s="217" t="s">
        <v>197</v>
      </c>
      <c r="G115" s="218" t="s">
        <v>188</v>
      </c>
      <c r="H115" s="219">
        <v>0.84199999999999997</v>
      </c>
      <c r="I115" s="220"/>
      <c r="J115" s="221">
        <f>ROUND(I115*H115,2)</f>
        <v>0</v>
      </c>
      <c r="K115" s="217" t="s">
        <v>189</v>
      </c>
      <c r="L115" s="45"/>
      <c r="M115" s="222" t="s">
        <v>19</v>
      </c>
      <c r="N115" s="223" t="s">
        <v>43</v>
      </c>
      <c r="O115" s="85"/>
      <c r="P115" s="224">
        <f>O115*H115</f>
        <v>0</v>
      </c>
      <c r="Q115" s="224">
        <v>1.8775</v>
      </c>
      <c r="R115" s="224">
        <f>Q115*H115</f>
        <v>1.5808549999999999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190</v>
      </c>
      <c r="AT115" s="226" t="s">
        <v>185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190</v>
      </c>
      <c r="BM115" s="226" t="s">
        <v>690</v>
      </c>
    </row>
    <row r="116" s="2" customFormat="1">
      <c r="A116" s="39"/>
      <c r="B116" s="40"/>
      <c r="C116" s="41"/>
      <c r="D116" s="228" t="s">
        <v>192</v>
      </c>
      <c r="E116" s="41"/>
      <c r="F116" s="229" t="s">
        <v>199</v>
      </c>
      <c r="G116" s="41"/>
      <c r="H116" s="41"/>
      <c r="I116" s="230"/>
      <c r="J116" s="41"/>
      <c r="K116" s="41"/>
      <c r="L116" s="45"/>
      <c r="M116" s="231"/>
      <c r="N116" s="23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192</v>
      </c>
      <c r="AU116" s="18" t="s">
        <v>81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691</v>
      </c>
      <c r="G117" s="234"/>
      <c r="H117" s="238">
        <v>0.84199999999999997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194</v>
      </c>
      <c r="AU117" s="244" t="s">
        <v>81</v>
      </c>
      <c r="AV117" s="13" t="s">
        <v>81</v>
      </c>
      <c r="AW117" s="13" t="s">
        <v>33</v>
      </c>
      <c r="AX117" s="13" t="s">
        <v>79</v>
      </c>
      <c r="AY117" s="244" t="s">
        <v>183</v>
      </c>
    </row>
    <row r="118" s="2" customFormat="1" ht="21.75" customHeight="1">
      <c r="A118" s="39"/>
      <c r="B118" s="40"/>
      <c r="C118" s="215" t="s">
        <v>89</v>
      </c>
      <c r="D118" s="215" t="s">
        <v>185</v>
      </c>
      <c r="E118" s="216" t="s">
        <v>692</v>
      </c>
      <c r="F118" s="217" t="s">
        <v>693</v>
      </c>
      <c r="G118" s="218" t="s">
        <v>207</v>
      </c>
      <c r="H118" s="219">
        <v>1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0.027109999999999999</v>
      </c>
      <c r="R118" s="224">
        <f>Q118*H118</f>
        <v>0.027109999999999999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694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695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2" customFormat="1" ht="21.75" customHeight="1">
      <c r="A120" s="39"/>
      <c r="B120" s="40"/>
      <c r="C120" s="215" t="s">
        <v>190</v>
      </c>
      <c r="D120" s="215" t="s">
        <v>185</v>
      </c>
      <c r="E120" s="216" t="s">
        <v>696</v>
      </c>
      <c r="F120" s="217" t="s">
        <v>697</v>
      </c>
      <c r="G120" s="218" t="s">
        <v>207</v>
      </c>
      <c r="H120" s="219">
        <v>3</v>
      </c>
      <c r="I120" s="220"/>
      <c r="J120" s="221">
        <f>ROUND(I120*H120,2)</f>
        <v>0</v>
      </c>
      <c r="K120" s="217" t="s">
        <v>189</v>
      </c>
      <c r="L120" s="45"/>
      <c r="M120" s="222" t="s">
        <v>19</v>
      </c>
      <c r="N120" s="223" t="s">
        <v>43</v>
      </c>
      <c r="O120" s="85"/>
      <c r="P120" s="224">
        <f>O120*H120</f>
        <v>0</v>
      </c>
      <c r="Q120" s="224">
        <v>0.022780000000000002</v>
      </c>
      <c r="R120" s="224">
        <f>Q120*H120</f>
        <v>0.068340000000000012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190</v>
      </c>
      <c r="AT120" s="226" t="s">
        <v>185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190</v>
      </c>
      <c r="BM120" s="226" t="s">
        <v>698</v>
      </c>
    </row>
    <row r="121" s="2" customFormat="1">
      <c r="A121" s="39"/>
      <c r="B121" s="40"/>
      <c r="C121" s="41"/>
      <c r="D121" s="228" t="s">
        <v>192</v>
      </c>
      <c r="E121" s="41"/>
      <c r="F121" s="229" t="s">
        <v>699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192</v>
      </c>
      <c r="AU121" s="18" t="s">
        <v>81</v>
      </c>
    </row>
    <row r="122" s="2" customFormat="1" ht="16.5" customHeight="1">
      <c r="A122" s="39"/>
      <c r="B122" s="40"/>
      <c r="C122" s="215" t="s">
        <v>215</v>
      </c>
      <c r="D122" s="215" t="s">
        <v>185</v>
      </c>
      <c r="E122" s="216" t="s">
        <v>210</v>
      </c>
      <c r="F122" s="217" t="s">
        <v>211</v>
      </c>
      <c r="G122" s="218" t="s">
        <v>188</v>
      </c>
      <c r="H122" s="219">
        <v>0.88600000000000001</v>
      </c>
      <c r="I122" s="220"/>
      <c r="J122" s="221">
        <f>ROUND(I122*H122,2)</f>
        <v>0</v>
      </c>
      <c r="K122" s="217" t="s">
        <v>189</v>
      </c>
      <c r="L122" s="45"/>
      <c r="M122" s="222" t="s">
        <v>19</v>
      </c>
      <c r="N122" s="223" t="s">
        <v>43</v>
      </c>
      <c r="O122" s="85"/>
      <c r="P122" s="224">
        <f>O122*H122</f>
        <v>0</v>
      </c>
      <c r="Q122" s="224">
        <v>1.94302</v>
      </c>
      <c r="R122" s="224">
        <f>Q122*H122</f>
        <v>1.72151572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190</v>
      </c>
      <c r="AT122" s="226" t="s">
        <v>185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190</v>
      </c>
      <c r="BM122" s="226" t="s">
        <v>700</v>
      </c>
    </row>
    <row r="123" s="2" customFormat="1">
      <c r="A123" s="39"/>
      <c r="B123" s="40"/>
      <c r="C123" s="41"/>
      <c r="D123" s="228" t="s">
        <v>192</v>
      </c>
      <c r="E123" s="41"/>
      <c r="F123" s="229" t="s">
        <v>213</v>
      </c>
      <c r="G123" s="41"/>
      <c r="H123" s="41"/>
      <c r="I123" s="230"/>
      <c r="J123" s="41"/>
      <c r="K123" s="41"/>
      <c r="L123" s="45"/>
      <c r="M123" s="231"/>
      <c r="N123" s="23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192</v>
      </c>
      <c r="AU123" s="18" t="s">
        <v>81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701</v>
      </c>
      <c r="G124" s="234"/>
      <c r="H124" s="238">
        <v>0.080000000000000002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194</v>
      </c>
      <c r="AU124" s="244" t="s">
        <v>81</v>
      </c>
      <c r="AV124" s="13" t="s">
        <v>81</v>
      </c>
      <c r="AW124" s="13" t="s">
        <v>33</v>
      </c>
      <c r="AX124" s="13" t="s">
        <v>72</v>
      </c>
      <c r="AY124" s="244" t="s">
        <v>183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702</v>
      </c>
      <c r="G125" s="234"/>
      <c r="H125" s="238">
        <v>0.017999999999999999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194</v>
      </c>
      <c r="AU125" s="244" t="s">
        <v>81</v>
      </c>
      <c r="AV125" s="13" t="s">
        <v>81</v>
      </c>
      <c r="AW125" s="13" t="s">
        <v>33</v>
      </c>
      <c r="AX125" s="13" t="s">
        <v>72</v>
      </c>
      <c r="AY125" s="244" t="s">
        <v>183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703</v>
      </c>
      <c r="G126" s="234"/>
      <c r="H126" s="238">
        <v>0.26000000000000001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194</v>
      </c>
      <c r="AU126" s="244" t="s">
        <v>81</v>
      </c>
      <c r="AV126" s="13" t="s">
        <v>81</v>
      </c>
      <c r="AW126" s="13" t="s">
        <v>33</v>
      </c>
      <c r="AX126" s="13" t="s">
        <v>72</v>
      </c>
      <c r="AY126" s="244" t="s">
        <v>183</v>
      </c>
    </row>
    <row r="127" s="13" customFormat="1">
      <c r="A127" s="13"/>
      <c r="B127" s="233"/>
      <c r="C127" s="234"/>
      <c r="D127" s="235" t="s">
        <v>194</v>
      </c>
      <c r="E127" s="236" t="s">
        <v>19</v>
      </c>
      <c r="F127" s="237" t="s">
        <v>704</v>
      </c>
      <c r="G127" s="234"/>
      <c r="H127" s="238">
        <v>0.52800000000000002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194</v>
      </c>
      <c r="AU127" s="244" t="s">
        <v>81</v>
      </c>
      <c r="AV127" s="13" t="s">
        <v>81</v>
      </c>
      <c r="AW127" s="13" t="s">
        <v>33</v>
      </c>
      <c r="AX127" s="13" t="s">
        <v>72</v>
      </c>
      <c r="AY127" s="244" t="s">
        <v>183</v>
      </c>
    </row>
    <row r="128" s="14" customFormat="1">
      <c r="A128" s="14"/>
      <c r="B128" s="245"/>
      <c r="C128" s="246"/>
      <c r="D128" s="235" t="s">
        <v>194</v>
      </c>
      <c r="E128" s="247" t="s">
        <v>19</v>
      </c>
      <c r="F128" s="248" t="s">
        <v>204</v>
      </c>
      <c r="G128" s="246"/>
      <c r="H128" s="249">
        <v>0.88600000000000001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194</v>
      </c>
      <c r="AU128" s="255" t="s">
        <v>81</v>
      </c>
      <c r="AV128" s="14" t="s">
        <v>190</v>
      </c>
      <c r="AW128" s="14" t="s">
        <v>33</v>
      </c>
      <c r="AX128" s="14" t="s">
        <v>79</v>
      </c>
      <c r="AY128" s="255" t="s">
        <v>183</v>
      </c>
    </row>
    <row r="129" s="2" customFormat="1" ht="16.5" customHeight="1">
      <c r="A129" s="39"/>
      <c r="B129" s="40"/>
      <c r="C129" s="215" t="s">
        <v>222</v>
      </c>
      <c r="D129" s="215" t="s">
        <v>185</v>
      </c>
      <c r="E129" s="216" t="s">
        <v>216</v>
      </c>
      <c r="F129" s="217" t="s">
        <v>217</v>
      </c>
      <c r="G129" s="218" t="s">
        <v>218</v>
      </c>
      <c r="H129" s="219">
        <v>0.039</v>
      </c>
      <c r="I129" s="220"/>
      <c r="J129" s="221">
        <f>ROUND(I129*H129,2)</f>
        <v>0</v>
      </c>
      <c r="K129" s="217" t="s">
        <v>189</v>
      </c>
      <c r="L129" s="45"/>
      <c r="M129" s="222" t="s">
        <v>19</v>
      </c>
      <c r="N129" s="223" t="s">
        <v>43</v>
      </c>
      <c r="O129" s="85"/>
      <c r="P129" s="224">
        <f>O129*H129</f>
        <v>0</v>
      </c>
      <c r="Q129" s="224">
        <v>1.0900000000000001</v>
      </c>
      <c r="R129" s="224">
        <f>Q129*H129</f>
        <v>0.042510000000000006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190</v>
      </c>
      <c r="AT129" s="226" t="s">
        <v>185</v>
      </c>
      <c r="AU129" s="226" t="s">
        <v>81</v>
      </c>
      <c r="AY129" s="18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79</v>
      </c>
      <c r="BK129" s="227">
        <f>ROUND(I129*H129,2)</f>
        <v>0</v>
      </c>
      <c r="BL129" s="18" t="s">
        <v>190</v>
      </c>
      <c r="BM129" s="226" t="s">
        <v>705</v>
      </c>
    </row>
    <row r="130" s="2" customFormat="1">
      <c r="A130" s="39"/>
      <c r="B130" s="40"/>
      <c r="C130" s="41"/>
      <c r="D130" s="228" t="s">
        <v>192</v>
      </c>
      <c r="E130" s="41"/>
      <c r="F130" s="229" t="s">
        <v>220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192</v>
      </c>
      <c r="AU130" s="18" t="s">
        <v>81</v>
      </c>
    </row>
    <row r="131" s="13" customFormat="1">
      <c r="A131" s="13"/>
      <c r="B131" s="233"/>
      <c r="C131" s="234"/>
      <c r="D131" s="235" t="s">
        <v>194</v>
      </c>
      <c r="E131" s="236" t="s">
        <v>19</v>
      </c>
      <c r="F131" s="237" t="s">
        <v>706</v>
      </c>
      <c r="G131" s="234"/>
      <c r="H131" s="238">
        <v>0.039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194</v>
      </c>
      <c r="AU131" s="244" t="s">
        <v>81</v>
      </c>
      <c r="AV131" s="13" t="s">
        <v>81</v>
      </c>
      <c r="AW131" s="13" t="s">
        <v>33</v>
      </c>
      <c r="AX131" s="13" t="s">
        <v>79</v>
      </c>
      <c r="AY131" s="244" t="s">
        <v>183</v>
      </c>
    </row>
    <row r="132" s="2" customFormat="1" ht="16.5" customHeight="1">
      <c r="A132" s="39"/>
      <c r="B132" s="40"/>
      <c r="C132" s="215" t="s">
        <v>228</v>
      </c>
      <c r="D132" s="215" t="s">
        <v>185</v>
      </c>
      <c r="E132" s="216" t="s">
        <v>223</v>
      </c>
      <c r="F132" s="217" t="s">
        <v>224</v>
      </c>
      <c r="G132" s="218" t="s">
        <v>218</v>
      </c>
      <c r="H132" s="219">
        <v>0.16200000000000001</v>
      </c>
      <c r="I132" s="220"/>
      <c r="J132" s="221">
        <f>ROUND(I132*H132,2)</f>
        <v>0</v>
      </c>
      <c r="K132" s="217" t="s">
        <v>189</v>
      </c>
      <c r="L132" s="45"/>
      <c r="M132" s="222" t="s">
        <v>19</v>
      </c>
      <c r="N132" s="223" t="s">
        <v>43</v>
      </c>
      <c r="O132" s="85"/>
      <c r="P132" s="224">
        <f>O132*H132</f>
        <v>0</v>
      </c>
      <c r="Q132" s="224">
        <v>1.0900000000000001</v>
      </c>
      <c r="R132" s="224">
        <f>Q132*H132</f>
        <v>0.17658000000000002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190</v>
      </c>
      <c r="AT132" s="226" t="s">
        <v>185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190</v>
      </c>
      <c r="BM132" s="226" t="s">
        <v>707</v>
      </c>
    </row>
    <row r="133" s="2" customFormat="1">
      <c r="A133" s="39"/>
      <c r="B133" s="40"/>
      <c r="C133" s="41"/>
      <c r="D133" s="228" t="s">
        <v>192</v>
      </c>
      <c r="E133" s="41"/>
      <c r="F133" s="229" t="s">
        <v>226</v>
      </c>
      <c r="G133" s="41"/>
      <c r="H133" s="41"/>
      <c r="I133" s="230"/>
      <c r="J133" s="41"/>
      <c r="K133" s="41"/>
      <c r="L133" s="45"/>
      <c r="M133" s="231"/>
      <c r="N133" s="23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192</v>
      </c>
      <c r="AU133" s="18" t="s">
        <v>81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708</v>
      </c>
      <c r="G134" s="234"/>
      <c r="H134" s="238">
        <v>0.16200000000000001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194</v>
      </c>
      <c r="AU134" s="244" t="s">
        <v>81</v>
      </c>
      <c r="AV134" s="13" t="s">
        <v>81</v>
      </c>
      <c r="AW134" s="13" t="s">
        <v>33</v>
      </c>
      <c r="AX134" s="13" t="s">
        <v>79</v>
      </c>
      <c r="AY134" s="244" t="s">
        <v>183</v>
      </c>
    </row>
    <row r="135" s="2" customFormat="1" ht="16.5" customHeight="1">
      <c r="A135" s="39"/>
      <c r="B135" s="40"/>
      <c r="C135" s="215" t="s">
        <v>234</v>
      </c>
      <c r="D135" s="215" t="s">
        <v>185</v>
      </c>
      <c r="E135" s="216" t="s">
        <v>229</v>
      </c>
      <c r="F135" s="217" t="s">
        <v>230</v>
      </c>
      <c r="G135" s="218" t="s">
        <v>218</v>
      </c>
      <c r="H135" s="219">
        <v>0.46300000000000002</v>
      </c>
      <c r="I135" s="220"/>
      <c r="J135" s="221">
        <f>ROUND(I135*H135,2)</f>
        <v>0</v>
      </c>
      <c r="K135" s="217" t="s">
        <v>189</v>
      </c>
      <c r="L135" s="45"/>
      <c r="M135" s="222" t="s">
        <v>19</v>
      </c>
      <c r="N135" s="223" t="s">
        <v>43</v>
      </c>
      <c r="O135" s="85"/>
      <c r="P135" s="224">
        <f>O135*H135</f>
        <v>0</v>
      </c>
      <c r="Q135" s="224">
        <v>1.0900000000000001</v>
      </c>
      <c r="R135" s="224">
        <f>Q135*H135</f>
        <v>0.50467000000000006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190</v>
      </c>
      <c r="AT135" s="226" t="s">
        <v>185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190</v>
      </c>
      <c r="BM135" s="226" t="s">
        <v>709</v>
      </c>
    </row>
    <row r="136" s="2" customFormat="1">
      <c r="A136" s="39"/>
      <c r="B136" s="40"/>
      <c r="C136" s="41"/>
      <c r="D136" s="228" t="s">
        <v>192</v>
      </c>
      <c r="E136" s="41"/>
      <c r="F136" s="229" t="s">
        <v>232</v>
      </c>
      <c r="G136" s="41"/>
      <c r="H136" s="41"/>
      <c r="I136" s="230"/>
      <c r="J136" s="41"/>
      <c r="K136" s="41"/>
      <c r="L136" s="45"/>
      <c r="M136" s="231"/>
      <c r="N136" s="23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192</v>
      </c>
      <c r="AU136" s="18" t="s">
        <v>81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710</v>
      </c>
      <c r="G137" s="234"/>
      <c r="H137" s="238">
        <v>0.46300000000000002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81</v>
      </c>
      <c r="AV137" s="13" t="s">
        <v>81</v>
      </c>
      <c r="AW137" s="13" t="s">
        <v>33</v>
      </c>
      <c r="AX137" s="13" t="s">
        <v>79</v>
      </c>
      <c r="AY137" s="244" t="s">
        <v>183</v>
      </c>
    </row>
    <row r="138" s="2" customFormat="1" ht="24.15" customHeight="1">
      <c r="A138" s="39"/>
      <c r="B138" s="40"/>
      <c r="C138" s="215" t="s">
        <v>241</v>
      </c>
      <c r="D138" s="215" t="s">
        <v>185</v>
      </c>
      <c r="E138" s="216" t="s">
        <v>711</v>
      </c>
      <c r="F138" s="217" t="s">
        <v>712</v>
      </c>
      <c r="G138" s="218" t="s">
        <v>237</v>
      </c>
      <c r="H138" s="219">
        <v>6.8700000000000001</v>
      </c>
      <c r="I138" s="220"/>
      <c r="J138" s="221">
        <f>ROUND(I138*H138,2)</f>
        <v>0</v>
      </c>
      <c r="K138" s="217" t="s">
        <v>189</v>
      </c>
      <c r="L138" s="45"/>
      <c r="M138" s="222" t="s">
        <v>19</v>
      </c>
      <c r="N138" s="223" t="s">
        <v>43</v>
      </c>
      <c r="O138" s="85"/>
      <c r="P138" s="224">
        <f>O138*H138</f>
        <v>0</v>
      </c>
      <c r="Q138" s="224">
        <v>0.090069999999999997</v>
      </c>
      <c r="R138" s="224">
        <f>Q138*H138</f>
        <v>0.61878089999999997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190</v>
      </c>
      <c r="AT138" s="226" t="s">
        <v>185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190</v>
      </c>
      <c r="BM138" s="226" t="s">
        <v>713</v>
      </c>
    </row>
    <row r="139" s="2" customFormat="1">
      <c r="A139" s="39"/>
      <c r="B139" s="40"/>
      <c r="C139" s="41"/>
      <c r="D139" s="228" t="s">
        <v>192</v>
      </c>
      <c r="E139" s="41"/>
      <c r="F139" s="229" t="s">
        <v>714</v>
      </c>
      <c r="G139" s="41"/>
      <c r="H139" s="41"/>
      <c r="I139" s="230"/>
      <c r="J139" s="41"/>
      <c r="K139" s="41"/>
      <c r="L139" s="45"/>
      <c r="M139" s="231"/>
      <c r="N139" s="23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192</v>
      </c>
      <c r="AU139" s="18" t="s">
        <v>81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715</v>
      </c>
      <c r="G140" s="234"/>
      <c r="H140" s="238">
        <v>6.8700000000000001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194</v>
      </c>
      <c r="AU140" s="244" t="s">
        <v>81</v>
      </c>
      <c r="AV140" s="13" t="s">
        <v>81</v>
      </c>
      <c r="AW140" s="13" t="s">
        <v>33</v>
      </c>
      <c r="AX140" s="13" t="s">
        <v>79</v>
      </c>
      <c r="AY140" s="244" t="s">
        <v>183</v>
      </c>
    </row>
    <row r="141" s="2" customFormat="1" ht="16.5" customHeight="1">
      <c r="A141" s="39"/>
      <c r="B141" s="40"/>
      <c r="C141" s="215" t="s">
        <v>248</v>
      </c>
      <c r="D141" s="215" t="s">
        <v>185</v>
      </c>
      <c r="E141" s="216" t="s">
        <v>716</v>
      </c>
      <c r="F141" s="217" t="s">
        <v>717</v>
      </c>
      <c r="G141" s="218" t="s">
        <v>419</v>
      </c>
      <c r="H141" s="219">
        <v>21.600000000000001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0.00012999999999999999</v>
      </c>
      <c r="R141" s="224">
        <f>Q141*H141</f>
        <v>0.0028079999999999997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190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718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719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720</v>
      </c>
      <c r="G143" s="234"/>
      <c r="H143" s="238">
        <v>21.600000000000001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79</v>
      </c>
      <c r="AY143" s="244" t="s">
        <v>183</v>
      </c>
    </row>
    <row r="144" s="2" customFormat="1" ht="21.75" customHeight="1">
      <c r="A144" s="39"/>
      <c r="B144" s="40"/>
      <c r="C144" s="215" t="s">
        <v>255</v>
      </c>
      <c r="D144" s="215" t="s">
        <v>185</v>
      </c>
      <c r="E144" s="216" t="s">
        <v>242</v>
      </c>
      <c r="F144" s="217" t="s">
        <v>243</v>
      </c>
      <c r="G144" s="218" t="s">
        <v>237</v>
      </c>
      <c r="H144" s="219">
        <v>1.6000000000000001</v>
      </c>
      <c r="I144" s="220"/>
      <c r="J144" s="221">
        <f>ROUND(I144*H144,2)</f>
        <v>0</v>
      </c>
      <c r="K144" s="217" t="s">
        <v>189</v>
      </c>
      <c r="L144" s="45"/>
      <c r="M144" s="222" t="s">
        <v>19</v>
      </c>
      <c r="N144" s="223" t="s">
        <v>43</v>
      </c>
      <c r="O144" s="85"/>
      <c r="P144" s="224">
        <f>O144*H144</f>
        <v>0</v>
      </c>
      <c r="Q144" s="224">
        <v>0.17818000000000001</v>
      </c>
      <c r="R144" s="224">
        <f>Q144*H144</f>
        <v>0.28508800000000001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190</v>
      </c>
      <c r="AT144" s="226" t="s">
        <v>185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190</v>
      </c>
      <c r="BM144" s="226" t="s">
        <v>721</v>
      </c>
    </row>
    <row r="145" s="2" customFormat="1">
      <c r="A145" s="39"/>
      <c r="B145" s="40"/>
      <c r="C145" s="41"/>
      <c r="D145" s="228" t="s">
        <v>192</v>
      </c>
      <c r="E145" s="41"/>
      <c r="F145" s="229" t="s">
        <v>245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192</v>
      </c>
      <c r="AU145" s="18" t="s">
        <v>81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722</v>
      </c>
      <c r="G146" s="234"/>
      <c r="H146" s="238">
        <v>0.56000000000000005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194</v>
      </c>
      <c r="AU146" s="244" t="s">
        <v>81</v>
      </c>
      <c r="AV146" s="13" t="s">
        <v>81</v>
      </c>
      <c r="AW146" s="13" t="s">
        <v>33</v>
      </c>
      <c r="AX146" s="13" t="s">
        <v>72</v>
      </c>
      <c r="AY146" s="244" t="s">
        <v>183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723</v>
      </c>
      <c r="G147" s="234"/>
      <c r="H147" s="238">
        <v>1.04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194</v>
      </c>
      <c r="AU147" s="244" t="s">
        <v>81</v>
      </c>
      <c r="AV147" s="13" t="s">
        <v>81</v>
      </c>
      <c r="AW147" s="13" t="s">
        <v>33</v>
      </c>
      <c r="AX147" s="13" t="s">
        <v>72</v>
      </c>
      <c r="AY147" s="244" t="s">
        <v>183</v>
      </c>
    </row>
    <row r="148" s="14" customFormat="1">
      <c r="A148" s="14"/>
      <c r="B148" s="245"/>
      <c r="C148" s="246"/>
      <c r="D148" s="235" t="s">
        <v>194</v>
      </c>
      <c r="E148" s="247" t="s">
        <v>19</v>
      </c>
      <c r="F148" s="248" t="s">
        <v>204</v>
      </c>
      <c r="G148" s="246"/>
      <c r="H148" s="249">
        <v>1.6000000000000001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194</v>
      </c>
      <c r="AU148" s="255" t="s">
        <v>81</v>
      </c>
      <c r="AV148" s="14" t="s">
        <v>190</v>
      </c>
      <c r="AW148" s="14" t="s">
        <v>33</v>
      </c>
      <c r="AX148" s="14" t="s">
        <v>79</v>
      </c>
      <c r="AY148" s="255" t="s">
        <v>183</v>
      </c>
    </row>
    <row r="149" s="2" customFormat="1" ht="21.75" customHeight="1">
      <c r="A149" s="39"/>
      <c r="B149" s="40"/>
      <c r="C149" s="215" t="s">
        <v>261</v>
      </c>
      <c r="D149" s="215" t="s">
        <v>185</v>
      </c>
      <c r="E149" s="216" t="s">
        <v>249</v>
      </c>
      <c r="F149" s="217" t="s">
        <v>250</v>
      </c>
      <c r="G149" s="218" t="s">
        <v>237</v>
      </c>
      <c r="H149" s="219">
        <v>3.52</v>
      </c>
      <c r="I149" s="220"/>
      <c r="J149" s="221">
        <f>ROUND(I149*H149,2)</f>
        <v>0</v>
      </c>
      <c r="K149" s="217" t="s">
        <v>189</v>
      </c>
      <c r="L149" s="45"/>
      <c r="M149" s="222" t="s">
        <v>19</v>
      </c>
      <c r="N149" s="223" t="s">
        <v>43</v>
      </c>
      <c r="O149" s="85"/>
      <c r="P149" s="224">
        <f>O149*H149</f>
        <v>0</v>
      </c>
      <c r="Q149" s="224">
        <v>0.17330000000000001</v>
      </c>
      <c r="R149" s="224">
        <f>Q149*H149</f>
        <v>0.610016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190</v>
      </c>
      <c r="AT149" s="226" t="s">
        <v>185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190</v>
      </c>
      <c r="BM149" s="226" t="s">
        <v>724</v>
      </c>
    </row>
    <row r="150" s="2" customFormat="1">
      <c r="A150" s="39"/>
      <c r="B150" s="40"/>
      <c r="C150" s="41"/>
      <c r="D150" s="228" t="s">
        <v>192</v>
      </c>
      <c r="E150" s="41"/>
      <c r="F150" s="229" t="s">
        <v>252</v>
      </c>
      <c r="G150" s="41"/>
      <c r="H150" s="41"/>
      <c r="I150" s="230"/>
      <c r="J150" s="41"/>
      <c r="K150" s="41"/>
      <c r="L150" s="45"/>
      <c r="M150" s="231"/>
      <c r="N150" s="23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192</v>
      </c>
      <c r="AU150" s="18" t="s">
        <v>81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725</v>
      </c>
      <c r="G151" s="234"/>
      <c r="H151" s="238">
        <v>3.52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194</v>
      </c>
      <c r="AU151" s="244" t="s">
        <v>81</v>
      </c>
      <c r="AV151" s="13" t="s">
        <v>81</v>
      </c>
      <c r="AW151" s="13" t="s">
        <v>33</v>
      </c>
      <c r="AX151" s="13" t="s">
        <v>79</v>
      </c>
      <c r="AY151" s="244" t="s">
        <v>183</v>
      </c>
    </row>
    <row r="152" s="12" customFormat="1" ht="22.8" customHeight="1">
      <c r="A152" s="12"/>
      <c r="B152" s="199"/>
      <c r="C152" s="200"/>
      <c r="D152" s="201" t="s">
        <v>71</v>
      </c>
      <c r="E152" s="213" t="s">
        <v>190</v>
      </c>
      <c r="F152" s="213" t="s">
        <v>254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SUM(P153:P158)</f>
        <v>0</v>
      </c>
      <c r="Q152" s="207"/>
      <c r="R152" s="208">
        <f>SUM(R153:R158)</f>
        <v>1.7722799999999999</v>
      </c>
      <c r="S152" s="207"/>
      <c r="T152" s="209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79</v>
      </c>
      <c r="AT152" s="211" t="s">
        <v>71</v>
      </c>
      <c r="AU152" s="211" t="s">
        <v>79</v>
      </c>
      <c r="AY152" s="210" t="s">
        <v>183</v>
      </c>
      <c r="BK152" s="212">
        <f>SUM(BK153:BK158)</f>
        <v>0</v>
      </c>
    </row>
    <row r="153" s="2" customFormat="1" ht="24.15" customHeight="1">
      <c r="A153" s="39"/>
      <c r="B153" s="40"/>
      <c r="C153" s="215" t="s">
        <v>269</v>
      </c>
      <c r="D153" s="215" t="s">
        <v>185</v>
      </c>
      <c r="E153" s="216" t="s">
        <v>256</v>
      </c>
      <c r="F153" s="217" t="s">
        <v>257</v>
      </c>
      <c r="G153" s="218" t="s">
        <v>207</v>
      </c>
      <c r="H153" s="219">
        <v>26</v>
      </c>
      <c r="I153" s="220"/>
      <c r="J153" s="221">
        <f>ROUND(I153*H153,2)</f>
        <v>0</v>
      </c>
      <c r="K153" s="217" t="s">
        <v>189</v>
      </c>
      <c r="L153" s="45"/>
      <c r="M153" s="222" t="s">
        <v>19</v>
      </c>
      <c r="N153" s="223" t="s">
        <v>43</v>
      </c>
      <c r="O153" s="85"/>
      <c r="P153" s="224">
        <f>O153*H153</f>
        <v>0</v>
      </c>
      <c r="Q153" s="224">
        <v>0.022780000000000002</v>
      </c>
      <c r="R153" s="224">
        <f>Q153*H153</f>
        <v>0.59228000000000003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190</v>
      </c>
      <c r="AT153" s="226" t="s">
        <v>185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190</v>
      </c>
      <c r="BM153" s="226" t="s">
        <v>726</v>
      </c>
    </row>
    <row r="154" s="2" customFormat="1">
      <c r="A154" s="39"/>
      <c r="B154" s="40"/>
      <c r="C154" s="41"/>
      <c r="D154" s="228" t="s">
        <v>192</v>
      </c>
      <c r="E154" s="41"/>
      <c r="F154" s="229" t="s">
        <v>259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81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727</v>
      </c>
      <c r="G155" s="234"/>
      <c r="H155" s="238">
        <v>26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194</v>
      </c>
      <c r="AU155" s="244" t="s">
        <v>81</v>
      </c>
      <c r="AV155" s="13" t="s">
        <v>81</v>
      </c>
      <c r="AW155" s="13" t="s">
        <v>33</v>
      </c>
      <c r="AX155" s="13" t="s">
        <v>79</v>
      </c>
      <c r="AY155" s="244" t="s">
        <v>183</v>
      </c>
    </row>
    <row r="156" s="2" customFormat="1" ht="24.15" customHeight="1">
      <c r="A156" s="39"/>
      <c r="B156" s="40"/>
      <c r="C156" s="215" t="s">
        <v>275</v>
      </c>
      <c r="D156" s="215" t="s">
        <v>185</v>
      </c>
      <c r="E156" s="216" t="s">
        <v>262</v>
      </c>
      <c r="F156" s="217" t="s">
        <v>263</v>
      </c>
      <c r="G156" s="218" t="s">
        <v>207</v>
      </c>
      <c r="H156" s="219">
        <v>20</v>
      </c>
      <c r="I156" s="220"/>
      <c r="J156" s="221">
        <f>ROUND(I156*H156,2)</f>
        <v>0</v>
      </c>
      <c r="K156" s="217" t="s">
        <v>189</v>
      </c>
      <c r="L156" s="45"/>
      <c r="M156" s="222" t="s">
        <v>19</v>
      </c>
      <c r="N156" s="223" t="s">
        <v>43</v>
      </c>
      <c r="O156" s="85"/>
      <c r="P156" s="224">
        <f>O156*H156</f>
        <v>0</v>
      </c>
      <c r="Q156" s="224">
        <v>0.058999999999999997</v>
      </c>
      <c r="R156" s="224">
        <f>Q156*H156</f>
        <v>1.1799999999999999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190</v>
      </c>
      <c r="AT156" s="226" t="s">
        <v>185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190</v>
      </c>
      <c r="BM156" s="226" t="s">
        <v>728</v>
      </c>
    </row>
    <row r="157" s="2" customFormat="1">
      <c r="A157" s="39"/>
      <c r="B157" s="40"/>
      <c r="C157" s="41"/>
      <c r="D157" s="228" t="s">
        <v>192</v>
      </c>
      <c r="E157" s="41"/>
      <c r="F157" s="229" t="s">
        <v>265</v>
      </c>
      <c r="G157" s="41"/>
      <c r="H157" s="41"/>
      <c r="I157" s="230"/>
      <c r="J157" s="41"/>
      <c r="K157" s="41"/>
      <c r="L157" s="45"/>
      <c r="M157" s="231"/>
      <c r="N157" s="23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192</v>
      </c>
      <c r="AU157" s="18" t="s">
        <v>81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729</v>
      </c>
      <c r="G158" s="234"/>
      <c r="H158" s="238">
        <v>20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79</v>
      </c>
      <c r="AY158" s="244" t="s">
        <v>183</v>
      </c>
    </row>
    <row r="159" s="12" customFormat="1" ht="22.8" customHeight="1">
      <c r="A159" s="12"/>
      <c r="B159" s="199"/>
      <c r="C159" s="200"/>
      <c r="D159" s="201" t="s">
        <v>71</v>
      </c>
      <c r="E159" s="213" t="s">
        <v>222</v>
      </c>
      <c r="F159" s="213" t="s">
        <v>268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SUM(P160:P257)</f>
        <v>0</v>
      </c>
      <c r="Q159" s="207"/>
      <c r="R159" s="208">
        <f>SUM(R160:R257)</f>
        <v>22.655848589999998</v>
      </c>
      <c r="S159" s="207"/>
      <c r="T159" s="209">
        <f>SUM(T160:T257)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79</v>
      </c>
      <c r="AT159" s="211" t="s">
        <v>71</v>
      </c>
      <c r="AU159" s="211" t="s">
        <v>79</v>
      </c>
      <c r="AY159" s="210" t="s">
        <v>183</v>
      </c>
      <c r="BK159" s="212">
        <f>SUM(BK160:BK257)</f>
        <v>0</v>
      </c>
    </row>
    <row r="160" s="2" customFormat="1" ht="21.75" customHeight="1">
      <c r="A160" s="39"/>
      <c r="B160" s="40"/>
      <c r="C160" s="215" t="s">
        <v>8</v>
      </c>
      <c r="D160" s="215" t="s">
        <v>185</v>
      </c>
      <c r="E160" s="216" t="s">
        <v>270</v>
      </c>
      <c r="F160" s="217" t="s">
        <v>271</v>
      </c>
      <c r="G160" s="218" t="s">
        <v>237</v>
      </c>
      <c r="H160" s="219">
        <v>98.640000000000001</v>
      </c>
      <c r="I160" s="220"/>
      <c r="J160" s="221">
        <f>ROUND(I160*H160,2)</f>
        <v>0</v>
      </c>
      <c r="K160" s="217" t="s">
        <v>189</v>
      </c>
      <c r="L160" s="45"/>
      <c r="M160" s="222" t="s">
        <v>19</v>
      </c>
      <c r="N160" s="223" t="s">
        <v>43</v>
      </c>
      <c r="O160" s="85"/>
      <c r="P160" s="224">
        <f>O160*H160</f>
        <v>0</v>
      </c>
      <c r="Q160" s="224">
        <v>0.0040000000000000001</v>
      </c>
      <c r="R160" s="224">
        <f>Q160*H160</f>
        <v>0.39456000000000002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190</v>
      </c>
      <c r="AT160" s="226" t="s">
        <v>185</v>
      </c>
      <c r="AU160" s="226" t="s">
        <v>81</v>
      </c>
      <c r="AY160" s="18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79</v>
      </c>
      <c r="BK160" s="227">
        <f>ROUND(I160*H160,2)</f>
        <v>0</v>
      </c>
      <c r="BL160" s="18" t="s">
        <v>190</v>
      </c>
      <c r="BM160" s="226" t="s">
        <v>730</v>
      </c>
    </row>
    <row r="161" s="2" customFormat="1">
      <c r="A161" s="39"/>
      <c r="B161" s="40"/>
      <c r="C161" s="41"/>
      <c r="D161" s="228" t="s">
        <v>192</v>
      </c>
      <c r="E161" s="41"/>
      <c r="F161" s="229" t="s">
        <v>273</v>
      </c>
      <c r="G161" s="41"/>
      <c r="H161" s="41"/>
      <c r="I161" s="230"/>
      <c r="J161" s="41"/>
      <c r="K161" s="41"/>
      <c r="L161" s="45"/>
      <c r="M161" s="231"/>
      <c r="N161" s="23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192</v>
      </c>
      <c r="AU161" s="18" t="s">
        <v>81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731</v>
      </c>
      <c r="G162" s="234"/>
      <c r="H162" s="238">
        <v>98.640000000000001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194</v>
      </c>
      <c r="AU162" s="244" t="s">
        <v>81</v>
      </c>
      <c r="AV162" s="13" t="s">
        <v>81</v>
      </c>
      <c r="AW162" s="13" t="s">
        <v>33</v>
      </c>
      <c r="AX162" s="13" t="s">
        <v>79</v>
      </c>
      <c r="AY162" s="244" t="s">
        <v>183</v>
      </c>
    </row>
    <row r="163" s="2" customFormat="1" ht="24.15" customHeight="1">
      <c r="A163" s="39"/>
      <c r="B163" s="40"/>
      <c r="C163" s="215" t="s">
        <v>284</v>
      </c>
      <c r="D163" s="215" t="s">
        <v>185</v>
      </c>
      <c r="E163" s="216" t="s">
        <v>732</v>
      </c>
      <c r="F163" s="217" t="s">
        <v>733</v>
      </c>
      <c r="G163" s="218" t="s">
        <v>237</v>
      </c>
      <c r="H163" s="219">
        <v>123.54000000000001</v>
      </c>
      <c r="I163" s="220"/>
      <c r="J163" s="221">
        <f>ROUND(I163*H163,2)</f>
        <v>0</v>
      </c>
      <c r="K163" s="217" t="s">
        <v>189</v>
      </c>
      <c r="L163" s="45"/>
      <c r="M163" s="222" t="s">
        <v>19</v>
      </c>
      <c r="N163" s="223" t="s">
        <v>43</v>
      </c>
      <c r="O163" s="85"/>
      <c r="P163" s="224">
        <f>O163*H163</f>
        <v>0</v>
      </c>
      <c r="Q163" s="224">
        <v>0.028199999999999999</v>
      </c>
      <c r="R163" s="224">
        <f>Q163*H163</f>
        <v>3.4838279999999999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190</v>
      </c>
      <c r="AT163" s="226" t="s">
        <v>185</v>
      </c>
      <c r="AU163" s="226" t="s">
        <v>81</v>
      </c>
      <c r="AY163" s="18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79</v>
      </c>
      <c r="BK163" s="227">
        <f>ROUND(I163*H163,2)</f>
        <v>0</v>
      </c>
      <c r="BL163" s="18" t="s">
        <v>190</v>
      </c>
      <c r="BM163" s="226" t="s">
        <v>734</v>
      </c>
    </row>
    <row r="164" s="2" customFormat="1">
      <c r="A164" s="39"/>
      <c r="B164" s="40"/>
      <c r="C164" s="41"/>
      <c r="D164" s="228" t="s">
        <v>192</v>
      </c>
      <c r="E164" s="41"/>
      <c r="F164" s="229" t="s">
        <v>735</v>
      </c>
      <c r="G164" s="41"/>
      <c r="H164" s="41"/>
      <c r="I164" s="230"/>
      <c r="J164" s="41"/>
      <c r="K164" s="41"/>
      <c r="L164" s="45"/>
      <c r="M164" s="231"/>
      <c r="N164" s="23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192</v>
      </c>
      <c r="AU164" s="18" t="s">
        <v>81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736</v>
      </c>
      <c r="G165" s="234"/>
      <c r="H165" s="238">
        <v>123.54000000000001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194</v>
      </c>
      <c r="AU165" s="244" t="s">
        <v>81</v>
      </c>
      <c r="AV165" s="13" t="s">
        <v>81</v>
      </c>
      <c r="AW165" s="13" t="s">
        <v>33</v>
      </c>
      <c r="AX165" s="13" t="s">
        <v>79</v>
      </c>
      <c r="AY165" s="244" t="s">
        <v>183</v>
      </c>
    </row>
    <row r="166" s="2" customFormat="1" ht="24.15" customHeight="1">
      <c r="A166" s="39"/>
      <c r="B166" s="40"/>
      <c r="C166" s="215" t="s">
        <v>290</v>
      </c>
      <c r="D166" s="215" t="s">
        <v>185</v>
      </c>
      <c r="E166" s="216" t="s">
        <v>280</v>
      </c>
      <c r="F166" s="217" t="s">
        <v>281</v>
      </c>
      <c r="G166" s="218" t="s">
        <v>237</v>
      </c>
      <c r="H166" s="219">
        <v>123.54000000000001</v>
      </c>
      <c r="I166" s="220"/>
      <c r="J166" s="221">
        <f>ROUND(I166*H166,2)</f>
        <v>0</v>
      </c>
      <c r="K166" s="217" t="s">
        <v>189</v>
      </c>
      <c r="L166" s="45"/>
      <c r="M166" s="222" t="s">
        <v>19</v>
      </c>
      <c r="N166" s="223" t="s">
        <v>43</v>
      </c>
      <c r="O166" s="85"/>
      <c r="P166" s="224">
        <f>O166*H166</f>
        <v>0</v>
      </c>
      <c r="Q166" s="224">
        <v>0.0104</v>
      </c>
      <c r="R166" s="224">
        <f>Q166*H166</f>
        <v>1.284816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190</v>
      </c>
      <c r="AT166" s="226" t="s">
        <v>185</v>
      </c>
      <c r="AU166" s="226" t="s">
        <v>81</v>
      </c>
      <c r="AY166" s="18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79</v>
      </c>
      <c r="BK166" s="227">
        <f>ROUND(I166*H166,2)</f>
        <v>0</v>
      </c>
      <c r="BL166" s="18" t="s">
        <v>190</v>
      </c>
      <c r="BM166" s="226" t="s">
        <v>737</v>
      </c>
    </row>
    <row r="167" s="2" customFormat="1">
      <c r="A167" s="39"/>
      <c r="B167" s="40"/>
      <c r="C167" s="41"/>
      <c r="D167" s="228" t="s">
        <v>192</v>
      </c>
      <c r="E167" s="41"/>
      <c r="F167" s="229" t="s">
        <v>283</v>
      </c>
      <c r="G167" s="41"/>
      <c r="H167" s="41"/>
      <c r="I167" s="230"/>
      <c r="J167" s="41"/>
      <c r="K167" s="41"/>
      <c r="L167" s="45"/>
      <c r="M167" s="231"/>
      <c r="N167" s="23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192</v>
      </c>
      <c r="AU167" s="18" t="s">
        <v>81</v>
      </c>
    </row>
    <row r="168" s="2" customFormat="1" ht="24.15" customHeight="1">
      <c r="A168" s="39"/>
      <c r="B168" s="40"/>
      <c r="C168" s="215" t="s">
        <v>295</v>
      </c>
      <c r="D168" s="215" t="s">
        <v>185</v>
      </c>
      <c r="E168" s="216" t="s">
        <v>285</v>
      </c>
      <c r="F168" s="217" t="s">
        <v>286</v>
      </c>
      <c r="G168" s="218" t="s">
        <v>237</v>
      </c>
      <c r="H168" s="219">
        <v>17.576000000000001</v>
      </c>
      <c r="I168" s="220"/>
      <c r="J168" s="221">
        <f>ROUND(I168*H168,2)</f>
        <v>0</v>
      </c>
      <c r="K168" s="217" t="s">
        <v>189</v>
      </c>
      <c r="L168" s="45"/>
      <c r="M168" s="222" t="s">
        <v>19</v>
      </c>
      <c r="N168" s="223" t="s">
        <v>43</v>
      </c>
      <c r="O168" s="85"/>
      <c r="P168" s="224">
        <f>O168*H168</f>
        <v>0</v>
      </c>
      <c r="Q168" s="224">
        <v>0.0049399999999999999</v>
      </c>
      <c r="R168" s="224">
        <f>Q168*H168</f>
        <v>0.086825440000000004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190</v>
      </c>
      <c r="AT168" s="226" t="s">
        <v>185</v>
      </c>
      <c r="AU168" s="226" t="s">
        <v>81</v>
      </c>
      <c r="AY168" s="18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79</v>
      </c>
      <c r="BK168" s="227">
        <f>ROUND(I168*H168,2)</f>
        <v>0</v>
      </c>
      <c r="BL168" s="18" t="s">
        <v>190</v>
      </c>
      <c r="BM168" s="226" t="s">
        <v>738</v>
      </c>
    </row>
    <row r="169" s="2" customFormat="1">
      <c r="A169" s="39"/>
      <c r="B169" s="40"/>
      <c r="C169" s="41"/>
      <c r="D169" s="228" t="s">
        <v>192</v>
      </c>
      <c r="E169" s="41"/>
      <c r="F169" s="229" t="s">
        <v>288</v>
      </c>
      <c r="G169" s="41"/>
      <c r="H169" s="41"/>
      <c r="I169" s="230"/>
      <c r="J169" s="41"/>
      <c r="K169" s="41"/>
      <c r="L169" s="45"/>
      <c r="M169" s="231"/>
      <c r="N169" s="23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192</v>
      </c>
      <c r="AU169" s="18" t="s">
        <v>81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739</v>
      </c>
      <c r="G170" s="234"/>
      <c r="H170" s="238">
        <v>17.576000000000001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194</v>
      </c>
      <c r="AU170" s="244" t="s">
        <v>81</v>
      </c>
      <c r="AV170" s="13" t="s">
        <v>81</v>
      </c>
      <c r="AW170" s="13" t="s">
        <v>33</v>
      </c>
      <c r="AX170" s="13" t="s">
        <v>79</v>
      </c>
      <c r="AY170" s="244" t="s">
        <v>183</v>
      </c>
    </row>
    <row r="171" s="2" customFormat="1" ht="16.5" customHeight="1">
      <c r="A171" s="39"/>
      <c r="B171" s="40"/>
      <c r="C171" s="215" t="s">
        <v>300</v>
      </c>
      <c r="D171" s="215" t="s">
        <v>185</v>
      </c>
      <c r="E171" s="216" t="s">
        <v>740</v>
      </c>
      <c r="F171" s="217" t="s">
        <v>741</v>
      </c>
      <c r="G171" s="218" t="s">
        <v>237</v>
      </c>
      <c r="H171" s="219">
        <v>0.52500000000000002</v>
      </c>
      <c r="I171" s="220"/>
      <c r="J171" s="221">
        <f>ROUND(I171*H171,2)</f>
        <v>0</v>
      </c>
      <c r="K171" s="217" t="s">
        <v>189</v>
      </c>
      <c r="L171" s="45"/>
      <c r="M171" s="222" t="s">
        <v>19</v>
      </c>
      <c r="N171" s="223" t="s">
        <v>43</v>
      </c>
      <c r="O171" s="85"/>
      <c r="P171" s="224">
        <f>O171*H171</f>
        <v>0</v>
      </c>
      <c r="Q171" s="224">
        <v>0.040000000000000001</v>
      </c>
      <c r="R171" s="224">
        <f>Q171*H171</f>
        <v>0.021000000000000001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190</v>
      </c>
      <c r="AT171" s="226" t="s">
        <v>185</v>
      </c>
      <c r="AU171" s="226" t="s">
        <v>81</v>
      </c>
      <c r="AY171" s="18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190</v>
      </c>
      <c r="BM171" s="226" t="s">
        <v>742</v>
      </c>
    </row>
    <row r="172" s="2" customFormat="1">
      <c r="A172" s="39"/>
      <c r="B172" s="40"/>
      <c r="C172" s="41"/>
      <c r="D172" s="228" t="s">
        <v>192</v>
      </c>
      <c r="E172" s="41"/>
      <c r="F172" s="229" t="s">
        <v>743</v>
      </c>
      <c r="G172" s="41"/>
      <c r="H172" s="41"/>
      <c r="I172" s="230"/>
      <c r="J172" s="41"/>
      <c r="K172" s="41"/>
      <c r="L172" s="45"/>
      <c r="M172" s="231"/>
      <c r="N172" s="23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192</v>
      </c>
      <c r="AU172" s="18" t="s">
        <v>81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744</v>
      </c>
      <c r="G173" s="234"/>
      <c r="H173" s="238">
        <v>0.52500000000000002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194</v>
      </c>
      <c r="AU173" s="244" t="s">
        <v>81</v>
      </c>
      <c r="AV173" s="13" t="s">
        <v>81</v>
      </c>
      <c r="AW173" s="13" t="s">
        <v>33</v>
      </c>
      <c r="AX173" s="13" t="s">
        <v>79</v>
      </c>
      <c r="AY173" s="244" t="s">
        <v>183</v>
      </c>
    </row>
    <row r="174" s="2" customFormat="1" ht="16.5" customHeight="1">
      <c r="A174" s="39"/>
      <c r="B174" s="40"/>
      <c r="C174" s="215" t="s">
        <v>305</v>
      </c>
      <c r="D174" s="215" t="s">
        <v>185</v>
      </c>
      <c r="E174" s="216" t="s">
        <v>291</v>
      </c>
      <c r="F174" s="217" t="s">
        <v>292</v>
      </c>
      <c r="G174" s="218" t="s">
        <v>237</v>
      </c>
      <c r="H174" s="219">
        <v>393.42399999999998</v>
      </c>
      <c r="I174" s="220"/>
      <c r="J174" s="221">
        <f>ROUND(I174*H174,2)</f>
        <v>0</v>
      </c>
      <c r="K174" s="217" t="s">
        <v>189</v>
      </c>
      <c r="L174" s="45"/>
      <c r="M174" s="222" t="s">
        <v>19</v>
      </c>
      <c r="N174" s="223" t="s">
        <v>43</v>
      </c>
      <c r="O174" s="85"/>
      <c r="P174" s="224">
        <f>O174*H174</f>
        <v>0</v>
      </c>
      <c r="Q174" s="224">
        <v>0.0040000000000000001</v>
      </c>
      <c r="R174" s="224">
        <f>Q174*H174</f>
        <v>1.573696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190</v>
      </c>
      <c r="AT174" s="226" t="s">
        <v>185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745</v>
      </c>
    </row>
    <row r="175" s="2" customFormat="1">
      <c r="A175" s="39"/>
      <c r="B175" s="40"/>
      <c r="C175" s="41"/>
      <c r="D175" s="228" t="s">
        <v>192</v>
      </c>
      <c r="E175" s="41"/>
      <c r="F175" s="229" t="s">
        <v>294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192</v>
      </c>
      <c r="AU175" s="18" t="s">
        <v>81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746</v>
      </c>
      <c r="G176" s="234"/>
      <c r="H176" s="238">
        <v>30.257000000000001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747</v>
      </c>
      <c r="G177" s="234"/>
      <c r="H177" s="238">
        <v>3.5699999999999998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194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183</v>
      </c>
    </row>
    <row r="178" s="15" customFormat="1">
      <c r="A178" s="15"/>
      <c r="B178" s="266"/>
      <c r="C178" s="267"/>
      <c r="D178" s="235" t="s">
        <v>194</v>
      </c>
      <c r="E178" s="268" t="s">
        <v>19</v>
      </c>
      <c r="F178" s="269" t="s">
        <v>748</v>
      </c>
      <c r="G178" s="267"/>
      <c r="H178" s="270">
        <v>33.826999999999998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194</v>
      </c>
      <c r="AU178" s="276" t="s">
        <v>81</v>
      </c>
      <c r="AV178" s="15" t="s">
        <v>89</v>
      </c>
      <c r="AW178" s="15" t="s">
        <v>33</v>
      </c>
      <c r="AX178" s="15" t="s">
        <v>72</v>
      </c>
      <c r="AY178" s="276" t="s">
        <v>183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749</v>
      </c>
      <c r="G179" s="234"/>
      <c r="H179" s="238">
        <v>44.560000000000002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194</v>
      </c>
      <c r="AU179" s="244" t="s">
        <v>81</v>
      </c>
      <c r="AV179" s="13" t="s">
        <v>81</v>
      </c>
      <c r="AW179" s="13" t="s">
        <v>33</v>
      </c>
      <c r="AX179" s="13" t="s">
        <v>72</v>
      </c>
      <c r="AY179" s="244" t="s">
        <v>183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750</v>
      </c>
      <c r="G180" s="234"/>
      <c r="H180" s="238">
        <v>8.0820000000000007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183</v>
      </c>
    </row>
    <row r="181" s="15" customFormat="1">
      <c r="A181" s="15"/>
      <c r="B181" s="266"/>
      <c r="C181" s="267"/>
      <c r="D181" s="235" t="s">
        <v>194</v>
      </c>
      <c r="E181" s="268" t="s">
        <v>19</v>
      </c>
      <c r="F181" s="269" t="s">
        <v>751</v>
      </c>
      <c r="G181" s="267"/>
      <c r="H181" s="270">
        <v>52.642000000000003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194</v>
      </c>
      <c r="AU181" s="276" t="s">
        <v>81</v>
      </c>
      <c r="AV181" s="15" t="s">
        <v>89</v>
      </c>
      <c r="AW181" s="15" t="s">
        <v>33</v>
      </c>
      <c r="AX181" s="15" t="s">
        <v>72</v>
      </c>
      <c r="AY181" s="276" t="s">
        <v>183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752</v>
      </c>
      <c r="G182" s="234"/>
      <c r="H182" s="238">
        <v>54.284999999999997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81</v>
      </c>
      <c r="AV182" s="13" t="s">
        <v>81</v>
      </c>
      <c r="AW182" s="13" t="s">
        <v>33</v>
      </c>
      <c r="AX182" s="13" t="s">
        <v>72</v>
      </c>
      <c r="AY182" s="244" t="s">
        <v>183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753</v>
      </c>
      <c r="G183" s="234"/>
      <c r="H183" s="238">
        <v>8.0999999999999996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194</v>
      </c>
      <c r="AU183" s="244" t="s">
        <v>81</v>
      </c>
      <c r="AV183" s="13" t="s">
        <v>81</v>
      </c>
      <c r="AW183" s="13" t="s">
        <v>33</v>
      </c>
      <c r="AX183" s="13" t="s">
        <v>72</v>
      </c>
      <c r="AY183" s="244" t="s">
        <v>183</v>
      </c>
    </row>
    <row r="184" s="15" customFormat="1">
      <c r="A184" s="15"/>
      <c r="B184" s="266"/>
      <c r="C184" s="267"/>
      <c r="D184" s="235" t="s">
        <v>194</v>
      </c>
      <c r="E184" s="268" t="s">
        <v>19</v>
      </c>
      <c r="F184" s="269" t="s">
        <v>754</v>
      </c>
      <c r="G184" s="267"/>
      <c r="H184" s="270">
        <v>62.384999999999998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194</v>
      </c>
      <c r="AU184" s="276" t="s">
        <v>81</v>
      </c>
      <c r="AV184" s="15" t="s">
        <v>89</v>
      </c>
      <c r="AW184" s="15" t="s">
        <v>33</v>
      </c>
      <c r="AX184" s="15" t="s">
        <v>72</v>
      </c>
      <c r="AY184" s="276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755</v>
      </c>
      <c r="G185" s="234"/>
      <c r="H185" s="238">
        <v>80.385000000000005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81</v>
      </c>
      <c r="AV185" s="13" t="s">
        <v>81</v>
      </c>
      <c r="AW185" s="13" t="s">
        <v>33</v>
      </c>
      <c r="AX185" s="13" t="s">
        <v>72</v>
      </c>
      <c r="AY185" s="244" t="s">
        <v>183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756</v>
      </c>
      <c r="G186" s="234"/>
      <c r="H186" s="238">
        <v>6.8879999999999999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194</v>
      </c>
      <c r="AU186" s="244" t="s">
        <v>81</v>
      </c>
      <c r="AV186" s="13" t="s">
        <v>81</v>
      </c>
      <c r="AW186" s="13" t="s">
        <v>33</v>
      </c>
      <c r="AX186" s="13" t="s">
        <v>72</v>
      </c>
      <c r="AY186" s="244" t="s">
        <v>183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757</v>
      </c>
      <c r="G187" s="234"/>
      <c r="H187" s="238">
        <v>6.734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81</v>
      </c>
      <c r="AV187" s="13" t="s">
        <v>81</v>
      </c>
      <c r="AW187" s="13" t="s">
        <v>33</v>
      </c>
      <c r="AX187" s="13" t="s">
        <v>72</v>
      </c>
      <c r="AY187" s="244" t="s">
        <v>183</v>
      </c>
    </row>
    <row r="188" s="15" customFormat="1">
      <c r="A188" s="15"/>
      <c r="B188" s="266"/>
      <c r="C188" s="267"/>
      <c r="D188" s="235" t="s">
        <v>194</v>
      </c>
      <c r="E188" s="268" t="s">
        <v>19</v>
      </c>
      <c r="F188" s="269" t="s">
        <v>758</v>
      </c>
      <c r="G188" s="267"/>
      <c r="H188" s="270">
        <v>94.007000000000005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194</v>
      </c>
      <c r="AU188" s="276" t="s">
        <v>81</v>
      </c>
      <c r="AV188" s="15" t="s">
        <v>89</v>
      </c>
      <c r="AW188" s="15" t="s">
        <v>33</v>
      </c>
      <c r="AX188" s="15" t="s">
        <v>72</v>
      </c>
      <c r="AY188" s="276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759</v>
      </c>
      <c r="G189" s="234"/>
      <c r="H189" s="238">
        <v>56.845999999999997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81</v>
      </c>
      <c r="AV189" s="13" t="s">
        <v>81</v>
      </c>
      <c r="AW189" s="13" t="s">
        <v>33</v>
      </c>
      <c r="AX189" s="13" t="s">
        <v>72</v>
      </c>
      <c r="AY189" s="24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760</v>
      </c>
      <c r="G190" s="234"/>
      <c r="H190" s="238">
        <v>2.9500000000000002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183</v>
      </c>
    </row>
    <row r="191" s="15" customFormat="1">
      <c r="A191" s="15"/>
      <c r="B191" s="266"/>
      <c r="C191" s="267"/>
      <c r="D191" s="235" t="s">
        <v>194</v>
      </c>
      <c r="E191" s="268" t="s">
        <v>19</v>
      </c>
      <c r="F191" s="269" t="s">
        <v>761</v>
      </c>
      <c r="G191" s="267"/>
      <c r="H191" s="270">
        <v>59.795999999999999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194</v>
      </c>
      <c r="AU191" s="276" t="s">
        <v>81</v>
      </c>
      <c r="AV191" s="15" t="s">
        <v>89</v>
      </c>
      <c r="AW191" s="15" t="s">
        <v>33</v>
      </c>
      <c r="AX191" s="15" t="s">
        <v>72</v>
      </c>
      <c r="AY191" s="276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762</v>
      </c>
      <c r="G192" s="234"/>
      <c r="H192" s="238">
        <v>40.600000000000001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194</v>
      </c>
      <c r="AU192" s="244" t="s">
        <v>81</v>
      </c>
      <c r="AV192" s="13" t="s">
        <v>81</v>
      </c>
      <c r="AW192" s="13" t="s">
        <v>33</v>
      </c>
      <c r="AX192" s="13" t="s">
        <v>72</v>
      </c>
      <c r="AY192" s="244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763</v>
      </c>
      <c r="G193" s="234"/>
      <c r="H193" s="238">
        <v>3.8250000000000002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183</v>
      </c>
    </row>
    <row r="194" s="15" customFormat="1">
      <c r="A194" s="15"/>
      <c r="B194" s="266"/>
      <c r="C194" s="267"/>
      <c r="D194" s="235" t="s">
        <v>194</v>
      </c>
      <c r="E194" s="268" t="s">
        <v>19</v>
      </c>
      <c r="F194" s="269" t="s">
        <v>764</v>
      </c>
      <c r="G194" s="267"/>
      <c r="H194" s="270">
        <v>44.424999999999997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194</v>
      </c>
      <c r="AU194" s="276" t="s">
        <v>81</v>
      </c>
      <c r="AV194" s="15" t="s">
        <v>89</v>
      </c>
      <c r="AW194" s="15" t="s">
        <v>33</v>
      </c>
      <c r="AX194" s="15" t="s">
        <v>72</v>
      </c>
      <c r="AY194" s="276" t="s">
        <v>183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765</v>
      </c>
      <c r="G195" s="234"/>
      <c r="H195" s="238">
        <v>23.800000000000001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81</v>
      </c>
      <c r="AV195" s="13" t="s">
        <v>81</v>
      </c>
      <c r="AW195" s="13" t="s">
        <v>33</v>
      </c>
      <c r="AX195" s="13" t="s">
        <v>72</v>
      </c>
      <c r="AY195" s="244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766</v>
      </c>
      <c r="G196" s="234"/>
      <c r="H196" s="238">
        <v>1.6499999999999999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194</v>
      </c>
      <c r="AU196" s="244" t="s">
        <v>81</v>
      </c>
      <c r="AV196" s="13" t="s">
        <v>81</v>
      </c>
      <c r="AW196" s="13" t="s">
        <v>33</v>
      </c>
      <c r="AX196" s="13" t="s">
        <v>72</v>
      </c>
      <c r="AY196" s="244" t="s">
        <v>183</v>
      </c>
    </row>
    <row r="197" s="15" customFormat="1">
      <c r="A197" s="15"/>
      <c r="B197" s="266"/>
      <c r="C197" s="267"/>
      <c r="D197" s="235" t="s">
        <v>194</v>
      </c>
      <c r="E197" s="268" t="s">
        <v>19</v>
      </c>
      <c r="F197" s="269" t="s">
        <v>767</v>
      </c>
      <c r="G197" s="267"/>
      <c r="H197" s="270">
        <v>25.449999999999999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194</v>
      </c>
      <c r="AU197" s="276" t="s">
        <v>81</v>
      </c>
      <c r="AV197" s="15" t="s">
        <v>89</v>
      </c>
      <c r="AW197" s="15" t="s">
        <v>33</v>
      </c>
      <c r="AX197" s="15" t="s">
        <v>72</v>
      </c>
      <c r="AY197" s="276" t="s">
        <v>183</v>
      </c>
    </row>
    <row r="198" s="13" customFormat="1">
      <c r="A198" s="13"/>
      <c r="B198" s="233"/>
      <c r="C198" s="234"/>
      <c r="D198" s="235" t="s">
        <v>194</v>
      </c>
      <c r="E198" s="236" t="s">
        <v>19</v>
      </c>
      <c r="F198" s="237" t="s">
        <v>768</v>
      </c>
      <c r="G198" s="234"/>
      <c r="H198" s="238">
        <v>29.25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194</v>
      </c>
      <c r="AU198" s="244" t="s">
        <v>81</v>
      </c>
      <c r="AV198" s="13" t="s">
        <v>81</v>
      </c>
      <c r="AW198" s="13" t="s">
        <v>33</v>
      </c>
      <c r="AX198" s="13" t="s">
        <v>72</v>
      </c>
      <c r="AY198" s="244" t="s">
        <v>183</v>
      </c>
    </row>
    <row r="199" s="15" customFormat="1">
      <c r="A199" s="15"/>
      <c r="B199" s="266"/>
      <c r="C199" s="267"/>
      <c r="D199" s="235" t="s">
        <v>194</v>
      </c>
      <c r="E199" s="268" t="s">
        <v>19</v>
      </c>
      <c r="F199" s="269" t="s">
        <v>769</v>
      </c>
      <c r="G199" s="267"/>
      <c r="H199" s="270">
        <v>29.25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194</v>
      </c>
      <c r="AU199" s="276" t="s">
        <v>81</v>
      </c>
      <c r="AV199" s="15" t="s">
        <v>89</v>
      </c>
      <c r="AW199" s="15" t="s">
        <v>33</v>
      </c>
      <c r="AX199" s="15" t="s">
        <v>72</v>
      </c>
      <c r="AY199" s="276" t="s">
        <v>183</v>
      </c>
    </row>
    <row r="200" s="13" customFormat="1">
      <c r="A200" s="13"/>
      <c r="B200" s="233"/>
      <c r="C200" s="234"/>
      <c r="D200" s="235" t="s">
        <v>194</v>
      </c>
      <c r="E200" s="236" t="s">
        <v>19</v>
      </c>
      <c r="F200" s="237" t="s">
        <v>770</v>
      </c>
      <c r="G200" s="234"/>
      <c r="H200" s="238">
        <v>-58.020000000000003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194</v>
      </c>
      <c r="AU200" s="244" t="s">
        <v>81</v>
      </c>
      <c r="AV200" s="13" t="s">
        <v>81</v>
      </c>
      <c r="AW200" s="13" t="s">
        <v>33</v>
      </c>
      <c r="AX200" s="13" t="s">
        <v>72</v>
      </c>
      <c r="AY200" s="244" t="s">
        <v>183</v>
      </c>
    </row>
    <row r="201" s="13" customFormat="1">
      <c r="A201" s="13"/>
      <c r="B201" s="233"/>
      <c r="C201" s="234"/>
      <c r="D201" s="235" t="s">
        <v>194</v>
      </c>
      <c r="E201" s="236" t="s">
        <v>19</v>
      </c>
      <c r="F201" s="237" t="s">
        <v>771</v>
      </c>
      <c r="G201" s="234"/>
      <c r="H201" s="238">
        <v>32.085999999999999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194</v>
      </c>
      <c r="AU201" s="244" t="s">
        <v>81</v>
      </c>
      <c r="AV201" s="13" t="s">
        <v>81</v>
      </c>
      <c r="AW201" s="13" t="s">
        <v>33</v>
      </c>
      <c r="AX201" s="13" t="s">
        <v>72</v>
      </c>
      <c r="AY201" s="244" t="s">
        <v>183</v>
      </c>
    </row>
    <row r="202" s="13" customFormat="1">
      <c r="A202" s="13"/>
      <c r="B202" s="233"/>
      <c r="C202" s="234"/>
      <c r="D202" s="235" t="s">
        <v>194</v>
      </c>
      <c r="E202" s="236" t="s">
        <v>19</v>
      </c>
      <c r="F202" s="237" t="s">
        <v>772</v>
      </c>
      <c r="G202" s="234"/>
      <c r="H202" s="238">
        <v>17.576000000000001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194</v>
      </c>
      <c r="AU202" s="244" t="s">
        <v>81</v>
      </c>
      <c r="AV202" s="13" t="s">
        <v>81</v>
      </c>
      <c r="AW202" s="13" t="s">
        <v>33</v>
      </c>
      <c r="AX202" s="13" t="s">
        <v>72</v>
      </c>
      <c r="AY202" s="244" t="s">
        <v>183</v>
      </c>
    </row>
    <row r="203" s="15" customFormat="1">
      <c r="A203" s="15"/>
      <c r="B203" s="266"/>
      <c r="C203" s="267"/>
      <c r="D203" s="235" t="s">
        <v>194</v>
      </c>
      <c r="E203" s="268" t="s">
        <v>19</v>
      </c>
      <c r="F203" s="269" t="s">
        <v>773</v>
      </c>
      <c r="G203" s="267"/>
      <c r="H203" s="270">
        <v>-8.3580000000000005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194</v>
      </c>
      <c r="AU203" s="276" t="s">
        <v>81</v>
      </c>
      <c r="AV203" s="15" t="s">
        <v>89</v>
      </c>
      <c r="AW203" s="15" t="s">
        <v>33</v>
      </c>
      <c r="AX203" s="15" t="s">
        <v>72</v>
      </c>
      <c r="AY203" s="276" t="s">
        <v>183</v>
      </c>
    </row>
    <row r="204" s="14" customFormat="1">
      <c r="A204" s="14"/>
      <c r="B204" s="245"/>
      <c r="C204" s="246"/>
      <c r="D204" s="235" t="s">
        <v>194</v>
      </c>
      <c r="E204" s="247" t="s">
        <v>19</v>
      </c>
      <c r="F204" s="248" t="s">
        <v>204</v>
      </c>
      <c r="G204" s="246"/>
      <c r="H204" s="249">
        <v>393.42399999999998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194</v>
      </c>
      <c r="AU204" s="255" t="s">
        <v>81</v>
      </c>
      <c r="AV204" s="14" t="s">
        <v>190</v>
      </c>
      <c r="AW204" s="14" t="s">
        <v>33</v>
      </c>
      <c r="AX204" s="14" t="s">
        <v>79</v>
      </c>
      <c r="AY204" s="255" t="s">
        <v>183</v>
      </c>
    </row>
    <row r="205" s="2" customFormat="1" ht="16.5" customHeight="1">
      <c r="A205" s="39"/>
      <c r="B205" s="40"/>
      <c r="C205" s="215" t="s">
        <v>7</v>
      </c>
      <c r="D205" s="215" t="s">
        <v>185</v>
      </c>
      <c r="E205" s="216" t="s">
        <v>774</v>
      </c>
      <c r="F205" s="217" t="s">
        <v>775</v>
      </c>
      <c r="G205" s="218" t="s">
        <v>237</v>
      </c>
      <c r="H205" s="219">
        <v>0.52500000000000002</v>
      </c>
      <c r="I205" s="220"/>
      <c r="J205" s="221">
        <f>ROUND(I205*H205,2)</f>
        <v>0</v>
      </c>
      <c r="K205" s="217" t="s">
        <v>189</v>
      </c>
      <c r="L205" s="45"/>
      <c r="M205" s="222" t="s">
        <v>19</v>
      </c>
      <c r="N205" s="223" t="s">
        <v>43</v>
      </c>
      <c r="O205" s="85"/>
      <c r="P205" s="224">
        <f>O205*H205</f>
        <v>0</v>
      </c>
      <c r="Q205" s="224">
        <v>0.040629999999999999</v>
      </c>
      <c r="R205" s="224">
        <f>Q205*H205</f>
        <v>0.021330749999999999</v>
      </c>
      <c r="S205" s="224">
        <v>0</v>
      </c>
      <c r="T205" s="22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6" t="s">
        <v>190</v>
      </c>
      <c r="AT205" s="226" t="s">
        <v>185</v>
      </c>
      <c r="AU205" s="226" t="s">
        <v>81</v>
      </c>
      <c r="AY205" s="18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79</v>
      </c>
      <c r="BK205" s="227">
        <f>ROUND(I205*H205,2)</f>
        <v>0</v>
      </c>
      <c r="BL205" s="18" t="s">
        <v>190</v>
      </c>
      <c r="BM205" s="226" t="s">
        <v>776</v>
      </c>
    </row>
    <row r="206" s="2" customFormat="1">
      <c r="A206" s="39"/>
      <c r="B206" s="40"/>
      <c r="C206" s="41"/>
      <c r="D206" s="228" t="s">
        <v>192</v>
      </c>
      <c r="E206" s="41"/>
      <c r="F206" s="229" t="s">
        <v>777</v>
      </c>
      <c r="G206" s="41"/>
      <c r="H206" s="41"/>
      <c r="I206" s="230"/>
      <c r="J206" s="41"/>
      <c r="K206" s="41"/>
      <c r="L206" s="45"/>
      <c r="M206" s="231"/>
      <c r="N206" s="23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192</v>
      </c>
      <c r="AU206" s="18" t="s">
        <v>81</v>
      </c>
    </row>
    <row r="207" s="2" customFormat="1" ht="24.15" customHeight="1">
      <c r="A207" s="39"/>
      <c r="B207" s="40"/>
      <c r="C207" s="215" t="s">
        <v>314</v>
      </c>
      <c r="D207" s="215" t="s">
        <v>185</v>
      </c>
      <c r="E207" s="216" t="s">
        <v>296</v>
      </c>
      <c r="F207" s="217" t="s">
        <v>297</v>
      </c>
      <c r="G207" s="218" t="s">
        <v>237</v>
      </c>
      <c r="H207" s="219">
        <v>17.576000000000001</v>
      </c>
      <c r="I207" s="220"/>
      <c r="J207" s="221">
        <f>ROUND(I207*H207,2)</f>
        <v>0</v>
      </c>
      <c r="K207" s="217" t="s">
        <v>189</v>
      </c>
      <c r="L207" s="45"/>
      <c r="M207" s="222" t="s">
        <v>19</v>
      </c>
      <c r="N207" s="223" t="s">
        <v>43</v>
      </c>
      <c r="O207" s="85"/>
      <c r="P207" s="224">
        <f>O207*H207</f>
        <v>0</v>
      </c>
      <c r="Q207" s="224">
        <v>0.015400000000000001</v>
      </c>
      <c r="R207" s="224">
        <f>Q207*H207</f>
        <v>0.27067040000000003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190</v>
      </c>
      <c r="AT207" s="226" t="s">
        <v>185</v>
      </c>
      <c r="AU207" s="226" t="s">
        <v>81</v>
      </c>
      <c r="AY207" s="18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79</v>
      </c>
      <c r="BK207" s="227">
        <f>ROUND(I207*H207,2)</f>
        <v>0</v>
      </c>
      <c r="BL207" s="18" t="s">
        <v>190</v>
      </c>
      <c r="BM207" s="226" t="s">
        <v>778</v>
      </c>
    </row>
    <row r="208" s="2" customFormat="1">
      <c r="A208" s="39"/>
      <c r="B208" s="40"/>
      <c r="C208" s="41"/>
      <c r="D208" s="228" t="s">
        <v>192</v>
      </c>
      <c r="E208" s="41"/>
      <c r="F208" s="229" t="s">
        <v>299</v>
      </c>
      <c r="G208" s="41"/>
      <c r="H208" s="41"/>
      <c r="I208" s="230"/>
      <c r="J208" s="41"/>
      <c r="K208" s="41"/>
      <c r="L208" s="45"/>
      <c r="M208" s="231"/>
      <c r="N208" s="23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192</v>
      </c>
      <c r="AU208" s="18" t="s">
        <v>81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739</v>
      </c>
      <c r="G209" s="234"/>
      <c r="H209" s="238">
        <v>17.576000000000001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194</v>
      </c>
      <c r="AU209" s="244" t="s">
        <v>81</v>
      </c>
      <c r="AV209" s="13" t="s">
        <v>81</v>
      </c>
      <c r="AW209" s="13" t="s">
        <v>33</v>
      </c>
      <c r="AX209" s="13" t="s">
        <v>79</v>
      </c>
      <c r="AY209" s="244" t="s">
        <v>183</v>
      </c>
    </row>
    <row r="210" s="2" customFormat="1" ht="24.15" customHeight="1">
      <c r="A210" s="39"/>
      <c r="B210" s="40"/>
      <c r="C210" s="215" t="s">
        <v>319</v>
      </c>
      <c r="D210" s="215" t="s">
        <v>185</v>
      </c>
      <c r="E210" s="216" t="s">
        <v>301</v>
      </c>
      <c r="F210" s="217" t="s">
        <v>302</v>
      </c>
      <c r="G210" s="218" t="s">
        <v>237</v>
      </c>
      <c r="H210" s="219">
        <v>35.152000000000001</v>
      </c>
      <c r="I210" s="220"/>
      <c r="J210" s="221">
        <f>ROUND(I210*H210,2)</f>
        <v>0</v>
      </c>
      <c r="K210" s="217" t="s">
        <v>189</v>
      </c>
      <c r="L210" s="45"/>
      <c r="M210" s="222" t="s">
        <v>19</v>
      </c>
      <c r="N210" s="223" t="s">
        <v>43</v>
      </c>
      <c r="O210" s="85"/>
      <c r="P210" s="224">
        <f>O210*H210</f>
        <v>0</v>
      </c>
      <c r="Q210" s="224">
        <v>0.0079000000000000008</v>
      </c>
      <c r="R210" s="224">
        <f>Q210*H210</f>
        <v>0.27770080000000003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190</v>
      </c>
      <c r="AT210" s="226" t="s">
        <v>185</v>
      </c>
      <c r="AU210" s="226" t="s">
        <v>81</v>
      </c>
      <c r="AY210" s="18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79</v>
      </c>
      <c r="BK210" s="227">
        <f>ROUND(I210*H210,2)</f>
        <v>0</v>
      </c>
      <c r="BL210" s="18" t="s">
        <v>190</v>
      </c>
      <c r="BM210" s="226" t="s">
        <v>779</v>
      </c>
    </row>
    <row r="211" s="2" customFormat="1">
      <c r="A211" s="39"/>
      <c r="B211" s="40"/>
      <c r="C211" s="41"/>
      <c r="D211" s="228" t="s">
        <v>192</v>
      </c>
      <c r="E211" s="41"/>
      <c r="F211" s="229" t="s">
        <v>304</v>
      </c>
      <c r="G211" s="41"/>
      <c r="H211" s="41"/>
      <c r="I211" s="230"/>
      <c r="J211" s="41"/>
      <c r="K211" s="41"/>
      <c r="L211" s="45"/>
      <c r="M211" s="231"/>
      <c r="N211" s="23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192</v>
      </c>
      <c r="AU211" s="18" t="s">
        <v>81</v>
      </c>
    </row>
    <row r="212" s="13" customFormat="1">
      <c r="A212" s="13"/>
      <c r="B212" s="233"/>
      <c r="C212" s="234"/>
      <c r="D212" s="235" t="s">
        <v>194</v>
      </c>
      <c r="E212" s="236" t="s">
        <v>19</v>
      </c>
      <c r="F212" s="237" t="s">
        <v>739</v>
      </c>
      <c r="G212" s="234"/>
      <c r="H212" s="238">
        <v>17.576000000000001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194</v>
      </c>
      <c r="AU212" s="244" t="s">
        <v>81</v>
      </c>
      <c r="AV212" s="13" t="s">
        <v>81</v>
      </c>
      <c r="AW212" s="13" t="s">
        <v>33</v>
      </c>
      <c r="AX212" s="13" t="s">
        <v>79</v>
      </c>
      <c r="AY212" s="244" t="s">
        <v>183</v>
      </c>
    </row>
    <row r="213" s="13" customFormat="1">
      <c r="A213" s="13"/>
      <c r="B213" s="233"/>
      <c r="C213" s="234"/>
      <c r="D213" s="235" t="s">
        <v>194</v>
      </c>
      <c r="E213" s="234"/>
      <c r="F213" s="237" t="s">
        <v>780</v>
      </c>
      <c r="G213" s="234"/>
      <c r="H213" s="238">
        <v>35.152000000000001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194</v>
      </c>
      <c r="AU213" s="244" t="s">
        <v>81</v>
      </c>
      <c r="AV213" s="13" t="s">
        <v>81</v>
      </c>
      <c r="AW213" s="13" t="s">
        <v>4</v>
      </c>
      <c r="AX213" s="13" t="s">
        <v>79</v>
      </c>
      <c r="AY213" s="244" t="s">
        <v>183</v>
      </c>
    </row>
    <row r="214" s="2" customFormat="1" ht="24.15" customHeight="1">
      <c r="A214" s="39"/>
      <c r="B214" s="40"/>
      <c r="C214" s="215" t="s">
        <v>324</v>
      </c>
      <c r="D214" s="215" t="s">
        <v>185</v>
      </c>
      <c r="E214" s="216" t="s">
        <v>781</v>
      </c>
      <c r="F214" s="217" t="s">
        <v>782</v>
      </c>
      <c r="G214" s="218" t="s">
        <v>237</v>
      </c>
      <c r="H214" s="219">
        <v>401.78199999999998</v>
      </c>
      <c r="I214" s="220"/>
      <c r="J214" s="221">
        <f>ROUND(I214*H214,2)</f>
        <v>0</v>
      </c>
      <c r="K214" s="217" t="s">
        <v>189</v>
      </c>
      <c r="L214" s="45"/>
      <c r="M214" s="222" t="s">
        <v>19</v>
      </c>
      <c r="N214" s="223" t="s">
        <v>43</v>
      </c>
      <c r="O214" s="85"/>
      <c r="P214" s="224">
        <f>O214*H214</f>
        <v>0</v>
      </c>
      <c r="Q214" s="224">
        <v>0.026200000000000001</v>
      </c>
      <c r="R214" s="224">
        <f>Q214*H214</f>
        <v>10.526688399999999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190</v>
      </c>
      <c r="AT214" s="226" t="s">
        <v>185</v>
      </c>
      <c r="AU214" s="226" t="s">
        <v>81</v>
      </c>
      <c r="AY214" s="18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79</v>
      </c>
      <c r="BK214" s="227">
        <f>ROUND(I214*H214,2)</f>
        <v>0</v>
      </c>
      <c r="BL214" s="18" t="s">
        <v>190</v>
      </c>
      <c r="BM214" s="226" t="s">
        <v>783</v>
      </c>
    </row>
    <row r="215" s="2" customFormat="1">
      <c r="A215" s="39"/>
      <c r="B215" s="40"/>
      <c r="C215" s="41"/>
      <c r="D215" s="228" t="s">
        <v>192</v>
      </c>
      <c r="E215" s="41"/>
      <c r="F215" s="229" t="s">
        <v>784</v>
      </c>
      <c r="G215" s="41"/>
      <c r="H215" s="41"/>
      <c r="I215" s="230"/>
      <c r="J215" s="41"/>
      <c r="K215" s="41"/>
      <c r="L215" s="45"/>
      <c r="M215" s="231"/>
      <c r="N215" s="23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192</v>
      </c>
      <c r="AU215" s="18" t="s">
        <v>81</v>
      </c>
    </row>
    <row r="216" s="13" customFormat="1">
      <c r="A216" s="13"/>
      <c r="B216" s="233"/>
      <c r="C216" s="234"/>
      <c r="D216" s="235" t="s">
        <v>194</v>
      </c>
      <c r="E216" s="236" t="s">
        <v>19</v>
      </c>
      <c r="F216" s="237" t="s">
        <v>746</v>
      </c>
      <c r="G216" s="234"/>
      <c r="H216" s="238">
        <v>30.257000000000001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194</v>
      </c>
      <c r="AU216" s="244" t="s">
        <v>81</v>
      </c>
      <c r="AV216" s="13" t="s">
        <v>81</v>
      </c>
      <c r="AW216" s="13" t="s">
        <v>33</v>
      </c>
      <c r="AX216" s="13" t="s">
        <v>72</v>
      </c>
      <c r="AY216" s="244" t="s">
        <v>183</v>
      </c>
    </row>
    <row r="217" s="13" customFormat="1">
      <c r="A217" s="13"/>
      <c r="B217" s="233"/>
      <c r="C217" s="234"/>
      <c r="D217" s="235" t="s">
        <v>194</v>
      </c>
      <c r="E217" s="236" t="s">
        <v>19</v>
      </c>
      <c r="F217" s="237" t="s">
        <v>747</v>
      </c>
      <c r="G217" s="234"/>
      <c r="H217" s="238">
        <v>3.5699999999999998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81</v>
      </c>
      <c r="AV217" s="13" t="s">
        <v>81</v>
      </c>
      <c r="AW217" s="13" t="s">
        <v>33</v>
      </c>
      <c r="AX217" s="13" t="s">
        <v>72</v>
      </c>
      <c r="AY217" s="244" t="s">
        <v>183</v>
      </c>
    </row>
    <row r="218" s="15" customFormat="1">
      <c r="A218" s="15"/>
      <c r="B218" s="266"/>
      <c r="C218" s="267"/>
      <c r="D218" s="235" t="s">
        <v>194</v>
      </c>
      <c r="E218" s="268" t="s">
        <v>19</v>
      </c>
      <c r="F218" s="269" t="s">
        <v>748</v>
      </c>
      <c r="G218" s="267"/>
      <c r="H218" s="270">
        <v>33.826999999999998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194</v>
      </c>
      <c r="AU218" s="276" t="s">
        <v>81</v>
      </c>
      <c r="AV218" s="15" t="s">
        <v>89</v>
      </c>
      <c r="AW218" s="15" t="s">
        <v>33</v>
      </c>
      <c r="AX218" s="15" t="s">
        <v>72</v>
      </c>
      <c r="AY218" s="276" t="s">
        <v>183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749</v>
      </c>
      <c r="G219" s="234"/>
      <c r="H219" s="238">
        <v>44.560000000000002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194</v>
      </c>
      <c r="AU219" s="244" t="s">
        <v>81</v>
      </c>
      <c r="AV219" s="13" t="s">
        <v>81</v>
      </c>
      <c r="AW219" s="13" t="s">
        <v>33</v>
      </c>
      <c r="AX219" s="13" t="s">
        <v>72</v>
      </c>
      <c r="AY219" s="244" t="s">
        <v>183</v>
      </c>
    </row>
    <row r="220" s="13" customFormat="1">
      <c r="A220" s="13"/>
      <c r="B220" s="233"/>
      <c r="C220" s="234"/>
      <c r="D220" s="235" t="s">
        <v>194</v>
      </c>
      <c r="E220" s="236" t="s">
        <v>19</v>
      </c>
      <c r="F220" s="237" t="s">
        <v>750</v>
      </c>
      <c r="G220" s="234"/>
      <c r="H220" s="238">
        <v>8.0820000000000007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194</v>
      </c>
      <c r="AU220" s="244" t="s">
        <v>81</v>
      </c>
      <c r="AV220" s="13" t="s">
        <v>81</v>
      </c>
      <c r="AW220" s="13" t="s">
        <v>33</v>
      </c>
      <c r="AX220" s="13" t="s">
        <v>72</v>
      </c>
      <c r="AY220" s="244" t="s">
        <v>183</v>
      </c>
    </row>
    <row r="221" s="15" customFormat="1">
      <c r="A221" s="15"/>
      <c r="B221" s="266"/>
      <c r="C221" s="267"/>
      <c r="D221" s="235" t="s">
        <v>194</v>
      </c>
      <c r="E221" s="268" t="s">
        <v>19</v>
      </c>
      <c r="F221" s="269" t="s">
        <v>751</v>
      </c>
      <c r="G221" s="267"/>
      <c r="H221" s="270">
        <v>52.642000000000003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194</v>
      </c>
      <c r="AU221" s="276" t="s">
        <v>81</v>
      </c>
      <c r="AV221" s="15" t="s">
        <v>89</v>
      </c>
      <c r="AW221" s="15" t="s">
        <v>33</v>
      </c>
      <c r="AX221" s="15" t="s">
        <v>72</v>
      </c>
      <c r="AY221" s="276" t="s">
        <v>183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752</v>
      </c>
      <c r="G222" s="234"/>
      <c r="H222" s="238">
        <v>54.284999999999997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33</v>
      </c>
      <c r="AX222" s="13" t="s">
        <v>72</v>
      </c>
      <c r="AY222" s="244" t="s">
        <v>183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753</v>
      </c>
      <c r="G223" s="234"/>
      <c r="H223" s="238">
        <v>8.0999999999999996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194</v>
      </c>
      <c r="AU223" s="244" t="s">
        <v>81</v>
      </c>
      <c r="AV223" s="13" t="s">
        <v>81</v>
      </c>
      <c r="AW223" s="13" t="s">
        <v>33</v>
      </c>
      <c r="AX223" s="13" t="s">
        <v>72</v>
      </c>
      <c r="AY223" s="244" t="s">
        <v>183</v>
      </c>
    </row>
    <row r="224" s="15" customFormat="1">
      <c r="A224" s="15"/>
      <c r="B224" s="266"/>
      <c r="C224" s="267"/>
      <c r="D224" s="235" t="s">
        <v>194</v>
      </c>
      <c r="E224" s="268" t="s">
        <v>19</v>
      </c>
      <c r="F224" s="269" t="s">
        <v>754</v>
      </c>
      <c r="G224" s="267"/>
      <c r="H224" s="270">
        <v>62.384999999999998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194</v>
      </c>
      <c r="AU224" s="276" t="s">
        <v>81</v>
      </c>
      <c r="AV224" s="15" t="s">
        <v>89</v>
      </c>
      <c r="AW224" s="15" t="s">
        <v>33</v>
      </c>
      <c r="AX224" s="15" t="s">
        <v>72</v>
      </c>
      <c r="AY224" s="276" t="s">
        <v>183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755</v>
      </c>
      <c r="G225" s="234"/>
      <c r="H225" s="238">
        <v>80.385000000000005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194</v>
      </c>
      <c r="AU225" s="244" t="s">
        <v>81</v>
      </c>
      <c r="AV225" s="13" t="s">
        <v>81</v>
      </c>
      <c r="AW225" s="13" t="s">
        <v>33</v>
      </c>
      <c r="AX225" s="13" t="s">
        <v>72</v>
      </c>
      <c r="AY225" s="244" t="s">
        <v>183</v>
      </c>
    </row>
    <row r="226" s="13" customFormat="1">
      <c r="A226" s="13"/>
      <c r="B226" s="233"/>
      <c r="C226" s="234"/>
      <c r="D226" s="235" t="s">
        <v>194</v>
      </c>
      <c r="E226" s="236" t="s">
        <v>19</v>
      </c>
      <c r="F226" s="237" t="s">
        <v>756</v>
      </c>
      <c r="G226" s="234"/>
      <c r="H226" s="238">
        <v>6.8879999999999999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194</v>
      </c>
      <c r="AU226" s="244" t="s">
        <v>81</v>
      </c>
      <c r="AV226" s="13" t="s">
        <v>81</v>
      </c>
      <c r="AW226" s="13" t="s">
        <v>33</v>
      </c>
      <c r="AX226" s="13" t="s">
        <v>72</v>
      </c>
      <c r="AY226" s="244" t="s">
        <v>183</v>
      </c>
    </row>
    <row r="227" s="13" customFormat="1">
      <c r="A227" s="13"/>
      <c r="B227" s="233"/>
      <c r="C227" s="234"/>
      <c r="D227" s="235" t="s">
        <v>194</v>
      </c>
      <c r="E227" s="236" t="s">
        <v>19</v>
      </c>
      <c r="F227" s="237" t="s">
        <v>757</v>
      </c>
      <c r="G227" s="234"/>
      <c r="H227" s="238">
        <v>6.734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194</v>
      </c>
      <c r="AU227" s="244" t="s">
        <v>81</v>
      </c>
      <c r="AV227" s="13" t="s">
        <v>81</v>
      </c>
      <c r="AW227" s="13" t="s">
        <v>33</v>
      </c>
      <c r="AX227" s="13" t="s">
        <v>72</v>
      </c>
      <c r="AY227" s="244" t="s">
        <v>183</v>
      </c>
    </row>
    <row r="228" s="15" customFormat="1">
      <c r="A228" s="15"/>
      <c r="B228" s="266"/>
      <c r="C228" s="267"/>
      <c r="D228" s="235" t="s">
        <v>194</v>
      </c>
      <c r="E228" s="268" t="s">
        <v>19</v>
      </c>
      <c r="F228" s="269" t="s">
        <v>758</v>
      </c>
      <c r="G228" s="267"/>
      <c r="H228" s="270">
        <v>94.007000000000005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194</v>
      </c>
      <c r="AU228" s="276" t="s">
        <v>81</v>
      </c>
      <c r="AV228" s="15" t="s">
        <v>89</v>
      </c>
      <c r="AW228" s="15" t="s">
        <v>33</v>
      </c>
      <c r="AX228" s="15" t="s">
        <v>72</v>
      </c>
      <c r="AY228" s="276" t="s">
        <v>183</v>
      </c>
    </row>
    <row r="229" s="13" customFormat="1">
      <c r="A229" s="13"/>
      <c r="B229" s="233"/>
      <c r="C229" s="234"/>
      <c r="D229" s="235" t="s">
        <v>194</v>
      </c>
      <c r="E229" s="236" t="s">
        <v>19</v>
      </c>
      <c r="F229" s="237" t="s">
        <v>759</v>
      </c>
      <c r="G229" s="234"/>
      <c r="H229" s="238">
        <v>56.845999999999997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194</v>
      </c>
      <c r="AU229" s="244" t="s">
        <v>81</v>
      </c>
      <c r="AV229" s="13" t="s">
        <v>81</v>
      </c>
      <c r="AW229" s="13" t="s">
        <v>33</v>
      </c>
      <c r="AX229" s="13" t="s">
        <v>72</v>
      </c>
      <c r="AY229" s="244" t="s">
        <v>183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760</v>
      </c>
      <c r="G230" s="234"/>
      <c r="H230" s="238">
        <v>2.9500000000000002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194</v>
      </c>
      <c r="AU230" s="244" t="s">
        <v>81</v>
      </c>
      <c r="AV230" s="13" t="s">
        <v>81</v>
      </c>
      <c r="AW230" s="13" t="s">
        <v>33</v>
      </c>
      <c r="AX230" s="13" t="s">
        <v>72</v>
      </c>
      <c r="AY230" s="244" t="s">
        <v>183</v>
      </c>
    </row>
    <row r="231" s="15" customFormat="1">
      <c r="A231" s="15"/>
      <c r="B231" s="266"/>
      <c r="C231" s="267"/>
      <c r="D231" s="235" t="s">
        <v>194</v>
      </c>
      <c r="E231" s="268" t="s">
        <v>19</v>
      </c>
      <c r="F231" s="269" t="s">
        <v>761</v>
      </c>
      <c r="G231" s="267"/>
      <c r="H231" s="270">
        <v>59.795999999999999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194</v>
      </c>
      <c r="AU231" s="276" t="s">
        <v>81</v>
      </c>
      <c r="AV231" s="15" t="s">
        <v>89</v>
      </c>
      <c r="AW231" s="15" t="s">
        <v>33</v>
      </c>
      <c r="AX231" s="15" t="s">
        <v>72</v>
      </c>
      <c r="AY231" s="276" t="s">
        <v>183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762</v>
      </c>
      <c r="G232" s="234"/>
      <c r="H232" s="238">
        <v>40.600000000000001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194</v>
      </c>
      <c r="AU232" s="244" t="s">
        <v>81</v>
      </c>
      <c r="AV232" s="13" t="s">
        <v>81</v>
      </c>
      <c r="AW232" s="13" t="s">
        <v>33</v>
      </c>
      <c r="AX232" s="13" t="s">
        <v>72</v>
      </c>
      <c r="AY232" s="244" t="s">
        <v>183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763</v>
      </c>
      <c r="G233" s="234"/>
      <c r="H233" s="238">
        <v>3.8250000000000002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194</v>
      </c>
      <c r="AU233" s="244" t="s">
        <v>81</v>
      </c>
      <c r="AV233" s="13" t="s">
        <v>81</v>
      </c>
      <c r="AW233" s="13" t="s">
        <v>33</v>
      </c>
      <c r="AX233" s="13" t="s">
        <v>72</v>
      </c>
      <c r="AY233" s="244" t="s">
        <v>183</v>
      </c>
    </row>
    <row r="234" s="15" customFormat="1">
      <c r="A234" s="15"/>
      <c r="B234" s="266"/>
      <c r="C234" s="267"/>
      <c r="D234" s="235" t="s">
        <v>194</v>
      </c>
      <c r="E234" s="268" t="s">
        <v>19</v>
      </c>
      <c r="F234" s="269" t="s">
        <v>764</v>
      </c>
      <c r="G234" s="267"/>
      <c r="H234" s="270">
        <v>44.424999999999997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194</v>
      </c>
      <c r="AU234" s="276" t="s">
        <v>81</v>
      </c>
      <c r="AV234" s="15" t="s">
        <v>89</v>
      </c>
      <c r="AW234" s="15" t="s">
        <v>33</v>
      </c>
      <c r="AX234" s="15" t="s">
        <v>72</v>
      </c>
      <c r="AY234" s="276" t="s">
        <v>183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765</v>
      </c>
      <c r="G235" s="234"/>
      <c r="H235" s="238">
        <v>23.800000000000001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194</v>
      </c>
      <c r="AU235" s="244" t="s">
        <v>81</v>
      </c>
      <c r="AV235" s="13" t="s">
        <v>81</v>
      </c>
      <c r="AW235" s="13" t="s">
        <v>33</v>
      </c>
      <c r="AX235" s="13" t="s">
        <v>72</v>
      </c>
      <c r="AY235" s="244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766</v>
      </c>
      <c r="G236" s="234"/>
      <c r="H236" s="238">
        <v>1.6499999999999999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194</v>
      </c>
      <c r="AU236" s="244" t="s">
        <v>81</v>
      </c>
      <c r="AV236" s="13" t="s">
        <v>81</v>
      </c>
      <c r="AW236" s="13" t="s">
        <v>33</v>
      </c>
      <c r="AX236" s="13" t="s">
        <v>72</v>
      </c>
      <c r="AY236" s="244" t="s">
        <v>183</v>
      </c>
    </row>
    <row r="237" s="15" customFormat="1">
      <c r="A237" s="15"/>
      <c r="B237" s="266"/>
      <c r="C237" s="267"/>
      <c r="D237" s="235" t="s">
        <v>194</v>
      </c>
      <c r="E237" s="268" t="s">
        <v>19</v>
      </c>
      <c r="F237" s="269" t="s">
        <v>767</v>
      </c>
      <c r="G237" s="267"/>
      <c r="H237" s="270">
        <v>25.449999999999999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194</v>
      </c>
      <c r="AU237" s="276" t="s">
        <v>81</v>
      </c>
      <c r="AV237" s="15" t="s">
        <v>89</v>
      </c>
      <c r="AW237" s="15" t="s">
        <v>33</v>
      </c>
      <c r="AX237" s="15" t="s">
        <v>72</v>
      </c>
      <c r="AY237" s="276" t="s">
        <v>183</v>
      </c>
    </row>
    <row r="238" s="13" customFormat="1">
      <c r="A238" s="13"/>
      <c r="B238" s="233"/>
      <c r="C238" s="234"/>
      <c r="D238" s="235" t="s">
        <v>194</v>
      </c>
      <c r="E238" s="236" t="s">
        <v>19</v>
      </c>
      <c r="F238" s="237" t="s">
        <v>768</v>
      </c>
      <c r="G238" s="234"/>
      <c r="H238" s="238">
        <v>29.25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194</v>
      </c>
      <c r="AU238" s="244" t="s">
        <v>81</v>
      </c>
      <c r="AV238" s="13" t="s">
        <v>81</v>
      </c>
      <c r="AW238" s="13" t="s">
        <v>33</v>
      </c>
      <c r="AX238" s="13" t="s">
        <v>72</v>
      </c>
      <c r="AY238" s="244" t="s">
        <v>183</v>
      </c>
    </row>
    <row r="239" s="15" customFormat="1">
      <c r="A239" s="15"/>
      <c r="B239" s="266"/>
      <c r="C239" s="267"/>
      <c r="D239" s="235" t="s">
        <v>194</v>
      </c>
      <c r="E239" s="268" t="s">
        <v>19</v>
      </c>
      <c r="F239" s="269" t="s">
        <v>769</v>
      </c>
      <c r="G239" s="267"/>
      <c r="H239" s="270">
        <v>29.25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194</v>
      </c>
      <c r="AU239" s="276" t="s">
        <v>81</v>
      </c>
      <c r="AV239" s="15" t="s">
        <v>89</v>
      </c>
      <c r="AW239" s="15" t="s">
        <v>33</v>
      </c>
      <c r="AX239" s="15" t="s">
        <v>72</v>
      </c>
      <c r="AY239" s="276" t="s">
        <v>183</v>
      </c>
    </row>
    <row r="240" s="14" customFormat="1">
      <c r="A240" s="14"/>
      <c r="B240" s="245"/>
      <c r="C240" s="246"/>
      <c r="D240" s="235" t="s">
        <v>194</v>
      </c>
      <c r="E240" s="247" t="s">
        <v>19</v>
      </c>
      <c r="F240" s="248" t="s">
        <v>204</v>
      </c>
      <c r="G240" s="246"/>
      <c r="H240" s="249">
        <v>401.78199999999998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194</v>
      </c>
      <c r="AU240" s="255" t="s">
        <v>81</v>
      </c>
      <c r="AV240" s="14" t="s">
        <v>190</v>
      </c>
      <c r="AW240" s="14" t="s">
        <v>33</v>
      </c>
      <c r="AX240" s="14" t="s">
        <v>79</v>
      </c>
      <c r="AY240" s="255" t="s">
        <v>183</v>
      </c>
    </row>
    <row r="241" s="2" customFormat="1" ht="24.15" customHeight="1">
      <c r="A241" s="39"/>
      <c r="B241" s="40"/>
      <c r="C241" s="215" t="s">
        <v>330</v>
      </c>
      <c r="D241" s="215" t="s">
        <v>185</v>
      </c>
      <c r="E241" s="216" t="s">
        <v>785</v>
      </c>
      <c r="F241" s="217" t="s">
        <v>786</v>
      </c>
      <c r="G241" s="218" t="s">
        <v>237</v>
      </c>
      <c r="H241" s="219">
        <v>401.78199999999998</v>
      </c>
      <c r="I241" s="220"/>
      <c r="J241" s="221">
        <f>ROUND(I241*H241,2)</f>
        <v>0</v>
      </c>
      <c r="K241" s="217" t="s">
        <v>189</v>
      </c>
      <c r="L241" s="45"/>
      <c r="M241" s="222" t="s">
        <v>19</v>
      </c>
      <c r="N241" s="223" t="s">
        <v>43</v>
      </c>
      <c r="O241" s="85"/>
      <c r="P241" s="224">
        <f>O241*H241</f>
        <v>0</v>
      </c>
      <c r="Q241" s="224">
        <v>0.0104</v>
      </c>
      <c r="R241" s="224">
        <f>Q241*H241</f>
        <v>4.1785327999999993</v>
      </c>
      <c r="S241" s="224">
        <v>0</v>
      </c>
      <c r="T241" s="22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190</v>
      </c>
      <c r="AT241" s="226" t="s">
        <v>185</v>
      </c>
      <c r="AU241" s="226" t="s">
        <v>81</v>
      </c>
      <c r="AY241" s="18" t="s">
        <v>183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79</v>
      </c>
      <c r="BK241" s="227">
        <f>ROUND(I241*H241,2)</f>
        <v>0</v>
      </c>
      <c r="BL241" s="18" t="s">
        <v>190</v>
      </c>
      <c r="BM241" s="226" t="s">
        <v>787</v>
      </c>
    </row>
    <row r="242" s="2" customFormat="1">
      <c r="A242" s="39"/>
      <c r="B242" s="40"/>
      <c r="C242" s="41"/>
      <c r="D242" s="228" t="s">
        <v>192</v>
      </c>
      <c r="E242" s="41"/>
      <c r="F242" s="229" t="s">
        <v>788</v>
      </c>
      <c r="G242" s="41"/>
      <c r="H242" s="41"/>
      <c r="I242" s="230"/>
      <c r="J242" s="41"/>
      <c r="K242" s="41"/>
      <c r="L242" s="45"/>
      <c r="M242" s="231"/>
      <c r="N242" s="23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192</v>
      </c>
      <c r="AU242" s="18" t="s">
        <v>81</v>
      </c>
    </row>
    <row r="243" s="2" customFormat="1" ht="21.75" customHeight="1">
      <c r="A243" s="39"/>
      <c r="B243" s="40"/>
      <c r="C243" s="215" t="s">
        <v>336</v>
      </c>
      <c r="D243" s="215" t="s">
        <v>185</v>
      </c>
      <c r="E243" s="216" t="s">
        <v>789</v>
      </c>
      <c r="F243" s="217" t="s">
        <v>790</v>
      </c>
      <c r="G243" s="218" t="s">
        <v>237</v>
      </c>
      <c r="H243" s="219">
        <v>146.13</v>
      </c>
      <c r="I243" s="220"/>
      <c r="J243" s="221">
        <f>ROUND(I243*H243,2)</f>
        <v>0</v>
      </c>
      <c r="K243" s="217" t="s">
        <v>189</v>
      </c>
      <c r="L243" s="45"/>
      <c r="M243" s="222" t="s">
        <v>19</v>
      </c>
      <c r="N243" s="223" t="s">
        <v>43</v>
      </c>
      <c r="O243" s="85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190</v>
      </c>
      <c r="AT243" s="226" t="s">
        <v>185</v>
      </c>
      <c r="AU243" s="226" t="s">
        <v>81</v>
      </c>
      <c r="AY243" s="18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190</v>
      </c>
      <c r="BM243" s="226" t="s">
        <v>791</v>
      </c>
    </row>
    <row r="244" s="2" customFormat="1">
      <c r="A244" s="39"/>
      <c r="B244" s="40"/>
      <c r="C244" s="41"/>
      <c r="D244" s="228" t="s">
        <v>192</v>
      </c>
      <c r="E244" s="41"/>
      <c r="F244" s="229" t="s">
        <v>792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192</v>
      </c>
      <c r="AU244" s="18" t="s">
        <v>81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793</v>
      </c>
      <c r="G245" s="234"/>
      <c r="H245" s="238">
        <v>146.13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194</v>
      </c>
      <c r="AU245" s="244" t="s">
        <v>81</v>
      </c>
      <c r="AV245" s="13" t="s">
        <v>81</v>
      </c>
      <c r="AW245" s="13" t="s">
        <v>33</v>
      </c>
      <c r="AX245" s="13" t="s">
        <v>79</v>
      </c>
      <c r="AY245" s="244" t="s">
        <v>183</v>
      </c>
    </row>
    <row r="246" s="2" customFormat="1" ht="24.15" customHeight="1">
      <c r="A246" s="39"/>
      <c r="B246" s="40"/>
      <c r="C246" s="215" t="s">
        <v>342</v>
      </c>
      <c r="D246" s="215" t="s">
        <v>185</v>
      </c>
      <c r="E246" s="216" t="s">
        <v>794</v>
      </c>
      <c r="F246" s="217" t="s">
        <v>795</v>
      </c>
      <c r="G246" s="218" t="s">
        <v>237</v>
      </c>
      <c r="H246" s="219">
        <v>50</v>
      </c>
      <c r="I246" s="220"/>
      <c r="J246" s="221">
        <f>ROUND(I246*H246,2)</f>
        <v>0</v>
      </c>
      <c r="K246" s="217" t="s">
        <v>189</v>
      </c>
      <c r="L246" s="45"/>
      <c r="M246" s="222" t="s">
        <v>19</v>
      </c>
      <c r="N246" s="223" t="s">
        <v>43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190</v>
      </c>
      <c r="AT246" s="226" t="s">
        <v>185</v>
      </c>
      <c r="AU246" s="226" t="s">
        <v>81</v>
      </c>
      <c r="AY246" s="18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79</v>
      </c>
      <c r="BK246" s="227">
        <f>ROUND(I246*H246,2)</f>
        <v>0</v>
      </c>
      <c r="BL246" s="18" t="s">
        <v>190</v>
      </c>
      <c r="BM246" s="226" t="s">
        <v>796</v>
      </c>
    </row>
    <row r="247" s="2" customFormat="1">
      <c r="A247" s="39"/>
      <c r="B247" s="40"/>
      <c r="C247" s="41"/>
      <c r="D247" s="228" t="s">
        <v>192</v>
      </c>
      <c r="E247" s="41"/>
      <c r="F247" s="229" t="s">
        <v>797</v>
      </c>
      <c r="G247" s="41"/>
      <c r="H247" s="41"/>
      <c r="I247" s="230"/>
      <c r="J247" s="41"/>
      <c r="K247" s="41"/>
      <c r="L247" s="45"/>
      <c r="M247" s="231"/>
      <c r="N247" s="23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192</v>
      </c>
      <c r="AU247" s="18" t="s">
        <v>81</v>
      </c>
    </row>
    <row r="248" s="2" customFormat="1" ht="24.15" customHeight="1">
      <c r="A248" s="39"/>
      <c r="B248" s="40"/>
      <c r="C248" s="215" t="s">
        <v>348</v>
      </c>
      <c r="D248" s="215" t="s">
        <v>185</v>
      </c>
      <c r="E248" s="216" t="s">
        <v>306</v>
      </c>
      <c r="F248" s="217" t="s">
        <v>307</v>
      </c>
      <c r="G248" s="218" t="s">
        <v>207</v>
      </c>
      <c r="H248" s="219">
        <v>5</v>
      </c>
      <c r="I248" s="220"/>
      <c r="J248" s="221">
        <f>ROUND(I248*H248,2)</f>
        <v>0</v>
      </c>
      <c r="K248" s="217" t="s">
        <v>189</v>
      </c>
      <c r="L248" s="45"/>
      <c r="M248" s="222" t="s">
        <v>19</v>
      </c>
      <c r="N248" s="223" t="s">
        <v>43</v>
      </c>
      <c r="O248" s="85"/>
      <c r="P248" s="224">
        <f>O248*H248</f>
        <v>0</v>
      </c>
      <c r="Q248" s="224">
        <v>0.00048000000000000001</v>
      </c>
      <c r="R248" s="224">
        <f>Q248*H248</f>
        <v>0.0024000000000000002</v>
      </c>
      <c r="S248" s="224">
        <v>0</v>
      </c>
      <c r="T248" s="22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6" t="s">
        <v>190</v>
      </c>
      <c r="AT248" s="226" t="s">
        <v>185</v>
      </c>
      <c r="AU248" s="226" t="s">
        <v>81</v>
      </c>
      <c r="AY248" s="18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8" t="s">
        <v>79</v>
      </c>
      <c r="BK248" s="227">
        <f>ROUND(I248*H248,2)</f>
        <v>0</v>
      </c>
      <c r="BL248" s="18" t="s">
        <v>190</v>
      </c>
      <c r="BM248" s="226" t="s">
        <v>798</v>
      </c>
    </row>
    <row r="249" s="2" customFormat="1">
      <c r="A249" s="39"/>
      <c r="B249" s="40"/>
      <c r="C249" s="41"/>
      <c r="D249" s="228" t="s">
        <v>192</v>
      </c>
      <c r="E249" s="41"/>
      <c r="F249" s="229" t="s">
        <v>309</v>
      </c>
      <c r="G249" s="41"/>
      <c r="H249" s="41"/>
      <c r="I249" s="230"/>
      <c r="J249" s="41"/>
      <c r="K249" s="41"/>
      <c r="L249" s="45"/>
      <c r="M249" s="231"/>
      <c r="N249" s="23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192</v>
      </c>
      <c r="AU249" s="18" t="s">
        <v>81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799</v>
      </c>
      <c r="G250" s="234"/>
      <c r="H250" s="238">
        <v>5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194</v>
      </c>
      <c r="AU250" s="244" t="s">
        <v>81</v>
      </c>
      <c r="AV250" s="13" t="s">
        <v>81</v>
      </c>
      <c r="AW250" s="13" t="s">
        <v>33</v>
      </c>
      <c r="AX250" s="13" t="s">
        <v>79</v>
      </c>
      <c r="AY250" s="244" t="s">
        <v>183</v>
      </c>
    </row>
    <row r="251" s="2" customFormat="1" ht="16.5" customHeight="1">
      <c r="A251" s="39"/>
      <c r="B251" s="40"/>
      <c r="C251" s="256" t="s">
        <v>357</v>
      </c>
      <c r="D251" s="256" t="s">
        <v>310</v>
      </c>
      <c r="E251" s="257" t="s">
        <v>311</v>
      </c>
      <c r="F251" s="258" t="s">
        <v>312</v>
      </c>
      <c r="G251" s="259" t="s">
        <v>207</v>
      </c>
      <c r="H251" s="260">
        <v>3</v>
      </c>
      <c r="I251" s="261"/>
      <c r="J251" s="262">
        <f>ROUND(I251*H251,2)</f>
        <v>0</v>
      </c>
      <c r="K251" s="258" t="s">
        <v>19</v>
      </c>
      <c r="L251" s="263"/>
      <c r="M251" s="264" t="s">
        <v>19</v>
      </c>
      <c r="N251" s="265" t="s">
        <v>43</v>
      </c>
      <c r="O251" s="85"/>
      <c r="P251" s="224">
        <f>O251*H251</f>
        <v>0</v>
      </c>
      <c r="Q251" s="224">
        <v>0.0138</v>
      </c>
      <c r="R251" s="224">
        <f>Q251*H251</f>
        <v>0.041399999999999999</v>
      </c>
      <c r="S251" s="224">
        <v>0</v>
      </c>
      <c r="T251" s="22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6" t="s">
        <v>234</v>
      </c>
      <c r="AT251" s="226" t="s">
        <v>310</v>
      </c>
      <c r="AU251" s="226" t="s">
        <v>81</v>
      </c>
      <c r="AY251" s="18" t="s">
        <v>183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8" t="s">
        <v>79</v>
      </c>
      <c r="BK251" s="227">
        <f>ROUND(I251*H251,2)</f>
        <v>0</v>
      </c>
      <c r="BL251" s="18" t="s">
        <v>190</v>
      </c>
      <c r="BM251" s="226" t="s">
        <v>800</v>
      </c>
    </row>
    <row r="252" s="2" customFormat="1" ht="16.5" customHeight="1">
      <c r="A252" s="39"/>
      <c r="B252" s="40"/>
      <c r="C252" s="256" t="s">
        <v>363</v>
      </c>
      <c r="D252" s="256" t="s">
        <v>310</v>
      </c>
      <c r="E252" s="257" t="s">
        <v>801</v>
      </c>
      <c r="F252" s="258" t="s">
        <v>802</v>
      </c>
      <c r="G252" s="259" t="s">
        <v>207</v>
      </c>
      <c r="H252" s="260">
        <v>1</v>
      </c>
      <c r="I252" s="261"/>
      <c r="J252" s="262">
        <f>ROUND(I252*H252,2)</f>
        <v>0</v>
      </c>
      <c r="K252" s="258" t="s">
        <v>19</v>
      </c>
      <c r="L252" s="263"/>
      <c r="M252" s="264" t="s">
        <v>19</v>
      </c>
      <c r="N252" s="265" t="s">
        <v>43</v>
      </c>
      <c r="O252" s="85"/>
      <c r="P252" s="224">
        <f>O252*H252</f>
        <v>0</v>
      </c>
      <c r="Q252" s="224">
        <v>0.0138</v>
      </c>
      <c r="R252" s="224">
        <f>Q252*H252</f>
        <v>0.0138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234</v>
      </c>
      <c r="AT252" s="226" t="s">
        <v>310</v>
      </c>
      <c r="AU252" s="226" t="s">
        <v>81</v>
      </c>
      <c r="AY252" s="18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79</v>
      </c>
      <c r="BK252" s="227">
        <f>ROUND(I252*H252,2)</f>
        <v>0</v>
      </c>
      <c r="BL252" s="18" t="s">
        <v>190</v>
      </c>
      <c r="BM252" s="226" t="s">
        <v>803</v>
      </c>
    </row>
    <row r="253" s="2" customFormat="1" ht="16.5" customHeight="1">
      <c r="A253" s="39"/>
      <c r="B253" s="40"/>
      <c r="C253" s="256" t="s">
        <v>369</v>
      </c>
      <c r="D253" s="256" t="s">
        <v>310</v>
      </c>
      <c r="E253" s="257" t="s">
        <v>804</v>
      </c>
      <c r="F253" s="258" t="s">
        <v>805</v>
      </c>
      <c r="G253" s="259" t="s">
        <v>207</v>
      </c>
      <c r="H253" s="260">
        <v>1.25</v>
      </c>
      <c r="I253" s="261"/>
      <c r="J253" s="262">
        <f>ROUND(I253*H253,2)</f>
        <v>0</v>
      </c>
      <c r="K253" s="258" t="s">
        <v>19</v>
      </c>
      <c r="L253" s="263"/>
      <c r="M253" s="264" t="s">
        <v>19</v>
      </c>
      <c r="N253" s="265" t="s">
        <v>43</v>
      </c>
      <c r="O253" s="85"/>
      <c r="P253" s="224">
        <f>O253*H253</f>
        <v>0</v>
      </c>
      <c r="Q253" s="224">
        <v>0.020400000000000001</v>
      </c>
      <c r="R253" s="224">
        <f>Q253*H253</f>
        <v>0.025500000000000002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234</v>
      </c>
      <c r="AT253" s="226" t="s">
        <v>310</v>
      </c>
      <c r="AU253" s="226" t="s">
        <v>81</v>
      </c>
      <c r="AY253" s="18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79</v>
      </c>
      <c r="BK253" s="227">
        <f>ROUND(I253*H253,2)</f>
        <v>0</v>
      </c>
      <c r="BL253" s="18" t="s">
        <v>190</v>
      </c>
      <c r="BM253" s="226" t="s">
        <v>806</v>
      </c>
    </row>
    <row r="254" s="13" customFormat="1">
      <c r="A254" s="13"/>
      <c r="B254" s="233"/>
      <c r="C254" s="234"/>
      <c r="D254" s="235" t="s">
        <v>194</v>
      </c>
      <c r="E254" s="234"/>
      <c r="F254" s="237" t="s">
        <v>807</v>
      </c>
      <c r="G254" s="234"/>
      <c r="H254" s="238">
        <v>1.25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194</v>
      </c>
      <c r="AU254" s="244" t="s">
        <v>81</v>
      </c>
      <c r="AV254" s="13" t="s">
        <v>81</v>
      </c>
      <c r="AW254" s="13" t="s">
        <v>4</v>
      </c>
      <c r="AX254" s="13" t="s">
        <v>79</v>
      </c>
      <c r="AY254" s="244" t="s">
        <v>183</v>
      </c>
    </row>
    <row r="255" s="2" customFormat="1" ht="24.15" customHeight="1">
      <c r="A255" s="39"/>
      <c r="B255" s="40"/>
      <c r="C255" s="215" t="s">
        <v>376</v>
      </c>
      <c r="D255" s="215" t="s">
        <v>185</v>
      </c>
      <c r="E255" s="216" t="s">
        <v>315</v>
      </c>
      <c r="F255" s="217" t="s">
        <v>316</v>
      </c>
      <c r="G255" s="218" t="s">
        <v>207</v>
      </c>
      <c r="H255" s="219">
        <v>1</v>
      </c>
      <c r="I255" s="220"/>
      <c r="J255" s="221">
        <f>ROUND(I255*H255,2)</f>
        <v>0</v>
      </c>
      <c r="K255" s="217" t="s">
        <v>189</v>
      </c>
      <c r="L255" s="45"/>
      <c r="M255" s="222" t="s">
        <v>19</v>
      </c>
      <c r="N255" s="223" t="s">
        <v>43</v>
      </c>
      <c r="O255" s="85"/>
      <c r="P255" s="224">
        <f>O255*H255</f>
        <v>0</v>
      </c>
      <c r="Q255" s="224">
        <v>0.44169999999999998</v>
      </c>
      <c r="R255" s="224">
        <f>Q255*H255</f>
        <v>0.44169999999999998</v>
      </c>
      <c r="S255" s="224">
        <v>0</v>
      </c>
      <c r="T255" s="22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6" t="s">
        <v>190</v>
      </c>
      <c r="AT255" s="226" t="s">
        <v>185</v>
      </c>
      <c r="AU255" s="226" t="s">
        <v>81</v>
      </c>
      <c r="AY255" s="18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8" t="s">
        <v>79</v>
      </c>
      <c r="BK255" s="227">
        <f>ROUND(I255*H255,2)</f>
        <v>0</v>
      </c>
      <c r="BL255" s="18" t="s">
        <v>190</v>
      </c>
      <c r="BM255" s="226" t="s">
        <v>808</v>
      </c>
    </row>
    <row r="256" s="2" customFormat="1">
      <c r="A256" s="39"/>
      <c r="B256" s="40"/>
      <c r="C256" s="41"/>
      <c r="D256" s="228" t="s">
        <v>192</v>
      </c>
      <c r="E256" s="41"/>
      <c r="F256" s="229" t="s">
        <v>318</v>
      </c>
      <c r="G256" s="41"/>
      <c r="H256" s="41"/>
      <c r="I256" s="230"/>
      <c r="J256" s="41"/>
      <c r="K256" s="41"/>
      <c r="L256" s="45"/>
      <c r="M256" s="231"/>
      <c r="N256" s="23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192</v>
      </c>
      <c r="AU256" s="18" t="s">
        <v>81</v>
      </c>
    </row>
    <row r="257" s="2" customFormat="1" ht="16.5" customHeight="1">
      <c r="A257" s="39"/>
      <c r="B257" s="40"/>
      <c r="C257" s="256" t="s">
        <v>381</v>
      </c>
      <c r="D257" s="256" t="s">
        <v>310</v>
      </c>
      <c r="E257" s="257" t="s">
        <v>809</v>
      </c>
      <c r="F257" s="258" t="s">
        <v>810</v>
      </c>
      <c r="G257" s="259" t="s">
        <v>207</v>
      </c>
      <c r="H257" s="260">
        <v>1</v>
      </c>
      <c r="I257" s="261"/>
      <c r="J257" s="262">
        <f>ROUND(I257*H257,2)</f>
        <v>0</v>
      </c>
      <c r="K257" s="258" t="s">
        <v>19</v>
      </c>
      <c r="L257" s="263"/>
      <c r="M257" s="264" t="s">
        <v>19</v>
      </c>
      <c r="N257" s="265" t="s">
        <v>43</v>
      </c>
      <c r="O257" s="85"/>
      <c r="P257" s="224">
        <f>O257*H257</f>
        <v>0</v>
      </c>
      <c r="Q257" s="224">
        <v>0.0114</v>
      </c>
      <c r="R257" s="224">
        <f>Q257*H257</f>
        <v>0.0114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234</v>
      </c>
      <c r="AT257" s="226" t="s">
        <v>310</v>
      </c>
      <c r="AU257" s="226" t="s">
        <v>81</v>
      </c>
      <c r="AY257" s="18" t="s">
        <v>183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79</v>
      </c>
      <c r="BK257" s="227">
        <f>ROUND(I257*H257,2)</f>
        <v>0</v>
      </c>
      <c r="BL257" s="18" t="s">
        <v>190</v>
      </c>
      <c r="BM257" s="226" t="s">
        <v>811</v>
      </c>
    </row>
    <row r="258" s="12" customFormat="1" ht="22.8" customHeight="1">
      <c r="A258" s="12"/>
      <c r="B258" s="199"/>
      <c r="C258" s="200"/>
      <c r="D258" s="201" t="s">
        <v>71</v>
      </c>
      <c r="E258" s="213" t="s">
        <v>241</v>
      </c>
      <c r="F258" s="213" t="s">
        <v>323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SUM(P259:P316)</f>
        <v>0</v>
      </c>
      <c r="Q258" s="207"/>
      <c r="R258" s="208">
        <f>SUM(R259:R316)</f>
        <v>0.024842099999999999</v>
      </c>
      <c r="S258" s="207"/>
      <c r="T258" s="209">
        <f>SUM(T259:T316)</f>
        <v>31.915454999999998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79</v>
      </c>
      <c r="AT258" s="211" t="s">
        <v>71</v>
      </c>
      <c r="AU258" s="211" t="s">
        <v>79</v>
      </c>
      <c r="AY258" s="210" t="s">
        <v>183</v>
      </c>
      <c r="BK258" s="212">
        <f>SUM(BK259:BK316)</f>
        <v>0</v>
      </c>
    </row>
    <row r="259" s="2" customFormat="1" ht="24.15" customHeight="1">
      <c r="A259" s="39"/>
      <c r="B259" s="40"/>
      <c r="C259" s="215" t="s">
        <v>386</v>
      </c>
      <c r="D259" s="215" t="s">
        <v>185</v>
      </c>
      <c r="E259" s="216" t="s">
        <v>812</v>
      </c>
      <c r="F259" s="217" t="s">
        <v>813</v>
      </c>
      <c r="G259" s="218" t="s">
        <v>237</v>
      </c>
      <c r="H259" s="219">
        <v>146.13</v>
      </c>
      <c r="I259" s="220"/>
      <c r="J259" s="221">
        <f>ROUND(I259*H259,2)</f>
        <v>0</v>
      </c>
      <c r="K259" s="217" t="s">
        <v>189</v>
      </c>
      <c r="L259" s="45"/>
      <c r="M259" s="222" t="s">
        <v>19</v>
      </c>
      <c r="N259" s="223" t="s">
        <v>43</v>
      </c>
      <c r="O259" s="85"/>
      <c r="P259" s="224">
        <f>O259*H259</f>
        <v>0</v>
      </c>
      <c r="Q259" s="224">
        <v>0.00012999999999999999</v>
      </c>
      <c r="R259" s="224">
        <f>Q259*H259</f>
        <v>0.018996899999999997</v>
      </c>
      <c r="S259" s="224">
        <v>0</v>
      </c>
      <c r="T259" s="22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6" t="s">
        <v>190</v>
      </c>
      <c r="AT259" s="226" t="s">
        <v>185</v>
      </c>
      <c r="AU259" s="226" t="s">
        <v>81</v>
      </c>
      <c r="AY259" s="18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8" t="s">
        <v>79</v>
      </c>
      <c r="BK259" s="227">
        <f>ROUND(I259*H259,2)</f>
        <v>0</v>
      </c>
      <c r="BL259" s="18" t="s">
        <v>190</v>
      </c>
      <c r="BM259" s="226" t="s">
        <v>814</v>
      </c>
    </row>
    <row r="260" s="2" customFormat="1">
      <c r="A260" s="39"/>
      <c r="B260" s="40"/>
      <c r="C260" s="41"/>
      <c r="D260" s="228" t="s">
        <v>192</v>
      </c>
      <c r="E260" s="41"/>
      <c r="F260" s="229" t="s">
        <v>815</v>
      </c>
      <c r="G260" s="41"/>
      <c r="H260" s="41"/>
      <c r="I260" s="230"/>
      <c r="J260" s="41"/>
      <c r="K260" s="41"/>
      <c r="L260" s="45"/>
      <c r="M260" s="231"/>
      <c r="N260" s="23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192</v>
      </c>
      <c r="AU260" s="18" t="s">
        <v>81</v>
      </c>
    </row>
    <row r="261" s="13" customFormat="1">
      <c r="A261" s="13"/>
      <c r="B261" s="233"/>
      <c r="C261" s="234"/>
      <c r="D261" s="235" t="s">
        <v>194</v>
      </c>
      <c r="E261" s="236" t="s">
        <v>19</v>
      </c>
      <c r="F261" s="237" t="s">
        <v>793</v>
      </c>
      <c r="G261" s="234"/>
      <c r="H261" s="238">
        <v>146.13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194</v>
      </c>
      <c r="AU261" s="244" t="s">
        <v>81</v>
      </c>
      <c r="AV261" s="13" t="s">
        <v>81</v>
      </c>
      <c r="AW261" s="13" t="s">
        <v>33</v>
      </c>
      <c r="AX261" s="13" t="s">
        <v>79</v>
      </c>
      <c r="AY261" s="244" t="s">
        <v>183</v>
      </c>
    </row>
    <row r="262" s="2" customFormat="1" ht="24.15" customHeight="1">
      <c r="A262" s="39"/>
      <c r="B262" s="40"/>
      <c r="C262" s="215" t="s">
        <v>393</v>
      </c>
      <c r="D262" s="215" t="s">
        <v>185</v>
      </c>
      <c r="E262" s="216" t="s">
        <v>816</v>
      </c>
      <c r="F262" s="217" t="s">
        <v>817</v>
      </c>
      <c r="G262" s="218" t="s">
        <v>237</v>
      </c>
      <c r="H262" s="219">
        <v>146.13</v>
      </c>
      <c r="I262" s="220"/>
      <c r="J262" s="221">
        <f>ROUND(I262*H262,2)</f>
        <v>0</v>
      </c>
      <c r="K262" s="217" t="s">
        <v>189</v>
      </c>
      <c r="L262" s="45"/>
      <c r="M262" s="222" t="s">
        <v>19</v>
      </c>
      <c r="N262" s="223" t="s">
        <v>43</v>
      </c>
      <c r="O262" s="85"/>
      <c r="P262" s="224">
        <f>O262*H262</f>
        <v>0</v>
      </c>
      <c r="Q262" s="224">
        <v>4.0000000000000003E-05</v>
      </c>
      <c r="R262" s="224">
        <f>Q262*H262</f>
        <v>0.0058452</v>
      </c>
      <c r="S262" s="224">
        <v>0</v>
      </c>
      <c r="T262" s="22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6" t="s">
        <v>190</v>
      </c>
      <c r="AT262" s="226" t="s">
        <v>185</v>
      </c>
      <c r="AU262" s="226" t="s">
        <v>81</v>
      </c>
      <c r="AY262" s="18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8" t="s">
        <v>79</v>
      </c>
      <c r="BK262" s="227">
        <f>ROUND(I262*H262,2)</f>
        <v>0</v>
      </c>
      <c r="BL262" s="18" t="s">
        <v>190</v>
      </c>
      <c r="BM262" s="226" t="s">
        <v>818</v>
      </c>
    </row>
    <row r="263" s="2" customFormat="1">
      <c r="A263" s="39"/>
      <c r="B263" s="40"/>
      <c r="C263" s="41"/>
      <c r="D263" s="228" t="s">
        <v>192</v>
      </c>
      <c r="E263" s="41"/>
      <c r="F263" s="229" t="s">
        <v>819</v>
      </c>
      <c r="G263" s="41"/>
      <c r="H263" s="41"/>
      <c r="I263" s="230"/>
      <c r="J263" s="41"/>
      <c r="K263" s="41"/>
      <c r="L263" s="45"/>
      <c r="M263" s="231"/>
      <c r="N263" s="23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192</v>
      </c>
      <c r="AU263" s="18" t="s">
        <v>81</v>
      </c>
    </row>
    <row r="264" s="13" customFormat="1">
      <c r="A264" s="13"/>
      <c r="B264" s="233"/>
      <c r="C264" s="234"/>
      <c r="D264" s="235" t="s">
        <v>194</v>
      </c>
      <c r="E264" s="236" t="s">
        <v>19</v>
      </c>
      <c r="F264" s="237" t="s">
        <v>793</v>
      </c>
      <c r="G264" s="234"/>
      <c r="H264" s="238">
        <v>146.13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194</v>
      </c>
      <c r="AU264" s="244" t="s">
        <v>81</v>
      </c>
      <c r="AV264" s="13" t="s">
        <v>81</v>
      </c>
      <c r="AW264" s="13" t="s">
        <v>33</v>
      </c>
      <c r="AX264" s="13" t="s">
        <v>79</v>
      </c>
      <c r="AY264" s="244" t="s">
        <v>183</v>
      </c>
    </row>
    <row r="265" s="2" customFormat="1" ht="24.15" customHeight="1">
      <c r="A265" s="39"/>
      <c r="B265" s="40"/>
      <c r="C265" s="215" t="s">
        <v>399</v>
      </c>
      <c r="D265" s="215" t="s">
        <v>185</v>
      </c>
      <c r="E265" s="216" t="s">
        <v>820</v>
      </c>
      <c r="F265" s="217" t="s">
        <v>821</v>
      </c>
      <c r="G265" s="218" t="s">
        <v>237</v>
      </c>
      <c r="H265" s="219">
        <v>14.744999999999999</v>
      </c>
      <c r="I265" s="220"/>
      <c r="J265" s="221">
        <f>ROUND(I265*H265,2)</f>
        <v>0</v>
      </c>
      <c r="K265" s="217" t="s">
        <v>189</v>
      </c>
      <c r="L265" s="45"/>
      <c r="M265" s="222" t="s">
        <v>19</v>
      </c>
      <c r="N265" s="223" t="s">
        <v>43</v>
      </c>
      <c r="O265" s="85"/>
      <c r="P265" s="224">
        <f>O265*H265</f>
        <v>0</v>
      </c>
      <c r="Q265" s="224">
        <v>0</v>
      </c>
      <c r="R265" s="224">
        <f>Q265*H265</f>
        <v>0</v>
      </c>
      <c r="S265" s="224">
        <v>0.055</v>
      </c>
      <c r="T265" s="225">
        <f>S265*H265</f>
        <v>0.810975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6" t="s">
        <v>190</v>
      </c>
      <c r="AT265" s="226" t="s">
        <v>185</v>
      </c>
      <c r="AU265" s="226" t="s">
        <v>81</v>
      </c>
      <c r="AY265" s="18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190</v>
      </c>
      <c r="BM265" s="226" t="s">
        <v>822</v>
      </c>
    </row>
    <row r="266" s="2" customFormat="1">
      <c r="A266" s="39"/>
      <c r="B266" s="40"/>
      <c r="C266" s="41"/>
      <c r="D266" s="228" t="s">
        <v>192</v>
      </c>
      <c r="E266" s="41"/>
      <c r="F266" s="229" t="s">
        <v>823</v>
      </c>
      <c r="G266" s="41"/>
      <c r="H266" s="41"/>
      <c r="I266" s="230"/>
      <c r="J266" s="41"/>
      <c r="K266" s="41"/>
      <c r="L266" s="45"/>
      <c r="M266" s="231"/>
      <c r="N266" s="23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192</v>
      </c>
      <c r="AU266" s="18" t="s">
        <v>81</v>
      </c>
    </row>
    <row r="267" s="13" customFormat="1">
      <c r="A267" s="13"/>
      <c r="B267" s="233"/>
      <c r="C267" s="234"/>
      <c r="D267" s="235" t="s">
        <v>194</v>
      </c>
      <c r="E267" s="236" t="s">
        <v>19</v>
      </c>
      <c r="F267" s="237" t="s">
        <v>824</v>
      </c>
      <c r="G267" s="234"/>
      <c r="H267" s="238">
        <v>14.744999999999999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194</v>
      </c>
      <c r="AU267" s="244" t="s">
        <v>81</v>
      </c>
      <c r="AV267" s="13" t="s">
        <v>81</v>
      </c>
      <c r="AW267" s="13" t="s">
        <v>33</v>
      </c>
      <c r="AX267" s="13" t="s">
        <v>79</v>
      </c>
      <c r="AY267" s="244" t="s">
        <v>183</v>
      </c>
    </row>
    <row r="268" s="2" customFormat="1" ht="24.15" customHeight="1">
      <c r="A268" s="39"/>
      <c r="B268" s="40"/>
      <c r="C268" s="215" t="s">
        <v>407</v>
      </c>
      <c r="D268" s="215" t="s">
        <v>185</v>
      </c>
      <c r="E268" s="216" t="s">
        <v>331</v>
      </c>
      <c r="F268" s="217" t="s">
        <v>332</v>
      </c>
      <c r="G268" s="218" t="s">
        <v>237</v>
      </c>
      <c r="H268" s="219">
        <v>14.699999999999999</v>
      </c>
      <c r="I268" s="220"/>
      <c r="J268" s="221">
        <f>ROUND(I268*H268,2)</f>
        <v>0</v>
      </c>
      <c r="K268" s="217" t="s">
        <v>189</v>
      </c>
      <c r="L268" s="45"/>
      <c r="M268" s="222" t="s">
        <v>19</v>
      </c>
      <c r="N268" s="223" t="s">
        <v>43</v>
      </c>
      <c r="O268" s="85"/>
      <c r="P268" s="224">
        <f>O268*H268</f>
        <v>0</v>
      </c>
      <c r="Q268" s="224">
        <v>0</v>
      </c>
      <c r="R268" s="224">
        <f>Q268*H268</f>
        <v>0</v>
      </c>
      <c r="S268" s="224">
        <v>0.087999999999999995</v>
      </c>
      <c r="T268" s="225">
        <f>S268*H268</f>
        <v>1.2935999999999999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6" t="s">
        <v>190</v>
      </c>
      <c r="AT268" s="226" t="s">
        <v>185</v>
      </c>
      <c r="AU268" s="226" t="s">
        <v>81</v>
      </c>
      <c r="AY268" s="18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79</v>
      </c>
      <c r="BK268" s="227">
        <f>ROUND(I268*H268,2)</f>
        <v>0</v>
      </c>
      <c r="BL268" s="18" t="s">
        <v>190</v>
      </c>
      <c r="BM268" s="226" t="s">
        <v>825</v>
      </c>
    </row>
    <row r="269" s="2" customFormat="1">
      <c r="A269" s="39"/>
      <c r="B269" s="40"/>
      <c r="C269" s="41"/>
      <c r="D269" s="228" t="s">
        <v>192</v>
      </c>
      <c r="E269" s="41"/>
      <c r="F269" s="229" t="s">
        <v>334</v>
      </c>
      <c r="G269" s="41"/>
      <c r="H269" s="41"/>
      <c r="I269" s="230"/>
      <c r="J269" s="41"/>
      <c r="K269" s="41"/>
      <c r="L269" s="45"/>
      <c r="M269" s="231"/>
      <c r="N269" s="23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192</v>
      </c>
      <c r="AU269" s="18" t="s">
        <v>81</v>
      </c>
    </row>
    <row r="270" s="13" customFormat="1">
      <c r="A270" s="13"/>
      <c r="B270" s="233"/>
      <c r="C270" s="234"/>
      <c r="D270" s="235" t="s">
        <v>194</v>
      </c>
      <c r="E270" s="236" t="s">
        <v>19</v>
      </c>
      <c r="F270" s="237" t="s">
        <v>826</v>
      </c>
      <c r="G270" s="234"/>
      <c r="H270" s="238">
        <v>14.699999999999999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194</v>
      </c>
      <c r="AU270" s="244" t="s">
        <v>81</v>
      </c>
      <c r="AV270" s="13" t="s">
        <v>81</v>
      </c>
      <c r="AW270" s="13" t="s">
        <v>33</v>
      </c>
      <c r="AX270" s="13" t="s">
        <v>79</v>
      </c>
      <c r="AY270" s="244" t="s">
        <v>183</v>
      </c>
    </row>
    <row r="271" s="2" customFormat="1" ht="24.15" customHeight="1">
      <c r="A271" s="39"/>
      <c r="B271" s="40"/>
      <c r="C271" s="215" t="s">
        <v>416</v>
      </c>
      <c r="D271" s="215" t="s">
        <v>185</v>
      </c>
      <c r="E271" s="216" t="s">
        <v>337</v>
      </c>
      <c r="F271" s="217" t="s">
        <v>338</v>
      </c>
      <c r="G271" s="218" t="s">
        <v>237</v>
      </c>
      <c r="H271" s="219">
        <v>4.7000000000000002</v>
      </c>
      <c r="I271" s="220"/>
      <c r="J271" s="221">
        <f>ROUND(I271*H271,2)</f>
        <v>0</v>
      </c>
      <c r="K271" s="217" t="s">
        <v>189</v>
      </c>
      <c r="L271" s="45"/>
      <c r="M271" s="222" t="s">
        <v>19</v>
      </c>
      <c r="N271" s="223" t="s">
        <v>43</v>
      </c>
      <c r="O271" s="85"/>
      <c r="P271" s="224">
        <f>O271*H271</f>
        <v>0</v>
      </c>
      <c r="Q271" s="224">
        <v>0</v>
      </c>
      <c r="R271" s="224">
        <f>Q271*H271</f>
        <v>0</v>
      </c>
      <c r="S271" s="224">
        <v>0.067000000000000004</v>
      </c>
      <c r="T271" s="225">
        <f>S271*H271</f>
        <v>0.31490000000000001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6" t="s">
        <v>190</v>
      </c>
      <c r="AT271" s="226" t="s">
        <v>185</v>
      </c>
      <c r="AU271" s="226" t="s">
        <v>81</v>
      </c>
      <c r="AY271" s="18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8" t="s">
        <v>79</v>
      </c>
      <c r="BK271" s="227">
        <f>ROUND(I271*H271,2)</f>
        <v>0</v>
      </c>
      <c r="BL271" s="18" t="s">
        <v>190</v>
      </c>
      <c r="BM271" s="226" t="s">
        <v>827</v>
      </c>
    </row>
    <row r="272" s="2" customFormat="1">
      <c r="A272" s="39"/>
      <c r="B272" s="40"/>
      <c r="C272" s="41"/>
      <c r="D272" s="228" t="s">
        <v>192</v>
      </c>
      <c r="E272" s="41"/>
      <c r="F272" s="229" t="s">
        <v>340</v>
      </c>
      <c r="G272" s="41"/>
      <c r="H272" s="41"/>
      <c r="I272" s="230"/>
      <c r="J272" s="41"/>
      <c r="K272" s="41"/>
      <c r="L272" s="45"/>
      <c r="M272" s="231"/>
      <c r="N272" s="23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192</v>
      </c>
      <c r="AU272" s="18" t="s">
        <v>81</v>
      </c>
    </row>
    <row r="273" s="13" customFormat="1">
      <c r="A273" s="13"/>
      <c r="B273" s="233"/>
      <c r="C273" s="234"/>
      <c r="D273" s="235" t="s">
        <v>194</v>
      </c>
      <c r="E273" s="236" t="s">
        <v>19</v>
      </c>
      <c r="F273" s="237" t="s">
        <v>828</v>
      </c>
      <c r="G273" s="234"/>
      <c r="H273" s="238">
        <v>4.7000000000000002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194</v>
      </c>
      <c r="AU273" s="244" t="s">
        <v>81</v>
      </c>
      <c r="AV273" s="13" t="s">
        <v>81</v>
      </c>
      <c r="AW273" s="13" t="s">
        <v>33</v>
      </c>
      <c r="AX273" s="13" t="s">
        <v>79</v>
      </c>
      <c r="AY273" s="244" t="s">
        <v>183</v>
      </c>
    </row>
    <row r="274" s="2" customFormat="1" ht="24.15" customHeight="1">
      <c r="A274" s="39"/>
      <c r="B274" s="40"/>
      <c r="C274" s="215" t="s">
        <v>423</v>
      </c>
      <c r="D274" s="215" t="s">
        <v>185</v>
      </c>
      <c r="E274" s="216" t="s">
        <v>829</v>
      </c>
      <c r="F274" s="217" t="s">
        <v>830</v>
      </c>
      <c r="G274" s="218" t="s">
        <v>188</v>
      </c>
      <c r="H274" s="219">
        <v>0.17999999999999999</v>
      </c>
      <c r="I274" s="220"/>
      <c r="J274" s="221">
        <f>ROUND(I274*H274,2)</f>
        <v>0</v>
      </c>
      <c r="K274" s="217" t="s">
        <v>189</v>
      </c>
      <c r="L274" s="45"/>
      <c r="M274" s="222" t="s">
        <v>19</v>
      </c>
      <c r="N274" s="223" t="s">
        <v>43</v>
      </c>
      <c r="O274" s="85"/>
      <c r="P274" s="224">
        <f>O274*H274</f>
        <v>0</v>
      </c>
      <c r="Q274" s="224">
        <v>0</v>
      </c>
      <c r="R274" s="224">
        <f>Q274*H274</f>
        <v>0</v>
      </c>
      <c r="S274" s="224">
        <v>1.8</v>
      </c>
      <c r="T274" s="225">
        <f>S274*H274</f>
        <v>0.32400000000000001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190</v>
      </c>
      <c r="AT274" s="226" t="s">
        <v>185</v>
      </c>
      <c r="AU274" s="226" t="s">
        <v>81</v>
      </c>
      <c r="AY274" s="18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79</v>
      </c>
      <c r="BK274" s="227">
        <f>ROUND(I274*H274,2)</f>
        <v>0</v>
      </c>
      <c r="BL274" s="18" t="s">
        <v>190</v>
      </c>
      <c r="BM274" s="226" t="s">
        <v>831</v>
      </c>
    </row>
    <row r="275" s="2" customFormat="1">
      <c r="A275" s="39"/>
      <c r="B275" s="40"/>
      <c r="C275" s="41"/>
      <c r="D275" s="228" t="s">
        <v>192</v>
      </c>
      <c r="E275" s="41"/>
      <c r="F275" s="229" t="s">
        <v>832</v>
      </c>
      <c r="G275" s="41"/>
      <c r="H275" s="41"/>
      <c r="I275" s="230"/>
      <c r="J275" s="41"/>
      <c r="K275" s="41"/>
      <c r="L275" s="45"/>
      <c r="M275" s="231"/>
      <c r="N275" s="23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192</v>
      </c>
      <c r="AU275" s="18" t="s">
        <v>81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833</v>
      </c>
      <c r="G276" s="234"/>
      <c r="H276" s="238">
        <v>0.17999999999999999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194</v>
      </c>
      <c r="AU276" s="244" t="s">
        <v>81</v>
      </c>
      <c r="AV276" s="13" t="s">
        <v>81</v>
      </c>
      <c r="AW276" s="13" t="s">
        <v>33</v>
      </c>
      <c r="AX276" s="13" t="s">
        <v>79</v>
      </c>
      <c r="AY276" s="244" t="s">
        <v>183</v>
      </c>
    </row>
    <row r="277" s="2" customFormat="1" ht="24.15" customHeight="1">
      <c r="A277" s="39"/>
      <c r="B277" s="40"/>
      <c r="C277" s="215" t="s">
        <v>427</v>
      </c>
      <c r="D277" s="215" t="s">
        <v>185</v>
      </c>
      <c r="E277" s="216" t="s">
        <v>834</v>
      </c>
      <c r="F277" s="217" t="s">
        <v>835</v>
      </c>
      <c r="G277" s="218" t="s">
        <v>188</v>
      </c>
      <c r="H277" s="219">
        <v>0.161</v>
      </c>
      <c r="I277" s="220"/>
      <c r="J277" s="221">
        <f>ROUND(I277*H277,2)</f>
        <v>0</v>
      </c>
      <c r="K277" s="217" t="s">
        <v>189</v>
      </c>
      <c r="L277" s="45"/>
      <c r="M277" s="222" t="s">
        <v>19</v>
      </c>
      <c r="N277" s="223" t="s">
        <v>43</v>
      </c>
      <c r="O277" s="85"/>
      <c r="P277" s="224">
        <f>O277*H277</f>
        <v>0</v>
      </c>
      <c r="Q277" s="224">
        <v>0</v>
      </c>
      <c r="R277" s="224">
        <f>Q277*H277</f>
        <v>0</v>
      </c>
      <c r="S277" s="224">
        <v>1.8</v>
      </c>
      <c r="T277" s="225">
        <f>S277*H277</f>
        <v>0.2898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6" t="s">
        <v>190</v>
      </c>
      <c r="AT277" s="226" t="s">
        <v>185</v>
      </c>
      <c r="AU277" s="226" t="s">
        <v>81</v>
      </c>
      <c r="AY277" s="18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8" t="s">
        <v>79</v>
      </c>
      <c r="BK277" s="227">
        <f>ROUND(I277*H277,2)</f>
        <v>0</v>
      </c>
      <c r="BL277" s="18" t="s">
        <v>190</v>
      </c>
      <c r="BM277" s="226" t="s">
        <v>836</v>
      </c>
    </row>
    <row r="278" s="2" customFormat="1">
      <c r="A278" s="39"/>
      <c r="B278" s="40"/>
      <c r="C278" s="41"/>
      <c r="D278" s="228" t="s">
        <v>192</v>
      </c>
      <c r="E278" s="41"/>
      <c r="F278" s="229" t="s">
        <v>837</v>
      </c>
      <c r="G278" s="41"/>
      <c r="H278" s="41"/>
      <c r="I278" s="230"/>
      <c r="J278" s="41"/>
      <c r="K278" s="41"/>
      <c r="L278" s="45"/>
      <c r="M278" s="231"/>
      <c r="N278" s="23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192</v>
      </c>
      <c r="AU278" s="18" t="s">
        <v>81</v>
      </c>
    </row>
    <row r="279" s="13" customFormat="1">
      <c r="A279" s="13"/>
      <c r="B279" s="233"/>
      <c r="C279" s="234"/>
      <c r="D279" s="235" t="s">
        <v>194</v>
      </c>
      <c r="E279" s="236" t="s">
        <v>19</v>
      </c>
      <c r="F279" s="237" t="s">
        <v>838</v>
      </c>
      <c r="G279" s="234"/>
      <c r="H279" s="238">
        <v>0.161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194</v>
      </c>
      <c r="AU279" s="244" t="s">
        <v>81</v>
      </c>
      <c r="AV279" s="13" t="s">
        <v>81</v>
      </c>
      <c r="AW279" s="13" t="s">
        <v>33</v>
      </c>
      <c r="AX279" s="13" t="s">
        <v>79</v>
      </c>
      <c r="AY279" s="244" t="s">
        <v>183</v>
      </c>
    </row>
    <row r="280" s="2" customFormat="1" ht="24.15" customHeight="1">
      <c r="A280" s="39"/>
      <c r="B280" s="40"/>
      <c r="C280" s="215" t="s">
        <v>432</v>
      </c>
      <c r="D280" s="215" t="s">
        <v>185</v>
      </c>
      <c r="E280" s="216" t="s">
        <v>839</v>
      </c>
      <c r="F280" s="217" t="s">
        <v>840</v>
      </c>
      <c r="G280" s="218" t="s">
        <v>237</v>
      </c>
      <c r="H280" s="219">
        <v>27.091999999999999</v>
      </c>
      <c r="I280" s="220"/>
      <c r="J280" s="221">
        <f>ROUND(I280*H280,2)</f>
        <v>0</v>
      </c>
      <c r="K280" s="217" t="s">
        <v>189</v>
      </c>
      <c r="L280" s="45"/>
      <c r="M280" s="222" t="s">
        <v>19</v>
      </c>
      <c r="N280" s="223" t="s">
        <v>43</v>
      </c>
      <c r="O280" s="85"/>
      <c r="P280" s="224">
        <f>O280*H280</f>
        <v>0</v>
      </c>
      <c r="Q280" s="224">
        <v>0</v>
      </c>
      <c r="R280" s="224">
        <f>Q280*H280</f>
        <v>0</v>
      </c>
      <c r="S280" s="224">
        <v>0.17999999999999999</v>
      </c>
      <c r="T280" s="225">
        <f>S280*H280</f>
        <v>4.8765599999999996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6" t="s">
        <v>190</v>
      </c>
      <c r="AT280" s="226" t="s">
        <v>185</v>
      </c>
      <c r="AU280" s="226" t="s">
        <v>81</v>
      </c>
      <c r="AY280" s="18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8" t="s">
        <v>79</v>
      </c>
      <c r="BK280" s="227">
        <f>ROUND(I280*H280,2)</f>
        <v>0</v>
      </c>
      <c r="BL280" s="18" t="s">
        <v>190</v>
      </c>
      <c r="BM280" s="226" t="s">
        <v>841</v>
      </c>
    </row>
    <row r="281" s="2" customFormat="1">
      <c r="A281" s="39"/>
      <c r="B281" s="40"/>
      <c r="C281" s="41"/>
      <c r="D281" s="228" t="s">
        <v>192</v>
      </c>
      <c r="E281" s="41"/>
      <c r="F281" s="229" t="s">
        <v>842</v>
      </c>
      <c r="G281" s="41"/>
      <c r="H281" s="41"/>
      <c r="I281" s="230"/>
      <c r="J281" s="41"/>
      <c r="K281" s="41"/>
      <c r="L281" s="45"/>
      <c r="M281" s="231"/>
      <c r="N281" s="23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192</v>
      </c>
      <c r="AU281" s="18" t="s">
        <v>81</v>
      </c>
    </row>
    <row r="282" s="13" customFormat="1">
      <c r="A282" s="13"/>
      <c r="B282" s="233"/>
      <c r="C282" s="234"/>
      <c r="D282" s="235" t="s">
        <v>194</v>
      </c>
      <c r="E282" s="236" t="s">
        <v>19</v>
      </c>
      <c r="F282" s="237" t="s">
        <v>843</v>
      </c>
      <c r="G282" s="234"/>
      <c r="H282" s="238">
        <v>4.8239999999999998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194</v>
      </c>
      <c r="AU282" s="244" t="s">
        <v>81</v>
      </c>
      <c r="AV282" s="13" t="s">
        <v>81</v>
      </c>
      <c r="AW282" s="13" t="s">
        <v>33</v>
      </c>
      <c r="AX282" s="13" t="s">
        <v>72</v>
      </c>
      <c r="AY282" s="244" t="s">
        <v>183</v>
      </c>
    </row>
    <row r="283" s="13" customFormat="1">
      <c r="A283" s="13"/>
      <c r="B283" s="233"/>
      <c r="C283" s="234"/>
      <c r="D283" s="235" t="s">
        <v>194</v>
      </c>
      <c r="E283" s="236" t="s">
        <v>19</v>
      </c>
      <c r="F283" s="237" t="s">
        <v>844</v>
      </c>
      <c r="G283" s="234"/>
      <c r="H283" s="238">
        <v>5.7590000000000003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194</v>
      </c>
      <c r="AU283" s="244" t="s">
        <v>81</v>
      </c>
      <c r="AV283" s="13" t="s">
        <v>81</v>
      </c>
      <c r="AW283" s="13" t="s">
        <v>33</v>
      </c>
      <c r="AX283" s="13" t="s">
        <v>72</v>
      </c>
      <c r="AY283" s="244" t="s">
        <v>183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845</v>
      </c>
      <c r="G284" s="234"/>
      <c r="H284" s="238">
        <v>8.4359999999999999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194</v>
      </c>
      <c r="AU284" s="244" t="s">
        <v>81</v>
      </c>
      <c r="AV284" s="13" t="s">
        <v>81</v>
      </c>
      <c r="AW284" s="13" t="s">
        <v>33</v>
      </c>
      <c r="AX284" s="13" t="s">
        <v>72</v>
      </c>
      <c r="AY284" s="244" t="s">
        <v>183</v>
      </c>
    </row>
    <row r="285" s="13" customFormat="1">
      <c r="A285" s="13"/>
      <c r="B285" s="233"/>
      <c r="C285" s="234"/>
      <c r="D285" s="235" t="s">
        <v>194</v>
      </c>
      <c r="E285" s="236" t="s">
        <v>19</v>
      </c>
      <c r="F285" s="237" t="s">
        <v>846</v>
      </c>
      <c r="G285" s="234"/>
      <c r="H285" s="238">
        <v>6.4729999999999999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194</v>
      </c>
      <c r="AU285" s="244" t="s">
        <v>81</v>
      </c>
      <c r="AV285" s="13" t="s">
        <v>81</v>
      </c>
      <c r="AW285" s="13" t="s">
        <v>33</v>
      </c>
      <c r="AX285" s="13" t="s">
        <v>72</v>
      </c>
      <c r="AY285" s="244" t="s">
        <v>183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847</v>
      </c>
      <c r="G286" s="234"/>
      <c r="H286" s="238">
        <v>1.6000000000000001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194</v>
      </c>
      <c r="AU286" s="244" t="s">
        <v>81</v>
      </c>
      <c r="AV286" s="13" t="s">
        <v>81</v>
      </c>
      <c r="AW286" s="13" t="s">
        <v>33</v>
      </c>
      <c r="AX286" s="13" t="s">
        <v>72</v>
      </c>
      <c r="AY286" s="244" t="s">
        <v>183</v>
      </c>
    </row>
    <row r="287" s="14" customFormat="1">
      <c r="A287" s="14"/>
      <c r="B287" s="245"/>
      <c r="C287" s="246"/>
      <c r="D287" s="235" t="s">
        <v>194</v>
      </c>
      <c r="E287" s="247" t="s">
        <v>19</v>
      </c>
      <c r="F287" s="248" t="s">
        <v>204</v>
      </c>
      <c r="G287" s="246"/>
      <c r="H287" s="249">
        <v>27.091999999999999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194</v>
      </c>
      <c r="AU287" s="255" t="s">
        <v>81</v>
      </c>
      <c r="AV287" s="14" t="s">
        <v>190</v>
      </c>
      <c r="AW287" s="14" t="s">
        <v>33</v>
      </c>
      <c r="AX287" s="14" t="s">
        <v>79</v>
      </c>
      <c r="AY287" s="255" t="s">
        <v>183</v>
      </c>
    </row>
    <row r="288" s="2" customFormat="1" ht="24.15" customHeight="1">
      <c r="A288" s="39"/>
      <c r="B288" s="40"/>
      <c r="C288" s="215" t="s">
        <v>436</v>
      </c>
      <c r="D288" s="215" t="s">
        <v>185</v>
      </c>
      <c r="E288" s="216" t="s">
        <v>848</v>
      </c>
      <c r="F288" s="217" t="s">
        <v>849</v>
      </c>
      <c r="G288" s="218" t="s">
        <v>188</v>
      </c>
      <c r="H288" s="219">
        <v>2.9969999999999999</v>
      </c>
      <c r="I288" s="220"/>
      <c r="J288" s="221">
        <f>ROUND(I288*H288,2)</f>
        <v>0</v>
      </c>
      <c r="K288" s="217" t="s">
        <v>189</v>
      </c>
      <c r="L288" s="45"/>
      <c r="M288" s="222" t="s">
        <v>19</v>
      </c>
      <c r="N288" s="223" t="s">
        <v>43</v>
      </c>
      <c r="O288" s="85"/>
      <c r="P288" s="224">
        <f>O288*H288</f>
        <v>0</v>
      </c>
      <c r="Q288" s="224">
        <v>0</v>
      </c>
      <c r="R288" s="224">
        <f>Q288*H288</f>
        <v>0</v>
      </c>
      <c r="S288" s="224">
        <v>1.8</v>
      </c>
      <c r="T288" s="225">
        <f>S288*H288</f>
        <v>5.3945999999999996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6" t="s">
        <v>190</v>
      </c>
      <c r="AT288" s="226" t="s">
        <v>185</v>
      </c>
      <c r="AU288" s="226" t="s">
        <v>81</v>
      </c>
      <c r="AY288" s="18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8" t="s">
        <v>79</v>
      </c>
      <c r="BK288" s="227">
        <f>ROUND(I288*H288,2)</f>
        <v>0</v>
      </c>
      <c r="BL288" s="18" t="s">
        <v>190</v>
      </c>
      <c r="BM288" s="226" t="s">
        <v>850</v>
      </c>
    </row>
    <row r="289" s="2" customFormat="1">
      <c r="A289" s="39"/>
      <c r="B289" s="40"/>
      <c r="C289" s="41"/>
      <c r="D289" s="228" t="s">
        <v>192</v>
      </c>
      <c r="E289" s="41"/>
      <c r="F289" s="229" t="s">
        <v>851</v>
      </c>
      <c r="G289" s="41"/>
      <c r="H289" s="41"/>
      <c r="I289" s="230"/>
      <c r="J289" s="41"/>
      <c r="K289" s="41"/>
      <c r="L289" s="45"/>
      <c r="M289" s="231"/>
      <c r="N289" s="23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192</v>
      </c>
      <c r="AU289" s="18" t="s">
        <v>81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852</v>
      </c>
      <c r="G290" s="234"/>
      <c r="H290" s="238">
        <v>2.9969999999999999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194</v>
      </c>
      <c r="AU290" s="244" t="s">
        <v>81</v>
      </c>
      <c r="AV290" s="13" t="s">
        <v>81</v>
      </c>
      <c r="AW290" s="13" t="s">
        <v>33</v>
      </c>
      <c r="AX290" s="13" t="s">
        <v>79</v>
      </c>
      <c r="AY290" s="244" t="s">
        <v>183</v>
      </c>
    </row>
    <row r="291" s="2" customFormat="1" ht="24.15" customHeight="1">
      <c r="A291" s="39"/>
      <c r="B291" s="40"/>
      <c r="C291" s="215" t="s">
        <v>441</v>
      </c>
      <c r="D291" s="215" t="s">
        <v>185</v>
      </c>
      <c r="E291" s="216" t="s">
        <v>853</v>
      </c>
      <c r="F291" s="217" t="s">
        <v>854</v>
      </c>
      <c r="G291" s="218" t="s">
        <v>188</v>
      </c>
      <c r="H291" s="219">
        <v>3.8780000000000001</v>
      </c>
      <c r="I291" s="220"/>
      <c r="J291" s="221">
        <f>ROUND(I291*H291,2)</f>
        <v>0</v>
      </c>
      <c r="K291" s="217" t="s">
        <v>189</v>
      </c>
      <c r="L291" s="45"/>
      <c r="M291" s="222" t="s">
        <v>19</v>
      </c>
      <c r="N291" s="223" t="s">
        <v>43</v>
      </c>
      <c r="O291" s="85"/>
      <c r="P291" s="224">
        <f>O291*H291</f>
        <v>0</v>
      </c>
      <c r="Q291" s="224">
        <v>0</v>
      </c>
      <c r="R291" s="224">
        <f>Q291*H291</f>
        <v>0</v>
      </c>
      <c r="S291" s="224">
        <v>1.8</v>
      </c>
      <c r="T291" s="225">
        <f>S291*H291</f>
        <v>6.9804000000000004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6" t="s">
        <v>190</v>
      </c>
      <c r="AT291" s="226" t="s">
        <v>185</v>
      </c>
      <c r="AU291" s="226" t="s">
        <v>81</v>
      </c>
      <c r="AY291" s="18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8" t="s">
        <v>79</v>
      </c>
      <c r="BK291" s="227">
        <f>ROUND(I291*H291,2)</f>
        <v>0</v>
      </c>
      <c r="BL291" s="18" t="s">
        <v>190</v>
      </c>
      <c r="BM291" s="226" t="s">
        <v>855</v>
      </c>
    </row>
    <row r="292" s="2" customFormat="1">
      <c r="A292" s="39"/>
      <c r="B292" s="40"/>
      <c r="C292" s="41"/>
      <c r="D292" s="228" t="s">
        <v>192</v>
      </c>
      <c r="E292" s="41"/>
      <c r="F292" s="229" t="s">
        <v>856</v>
      </c>
      <c r="G292" s="41"/>
      <c r="H292" s="41"/>
      <c r="I292" s="230"/>
      <c r="J292" s="41"/>
      <c r="K292" s="41"/>
      <c r="L292" s="45"/>
      <c r="M292" s="231"/>
      <c r="N292" s="23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192</v>
      </c>
      <c r="AU292" s="18" t="s">
        <v>81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857</v>
      </c>
      <c r="G293" s="234"/>
      <c r="H293" s="238">
        <v>2.7029999999999998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81</v>
      </c>
      <c r="AV293" s="13" t="s">
        <v>81</v>
      </c>
      <c r="AW293" s="13" t="s">
        <v>33</v>
      </c>
      <c r="AX293" s="13" t="s">
        <v>72</v>
      </c>
      <c r="AY293" s="244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858</v>
      </c>
      <c r="G294" s="234"/>
      <c r="H294" s="238">
        <v>1.175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194</v>
      </c>
      <c r="AU294" s="244" t="s">
        <v>81</v>
      </c>
      <c r="AV294" s="13" t="s">
        <v>81</v>
      </c>
      <c r="AW294" s="13" t="s">
        <v>33</v>
      </c>
      <c r="AX294" s="13" t="s">
        <v>72</v>
      </c>
      <c r="AY294" s="244" t="s">
        <v>183</v>
      </c>
    </row>
    <row r="295" s="14" customFormat="1">
      <c r="A295" s="14"/>
      <c r="B295" s="245"/>
      <c r="C295" s="246"/>
      <c r="D295" s="235" t="s">
        <v>194</v>
      </c>
      <c r="E295" s="247" t="s">
        <v>19</v>
      </c>
      <c r="F295" s="248" t="s">
        <v>204</v>
      </c>
      <c r="G295" s="246"/>
      <c r="H295" s="249">
        <v>3.8780000000000001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194</v>
      </c>
      <c r="AU295" s="255" t="s">
        <v>81</v>
      </c>
      <c r="AV295" s="14" t="s">
        <v>190</v>
      </c>
      <c r="AW295" s="14" t="s">
        <v>33</v>
      </c>
      <c r="AX295" s="14" t="s">
        <v>79</v>
      </c>
      <c r="AY295" s="255" t="s">
        <v>183</v>
      </c>
    </row>
    <row r="296" s="2" customFormat="1" ht="24.15" customHeight="1">
      <c r="A296" s="39"/>
      <c r="B296" s="40"/>
      <c r="C296" s="215" t="s">
        <v>445</v>
      </c>
      <c r="D296" s="215" t="s">
        <v>185</v>
      </c>
      <c r="E296" s="216" t="s">
        <v>859</v>
      </c>
      <c r="F296" s="217" t="s">
        <v>860</v>
      </c>
      <c r="G296" s="218" t="s">
        <v>419</v>
      </c>
      <c r="H296" s="219">
        <v>3.5</v>
      </c>
      <c r="I296" s="220"/>
      <c r="J296" s="221">
        <f>ROUND(I296*H296,2)</f>
        <v>0</v>
      </c>
      <c r="K296" s="217" t="s">
        <v>189</v>
      </c>
      <c r="L296" s="45"/>
      <c r="M296" s="222" t="s">
        <v>19</v>
      </c>
      <c r="N296" s="223" t="s">
        <v>43</v>
      </c>
      <c r="O296" s="85"/>
      <c r="P296" s="224">
        <f>O296*H296</f>
        <v>0</v>
      </c>
      <c r="Q296" s="224">
        <v>0</v>
      </c>
      <c r="R296" s="224">
        <f>Q296*H296</f>
        <v>0</v>
      </c>
      <c r="S296" s="224">
        <v>0.081000000000000003</v>
      </c>
      <c r="T296" s="225">
        <f>S296*H296</f>
        <v>0.28350000000000003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190</v>
      </c>
      <c r="AT296" s="226" t="s">
        <v>185</v>
      </c>
      <c r="AU296" s="226" t="s">
        <v>81</v>
      </c>
      <c r="AY296" s="18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190</v>
      </c>
      <c r="BM296" s="226" t="s">
        <v>861</v>
      </c>
    </row>
    <row r="297" s="2" customFormat="1">
      <c r="A297" s="39"/>
      <c r="B297" s="40"/>
      <c r="C297" s="41"/>
      <c r="D297" s="228" t="s">
        <v>192</v>
      </c>
      <c r="E297" s="41"/>
      <c r="F297" s="229" t="s">
        <v>862</v>
      </c>
      <c r="G297" s="41"/>
      <c r="H297" s="41"/>
      <c r="I297" s="230"/>
      <c r="J297" s="41"/>
      <c r="K297" s="41"/>
      <c r="L297" s="45"/>
      <c r="M297" s="231"/>
      <c r="N297" s="23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192</v>
      </c>
      <c r="AU297" s="18" t="s">
        <v>81</v>
      </c>
    </row>
    <row r="298" s="2" customFormat="1" ht="16.5" customHeight="1">
      <c r="A298" s="39"/>
      <c r="B298" s="40"/>
      <c r="C298" s="215" t="s">
        <v>450</v>
      </c>
      <c r="D298" s="215" t="s">
        <v>185</v>
      </c>
      <c r="E298" s="216" t="s">
        <v>863</v>
      </c>
      <c r="F298" s="217" t="s">
        <v>864</v>
      </c>
      <c r="G298" s="218" t="s">
        <v>419</v>
      </c>
      <c r="H298" s="219">
        <v>20</v>
      </c>
      <c r="I298" s="220"/>
      <c r="J298" s="221">
        <f>ROUND(I298*H298,2)</f>
        <v>0</v>
      </c>
      <c r="K298" s="217" t="s">
        <v>189</v>
      </c>
      <c r="L298" s="45"/>
      <c r="M298" s="222" t="s">
        <v>19</v>
      </c>
      <c r="N298" s="223" t="s">
        <v>43</v>
      </c>
      <c r="O298" s="85"/>
      <c r="P298" s="224">
        <f>O298*H298</f>
        <v>0</v>
      </c>
      <c r="Q298" s="224">
        <v>0</v>
      </c>
      <c r="R298" s="224">
        <f>Q298*H298</f>
        <v>0</v>
      </c>
      <c r="S298" s="224">
        <v>0.0030000000000000001</v>
      </c>
      <c r="T298" s="225">
        <f>S298*H298</f>
        <v>0.059999999999999998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190</v>
      </c>
      <c r="AT298" s="226" t="s">
        <v>185</v>
      </c>
      <c r="AU298" s="226" t="s">
        <v>81</v>
      </c>
      <c r="AY298" s="18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79</v>
      </c>
      <c r="BK298" s="227">
        <f>ROUND(I298*H298,2)</f>
        <v>0</v>
      </c>
      <c r="BL298" s="18" t="s">
        <v>190</v>
      </c>
      <c r="BM298" s="226" t="s">
        <v>865</v>
      </c>
    </row>
    <row r="299" s="2" customFormat="1">
      <c r="A299" s="39"/>
      <c r="B299" s="40"/>
      <c r="C299" s="41"/>
      <c r="D299" s="228" t="s">
        <v>192</v>
      </c>
      <c r="E299" s="41"/>
      <c r="F299" s="229" t="s">
        <v>866</v>
      </c>
      <c r="G299" s="41"/>
      <c r="H299" s="41"/>
      <c r="I299" s="230"/>
      <c r="J299" s="41"/>
      <c r="K299" s="41"/>
      <c r="L299" s="45"/>
      <c r="M299" s="231"/>
      <c r="N299" s="23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192</v>
      </c>
      <c r="AU299" s="18" t="s">
        <v>81</v>
      </c>
    </row>
    <row r="300" s="13" customFormat="1">
      <c r="A300" s="13"/>
      <c r="B300" s="233"/>
      <c r="C300" s="234"/>
      <c r="D300" s="235" t="s">
        <v>194</v>
      </c>
      <c r="E300" s="236" t="s">
        <v>19</v>
      </c>
      <c r="F300" s="237" t="s">
        <v>867</v>
      </c>
      <c r="G300" s="234"/>
      <c r="H300" s="238">
        <v>20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194</v>
      </c>
      <c r="AU300" s="244" t="s">
        <v>81</v>
      </c>
      <c r="AV300" s="13" t="s">
        <v>81</v>
      </c>
      <c r="AW300" s="13" t="s">
        <v>33</v>
      </c>
      <c r="AX300" s="13" t="s">
        <v>79</v>
      </c>
      <c r="AY300" s="244" t="s">
        <v>183</v>
      </c>
    </row>
    <row r="301" s="2" customFormat="1" ht="24.15" customHeight="1">
      <c r="A301" s="39"/>
      <c r="B301" s="40"/>
      <c r="C301" s="215" t="s">
        <v>457</v>
      </c>
      <c r="D301" s="215" t="s">
        <v>185</v>
      </c>
      <c r="E301" s="216" t="s">
        <v>868</v>
      </c>
      <c r="F301" s="217" t="s">
        <v>869</v>
      </c>
      <c r="G301" s="218" t="s">
        <v>237</v>
      </c>
      <c r="H301" s="219">
        <v>122.22</v>
      </c>
      <c r="I301" s="220"/>
      <c r="J301" s="221">
        <f>ROUND(I301*H301,2)</f>
        <v>0</v>
      </c>
      <c r="K301" s="217" t="s">
        <v>189</v>
      </c>
      <c r="L301" s="45"/>
      <c r="M301" s="222" t="s">
        <v>19</v>
      </c>
      <c r="N301" s="223" t="s">
        <v>43</v>
      </c>
      <c r="O301" s="85"/>
      <c r="P301" s="224">
        <f>O301*H301</f>
        <v>0</v>
      </c>
      <c r="Q301" s="224">
        <v>0</v>
      </c>
      <c r="R301" s="224">
        <f>Q301*H301</f>
        <v>0</v>
      </c>
      <c r="S301" s="224">
        <v>0.02</v>
      </c>
      <c r="T301" s="225">
        <f>S301*H301</f>
        <v>2.4443999999999999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190</v>
      </c>
      <c r="AT301" s="226" t="s">
        <v>185</v>
      </c>
      <c r="AU301" s="226" t="s">
        <v>81</v>
      </c>
      <c r="AY301" s="18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79</v>
      </c>
      <c r="BK301" s="227">
        <f>ROUND(I301*H301,2)</f>
        <v>0</v>
      </c>
      <c r="BL301" s="18" t="s">
        <v>190</v>
      </c>
      <c r="BM301" s="226" t="s">
        <v>870</v>
      </c>
    </row>
    <row r="302" s="2" customFormat="1">
      <c r="A302" s="39"/>
      <c r="B302" s="40"/>
      <c r="C302" s="41"/>
      <c r="D302" s="228" t="s">
        <v>192</v>
      </c>
      <c r="E302" s="41"/>
      <c r="F302" s="229" t="s">
        <v>871</v>
      </c>
      <c r="G302" s="41"/>
      <c r="H302" s="41"/>
      <c r="I302" s="230"/>
      <c r="J302" s="41"/>
      <c r="K302" s="41"/>
      <c r="L302" s="45"/>
      <c r="M302" s="231"/>
      <c r="N302" s="23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192</v>
      </c>
      <c r="AU302" s="18" t="s">
        <v>81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872</v>
      </c>
      <c r="G303" s="234"/>
      <c r="H303" s="238">
        <v>122.22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194</v>
      </c>
      <c r="AU303" s="244" t="s">
        <v>81</v>
      </c>
      <c r="AV303" s="13" t="s">
        <v>81</v>
      </c>
      <c r="AW303" s="13" t="s">
        <v>33</v>
      </c>
      <c r="AX303" s="13" t="s">
        <v>79</v>
      </c>
      <c r="AY303" s="244" t="s">
        <v>183</v>
      </c>
    </row>
    <row r="304" s="2" customFormat="1" ht="24.15" customHeight="1">
      <c r="A304" s="39"/>
      <c r="B304" s="40"/>
      <c r="C304" s="215" t="s">
        <v>463</v>
      </c>
      <c r="D304" s="215" t="s">
        <v>185</v>
      </c>
      <c r="E304" s="216" t="s">
        <v>873</v>
      </c>
      <c r="F304" s="217" t="s">
        <v>874</v>
      </c>
      <c r="G304" s="218" t="s">
        <v>237</v>
      </c>
      <c r="H304" s="219">
        <v>442.13600000000002</v>
      </c>
      <c r="I304" s="220"/>
      <c r="J304" s="221">
        <f>ROUND(I304*H304,2)</f>
        <v>0</v>
      </c>
      <c r="K304" s="217" t="s">
        <v>189</v>
      </c>
      <c r="L304" s="45"/>
      <c r="M304" s="222" t="s">
        <v>19</v>
      </c>
      <c r="N304" s="223" t="s">
        <v>43</v>
      </c>
      <c r="O304" s="85"/>
      <c r="P304" s="224">
        <f>O304*H304</f>
        <v>0</v>
      </c>
      <c r="Q304" s="224">
        <v>0</v>
      </c>
      <c r="R304" s="224">
        <f>Q304*H304</f>
        <v>0</v>
      </c>
      <c r="S304" s="224">
        <v>0.02</v>
      </c>
      <c r="T304" s="225">
        <f>S304*H304</f>
        <v>8.8427199999999999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6" t="s">
        <v>190</v>
      </c>
      <c r="AT304" s="226" t="s">
        <v>185</v>
      </c>
      <c r="AU304" s="226" t="s">
        <v>81</v>
      </c>
      <c r="AY304" s="18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8" t="s">
        <v>79</v>
      </c>
      <c r="BK304" s="227">
        <f>ROUND(I304*H304,2)</f>
        <v>0</v>
      </c>
      <c r="BL304" s="18" t="s">
        <v>190</v>
      </c>
      <c r="BM304" s="226" t="s">
        <v>875</v>
      </c>
    </row>
    <row r="305" s="2" customFormat="1">
      <c r="A305" s="39"/>
      <c r="B305" s="40"/>
      <c r="C305" s="41"/>
      <c r="D305" s="228" t="s">
        <v>192</v>
      </c>
      <c r="E305" s="41"/>
      <c r="F305" s="229" t="s">
        <v>876</v>
      </c>
      <c r="G305" s="41"/>
      <c r="H305" s="41"/>
      <c r="I305" s="230"/>
      <c r="J305" s="41"/>
      <c r="K305" s="41"/>
      <c r="L305" s="45"/>
      <c r="M305" s="231"/>
      <c r="N305" s="23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192</v>
      </c>
      <c r="AU305" s="18" t="s">
        <v>81</v>
      </c>
    </row>
    <row r="306" s="13" customFormat="1">
      <c r="A306" s="13"/>
      <c r="B306" s="233"/>
      <c r="C306" s="234"/>
      <c r="D306" s="235" t="s">
        <v>194</v>
      </c>
      <c r="E306" s="236" t="s">
        <v>19</v>
      </c>
      <c r="F306" s="237" t="s">
        <v>877</v>
      </c>
      <c r="G306" s="234"/>
      <c r="H306" s="238">
        <v>35.505000000000003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194</v>
      </c>
      <c r="AU306" s="244" t="s">
        <v>81</v>
      </c>
      <c r="AV306" s="13" t="s">
        <v>81</v>
      </c>
      <c r="AW306" s="13" t="s">
        <v>33</v>
      </c>
      <c r="AX306" s="13" t="s">
        <v>72</v>
      </c>
      <c r="AY306" s="244" t="s">
        <v>183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878</v>
      </c>
      <c r="G307" s="234"/>
      <c r="H307" s="238">
        <v>39.914999999999999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194</v>
      </c>
      <c r="AU307" s="244" t="s">
        <v>81</v>
      </c>
      <c r="AV307" s="13" t="s">
        <v>81</v>
      </c>
      <c r="AW307" s="13" t="s">
        <v>33</v>
      </c>
      <c r="AX307" s="13" t="s">
        <v>72</v>
      </c>
      <c r="AY307" s="244" t="s">
        <v>183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879</v>
      </c>
      <c r="G308" s="234"/>
      <c r="H308" s="238">
        <v>58.619999999999997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194</v>
      </c>
      <c r="AU308" s="244" t="s">
        <v>81</v>
      </c>
      <c r="AV308" s="13" t="s">
        <v>81</v>
      </c>
      <c r="AW308" s="13" t="s">
        <v>33</v>
      </c>
      <c r="AX308" s="13" t="s">
        <v>72</v>
      </c>
      <c r="AY308" s="244" t="s">
        <v>183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880</v>
      </c>
      <c r="G309" s="234"/>
      <c r="H309" s="238">
        <v>46.981000000000002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194</v>
      </c>
      <c r="AU309" s="244" t="s">
        <v>81</v>
      </c>
      <c r="AV309" s="13" t="s">
        <v>81</v>
      </c>
      <c r="AW309" s="13" t="s">
        <v>33</v>
      </c>
      <c r="AX309" s="13" t="s">
        <v>72</v>
      </c>
      <c r="AY309" s="244" t="s">
        <v>183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881</v>
      </c>
      <c r="G310" s="234"/>
      <c r="H310" s="238">
        <v>58.646000000000001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81</v>
      </c>
      <c r="AV310" s="13" t="s">
        <v>81</v>
      </c>
      <c r="AW310" s="13" t="s">
        <v>33</v>
      </c>
      <c r="AX310" s="13" t="s">
        <v>72</v>
      </c>
      <c r="AY310" s="244" t="s">
        <v>183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882</v>
      </c>
      <c r="G311" s="234"/>
      <c r="H311" s="238">
        <v>52.216000000000001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194</v>
      </c>
      <c r="AU311" s="244" t="s">
        <v>81</v>
      </c>
      <c r="AV311" s="13" t="s">
        <v>81</v>
      </c>
      <c r="AW311" s="13" t="s">
        <v>33</v>
      </c>
      <c r="AX311" s="13" t="s">
        <v>72</v>
      </c>
      <c r="AY311" s="244" t="s">
        <v>183</v>
      </c>
    </row>
    <row r="312" s="13" customFormat="1">
      <c r="A312" s="13"/>
      <c r="B312" s="233"/>
      <c r="C312" s="234"/>
      <c r="D312" s="235" t="s">
        <v>194</v>
      </c>
      <c r="E312" s="236" t="s">
        <v>19</v>
      </c>
      <c r="F312" s="237" t="s">
        <v>883</v>
      </c>
      <c r="G312" s="234"/>
      <c r="H312" s="238">
        <v>14.882999999999999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194</v>
      </c>
      <c r="AU312" s="244" t="s">
        <v>81</v>
      </c>
      <c r="AV312" s="13" t="s">
        <v>81</v>
      </c>
      <c r="AW312" s="13" t="s">
        <v>33</v>
      </c>
      <c r="AX312" s="13" t="s">
        <v>72</v>
      </c>
      <c r="AY312" s="244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884</v>
      </c>
      <c r="G313" s="234"/>
      <c r="H313" s="238">
        <v>36.816000000000002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72</v>
      </c>
      <c r="AY313" s="244" t="s">
        <v>183</v>
      </c>
    </row>
    <row r="314" s="13" customFormat="1">
      <c r="A314" s="13"/>
      <c r="B314" s="233"/>
      <c r="C314" s="234"/>
      <c r="D314" s="235" t="s">
        <v>194</v>
      </c>
      <c r="E314" s="236" t="s">
        <v>19</v>
      </c>
      <c r="F314" s="237" t="s">
        <v>885</v>
      </c>
      <c r="G314" s="234"/>
      <c r="H314" s="238">
        <v>48.393999999999998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194</v>
      </c>
      <c r="AU314" s="244" t="s">
        <v>81</v>
      </c>
      <c r="AV314" s="13" t="s">
        <v>81</v>
      </c>
      <c r="AW314" s="13" t="s">
        <v>33</v>
      </c>
      <c r="AX314" s="13" t="s">
        <v>72</v>
      </c>
      <c r="AY314" s="244" t="s">
        <v>183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886</v>
      </c>
      <c r="G315" s="234"/>
      <c r="H315" s="238">
        <v>50.159999999999997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33</v>
      </c>
      <c r="AX315" s="13" t="s">
        <v>72</v>
      </c>
      <c r="AY315" s="244" t="s">
        <v>183</v>
      </c>
    </row>
    <row r="316" s="14" customFormat="1">
      <c r="A316" s="14"/>
      <c r="B316" s="245"/>
      <c r="C316" s="246"/>
      <c r="D316" s="235" t="s">
        <v>194</v>
      </c>
      <c r="E316" s="247" t="s">
        <v>19</v>
      </c>
      <c r="F316" s="248" t="s">
        <v>204</v>
      </c>
      <c r="G316" s="246"/>
      <c r="H316" s="249">
        <v>442.13600000000002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194</v>
      </c>
      <c r="AU316" s="255" t="s">
        <v>81</v>
      </c>
      <c r="AV316" s="14" t="s">
        <v>190</v>
      </c>
      <c r="AW316" s="14" t="s">
        <v>33</v>
      </c>
      <c r="AX316" s="14" t="s">
        <v>79</v>
      </c>
      <c r="AY316" s="255" t="s">
        <v>183</v>
      </c>
    </row>
    <row r="317" s="12" customFormat="1" ht="22.8" customHeight="1">
      <c r="A317" s="12"/>
      <c r="B317" s="199"/>
      <c r="C317" s="200"/>
      <c r="D317" s="201" t="s">
        <v>71</v>
      </c>
      <c r="E317" s="213" t="s">
        <v>374</v>
      </c>
      <c r="F317" s="213" t="s">
        <v>375</v>
      </c>
      <c r="G317" s="200"/>
      <c r="H317" s="200"/>
      <c r="I317" s="203"/>
      <c r="J317" s="214">
        <f>BK317</f>
        <v>0</v>
      </c>
      <c r="K317" s="200"/>
      <c r="L317" s="205"/>
      <c r="M317" s="206"/>
      <c r="N317" s="207"/>
      <c r="O317" s="207"/>
      <c r="P317" s="208">
        <f>SUM(P318:P332)</f>
        <v>0</v>
      </c>
      <c r="Q317" s="207"/>
      <c r="R317" s="208">
        <f>SUM(R318:R332)</f>
        <v>0</v>
      </c>
      <c r="S317" s="207"/>
      <c r="T317" s="209">
        <f>SUM(T318:T332)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79</v>
      </c>
      <c r="AT317" s="211" t="s">
        <v>71</v>
      </c>
      <c r="AU317" s="211" t="s">
        <v>79</v>
      </c>
      <c r="AY317" s="210" t="s">
        <v>183</v>
      </c>
      <c r="BK317" s="212">
        <f>SUM(BK318:BK332)</f>
        <v>0</v>
      </c>
    </row>
    <row r="318" s="2" customFormat="1" ht="24.15" customHeight="1">
      <c r="A318" s="39"/>
      <c r="B318" s="40"/>
      <c r="C318" s="215" t="s">
        <v>467</v>
      </c>
      <c r="D318" s="215" t="s">
        <v>185</v>
      </c>
      <c r="E318" s="216" t="s">
        <v>377</v>
      </c>
      <c r="F318" s="217" t="s">
        <v>378</v>
      </c>
      <c r="G318" s="218" t="s">
        <v>218</v>
      </c>
      <c r="H318" s="219">
        <v>37.859999999999999</v>
      </c>
      <c r="I318" s="220"/>
      <c r="J318" s="221">
        <f>ROUND(I318*H318,2)</f>
        <v>0</v>
      </c>
      <c r="K318" s="217" t="s">
        <v>189</v>
      </c>
      <c r="L318" s="45"/>
      <c r="M318" s="222" t="s">
        <v>19</v>
      </c>
      <c r="N318" s="223" t="s">
        <v>43</v>
      </c>
      <c r="O318" s="85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6" t="s">
        <v>190</v>
      </c>
      <c r="AT318" s="226" t="s">
        <v>185</v>
      </c>
      <c r="AU318" s="226" t="s">
        <v>81</v>
      </c>
      <c r="AY318" s="18" t="s">
        <v>183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8" t="s">
        <v>79</v>
      </c>
      <c r="BK318" s="227">
        <f>ROUND(I318*H318,2)</f>
        <v>0</v>
      </c>
      <c r="BL318" s="18" t="s">
        <v>190</v>
      </c>
      <c r="BM318" s="226" t="s">
        <v>887</v>
      </c>
    </row>
    <row r="319" s="2" customFormat="1">
      <c r="A319" s="39"/>
      <c r="B319" s="40"/>
      <c r="C319" s="41"/>
      <c r="D319" s="228" t="s">
        <v>192</v>
      </c>
      <c r="E319" s="41"/>
      <c r="F319" s="229" t="s">
        <v>380</v>
      </c>
      <c r="G319" s="41"/>
      <c r="H319" s="41"/>
      <c r="I319" s="230"/>
      <c r="J319" s="41"/>
      <c r="K319" s="41"/>
      <c r="L319" s="45"/>
      <c r="M319" s="231"/>
      <c r="N319" s="23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192</v>
      </c>
      <c r="AU319" s="18" t="s">
        <v>81</v>
      </c>
    </row>
    <row r="320" s="2" customFormat="1" ht="21.75" customHeight="1">
      <c r="A320" s="39"/>
      <c r="B320" s="40"/>
      <c r="C320" s="215" t="s">
        <v>472</v>
      </c>
      <c r="D320" s="215" t="s">
        <v>185</v>
      </c>
      <c r="E320" s="216" t="s">
        <v>382</v>
      </c>
      <c r="F320" s="217" t="s">
        <v>383</v>
      </c>
      <c r="G320" s="218" t="s">
        <v>218</v>
      </c>
      <c r="H320" s="219">
        <v>37.859999999999999</v>
      </c>
      <c r="I320" s="220"/>
      <c r="J320" s="221">
        <f>ROUND(I320*H320,2)</f>
        <v>0</v>
      </c>
      <c r="K320" s="217" t="s">
        <v>189</v>
      </c>
      <c r="L320" s="45"/>
      <c r="M320" s="222" t="s">
        <v>19</v>
      </c>
      <c r="N320" s="223" t="s">
        <v>43</v>
      </c>
      <c r="O320" s="85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190</v>
      </c>
      <c r="AT320" s="226" t="s">
        <v>185</v>
      </c>
      <c r="AU320" s="226" t="s">
        <v>81</v>
      </c>
      <c r="AY320" s="18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79</v>
      </c>
      <c r="BK320" s="227">
        <f>ROUND(I320*H320,2)</f>
        <v>0</v>
      </c>
      <c r="BL320" s="18" t="s">
        <v>190</v>
      </c>
      <c r="BM320" s="226" t="s">
        <v>888</v>
      </c>
    </row>
    <row r="321" s="2" customFormat="1">
      <c r="A321" s="39"/>
      <c r="B321" s="40"/>
      <c r="C321" s="41"/>
      <c r="D321" s="228" t="s">
        <v>192</v>
      </c>
      <c r="E321" s="41"/>
      <c r="F321" s="229" t="s">
        <v>385</v>
      </c>
      <c r="G321" s="41"/>
      <c r="H321" s="41"/>
      <c r="I321" s="230"/>
      <c r="J321" s="41"/>
      <c r="K321" s="41"/>
      <c r="L321" s="45"/>
      <c r="M321" s="231"/>
      <c r="N321" s="23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192</v>
      </c>
      <c r="AU321" s="18" t="s">
        <v>81</v>
      </c>
    </row>
    <row r="322" s="2" customFormat="1" ht="24.15" customHeight="1">
      <c r="A322" s="39"/>
      <c r="B322" s="40"/>
      <c r="C322" s="215" t="s">
        <v>479</v>
      </c>
      <c r="D322" s="215" t="s">
        <v>185</v>
      </c>
      <c r="E322" s="216" t="s">
        <v>387</v>
      </c>
      <c r="F322" s="217" t="s">
        <v>388</v>
      </c>
      <c r="G322" s="218" t="s">
        <v>218</v>
      </c>
      <c r="H322" s="219">
        <v>2006.5799999999999</v>
      </c>
      <c r="I322" s="220"/>
      <c r="J322" s="221">
        <f>ROUND(I322*H322,2)</f>
        <v>0</v>
      </c>
      <c r="K322" s="217" t="s">
        <v>189</v>
      </c>
      <c r="L322" s="45"/>
      <c r="M322" s="222" t="s">
        <v>19</v>
      </c>
      <c r="N322" s="223" t="s">
        <v>43</v>
      </c>
      <c r="O322" s="85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6" t="s">
        <v>190</v>
      </c>
      <c r="AT322" s="226" t="s">
        <v>185</v>
      </c>
      <c r="AU322" s="226" t="s">
        <v>81</v>
      </c>
      <c r="AY322" s="18" t="s">
        <v>183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8" t="s">
        <v>79</v>
      </c>
      <c r="BK322" s="227">
        <f>ROUND(I322*H322,2)</f>
        <v>0</v>
      </c>
      <c r="BL322" s="18" t="s">
        <v>190</v>
      </c>
      <c r="BM322" s="226" t="s">
        <v>889</v>
      </c>
    </row>
    <row r="323" s="2" customFormat="1">
      <c r="A323" s="39"/>
      <c r="B323" s="40"/>
      <c r="C323" s="41"/>
      <c r="D323" s="228" t="s">
        <v>192</v>
      </c>
      <c r="E323" s="41"/>
      <c r="F323" s="229" t="s">
        <v>390</v>
      </c>
      <c r="G323" s="41"/>
      <c r="H323" s="41"/>
      <c r="I323" s="230"/>
      <c r="J323" s="41"/>
      <c r="K323" s="41"/>
      <c r="L323" s="45"/>
      <c r="M323" s="231"/>
      <c r="N323" s="23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192</v>
      </c>
      <c r="AU323" s="18" t="s">
        <v>81</v>
      </c>
    </row>
    <row r="324" s="13" customFormat="1">
      <c r="A324" s="13"/>
      <c r="B324" s="233"/>
      <c r="C324" s="234"/>
      <c r="D324" s="235" t="s">
        <v>194</v>
      </c>
      <c r="E324" s="236" t="s">
        <v>19</v>
      </c>
      <c r="F324" s="237" t="s">
        <v>890</v>
      </c>
      <c r="G324" s="234"/>
      <c r="H324" s="238">
        <v>442.96199999999999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194</v>
      </c>
      <c r="AU324" s="244" t="s">
        <v>81</v>
      </c>
      <c r="AV324" s="13" t="s">
        <v>81</v>
      </c>
      <c r="AW324" s="13" t="s">
        <v>33</v>
      </c>
      <c r="AX324" s="13" t="s">
        <v>72</v>
      </c>
      <c r="AY324" s="244" t="s">
        <v>183</v>
      </c>
    </row>
    <row r="325" s="13" customFormat="1">
      <c r="A325" s="13"/>
      <c r="B325" s="233"/>
      <c r="C325" s="234"/>
      <c r="D325" s="235" t="s">
        <v>194</v>
      </c>
      <c r="E325" s="236" t="s">
        <v>19</v>
      </c>
      <c r="F325" s="237" t="s">
        <v>891</v>
      </c>
      <c r="G325" s="234"/>
      <c r="H325" s="238">
        <v>1563.6179999999999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194</v>
      </c>
      <c r="AU325" s="244" t="s">
        <v>81</v>
      </c>
      <c r="AV325" s="13" t="s">
        <v>81</v>
      </c>
      <c r="AW325" s="13" t="s">
        <v>33</v>
      </c>
      <c r="AX325" s="13" t="s">
        <v>72</v>
      </c>
      <c r="AY325" s="244" t="s">
        <v>183</v>
      </c>
    </row>
    <row r="326" s="14" customFormat="1">
      <c r="A326" s="14"/>
      <c r="B326" s="245"/>
      <c r="C326" s="246"/>
      <c r="D326" s="235" t="s">
        <v>194</v>
      </c>
      <c r="E326" s="247" t="s">
        <v>19</v>
      </c>
      <c r="F326" s="248" t="s">
        <v>204</v>
      </c>
      <c r="G326" s="246"/>
      <c r="H326" s="249">
        <v>2006.5799999999999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194</v>
      </c>
      <c r="AU326" s="255" t="s">
        <v>81</v>
      </c>
      <c r="AV326" s="14" t="s">
        <v>190</v>
      </c>
      <c r="AW326" s="14" t="s">
        <v>33</v>
      </c>
      <c r="AX326" s="14" t="s">
        <v>79</v>
      </c>
      <c r="AY326" s="255" t="s">
        <v>183</v>
      </c>
    </row>
    <row r="327" s="2" customFormat="1" ht="24.15" customHeight="1">
      <c r="A327" s="39"/>
      <c r="B327" s="40"/>
      <c r="C327" s="215" t="s">
        <v>485</v>
      </c>
      <c r="D327" s="215" t="s">
        <v>185</v>
      </c>
      <c r="E327" s="216" t="s">
        <v>394</v>
      </c>
      <c r="F327" s="217" t="s">
        <v>395</v>
      </c>
      <c r="G327" s="218" t="s">
        <v>218</v>
      </c>
      <c r="H327" s="219">
        <v>11.358000000000001</v>
      </c>
      <c r="I327" s="220"/>
      <c r="J327" s="221">
        <f>ROUND(I327*H327,2)</f>
        <v>0</v>
      </c>
      <c r="K327" s="217" t="s">
        <v>189</v>
      </c>
      <c r="L327" s="45"/>
      <c r="M327" s="222" t="s">
        <v>19</v>
      </c>
      <c r="N327" s="223" t="s">
        <v>43</v>
      </c>
      <c r="O327" s="85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190</v>
      </c>
      <c r="AT327" s="226" t="s">
        <v>185</v>
      </c>
      <c r="AU327" s="226" t="s">
        <v>81</v>
      </c>
      <c r="AY327" s="18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79</v>
      </c>
      <c r="BK327" s="227">
        <f>ROUND(I327*H327,2)</f>
        <v>0</v>
      </c>
      <c r="BL327" s="18" t="s">
        <v>190</v>
      </c>
      <c r="BM327" s="226" t="s">
        <v>892</v>
      </c>
    </row>
    <row r="328" s="2" customFormat="1">
      <c r="A328" s="39"/>
      <c r="B328" s="40"/>
      <c r="C328" s="41"/>
      <c r="D328" s="228" t="s">
        <v>192</v>
      </c>
      <c r="E328" s="41"/>
      <c r="F328" s="229" t="s">
        <v>397</v>
      </c>
      <c r="G328" s="41"/>
      <c r="H328" s="41"/>
      <c r="I328" s="230"/>
      <c r="J328" s="41"/>
      <c r="K328" s="41"/>
      <c r="L328" s="45"/>
      <c r="M328" s="231"/>
      <c r="N328" s="23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192</v>
      </c>
      <c r="AU328" s="18" t="s">
        <v>81</v>
      </c>
    </row>
    <row r="329" s="13" customFormat="1">
      <c r="A329" s="13"/>
      <c r="B329" s="233"/>
      <c r="C329" s="234"/>
      <c r="D329" s="235" t="s">
        <v>194</v>
      </c>
      <c r="E329" s="234"/>
      <c r="F329" s="237" t="s">
        <v>893</v>
      </c>
      <c r="G329" s="234"/>
      <c r="H329" s="238">
        <v>11.358000000000001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194</v>
      </c>
      <c r="AU329" s="244" t="s">
        <v>81</v>
      </c>
      <c r="AV329" s="13" t="s">
        <v>81</v>
      </c>
      <c r="AW329" s="13" t="s">
        <v>4</v>
      </c>
      <c r="AX329" s="13" t="s">
        <v>79</v>
      </c>
      <c r="AY329" s="244" t="s">
        <v>183</v>
      </c>
    </row>
    <row r="330" s="2" customFormat="1" ht="24.15" customHeight="1">
      <c r="A330" s="39"/>
      <c r="B330" s="40"/>
      <c r="C330" s="215" t="s">
        <v>490</v>
      </c>
      <c r="D330" s="215" t="s">
        <v>185</v>
      </c>
      <c r="E330" s="216" t="s">
        <v>400</v>
      </c>
      <c r="F330" s="217" t="s">
        <v>401</v>
      </c>
      <c r="G330" s="218" t="s">
        <v>218</v>
      </c>
      <c r="H330" s="219">
        <v>26.501999999999999</v>
      </c>
      <c r="I330" s="220"/>
      <c r="J330" s="221">
        <f>ROUND(I330*H330,2)</f>
        <v>0</v>
      </c>
      <c r="K330" s="217" t="s">
        <v>189</v>
      </c>
      <c r="L330" s="45"/>
      <c r="M330" s="222" t="s">
        <v>19</v>
      </c>
      <c r="N330" s="223" t="s">
        <v>43</v>
      </c>
      <c r="O330" s="85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6" t="s">
        <v>190</v>
      </c>
      <c r="AT330" s="226" t="s">
        <v>185</v>
      </c>
      <c r="AU330" s="226" t="s">
        <v>81</v>
      </c>
      <c r="AY330" s="18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8" t="s">
        <v>79</v>
      </c>
      <c r="BK330" s="227">
        <f>ROUND(I330*H330,2)</f>
        <v>0</v>
      </c>
      <c r="BL330" s="18" t="s">
        <v>190</v>
      </c>
      <c r="BM330" s="226" t="s">
        <v>894</v>
      </c>
    </row>
    <row r="331" s="2" customFormat="1">
      <c r="A331" s="39"/>
      <c r="B331" s="40"/>
      <c r="C331" s="41"/>
      <c r="D331" s="228" t="s">
        <v>192</v>
      </c>
      <c r="E331" s="41"/>
      <c r="F331" s="229" t="s">
        <v>403</v>
      </c>
      <c r="G331" s="41"/>
      <c r="H331" s="41"/>
      <c r="I331" s="230"/>
      <c r="J331" s="41"/>
      <c r="K331" s="41"/>
      <c r="L331" s="45"/>
      <c r="M331" s="231"/>
      <c r="N331" s="23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192</v>
      </c>
      <c r="AU331" s="18" t="s">
        <v>81</v>
      </c>
    </row>
    <row r="332" s="13" customFormat="1">
      <c r="A332" s="13"/>
      <c r="B332" s="233"/>
      <c r="C332" s="234"/>
      <c r="D332" s="235" t="s">
        <v>194</v>
      </c>
      <c r="E332" s="234"/>
      <c r="F332" s="237" t="s">
        <v>895</v>
      </c>
      <c r="G332" s="234"/>
      <c r="H332" s="238">
        <v>26.501999999999999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194</v>
      </c>
      <c r="AU332" s="244" t="s">
        <v>81</v>
      </c>
      <c r="AV332" s="13" t="s">
        <v>81</v>
      </c>
      <c r="AW332" s="13" t="s">
        <v>4</v>
      </c>
      <c r="AX332" s="13" t="s">
        <v>79</v>
      </c>
      <c r="AY332" s="244" t="s">
        <v>183</v>
      </c>
    </row>
    <row r="333" s="12" customFormat="1" ht="22.8" customHeight="1">
      <c r="A333" s="12"/>
      <c r="B333" s="199"/>
      <c r="C333" s="200"/>
      <c r="D333" s="201" t="s">
        <v>71</v>
      </c>
      <c r="E333" s="213" t="s">
        <v>405</v>
      </c>
      <c r="F333" s="213" t="s">
        <v>406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SUM(P334:P335)</f>
        <v>0</v>
      </c>
      <c r="Q333" s="207"/>
      <c r="R333" s="208">
        <f>SUM(R334:R335)</f>
        <v>0</v>
      </c>
      <c r="S333" s="207"/>
      <c r="T333" s="209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79</v>
      </c>
      <c r="AT333" s="211" t="s">
        <v>71</v>
      </c>
      <c r="AU333" s="211" t="s">
        <v>79</v>
      </c>
      <c r="AY333" s="210" t="s">
        <v>183</v>
      </c>
      <c r="BK333" s="212">
        <f>SUM(BK334:BK335)</f>
        <v>0</v>
      </c>
    </row>
    <row r="334" s="2" customFormat="1" ht="33" customHeight="1">
      <c r="A334" s="39"/>
      <c r="B334" s="40"/>
      <c r="C334" s="215" t="s">
        <v>496</v>
      </c>
      <c r="D334" s="215" t="s">
        <v>185</v>
      </c>
      <c r="E334" s="216" t="s">
        <v>408</v>
      </c>
      <c r="F334" s="217" t="s">
        <v>409</v>
      </c>
      <c r="G334" s="218" t="s">
        <v>218</v>
      </c>
      <c r="H334" s="219">
        <v>31.823</v>
      </c>
      <c r="I334" s="220"/>
      <c r="J334" s="221">
        <f>ROUND(I334*H334,2)</f>
        <v>0</v>
      </c>
      <c r="K334" s="217" t="s">
        <v>189</v>
      </c>
      <c r="L334" s="45"/>
      <c r="M334" s="222" t="s">
        <v>19</v>
      </c>
      <c r="N334" s="223" t="s">
        <v>43</v>
      </c>
      <c r="O334" s="85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190</v>
      </c>
      <c r="AT334" s="226" t="s">
        <v>185</v>
      </c>
      <c r="AU334" s="226" t="s">
        <v>81</v>
      </c>
      <c r="AY334" s="18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79</v>
      </c>
      <c r="BK334" s="227">
        <f>ROUND(I334*H334,2)</f>
        <v>0</v>
      </c>
      <c r="BL334" s="18" t="s">
        <v>190</v>
      </c>
      <c r="BM334" s="226" t="s">
        <v>896</v>
      </c>
    </row>
    <row r="335" s="2" customFormat="1">
      <c r="A335" s="39"/>
      <c r="B335" s="40"/>
      <c r="C335" s="41"/>
      <c r="D335" s="228" t="s">
        <v>192</v>
      </c>
      <c r="E335" s="41"/>
      <c r="F335" s="229" t="s">
        <v>411</v>
      </c>
      <c r="G335" s="41"/>
      <c r="H335" s="41"/>
      <c r="I335" s="230"/>
      <c r="J335" s="41"/>
      <c r="K335" s="41"/>
      <c r="L335" s="45"/>
      <c r="M335" s="231"/>
      <c r="N335" s="23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192</v>
      </c>
      <c r="AU335" s="18" t="s">
        <v>81</v>
      </c>
    </row>
    <row r="336" s="12" customFormat="1" ht="25.92" customHeight="1">
      <c r="A336" s="12"/>
      <c r="B336" s="199"/>
      <c r="C336" s="200"/>
      <c r="D336" s="201" t="s">
        <v>71</v>
      </c>
      <c r="E336" s="202" t="s">
        <v>412</v>
      </c>
      <c r="F336" s="202" t="s">
        <v>413</v>
      </c>
      <c r="G336" s="200"/>
      <c r="H336" s="200"/>
      <c r="I336" s="203"/>
      <c r="J336" s="204">
        <f>BK336</f>
        <v>0</v>
      </c>
      <c r="K336" s="200"/>
      <c r="L336" s="205"/>
      <c r="M336" s="206"/>
      <c r="N336" s="207"/>
      <c r="O336" s="207"/>
      <c r="P336" s="208">
        <f>P337+P350+P363+P367+P409+P436+P498+P560+P595+P624</f>
        <v>0</v>
      </c>
      <c r="Q336" s="207"/>
      <c r="R336" s="208">
        <f>R337+R350+R363+R367+R409+R436+R498+R560+R595+R624</f>
        <v>6.8539905400000007</v>
      </c>
      <c r="S336" s="207"/>
      <c r="T336" s="209">
        <f>T337+T350+T363+T367+T409+T436+T498+T560+T595+T624</f>
        <v>5.9441587200000008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81</v>
      </c>
      <c r="AT336" s="211" t="s">
        <v>71</v>
      </c>
      <c r="AU336" s="211" t="s">
        <v>72</v>
      </c>
      <c r="AY336" s="210" t="s">
        <v>183</v>
      </c>
      <c r="BK336" s="212">
        <f>BK337+BK350+BK363+BK367+BK409+BK436+BK498+BK560+BK595+BK624</f>
        <v>0</v>
      </c>
    </row>
    <row r="337" s="12" customFormat="1" ht="22.8" customHeight="1">
      <c r="A337" s="12"/>
      <c r="B337" s="199"/>
      <c r="C337" s="200"/>
      <c r="D337" s="201" t="s">
        <v>71</v>
      </c>
      <c r="E337" s="213" t="s">
        <v>897</v>
      </c>
      <c r="F337" s="213" t="s">
        <v>898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SUM(P338:P349)</f>
        <v>0</v>
      </c>
      <c r="Q337" s="207"/>
      <c r="R337" s="208">
        <f>SUM(R338:R349)</f>
        <v>0.091139999999999999</v>
      </c>
      <c r="S337" s="207"/>
      <c r="T337" s="209">
        <f>SUM(T338:T349)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81</v>
      </c>
      <c r="AT337" s="211" t="s">
        <v>71</v>
      </c>
      <c r="AU337" s="211" t="s">
        <v>79</v>
      </c>
      <c r="AY337" s="210" t="s">
        <v>183</v>
      </c>
      <c r="BK337" s="212">
        <f>SUM(BK338:BK349)</f>
        <v>0</v>
      </c>
    </row>
    <row r="338" s="2" customFormat="1" ht="21.75" customHeight="1">
      <c r="A338" s="39"/>
      <c r="B338" s="40"/>
      <c r="C338" s="215" t="s">
        <v>502</v>
      </c>
      <c r="D338" s="215" t="s">
        <v>185</v>
      </c>
      <c r="E338" s="216" t="s">
        <v>899</v>
      </c>
      <c r="F338" s="217" t="s">
        <v>900</v>
      </c>
      <c r="G338" s="218" t="s">
        <v>237</v>
      </c>
      <c r="H338" s="219">
        <v>20.039999999999999</v>
      </c>
      <c r="I338" s="220"/>
      <c r="J338" s="221">
        <f>ROUND(I338*H338,2)</f>
        <v>0</v>
      </c>
      <c r="K338" s="217" t="s">
        <v>189</v>
      </c>
      <c r="L338" s="45"/>
      <c r="M338" s="222" t="s">
        <v>19</v>
      </c>
      <c r="N338" s="223" t="s">
        <v>43</v>
      </c>
      <c r="O338" s="85"/>
      <c r="P338" s="224">
        <f>O338*H338</f>
        <v>0</v>
      </c>
      <c r="Q338" s="224">
        <v>0.0035000000000000001</v>
      </c>
      <c r="R338" s="224">
        <f>Q338*H338</f>
        <v>0.070139999999999994</v>
      </c>
      <c r="S338" s="224">
        <v>0</v>
      </c>
      <c r="T338" s="22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6" t="s">
        <v>284</v>
      </c>
      <c r="AT338" s="226" t="s">
        <v>185</v>
      </c>
      <c r="AU338" s="226" t="s">
        <v>81</v>
      </c>
      <c r="AY338" s="18" t="s">
        <v>183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8" t="s">
        <v>79</v>
      </c>
      <c r="BK338" s="227">
        <f>ROUND(I338*H338,2)</f>
        <v>0</v>
      </c>
      <c r="BL338" s="18" t="s">
        <v>284</v>
      </c>
      <c r="BM338" s="226" t="s">
        <v>901</v>
      </c>
    </row>
    <row r="339" s="2" customFormat="1">
      <c r="A339" s="39"/>
      <c r="B339" s="40"/>
      <c r="C339" s="41"/>
      <c r="D339" s="228" t="s">
        <v>192</v>
      </c>
      <c r="E339" s="41"/>
      <c r="F339" s="229" t="s">
        <v>902</v>
      </c>
      <c r="G339" s="41"/>
      <c r="H339" s="41"/>
      <c r="I339" s="230"/>
      <c r="J339" s="41"/>
      <c r="K339" s="41"/>
      <c r="L339" s="45"/>
      <c r="M339" s="231"/>
      <c r="N339" s="23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192</v>
      </c>
      <c r="AU339" s="18" t="s">
        <v>81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903</v>
      </c>
      <c r="G340" s="234"/>
      <c r="H340" s="238">
        <v>9.3000000000000007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194</v>
      </c>
      <c r="AU340" s="244" t="s">
        <v>81</v>
      </c>
      <c r="AV340" s="13" t="s">
        <v>81</v>
      </c>
      <c r="AW340" s="13" t="s">
        <v>33</v>
      </c>
      <c r="AX340" s="13" t="s">
        <v>72</v>
      </c>
      <c r="AY340" s="244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904</v>
      </c>
      <c r="G341" s="234"/>
      <c r="H341" s="238">
        <v>10.74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194</v>
      </c>
      <c r="AU341" s="244" t="s">
        <v>81</v>
      </c>
      <c r="AV341" s="13" t="s">
        <v>81</v>
      </c>
      <c r="AW341" s="13" t="s">
        <v>33</v>
      </c>
      <c r="AX341" s="13" t="s">
        <v>72</v>
      </c>
      <c r="AY341" s="244" t="s">
        <v>183</v>
      </c>
    </row>
    <row r="342" s="14" customFormat="1">
      <c r="A342" s="14"/>
      <c r="B342" s="245"/>
      <c r="C342" s="246"/>
      <c r="D342" s="235" t="s">
        <v>194</v>
      </c>
      <c r="E342" s="247" t="s">
        <v>19</v>
      </c>
      <c r="F342" s="248" t="s">
        <v>905</v>
      </c>
      <c r="G342" s="246"/>
      <c r="H342" s="249">
        <v>20.039999999999999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194</v>
      </c>
      <c r="AU342" s="255" t="s">
        <v>81</v>
      </c>
      <c r="AV342" s="14" t="s">
        <v>190</v>
      </c>
      <c r="AW342" s="14" t="s">
        <v>33</v>
      </c>
      <c r="AX342" s="14" t="s">
        <v>79</v>
      </c>
      <c r="AY342" s="255" t="s">
        <v>183</v>
      </c>
    </row>
    <row r="343" s="2" customFormat="1" ht="21.75" customHeight="1">
      <c r="A343" s="39"/>
      <c r="B343" s="40"/>
      <c r="C343" s="215" t="s">
        <v>508</v>
      </c>
      <c r="D343" s="215" t="s">
        <v>185</v>
      </c>
      <c r="E343" s="216" t="s">
        <v>906</v>
      </c>
      <c r="F343" s="217" t="s">
        <v>907</v>
      </c>
      <c r="G343" s="218" t="s">
        <v>237</v>
      </c>
      <c r="H343" s="219">
        <v>6</v>
      </c>
      <c r="I343" s="220"/>
      <c r="J343" s="221">
        <f>ROUND(I343*H343,2)</f>
        <v>0</v>
      </c>
      <c r="K343" s="217" t="s">
        <v>189</v>
      </c>
      <c r="L343" s="45"/>
      <c r="M343" s="222" t="s">
        <v>19</v>
      </c>
      <c r="N343" s="223" t="s">
        <v>43</v>
      </c>
      <c r="O343" s="85"/>
      <c r="P343" s="224">
        <f>O343*H343</f>
        <v>0</v>
      </c>
      <c r="Q343" s="224">
        <v>0.0035000000000000001</v>
      </c>
      <c r="R343" s="224">
        <f>Q343*H343</f>
        <v>0.021000000000000001</v>
      </c>
      <c r="S343" s="224">
        <v>0</v>
      </c>
      <c r="T343" s="22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6" t="s">
        <v>284</v>
      </c>
      <c r="AT343" s="226" t="s">
        <v>185</v>
      </c>
      <c r="AU343" s="226" t="s">
        <v>81</v>
      </c>
      <c r="AY343" s="18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8" t="s">
        <v>79</v>
      </c>
      <c r="BK343" s="227">
        <f>ROUND(I343*H343,2)</f>
        <v>0</v>
      </c>
      <c r="BL343" s="18" t="s">
        <v>284</v>
      </c>
      <c r="BM343" s="226" t="s">
        <v>908</v>
      </c>
    </row>
    <row r="344" s="2" customFormat="1">
      <c r="A344" s="39"/>
      <c r="B344" s="40"/>
      <c r="C344" s="41"/>
      <c r="D344" s="228" t="s">
        <v>192</v>
      </c>
      <c r="E344" s="41"/>
      <c r="F344" s="229" t="s">
        <v>909</v>
      </c>
      <c r="G344" s="41"/>
      <c r="H344" s="41"/>
      <c r="I344" s="230"/>
      <c r="J344" s="41"/>
      <c r="K344" s="41"/>
      <c r="L344" s="45"/>
      <c r="M344" s="231"/>
      <c r="N344" s="23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192</v>
      </c>
      <c r="AU344" s="18" t="s">
        <v>81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910</v>
      </c>
      <c r="G345" s="234"/>
      <c r="H345" s="238">
        <v>6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81</v>
      </c>
      <c r="AV345" s="13" t="s">
        <v>81</v>
      </c>
      <c r="AW345" s="13" t="s">
        <v>33</v>
      </c>
      <c r="AX345" s="13" t="s">
        <v>79</v>
      </c>
      <c r="AY345" s="244" t="s">
        <v>183</v>
      </c>
    </row>
    <row r="346" s="2" customFormat="1" ht="24.15" customHeight="1">
      <c r="A346" s="39"/>
      <c r="B346" s="40"/>
      <c r="C346" s="215" t="s">
        <v>513</v>
      </c>
      <c r="D346" s="215" t="s">
        <v>185</v>
      </c>
      <c r="E346" s="216" t="s">
        <v>911</v>
      </c>
      <c r="F346" s="217" t="s">
        <v>912</v>
      </c>
      <c r="G346" s="218" t="s">
        <v>218</v>
      </c>
      <c r="H346" s="219">
        <v>0.090999999999999998</v>
      </c>
      <c r="I346" s="220"/>
      <c r="J346" s="221">
        <f>ROUND(I346*H346,2)</f>
        <v>0</v>
      </c>
      <c r="K346" s="217" t="s">
        <v>189</v>
      </c>
      <c r="L346" s="45"/>
      <c r="M346" s="222" t="s">
        <v>19</v>
      </c>
      <c r="N346" s="223" t="s">
        <v>43</v>
      </c>
      <c r="O346" s="85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6" t="s">
        <v>284</v>
      </c>
      <c r="AT346" s="226" t="s">
        <v>185</v>
      </c>
      <c r="AU346" s="226" t="s">
        <v>81</v>
      </c>
      <c r="AY346" s="18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8" t="s">
        <v>79</v>
      </c>
      <c r="BK346" s="227">
        <f>ROUND(I346*H346,2)</f>
        <v>0</v>
      </c>
      <c r="BL346" s="18" t="s">
        <v>284</v>
      </c>
      <c r="BM346" s="226" t="s">
        <v>913</v>
      </c>
    </row>
    <row r="347" s="2" customFormat="1">
      <c r="A347" s="39"/>
      <c r="B347" s="40"/>
      <c r="C347" s="41"/>
      <c r="D347" s="228" t="s">
        <v>192</v>
      </c>
      <c r="E347" s="41"/>
      <c r="F347" s="229" t="s">
        <v>914</v>
      </c>
      <c r="G347" s="41"/>
      <c r="H347" s="41"/>
      <c r="I347" s="230"/>
      <c r="J347" s="41"/>
      <c r="K347" s="41"/>
      <c r="L347" s="45"/>
      <c r="M347" s="231"/>
      <c r="N347" s="23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192</v>
      </c>
      <c r="AU347" s="18" t="s">
        <v>81</v>
      </c>
    </row>
    <row r="348" s="2" customFormat="1" ht="33" customHeight="1">
      <c r="A348" s="39"/>
      <c r="B348" s="40"/>
      <c r="C348" s="215" t="s">
        <v>517</v>
      </c>
      <c r="D348" s="215" t="s">
        <v>185</v>
      </c>
      <c r="E348" s="216" t="s">
        <v>915</v>
      </c>
      <c r="F348" s="217" t="s">
        <v>916</v>
      </c>
      <c r="G348" s="218" t="s">
        <v>218</v>
      </c>
      <c r="H348" s="219">
        <v>0.090999999999999998</v>
      </c>
      <c r="I348" s="220"/>
      <c r="J348" s="221">
        <f>ROUND(I348*H348,2)</f>
        <v>0</v>
      </c>
      <c r="K348" s="217" t="s">
        <v>189</v>
      </c>
      <c r="L348" s="45"/>
      <c r="M348" s="222" t="s">
        <v>19</v>
      </c>
      <c r="N348" s="223" t="s">
        <v>43</v>
      </c>
      <c r="O348" s="85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284</v>
      </c>
      <c r="AT348" s="226" t="s">
        <v>185</v>
      </c>
      <c r="AU348" s="226" t="s">
        <v>81</v>
      </c>
      <c r="AY348" s="18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79</v>
      </c>
      <c r="BK348" s="227">
        <f>ROUND(I348*H348,2)</f>
        <v>0</v>
      </c>
      <c r="BL348" s="18" t="s">
        <v>284</v>
      </c>
      <c r="BM348" s="226" t="s">
        <v>917</v>
      </c>
    </row>
    <row r="349" s="2" customFormat="1">
      <c r="A349" s="39"/>
      <c r="B349" s="40"/>
      <c r="C349" s="41"/>
      <c r="D349" s="228" t="s">
        <v>192</v>
      </c>
      <c r="E349" s="41"/>
      <c r="F349" s="229" t="s">
        <v>918</v>
      </c>
      <c r="G349" s="41"/>
      <c r="H349" s="41"/>
      <c r="I349" s="230"/>
      <c r="J349" s="41"/>
      <c r="K349" s="41"/>
      <c r="L349" s="45"/>
      <c r="M349" s="231"/>
      <c r="N349" s="23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192</v>
      </c>
      <c r="AU349" s="18" t="s">
        <v>81</v>
      </c>
    </row>
    <row r="350" s="12" customFormat="1" ht="22.8" customHeight="1">
      <c r="A350" s="12"/>
      <c r="B350" s="199"/>
      <c r="C350" s="200"/>
      <c r="D350" s="201" t="s">
        <v>71</v>
      </c>
      <c r="E350" s="213" t="s">
        <v>919</v>
      </c>
      <c r="F350" s="213" t="s">
        <v>920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SUM(P351:P362)</f>
        <v>0</v>
      </c>
      <c r="Q350" s="207"/>
      <c r="R350" s="208">
        <f>SUM(R351:R362)</f>
        <v>0.01319</v>
      </c>
      <c r="S350" s="207"/>
      <c r="T350" s="209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81</v>
      </c>
      <c r="AT350" s="211" t="s">
        <v>71</v>
      </c>
      <c r="AU350" s="211" t="s">
        <v>79</v>
      </c>
      <c r="AY350" s="210" t="s">
        <v>183</v>
      </c>
      <c r="BK350" s="212">
        <f>SUM(BK351:BK362)</f>
        <v>0</v>
      </c>
    </row>
    <row r="351" s="2" customFormat="1" ht="16.5" customHeight="1">
      <c r="A351" s="39"/>
      <c r="B351" s="40"/>
      <c r="C351" s="215" t="s">
        <v>524</v>
      </c>
      <c r="D351" s="215" t="s">
        <v>185</v>
      </c>
      <c r="E351" s="216" t="s">
        <v>921</v>
      </c>
      <c r="F351" s="217" t="s">
        <v>922</v>
      </c>
      <c r="G351" s="218" t="s">
        <v>207</v>
      </c>
      <c r="H351" s="219">
        <v>1</v>
      </c>
      <c r="I351" s="220"/>
      <c r="J351" s="221">
        <f>ROUND(I351*H351,2)</f>
        <v>0</v>
      </c>
      <c r="K351" s="217" t="s">
        <v>189</v>
      </c>
      <c r="L351" s="45"/>
      <c r="M351" s="222" t="s">
        <v>19</v>
      </c>
      <c r="N351" s="223" t="s">
        <v>43</v>
      </c>
      <c r="O351" s="85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284</v>
      </c>
      <c r="AT351" s="226" t="s">
        <v>185</v>
      </c>
      <c r="AU351" s="226" t="s">
        <v>81</v>
      </c>
      <c r="AY351" s="18" t="s">
        <v>183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79</v>
      </c>
      <c r="BK351" s="227">
        <f>ROUND(I351*H351,2)</f>
        <v>0</v>
      </c>
      <c r="BL351" s="18" t="s">
        <v>284</v>
      </c>
      <c r="BM351" s="226" t="s">
        <v>923</v>
      </c>
    </row>
    <row r="352" s="2" customFormat="1">
      <c r="A352" s="39"/>
      <c r="B352" s="40"/>
      <c r="C352" s="41"/>
      <c r="D352" s="228" t="s">
        <v>192</v>
      </c>
      <c r="E352" s="41"/>
      <c r="F352" s="229" t="s">
        <v>924</v>
      </c>
      <c r="G352" s="41"/>
      <c r="H352" s="41"/>
      <c r="I352" s="230"/>
      <c r="J352" s="41"/>
      <c r="K352" s="41"/>
      <c r="L352" s="45"/>
      <c r="M352" s="231"/>
      <c r="N352" s="23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192</v>
      </c>
      <c r="AU352" s="18" t="s">
        <v>81</v>
      </c>
    </row>
    <row r="353" s="2" customFormat="1" ht="24.15" customHeight="1">
      <c r="A353" s="39"/>
      <c r="B353" s="40"/>
      <c r="C353" s="256" t="s">
        <v>528</v>
      </c>
      <c r="D353" s="256" t="s">
        <v>310</v>
      </c>
      <c r="E353" s="257" t="s">
        <v>925</v>
      </c>
      <c r="F353" s="258" t="s">
        <v>926</v>
      </c>
      <c r="G353" s="259" t="s">
        <v>207</v>
      </c>
      <c r="H353" s="260">
        <v>1</v>
      </c>
      <c r="I353" s="261"/>
      <c r="J353" s="262">
        <f>ROUND(I353*H353,2)</f>
        <v>0</v>
      </c>
      <c r="K353" s="258" t="s">
        <v>927</v>
      </c>
      <c r="L353" s="263"/>
      <c r="M353" s="264" t="s">
        <v>19</v>
      </c>
      <c r="N353" s="265" t="s">
        <v>43</v>
      </c>
      <c r="O353" s="85"/>
      <c r="P353" s="224">
        <f>O353*H353</f>
        <v>0</v>
      </c>
      <c r="Q353" s="224">
        <v>0.00089999999999999998</v>
      </c>
      <c r="R353" s="224">
        <f>Q353*H353</f>
        <v>0.00089999999999999998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376</v>
      </c>
      <c r="AT353" s="226" t="s">
        <v>310</v>
      </c>
      <c r="AU353" s="226" t="s">
        <v>81</v>
      </c>
      <c r="AY353" s="18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79</v>
      </c>
      <c r="BK353" s="227">
        <f>ROUND(I353*H353,2)</f>
        <v>0</v>
      </c>
      <c r="BL353" s="18" t="s">
        <v>284</v>
      </c>
      <c r="BM353" s="226" t="s">
        <v>928</v>
      </c>
    </row>
    <row r="354" s="2" customFormat="1" ht="24.15" customHeight="1">
      <c r="A354" s="39"/>
      <c r="B354" s="40"/>
      <c r="C354" s="215" t="s">
        <v>534</v>
      </c>
      <c r="D354" s="215" t="s">
        <v>185</v>
      </c>
      <c r="E354" s="216" t="s">
        <v>929</v>
      </c>
      <c r="F354" s="217" t="s">
        <v>930</v>
      </c>
      <c r="G354" s="218" t="s">
        <v>207</v>
      </c>
      <c r="H354" s="219">
        <v>1</v>
      </c>
      <c r="I354" s="220"/>
      <c r="J354" s="221">
        <f>ROUND(I354*H354,2)</f>
        <v>0</v>
      </c>
      <c r="K354" s="217" t="s">
        <v>189</v>
      </c>
      <c r="L354" s="45"/>
      <c r="M354" s="222" t="s">
        <v>19</v>
      </c>
      <c r="N354" s="223" t="s">
        <v>43</v>
      </c>
      <c r="O354" s="85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284</v>
      </c>
      <c r="AT354" s="226" t="s">
        <v>185</v>
      </c>
      <c r="AU354" s="226" t="s">
        <v>81</v>
      </c>
      <c r="AY354" s="18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79</v>
      </c>
      <c r="BK354" s="227">
        <f>ROUND(I354*H354,2)</f>
        <v>0</v>
      </c>
      <c r="BL354" s="18" t="s">
        <v>284</v>
      </c>
      <c r="BM354" s="226" t="s">
        <v>931</v>
      </c>
    </row>
    <row r="355" s="2" customFormat="1">
      <c r="A355" s="39"/>
      <c r="B355" s="40"/>
      <c r="C355" s="41"/>
      <c r="D355" s="228" t="s">
        <v>192</v>
      </c>
      <c r="E355" s="41"/>
      <c r="F355" s="229" t="s">
        <v>932</v>
      </c>
      <c r="G355" s="41"/>
      <c r="H355" s="41"/>
      <c r="I355" s="230"/>
      <c r="J355" s="41"/>
      <c r="K355" s="41"/>
      <c r="L355" s="45"/>
      <c r="M355" s="231"/>
      <c r="N355" s="23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192</v>
      </c>
      <c r="AU355" s="18" t="s">
        <v>81</v>
      </c>
    </row>
    <row r="356" s="2" customFormat="1" ht="16.5" customHeight="1">
      <c r="A356" s="39"/>
      <c r="B356" s="40"/>
      <c r="C356" s="256" t="s">
        <v>538</v>
      </c>
      <c r="D356" s="256" t="s">
        <v>310</v>
      </c>
      <c r="E356" s="257" t="s">
        <v>933</v>
      </c>
      <c r="F356" s="258" t="s">
        <v>934</v>
      </c>
      <c r="G356" s="259" t="s">
        <v>207</v>
      </c>
      <c r="H356" s="260">
        <v>1</v>
      </c>
      <c r="I356" s="261"/>
      <c r="J356" s="262">
        <f>ROUND(I356*H356,2)</f>
        <v>0</v>
      </c>
      <c r="K356" s="258" t="s">
        <v>189</v>
      </c>
      <c r="L356" s="263"/>
      <c r="M356" s="264" t="s">
        <v>19</v>
      </c>
      <c r="N356" s="265" t="s">
        <v>43</v>
      </c>
      <c r="O356" s="85"/>
      <c r="P356" s="224">
        <f>O356*H356</f>
        <v>0</v>
      </c>
      <c r="Q356" s="224">
        <v>0.00025000000000000001</v>
      </c>
      <c r="R356" s="224">
        <f>Q356*H356</f>
        <v>0.00025000000000000001</v>
      </c>
      <c r="S356" s="224">
        <v>0</v>
      </c>
      <c r="T356" s="22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376</v>
      </c>
      <c r="AT356" s="226" t="s">
        <v>310</v>
      </c>
      <c r="AU356" s="226" t="s">
        <v>81</v>
      </c>
      <c r="AY356" s="18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79</v>
      </c>
      <c r="BK356" s="227">
        <f>ROUND(I356*H356,2)</f>
        <v>0</v>
      </c>
      <c r="BL356" s="18" t="s">
        <v>284</v>
      </c>
      <c r="BM356" s="226" t="s">
        <v>935</v>
      </c>
    </row>
    <row r="357" s="2" customFormat="1" ht="24.15" customHeight="1">
      <c r="A357" s="39"/>
      <c r="B357" s="40"/>
      <c r="C357" s="215" t="s">
        <v>544</v>
      </c>
      <c r="D357" s="215" t="s">
        <v>185</v>
      </c>
      <c r="E357" s="216" t="s">
        <v>936</v>
      </c>
      <c r="F357" s="217" t="s">
        <v>937</v>
      </c>
      <c r="G357" s="218" t="s">
        <v>419</v>
      </c>
      <c r="H357" s="219">
        <v>3.5</v>
      </c>
      <c r="I357" s="220"/>
      <c r="J357" s="221">
        <f>ROUND(I357*H357,2)</f>
        <v>0</v>
      </c>
      <c r="K357" s="217" t="s">
        <v>189</v>
      </c>
      <c r="L357" s="45"/>
      <c r="M357" s="222" t="s">
        <v>19</v>
      </c>
      <c r="N357" s="223" t="s">
        <v>43</v>
      </c>
      <c r="O357" s="85"/>
      <c r="P357" s="224">
        <f>O357*H357</f>
        <v>0</v>
      </c>
      <c r="Q357" s="224">
        <v>0.0034399999999999999</v>
      </c>
      <c r="R357" s="224">
        <f>Q357*H357</f>
        <v>0.01204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284</v>
      </c>
      <c r="AT357" s="226" t="s">
        <v>185</v>
      </c>
      <c r="AU357" s="226" t="s">
        <v>81</v>
      </c>
      <c r="AY357" s="18" t="s">
        <v>183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79</v>
      </c>
      <c r="BK357" s="227">
        <f>ROUND(I357*H357,2)</f>
        <v>0</v>
      </c>
      <c r="BL357" s="18" t="s">
        <v>284</v>
      </c>
      <c r="BM357" s="226" t="s">
        <v>938</v>
      </c>
    </row>
    <row r="358" s="2" customFormat="1">
      <c r="A358" s="39"/>
      <c r="B358" s="40"/>
      <c r="C358" s="41"/>
      <c r="D358" s="228" t="s">
        <v>192</v>
      </c>
      <c r="E358" s="41"/>
      <c r="F358" s="229" t="s">
        <v>939</v>
      </c>
      <c r="G358" s="41"/>
      <c r="H358" s="41"/>
      <c r="I358" s="230"/>
      <c r="J358" s="41"/>
      <c r="K358" s="41"/>
      <c r="L358" s="45"/>
      <c r="M358" s="231"/>
      <c r="N358" s="23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192</v>
      </c>
      <c r="AU358" s="18" t="s">
        <v>81</v>
      </c>
    </row>
    <row r="359" s="2" customFormat="1" ht="24.15" customHeight="1">
      <c r="A359" s="39"/>
      <c r="B359" s="40"/>
      <c r="C359" s="215" t="s">
        <v>547</v>
      </c>
      <c r="D359" s="215" t="s">
        <v>185</v>
      </c>
      <c r="E359" s="216" t="s">
        <v>940</v>
      </c>
      <c r="F359" s="217" t="s">
        <v>941</v>
      </c>
      <c r="G359" s="218" t="s">
        <v>218</v>
      </c>
      <c r="H359" s="219">
        <v>0.012999999999999999</v>
      </c>
      <c r="I359" s="220"/>
      <c r="J359" s="221">
        <f>ROUND(I359*H359,2)</f>
        <v>0</v>
      </c>
      <c r="K359" s="217" t="s">
        <v>189</v>
      </c>
      <c r="L359" s="45"/>
      <c r="M359" s="222" t="s">
        <v>19</v>
      </c>
      <c r="N359" s="223" t="s">
        <v>43</v>
      </c>
      <c r="O359" s="85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6" t="s">
        <v>284</v>
      </c>
      <c r="AT359" s="226" t="s">
        <v>185</v>
      </c>
      <c r="AU359" s="226" t="s">
        <v>81</v>
      </c>
      <c r="AY359" s="18" t="s">
        <v>183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8" t="s">
        <v>79</v>
      </c>
      <c r="BK359" s="227">
        <f>ROUND(I359*H359,2)</f>
        <v>0</v>
      </c>
      <c r="BL359" s="18" t="s">
        <v>284</v>
      </c>
      <c r="BM359" s="226" t="s">
        <v>942</v>
      </c>
    </row>
    <row r="360" s="2" customFormat="1">
      <c r="A360" s="39"/>
      <c r="B360" s="40"/>
      <c r="C360" s="41"/>
      <c r="D360" s="228" t="s">
        <v>192</v>
      </c>
      <c r="E360" s="41"/>
      <c r="F360" s="229" t="s">
        <v>943</v>
      </c>
      <c r="G360" s="41"/>
      <c r="H360" s="41"/>
      <c r="I360" s="230"/>
      <c r="J360" s="41"/>
      <c r="K360" s="41"/>
      <c r="L360" s="45"/>
      <c r="M360" s="231"/>
      <c r="N360" s="23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192</v>
      </c>
      <c r="AU360" s="18" t="s">
        <v>81</v>
      </c>
    </row>
    <row r="361" s="2" customFormat="1" ht="24.15" customHeight="1">
      <c r="A361" s="39"/>
      <c r="B361" s="40"/>
      <c r="C361" s="215" t="s">
        <v>552</v>
      </c>
      <c r="D361" s="215" t="s">
        <v>185</v>
      </c>
      <c r="E361" s="216" t="s">
        <v>944</v>
      </c>
      <c r="F361" s="217" t="s">
        <v>945</v>
      </c>
      <c r="G361" s="218" t="s">
        <v>218</v>
      </c>
      <c r="H361" s="219">
        <v>0.012999999999999999</v>
      </c>
      <c r="I361" s="220"/>
      <c r="J361" s="221">
        <f>ROUND(I361*H361,2)</f>
        <v>0</v>
      </c>
      <c r="K361" s="217" t="s">
        <v>189</v>
      </c>
      <c r="L361" s="45"/>
      <c r="M361" s="222" t="s">
        <v>19</v>
      </c>
      <c r="N361" s="223" t="s">
        <v>43</v>
      </c>
      <c r="O361" s="85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6" t="s">
        <v>284</v>
      </c>
      <c r="AT361" s="226" t="s">
        <v>185</v>
      </c>
      <c r="AU361" s="226" t="s">
        <v>81</v>
      </c>
      <c r="AY361" s="18" t="s">
        <v>183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8" t="s">
        <v>79</v>
      </c>
      <c r="BK361" s="227">
        <f>ROUND(I361*H361,2)</f>
        <v>0</v>
      </c>
      <c r="BL361" s="18" t="s">
        <v>284</v>
      </c>
      <c r="BM361" s="226" t="s">
        <v>946</v>
      </c>
    </row>
    <row r="362" s="2" customFormat="1">
      <c r="A362" s="39"/>
      <c r="B362" s="40"/>
      <c r="C362" s="41"/>
      <c r="D362" s="228" t="s">
        <v>192</v>
      </c>
      <c r="E362" s="41"/>
      <c r="F362" s="229" t="s">
        <v>947</v>
      </c>
      <c r="G362" s="41"/>
      <c r="H362" s="41"/>
      <c r="I362" s="230"/>
      <c r="J362" s="41"/>
      <c r="K362" s="41"/>
      <c r="L362" s="45"/>
      <c r="M362" s="231"/>
      <c r="N362" s="23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192</v>
      </c>
      <c r="AU362" s="18" t="s">
        <v>81</v>
      </c>
    </row>
    <row r="363" s="12" customFormat="1" ht="22.8" customHeight="1">
      <c r="A363" s="12"/>
      <c r="B363" s="199"/>
      <c r="C363" s="200"/>
      <c r="D363" s="201" t="s">
        <v>71</v>
      </c>
      <c r="E363" s="213" t="s">
        <v>948</v>
      </c>
      <c r="F363" s="213" t="s">
        <v>949</v>
      </c>
      <c r="G363" s="200"/>
      <c r="H363" s="200"/>
      <c r="I363" s="203"/>
      <c r="J363" s="214">
        <f>BK363</f>
        <v>0</v>
      </c>
      <c r="K363" s="200"/>
      <c r="L363" s="205"/>
      <c r="M363" s="206"/>
      <c r="N363" s="207"/>
      <c r="O363" s="207"/>
      <c r="P363" s="208">
        <f>SUM(P364:P366)</f>
        <v>0</v>
      </c>
      <c r="Q363" s="207"/>
      <c r="R363" s="208">
        <f>SUM(R364:R366)</f>
        <v>0</v>
      </c>
      <c r="S363" s="207"/>
      <c r="T363" s="209">
        <f>SUM(T364:T366)</f>
        <v>0.90359999999999996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81</v>
      </c>
      <c r="AT363" s="211" t="s">
        <v>71</v>
      </c>
      <c r="AU363" s="211" t="s">
        <v>79</v>
      </c>
      <c r="AY363" s="210" t="s">
        <v>183</v>
      </c>
      <c r="BK363" s="212">
        <f>SUM(BK364:BK366)</f>
        <v>0</v>
      </c>
    </row>
    <row r="364" s="2" customFormat="1" ht="21.75" customHeight="1">
      <c r="A364" s="39"/>
      <c r="B364" s="40"/>
      <c r="C364" s="215" t="s">
        <v>557</v>
      </c>
      <c r="D364" s="215" t="s">
        <v>185</v>
      </c>
      <c r="E364" s="216" t="s">
        <v>950</v>
      </c>
      <c r="F364" s="217" t="s">
        <v>951</v>
      </c>
      <c r="G364" s="218" t="s">
        <v>237</v>
      </c>
      <c r="H364" s="219">
        <v>22.59</v>
      </c>
      <c r="I364" s="220"/>
      <c r="J364" s="221">
        <f>ROUND(I364*H364,2)</f>
        <v>0</v>
      </c>
      <c r="K364" s="217" t="s">
        <v>189</v>
      </c>
      <c r="L364" s="45"/>
      <c r="M364" s="222" t="s">
        <v>19</v>
      </c>
      <c r="N364" s="223" t="s">
        <v>43</v>
      </c>
      <c r="O364" s="85"/>
      <c r="P364" s="224">
        <f>O364*H364</f>
        <v>0</v>
      </c>
      <c r="Q364" s="224">
        <v>0</v>
      </c>
      <c r="R364" s="224">
        <f>Q364*H364</f>
        <v>0</v>
      </c>
      <c r="S364" s="224">
        <v>0.040000000000000001</v>
      </c>
      <c r="T364" s="225">
        <f>S364*H364</f>
        <v>0.90359999999999996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284</v>
      </c>
      <c r="AT364" s="226" t="s">
        <v>185</v>
      </c>
      <c r="AU364" s="226" t="s">
        <v>81</v>
      </c>
      <c r="AY364" s="18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79</v>
      </c>
      <c r="BK364" s="227">
        <f>ROUND(I364*H364,2)</f>
        <v>0</v>
      </c>
      <c r="BL364" s="18" t="s">
        <v>284</v>
      </c>
      <c r="BM364" s="226" t="s">
        <v>952</v>
      </c>
    </row>
    <row r="365" s="2" customFormat="1">
      <c r="A365" s="39"/>
      <c r="B365" s="40"/>
      <c r="C365" s="41"/>
      <c r="D365" s="228" t="s">
        <v>192</v>
      </c>
      <c r="E365" s="41"/>
      <c r="F365" s="229" t="s">
        <v>953</v>
      </c>
      <c r="G365" s="41"/>
      <c r="H365" s="41"/>
      <c r="I365" s="230"/>
      <c r="J365" s="41"/>
      <c r="K365" s="41"/>
      <c r="L365" s="45"/>
      <c r="M365" s="231"/>
      <c r="N365" s="23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192</v>
      </c>
      <c r="AU365" s="18" t="s">
        <v>81</v>
      </c>
    </row>
    <row r="366" s="13" customFormat="1">
      <c r="A366" s="13"/>
      <c r="B366" s="233"/>
      <c r="C366" s="234"/>
      <c r="D366" s="235" t="s">
        <v>194</v>
      </c>
      <c r="E366" s="236" t="s">
        <v>19</v>
      </c>
      <c r="F366" s="237" t="s">
        <v>954</v>
      </c>
      <c r="G366" s="234"/>
      <c r="H366" s="238">
        <v>22.59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194</v>
      </c>
      <c r="AU366" s="244" t="s">
        <v>81</v>
      </c>
      <c r="AV366" s="13" t="s">
        <v>81</v>
      </c>
      <c r="AW366" s="13" t="s">
        <v>33</v>
      </c>
      <c r="AX366" s="13" t="s">
        <v>79</v>
      </c>
      <c r="AY366" s="244" t="s">
        <v>183</v>
      </c>
    </row>
    <row r="367" s="12" customFormat="1" ht="22.8" customHeight="1">
      <c r="A367" s="12"/>
      <c r="B367" s="199"/>
      <c r="C367" s="200"/>
      <c r="D367" s="201" t="s">
        <v>71</v>
      </c>
      <c r="E367" s="213" t="s">
        <v>955</v>
      </c>
      <c r="F367" s="213" t="s">
        <v>956</v>
      </c>
      <c r="G367" s="200"/>
      <c r="H367" s="200"/>
      <c r="I367" s="203"/>
      <c r="J367" s="214">
        <f>BK367</f>
        <v>0</v>
      </c>
      <c r="K367" s="200"/>
      <c r="L367" s="205"/>
      <c r="M367" s="206"/>
      <c r="N367" s="207"/>
      <c r="O367" s="207"/>
      <c r="P367" s="208">
        <f>SUM(P368:P408)</f>
        <v>0</v>
      </c>
      <c r="Q367" s="207"/>
      <c r="R367" s="208">
        <f>SUM(R368:R408)</f>
        <v>0.46282648000000004</v>
      </c>
      <c r="S367" s="207"/>
      <c r="T367" s="209">
        <f>SUM(T368:T408)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0" t="s">
        <v>81</v>
      </c>
      <c r="AT367" s="211" t="s">
        <v>71</v>
      </c>
      <c r="AU367" s="211" t="s">
        <v>79</v>
      </c>
      <c r="AY367" s="210" t="s">
        <v>183</v>
      </c>
      <c r="BK367" s="212">
        <f>SUM(BK368:BK408)</f>
        <v>0</v>
      </c>
    </row>
    <row r="368" s="2" customFormat="1" ht="33" customHeight="1">
      <c r="A368" s="39"/>
      <c r="B368" s="40"/>
      <c r="C368" s="215" t="s">
        <v>562</v>
      </c>
      <c r="D368" s="215" t="s">
        <v>185</v>
      </c>
      <c r="E368" s="216" t="s">
        <v>957</v>
      </c>
      <c r="F368" s="217" t="s">
        <v>958</v>
      </c>
      <c r="G368" s="218" t="s">
        <v>237</v>
      </c>
      <c r="H368" s="219">
        <v>5.3250000000000002</v>
      </c>
      <c r="I368" s="220"/>
      <c r="J368" s="221">
        <f>ROUND(I368*H368,2)</f>
        <v>0</v>
      </c>
      <c r="K368" s="217" t="s">
        <v>189</v>
      </c>
      <c r="L368" s="45"/>
      <c r="M368" s="222" t="s">
        <v>19</v>
      </c>
      <c r="N368" s="223" t="s">
        <v>43</v>
      </c>
      <c r="O368" s="85"/>
      <c r="P368" s="224">
        <f>O368*H368</f>
        <v>0</v>
      </c>
      <c r="Q368" s="224">
        <v>0.02614</v>
      </c>
      <c r="R368" s="224">
        <f>Q368*H368</f>
        <v>0.1391955</v>
      </c>
      <c r="S368" s="224">
        <v>0</v>
      </c>
      <c r="T368" s="22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6" t="s">
        <v>284</v>
      </c>
      <c r="AT368" s="226" t="s">
        <v>185</v>
      </c>
      <c r="AU368" s="226" t="s">
        <v>81</v>
      </c>
      <c r="AY368" s="18" t="s">
        <v>183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8" t="s">
        <v>79</v>
      </c>
      <c r="BK368" s="227">
        <f>ROUND(I368*H368,2)</f>
        <v>0</v>
      </c>
      <c r="BL368" s="18" t="s">
        <v>284</v>
      </c>
      <c r="BM368" s="226" t="s">
        <v>959</v>
      </c>
    </row>
    <row r="369" s="2" customFormat="1">
      <c r="A369" s="39"/>
      <c r="B369" s="40"/>
      <c r="C369" s="41"/>
      <c r="D369" s="228" t="s">
        <v>192</v>
      </c>
      <c r="E369" s="41"/>
      <c r="F369" s="229" t="s">
        <v>960</v>
      </c>
      <c r="G369" s="41"/>
      <c r="H369" s="41"/>
      <c r="I369" s="230"/>
      <c r="J369" s="41"/>
      <c r="K369" s="41"/>
      <c r="L369" s="45"/>
      <c r="M369" s="231"/>
      <c r="N369" s="23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192</v>
      </c>
      <c r="AU369" s="18" t="s">
        <v>81</v>
      </c>
    </row>
    <row r="370" s="13" customFormat="1">
      <c r="A370" s="13"/>
      <c r="B370" s="233"/>
      <c r="C370" s="234"/>
      <c r="D370" s="235" t="s">
        <v>194</v>
      </c>
      <c r="E370" s="236" t="s">
        <v>19</v>
      </c>
      <c r="F370" s="237" t="s">
        <v>961</v>
      </c>
      <c r="G370" s="234"/>
      <c r="H370" s="238">
        <v>5.3250000000000002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194</v>
      </c>
      <c r="AU370" s="244" t="s">
        <v>81</v>
      </c>
      <c r="AV370" s="13" t="s">
        <v>81</v>
      </c>
      <c r="AW370" s="13" t="s">
        <v>33</v>
      </c>
      <c r="AX370" s="13" t="s">
        <v>79</v>
      </c>
      <c r="AY370" s="244" t="s">
        <v>183</v>
      </c>
    </row>
    <row r="371" s="2" customFormat="1" ht="24.15" customHeight="1">
      <c r="A371" s="39"/>
      <c r="B371" s="40"/>
      <c r="C371" s="215" t="s">
        <v>567</v>
      </c>
      <c r="D371" s="215" t="s">
        <v>185</v>
      </c>
      <c r="E371" s="216" t="s">
        <v>962</v>
      </c>
      <c r="F371" s="217" t="s">
        <v>963</v>
      </c>
      <c r="G371" s="218" t="s">
        <v>237</v>
      </c>
      <c r="H371" s="219">
        <v>5.3250000000000002</v>
      </c>
      <c r="I371" s="220"/>
      <c r="J371" s="221">
        <f>ROUND(I371*H371,2)</f>
        <v>0</v>
      </c>
      <c r="K371" s="217" t="s">
        <v>189</v>
      </c>
      <c r="L371" s="45"/>
      <c r="M371" s="222" t="s">
        <v>19</v>
      </c>
      <c r="N371" s="223" t="s">
        <v>43</v>
      </c>
      <c r="O371" s="85"/>
      <c r="P371" s="224">
        <f>O371*H371</f>
        <v>0</v>
      </c>
      <c r="Q371" s="224">
        <v>0.00020000000000000001</v>
      </c>
      <c r="R371" s="224">
        <f>Q371*H371</f>
        <v>0.0010650000000000002</v>
      </c>
      <c r="S371" s="224">
        <v>0</v>
      </c>
      <c r="T371" s="22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284</v>
      </c>
      <c r="AT371" s="226" t="s">
        <v>185</v>
      </c>
      <c r="AU371" s="226" t="s">
        <v>81</v>
      </c>
      <c r="AY371" s="18" t="s">
        <v>183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79</v>
      </c>
      <c r="BK371" s="227">
        <f>ROUND(I371*H371,2)</f>
        <v>0</v>
      </c>
      <c r="BL371" s="18" t="s">
        <v>284</v>
      </c>
      <c r="BM371" s="226" t="s">
        <v>964</v>
      </c>
    </row>
    <row r="372" s="2" customFormat="1">
      <c r="A372" s="39"/>
      <c r="B372" s="40"/>
      <c r="C372" s="41"/>
      <c r="D372" s="228" t="s">
        <v>192</v>
      </c>
      <c r="E372" s="41"/>
      <c r="F372" s="229" t="s">
        <v>965</v>
      </c>
      <c r="G372" s="41"/>
      <c r="H372" s="41"/>
      <c r="I372" s="230"/>
      <c r="J372" s="41"/>
      <c r="K372" s="41"/>
      <c r="L372" s="45"/>
      <c r="M372" s="231"/>
      <c r="N372" s="23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192</v>
      </c>
      <c r="AU372" s="18" t="s">
        <v>81</v>
      </c>
    </row>
    <row r="373" s="2" customFormat="1" ht="24.15" customHeight="1">
      <c r="A373" s="39"/>
      <c r="B373" s="40"/>
      <c r="C373" s="215" t="s">
        <v>572</v>
      </c>
      <c r="D373" s="215" t="s">
        <v>185</v>
      </c>
      <c r="E373" s="216" t="s">
        <v>966</v>
      </c>
      <c r="F373" s="217" t="s">
        <v>967</v>
      </c>
      <c r="G373" s="218" t="s">
        <v>237</v>
      </c>
      <c r="H373" s="219">
        <v>27.526</v>
      </c>
      <c r="I373" s="220"/>
      <c r="J373" s="221">
        <f>ROUND(I373*H373,2)</f>
        <v>0</v>
      </c>
      <c r="K373" s="217" t="s">
        <v>189</v>
      </c>
      <c r="L373" s="45"/>
      <c r="M373" s="222" t="s">
        <v>19</v>
      </c>
      <c r="N373" s="223" t="s">
        <v>43</v>
      </c>
      <c r="O373" s="85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284</v>
      </c>
      <c r="AT373" s="226" t="s">
        <v>185</v>
      </c>
      <c r="AU373" s="226" t="s">
        <v>81</v>
      </c>
      <c r="AY373" s="18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79</v>
      </c>
      <c r="BK373" s="227">
        <f>ROUND(I373*H373,2)</f>
        <v>0</v>
      </c>
      <c r="BL373" s="18" t="s">
        <v>284</v>
      </c>
      <c r="BM373" s="226" t="s">
        <v>968</v>
      </c>
    </row>
    <row r="374" s="2" customFormat="1">
      <c r="A374" s="39"/>
      <c r="B374" s="40"/>
      <c r="C374" s="41"/>
      <c r="D374" s="228" t="s">
        <v>192</v>
      </c>
      <c r="E374" s="41"/>
      <c r="F374" s="229" t="s">
        <v>969</v>
      </c>
      <c r="G374" s="41"/>
      <c r="H374" s="41"/>
      <c r="I374" s="230"/>
      <c r="J374" s="41"/>
      <c r="K374" s="41"/>
      <c r="L374" s="45"/>
      <c r="M374" s="231"/>
      <c r="N374" s="23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192</v>
      </c>
      <c r="AU374" s="18" t="s">
        <v>81</v>
      </c>
    </row>
    <row r="375" s="13" customFormat="1">
      <c r="A375" s="13"/>
      <c r="B375" s="233"/>
      <c r="C375" s="234"/>
      <c r="D375" s="235" t="s">
        <v>194</v>
      </c>
      <c r="E375" s="236" t="s">
        <v>19</v>
      </c>
      <c r="F375" s="237" t="s">
        <v>970</v>
      </c>
      <c r="G375" s="234"/>
      <c r="H375" s="238">
        <v>27.526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194</v>
      </c>
      <c r="AU375" s="244" t="s">
        <v>81</v>
      </c>
      <c r="AV375" s="13" t="s">
        <v>81</v>
      </c>
      <c r="AW375" s="13" t="s">
        <v>33</v>
      </c>
      <c r="AX375" s="13" t="s">
        <v>79</v>
      </c>
      <c r="AY375" s="244" t="s">
        <v>183</v>
      </c>
    </row>
    <row r="376" s="2" customFormat="1" ht="16.5" customHeight="1">
      <c r="A376" s="39"/>
      <c r="B376" s="40"/>
      <c r="C376" s="256" t="s">
        <v>579</v>
      </c>
      <c r="D376" s="256" t="s">
        <v>310</v>
      </c>
      <c r="E376" s="257" t="s">
        <v>971</v>
      </c>
      <c r="F376" s="258" t="s">
        <v>972</v>
      </c>
      <c r="G376" s="259" t="s">
        <v>237</v>
      </c>
      <c r="H376" s="260">
        <v>30.279</v>
      </c>
      <c r="I376" s="261"/>
      <c r="J376" s="262">
        <f>ROUND(I376*H376,2)</f>
        <v>0</v>
      </c>
      <c r="K376" s="258" t="s">
        <v>189</v>
      </c>
      <c r="L376" s="263"/>
      <c r="M376" s="264" t="s">
        <v>19</v>
      </c>
      <c r="N376" s="265" t="s">
        <v>43</v>
      </c>
      <c r="O376" s="85"/>
      <c r="P376" s="224">
        <f>O376*H376</f>
        <v>0</v>
      </c>
      <c r="Q376" s="224">
        <v>0.00016000000000000001</v>
      </c>
      <c r="R376" s="224">
        <f>Q376*H376</f>
        <v>0.0048446400000000008</v>
      </c>
      <c r="S376" s="224">
        <v>0</v>
      </c>
      <c r="T376" s="22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6" t="s">
        <v>376</v>
      </c>
      <c r="AT376" s="226" t="s">
        <v>310</v>
      </c>
      <c r="AU376" s="226" t="s">
        <v>81</v>
      </c>
      <c r="AY376" s="18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8" t="s">
        <v>79</v>
      </c>
      <c r="BK376" s="227">
        <f>ROUND(I376*H376,2)</f>
        <v>0</v>
      </c>
      <c r="BL376" s="18" t="s">
        <v>284</v>
      </c>
      <c r="BM376" s="226" t="s">
        <v>973</v>
      </c>
    </row>
    <row r="377" s="13" customFormat="1">
      <c r="A377" s="13"/>
      <c r="B377" s="233"/>
      <c r="C377" s="234"/>
      <c r="D377" s="235" t="s">
        <v>194</v>
      </c>
      <c r="E377" s="234"/>
      <c r="F377" s="237" t="s">
        <v>974</v>
      </c>
      <c r="G377" s="234"/>
      <c r="H377" s="238">
        <v>30.279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194</v>
      </c>
      <c r="AU377" s="244" t="s">
        <v>81</v>
      </c>
      <c r="AV377" s="13" t="s">
        <v>81</v>
      </c>
      <c r="AW377" s="13" t="s">
        <v>4</v>
      </c>
      <c r="AX377" s="13" t="s">
        <v>79</v>
      </c>
      <c r="AY377" s="244" t="s">
        <v>183</v>
      </c>
    </row>
    <row r="378" s="2" customFormat="1" ht="16.5" customHeight="1">
      <c r="A378" s="39"/>
      <c r="B378" s="40"/>
      <c r="C378" s="215" t="s">
        <v>584</v>
      </c>
      <c r="D378" s="215" t="s">
        <v>185</v>
      </c>
      <c r="E378" s="216" t="s">
        <v>975</v>
      </c>
      <c r="F378" s="217" t="s">
        <v>976</v>
      </c>
      <c r="G378" s="218" t="s">
        <v>237</v>
      </c>
      <c r="H378" s="219">
        <v>5.3250000000000002</v>
      </c>
      <c r="I378" s="220"/>
      <c r="J378" s="221">
        <f>ROUND(I378*H378,2)</f>
        <v>0</v>
      </c>
      <c r="K378" s="217" t="s">
        <v>189</v>
      </c>
      <c r="L378" s="45"/>
      <c r="M378" s="222" t="s">
        <v>19</v>
      </c>
      <c r="N378" s="223" t="s">
        <v>43</v>
      </c>
      <c r="O378" s="85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284</v>
      </c>
      <c r="AT378" s="226" t="s">
        <v>185</v>
      </c>
      <c r="AU378" s="226" t="s">
        <v>81</v>
      </c>
      <c r="AY378" s="18" t="s">
        <v>183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79</v>
      </c>
      <c r="BK378" s="227">
        <f>ROUND(I378*H378,2)</f>
        <v>0</v>
      </c>
      <c r="BL378" s="18" t="s">
        <v>284</v>
      </c>
      <c r="BM378" s="226" t="s">
        <v>977</v>
      </c>
    </row>
    <row r="379" s="2" customFormat="1">
      <c r="A379" s="39"/>
      <c r="B379" s="40"/>
      <c r="C379" s="41"/>
      <c r="D379" s="228" t="s">
        <v>192</v>
      </c>
      <c r="E379" s="41"/>
      <c r="F379" s="229" t="s">
        <v>978</v>
      </c>
      <c r="G379" s="41"/>
      <c r="H379" s="41"/>
      <c r="I379" s="230"/>
      <c r="J379" s="41"/>
      <c r="K379" s="41"/>
      <c r="L379" s="45"/>
      <c r="M379" s="231"/>
      <c r="N379" s="23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192</v>
      </c>
      <c r="AU379" s="18" t="s">
        <v>81</v>
      </c>
    </row>
    <row r="380" s="2" customFormat="1" ht="33" customHeight="1">
      <c r="A380" s="39"/>
      <c r="B380" s="40"/>
      <c r="C380" s="215" t="s">
        <v>589</v>
      </c>
      <c r="D380" s="215" t="s">
        <v>185</v>
      </c>
      <c r="E380" s="216" t="s">
        <v>979</v>
      </c>
      <c r="F380" s="217" t="s">
        <v>980</v>
      </c>
      <c r="G380" s="218" t="s">
        <v>237</v>
      </c>
      <c r="H380" s="219">
        <v>3.1499999999999999</v>
      </c>
      <c r="I380" s="220"/>
      <c r="J380" s="221">
        <f>ROUND(I380*H380,2)</f>
        <v>0</v>
      </c>
      <c r="K380" s="217" t="s">
        <v>189</v>
      </c>
      <c r="L380" s="45"/>
      <c r="M380" s="222" t="s">
        <v>19</v>
      </c>
      <c r="N380" s="223" t="s">
        <v>43</v>
      </c>
      <c r="O380" s="85"/>
      <c r="P380" s="224">
        <f>O380*H380</f>
        <v>0</v>
      </c>
      <c r="Q380" s="224">
        <v>0.01355</v>
      </c>
      <c r="R380" s="224">
        <f>Q380*H380</f>
        <v>0.042682499999999998</v>
      </c>
      <c r="S380" s="224">
        <v>0</v>
      </c>
      <c r="T380" s="22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6" t="s">
        <v>284</v>
      </c>
      <c r="AT380" s="226" t="s">
        <v>185</v>
      </c>
      <c r="AU380" s="226" t="s">
        <v>81</v>
      </c>
      <c r="AY380" s="18" t="s">
        <v>183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8" t="s">
        <v>79</v>
      </c>
      <c r="BK380" s="227">
        <f>ROUND(I380*H380,2)</f>
        <v>0</v>
      </c>
      <c r="BL380" s="18" t="s">
        <v>284</v>
      </c>
      <c r="BM380" s="226" t="s">
        <v>981</v>
      </c>
    </row>
    <row r="381" s="2" customFormat="1">
      <c r="A381" s="39"/>
      <c r="B381" s="40"/>
      <c r="C381" s="41"/>
      <c r="D381" s="228" t="s">
        <v>192</v>
      </c>
      <c r="E381" s="41"/>
      <c r="F381" s="229" t="s">
        <v>982</v>
      </c>
      <c r="G381" s="41"/>
      <c r="H381" s="41"/>
      <c r="I381" s="230"/>
      <c r="J381" s="41"/>
      <c r="K381" s="41"/>
      <c r="L381" s="45"/>
      <c r="M381" s="231"/>
      <c r="N381" s="23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192</v>
      </c>
      <c r="AU381" s="18" t="s">
        <v>81</v>
      </c>
    </row>
    <row r="382" s="13" customFormat="1">
      <c r="A382" s="13"/>
      <c r="B382" s="233"/>
      <c r="C382" s="234"/>
      <c r="D382" s="235" t="s">
        <v>194</v>
      </c>
      <c r="E382" s="236" t="s">
        <v>19</v>
      </c>
      <c r="F382" s="237" t="s">
        <v>983</v>
      </c>
      <c r="G382" s="234"/>
      <c r="H382" s="238">
        <v>3.1499999999999999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194</v>
      </c>
      <c r="AU382" s="244" t="s">
        <v>81</v>
      </c>
      <c r="AV382" s="13" t="s">
        <v>81</v>
      </c>
      <c r="AW382" s="13" t="s">
        <v>33</v>
      </c>
      <c r="AX382" s="13" t="s">
        <v>79</v>
      </c>
      <c r="AY382" s="244" t="s">
        <v>183</v>
      </c>
    </row>
    <row r="383" s="2" customFormat="1" ht="24.15" customHeight="1">
      <c r="A383" s="39"/>
      <c r="B383" s="40"/>
      <c r="C383" s="215" t="s">
        <v>595</v>
      </c>
      <c r="D383" s="215" t="s">
        <v>185</v>
      </c>
      <c r="E383" s="216" t="s">
        <v>984</v>
      </c>
      <c r="F383" s="217" t="s">
        <v>985</v>
      </c>
      <c r="G383" s="218" t="s">
        <v>237</v>
      </c>
      <c r="H383" s="219">
        <v>3.1499999999999999</v>
      </c>
      <c r="I383" s="220"/>
      <c r="J383" s="221">
        <f>ROUND(I383*H383,2)</f>
        <v>0</v>
      </c>
      <c r="K383" s="217" t="s">
        <v>189</v>
      </c>
      <c r="L383" s="45"/>
      <c r="M383" s="222" t="s">
        <v>19</v>
      </c>
      <c r="N383" s="223" t="s">
        <v>43</v>
      </c>
      <c r="O383" s="85"/>
      <c r="P383" s="224">
        <f>O383*H383</f>
        <v>0</v>
      </c>
      <c r="Q383" s="224">
        <v>0.00010000000000000001</v>
      </c>
      <c r="R383" s="224">
        <f>Q383*H383</f>
        <v>0.00031500000000000001</v>
      </c>
      <c r="S383" s="224">
        <v>0</v>
      </c>
      <c r="T383" s="22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284</v>
      </c>
      <c r="AT383" s="226" t="s">
        <v>185</v>
      </c>
      <c r="AU383" s="226" t="s">
        <v>81</v>
      </c>
      <c r="AY383" s="18" t="s">
        <v>183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79</v>
      </c>
      <c r="BK383" s="227">
        <f>ROUND(I383*H383,2)</f>
        <v>0</v>
      </c>
      <c r="BL383" s="18" t="s">
        <v>284</v>
      </c>
      <c r="BM383" s="226" t="s">
        <v>986</v>
      </c>
    </row>
    <row r="384" s="2" customFormat="1">
      <c r="A384" s="39"/>
      <c r="B384" s="40"/>
      <c r="C384" s="41"/>
      <c r="D384" s="228" t="s">
        <v>192</v>
      </c>
      <c r="E384" s="41"/>
      <c r="F384" s="229" t="s">
        <v>987</v>
      </c>
      <c r="G384" s="41"/>
      <c r="H384" s="41"/>
      <c r="I384" s="230"/>
      <c r="J384" s="41"/>
      <c r="K384" s="41"/>
      <c r="L384" s="45"/>
      <c r="M384" s="231"/>
      <c r="N384" s="23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192</v>
      </c>
      <c r="AU384" s="18" t="s">
        <v>81</v>
      </c>
    </row>
    <row r="385" s="2" customFormat="1" ht="16.5" customHeight="1">
      <c r="A385" s="39"/>
      <c r="B385" s="40"/>
      <c r="C385" s="215" t="s">
        <v>600</v>
      </c>
      <c r="D385" s="215" t="s">
        <v>185</v>
      </c>
      <c r="E385" s="216" t="s">
        <v>988</v>
      </c>
      <c r="F385" s="217" t="s">
        <v>989</v>
      </c>
      <c r="G385" s="218" t="s">
        <v>237</v>
      </c>
      <c r="H385" s="219">
        <v>3.1499999999999999</v>
      </c>
      <c r="I385" s="220"/>
      <c r="J385" s="221">
        <f>ROUND(I385*H385,2)</f>
        <v>0</v>
      </c>
      <c r="K385" s="217" t="s">
        <v>189</v>
      </c>
      <c r="L385" s="45"/>
      <c r="M385" s="222" t="s">
        <v>19</v>
      </c>
      <c r="N385" s="223" t="s">
        <v>43</v>
      </c>
      <c r="O385" s="85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6" t="s">
        <v>284</v>
      </c>
      <c r="AT385" s="226" t="s">
        <v>185</v>
      </c>
      <c r="AU385" s="226" t="s">
        <v>81</v>
      </c>
      <c r="AY385" s="18" t="s">
        <v>183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8" t="s">
        <v>79</v>
      </c>
      <c r="BK385" s="227">
        <f>ROUND(I385*H385,2)</f>
        <v>0</v>
      </c>
      <c r="BL385" s="18" t="s">
        <v>284</v>
      </c>
      <c r="BM385" s="226" t="s">
        <v>990</v>
      </c>
    </row>
    <row r="386" s="2" customFormat="1">
      <c r="A386" s="39"/>
      <c r="B386" s="40"/>
      <c r="C386" s="41"/>
      <c r="D386" s="228" t="s">
        <v>192</v>
      </c>
      <c r="E386" s="41"/>
      <c r="F386" s="229" t="s">
        <v>991</v>
      </c>
      <c r="G386" s="41"/>
      <c r="H386" s="41"/>
      <c r="I386" s="230"/>
      <c r="J386" s="41"/>
      <c r="K386" s="41"/>
      <c r="L386" s="45"/>
      <c r="M386" s="231"/>
      <c r="N386" s="23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192</v>
      </c>
      <c r="AU386" s="18" t="s">
        <v>81</v>
      </c>
    </row>
    <row r="387" s="2" customFormat="1" ht="24.15" customHeight="1">
      <c r="A387" s="39"/>
      <c r="B387" s="40"/>
      <c r="C387" s="215" t="s">
        <v>605</v>
      </c>
      <c r="D387" s="215" t="s">
        <v>185</v>
      </c>
      <c r="E387" s="216" t="s">
        <v>992</v>
      </c>
      <c r="F387" s="217" t="s">
        <v>993</v>
      </c>
      <c r="G387" s="218" t="s">
        <v>237</v>
      </c>
      <c r="H387" s="219">
        <v>14.26</v>
      </c>
      <c r="I387" s="220"/>
      <c r="J387" s="221">
        <f>ROUND(I387*H387,2)</f>
        <v>0</v>
      </c>
      <c r="K387" s="217" t="s">
        <v>189</v>
      </c>
      <c r="L387" s="45"/>
      <c r="M387" s="222" t="s">
        <v>19</v>
      </c>
      <c r="N387" s="223" t="s">
        <v>43</v>
      </c>
      <c r="O387" s="85"/>
      <c r="P387" s="224">
        <f>O387*H387</f>
        <v>0</v>
      </c>
      <c r="Q387" s="224">
        <v>0.012590000000000001</v>
      </c>
      <c r="R387" s="224">
        <f>Q387*H387</f>
        <v>0.17953340000000001</v>
      </c>
      <c r="S387" s="224">
        <v>0</v>
      </c>
      <c r="T387" s="22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6" t="s">
        <v>284</v>
      </c>
      <c r="AT387" s="226" t="s">
        <v>185</v>
      </c>
      <c r="AU387" s="226" t="s">
        <v>81</v>
      </c>
      <c r="AY387" s="18" t="s">
        <v>183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8" t="s">
        <v>79</v>
      </c>
      <c r="BK387" s="227">
        <f>ROUND(I387*H387,2)</f>
        <v>0</v>
      </c>
      <c r="BL387" s="18" t="s">
        <v>284</v>
      </c>
      <c r="BM387" s="226" t="s">
        <v>994</v>
      </c>
    </row>
    <row r="388" s="2" customFormat="1">
      <c r="A388" s="39"/>
      <c r="B388" s="40"/>
      <c r="C388" s="41"/>
      <c r="D388" s="228" t="s">
        <v>192</v>
      </c>
      <c r="E388" s="41"/>
      <c r="F388" s="229" t="s">
        <v>995</v>
      </c>
      <c r="G388" s="41"/>
      <c r="H388" s="41"/>
      <c r="I388" s="230"/>
      <c r="J388" s="41"/>
      <c r="K388" s="41"/>
      <c r="L388" s="45"/>
      <c r="M388" s="231"/>
      <c r="N388" s="23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192</v>
      </c>
      <c r="AU388" s="18" t="s">
        <v>81</v>
      </c>
    </row>
    <row r="389" s="13" customFormat="1">
      <c r="A389" s="13"/>
      <c r="B389" s="233"/>
      <c r="C389" s="234"/>
      <c r="D389" s="235" t="s">
        <v>194</v>
      </c>
      <c r="E389" s="236" t="s">
        <v>19</v>
      </c>
      <c r="F389" s="237" t="s">
        <v>996</v>
      </c>
      <c r="G389" s="234"/>
      <c r="H389" s="238">
        <v>14.26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194</v>
      </c>
      <c r="AU389" s="244" t="s">
        <v>81</v>
      </c>
      <c r="AV389" s="13" t="s">
        <v>81</v>
      </c>
      <c r="AW389" s="13" t="s">
        <v>33</v>
      </c>
      <c r="AX389" s="13" t="s">
        <v>79</v>
      </c>
      <c r="AY389" s="244" t="s">
        <v>183</v>
      </c>
    </row>
    <row r="390" s="2" customFormat="1" ht="24.15" customHeight="1">
      <c r="A390" s="39"/>
      <c r="B390" s="40"/>
      <c r="C390" s="215" t="s">
        <v>611</v>
      </c>
      <c r="D390" s="215" t="s">
        <v>185</v>
      </c>
      <c r="E390" s="216" t="s">
        <v>997</v>
      </c>
      <c r="F390" s="217" t="s">
        <v>998</v>
      </c>
      <c r="G390" s="218" t="s">
        <v>237</v>
      </c>
      <c r="H390" s="219">
        <v>18.440000000000001</v>
      </c>
      <c r="I390" s="220"/>
      <c r="J390" s="221">
        <f>ROUND(I390*H390,2)</f>
        <v>0</v>
      </c>
      <c r="K390" s="217" t="s">
        <v>189</v>
      </c>
      <c r="L390" s="45"/>
      <c r="M390" s="222" t="s">
        <v>19</v>
      </c>
      <c r="N390" s="223" t="s">
        <v>43</v>
      </c>
      <c r="O390" s="85"/>
      <c r="P390" s="224">
        <f>O390*H390</f>
        <v>0</v>
      </c>
      <c r="Q390" s="224">
        <v>0.00010000000000000001</v>
      </c>
      <c r="R390" s="224">
        <f>Q390*H390</f>
        <v>0.0018440000000000002</v>
      </c>
      <c r="S390" s="224">
        <v>0</v>
      </c>
      <c r="T390" s="22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6" t="s">
        <v>284</v>
      </c>
      <c r="AT390" s="226" t="s">
        <v>185</v>
      </c>
      <c r="AU390" s="226" t="s">
        <v>81</v>
      </c>
      <c r="AY390" s="18" t="s">
        <v>183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8" t="s">
        <v>79</v>
      </c>
      <c r="BK390" s="227">
        <f>ROUND(I390*H390,2)</f>
        <v>0</v>
      </c>
      <c r="BL390" s="18" t="s">
        <v>284</v>
      </c>
      <c r="BM390" s="226" t="s">
        <v>999</v>
      </c>
    </row>
    <row r="391" s="2" customFormat="1">
      <c r="A391" s="39"/>
      <c r="B391" s="40"/>
      <c r="C391" s="41"/>
      <c r="D391" s="228" t="s">
        <v>192</v>
      </c>
      <c r="E391" s="41"/>
      <c r="F391" s="229" t="s">
        <v>1000</v>
      </c>
      <c r="G391" s="41"/>
      <c r="H391" s="41"/>
      <c r="I391" s="230"/>
      <c r="J391" s="41"/>
      <c r="K391" s="41"/>
      <c r="L391" s="45"/>
      <c r="M391" s="231"/>
      <c r="N391" s="23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192</v>
      </c>
      <c r="AU391" s="18" t="s">
        <v>81</v>
      </c>
    </row>
    <row r="392" s="13" customFormat="1">
      <c r="A392" s="13"/>
      <c r="B392" s="233"/>
      <c r="C392" s="234"/>
      <c r="D392" s="235" t="s">
        <v>194</v>
      </c>
      <c r="E392" s="236" t="s">
        <v>19</v>
      </c>
      <c r="F392" s="237" t="s">
        <v>1001</v>
      </c>
      <c r="G392" s="234"/>
      <c r="H392" s="238">
        <v>18.440000000000001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194</v>
      </c>
      <c r="AU392" s="244" t="s">
        <v>81</v>
      </c>
      <c r="AV392" s="13" t="s">
        <v>81</v>
      </c>
      <c r="AW392" s="13" t="s">
        <v>33</v>
      </c>
      <c r="AX392" s="13" t="s">
        <v>79</v>
      </c>
      <c r="AY392" s="244" t="s">
        <v>183</v>
      </c>
    </row>
    <row r="393" s="2" customFormat="1" ht="24.15" customHeight="1">
      <c r="A393" s="39"/>
      <c r="B393" s="40"/>
      <c r="C393" s="215" t="s">
        <v>616</v>
      </c>
      <c r="D393" s="215" t="s">
        <v>185</v>
      </c>
      <c r="E393" s="216" t="s">
        <v>1002</v>
      </c>
      <c r="F393" s="217" t="s">
        <v>1003</v>
      </c>
      <c r="G393" s="218" t="s">
        <v>237</v>
      </c>
      <c r="H393" s="219">
        <v>14.26</v>
      </c>
      <c r="I393" s="220"/>
      <c r="J393" s="221">
        <f>ROUND(I393*H393,2)</f>
        <v>0</v>
      </c>
      <c r="K393" s="217" t="s">
        <v>189</v>
      </c>
      <c r="L393" s="45"/>
      <c r="M393" s="222" t="s">
        <v>19</v>
      </c>
      <c r="N393" s="223" t="s">
        <v>43</v>
      </c>
      <c r="O393" s="85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6" t="s">
        <v>284</v>
      </c>
      <c r="AT393" s="226" t="s">
        <v>185</v>
      </c>
      <c r="AU393" s="226" t="s">
        <v>81</v>
      </c>
      <c r="AY393" s="18" t="s">
        <v>183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8" t="s">
        <v>79</v>
      </c>
      <c r="BK393" s="227">
        <f>ROUND(I393*H393,2)</f>
        <v>0</v>
      </c>
      <c r="BL393" s="18" t="s">
        <v>284</v>
      </c>
      <c r="BM393" s="226" t="s">
        <v>1004</v>
      </c>
    </row>
    <row r="394" s="2" customFormat="1">
      <c r="A394" s="39"/>
      <c r="B394" s="40"/>
      <c r="C394" s="41"/>
      <c r="D394" s="228" t="s">
        <v>192</v>
      </c>
      <c r="E394" s="41"/>
      <c r="F394" s="229" t="s">
        <v>1005</v>
      </c>
      <c r="G394" s="41"/>
      <c r="H394" s="41"/>
      <c r="I394" s="230"/>
      <c r="J394" s="41"/>
      <c r="K394" s="41"/>
      <c r="L394" s="45"/>
      <c r="M394" s="231"/>
      <c r="N394" s="23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192</v>
      </c>
      <c r="AU394" s="18" t="s">
        <v>81</v>
      </c>
    </row>
    <row r="395" s="13" customFormat="1">
      <c r="A395" s="13"/>
      <c r="B395" s="233"/>
      <c r="C395" s="234"/>
      <c r="D395" s="235" t="s">
        <v>194</v>
      </c>
      <c r="E395" s="236" t="s">
        <v>19</v>
      </c>
      <c r="F395" s="237" t="s">
        <v>1006</v>
      </c>
      <c r="G395" s="234"/>
      <c r="H395" s="238">
        <v>14.26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194</v>
      </c>
      <c r="AU395" s="244" t="s">
        <v>81</v>
      </c>
      <c r="AV395" s="13" t="s">
        <v>81</v>
      </c>
      <c r="AW395" s="13" t="s">
        <v>33</v>
      </c>
      <c r="AX395" s="13" t="s">
        <v>79</v>
      </c>
      <c r="AY395" s="244" t="s">
        <v>183</v>
      </c>
    </row>
    <row r="396" s="2" customFormat="1" ht="16.5" customHeight="1">
      <c r="A396" s="39"/>
      <c r="B396" s="40"/>
      <c r="C396" s="256" t="s">
        <v>623</v>
      </c>
      <c r="D396" s="256" t="s">
        <v>310</v>
      </c>
      <c r="E396" s="257" t="s">
        <v>1007</v>
      </c>
      <c r="F396" s="258" t="s">
        <v>1008</v>
      </c>
      <c r="G396" s="259" t="s">
        <v>237</v>
      </c>
      <c r="H396" s="260">
        <v>15.686</v>
      </c>
      <c r="I396" s="261"/>
      <c r="J396" s="262">
        <f>ROUND(I396*H396,2)</f>
        <v>0</v>
      </c>
      <c r="K396" s="258" t="s">
        <v>189</v>
      </c>
      <c r="L396" s="263"/>
      <c r="M396" s="264" t="s">
        <v>19</v>
      </c>
      <c r="N396" s="265" t="s">
        <v>43</v>
      </c>
      <c r="O396" s="85"/>
      <c r="P396" s="224">
        <f>O396*H396</f>
        <v>0</v>
      </c>
      <c r="Q396" s="224">
        <v>0.00013999999999999999</v>
      </c>
      <c r="R396" s="224">
        <f>Q396*H396</f>
        <v>0.0021960399999999998</v>
      </c>
      <c r="S396" s="224">
        <v>0</v>
      </c>
      <c r="T396" s="22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6" t="s">
        <v>376</v>
      </c>
      <c r="AT396" s="226" t="s">
        <v>310</v>
      </c>
      <c r="AU396" s="226" t="s">
        <v>81</v>
      </c>
      <c r="AY396" s="18" t="s">
        <v>183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8" t="s">
        <v>79</v>
      </c>
      <c r="BK396" s="227">
        <f>ROUND(I396*H396,2)</f>
        <v>0</v>
      </c>
      <c r="BL396" s="18" t="s">
        <v>284</v>
      </c>
      <c r="BM396" s="226" t="s">
        <v>1009</v>
      </c>
    </row>
    <row r="397" s="13" customFormat="1">
      <c r="A397" s="13"/>
      <c r="B397" s="233"/>
      <c r="C397" s="234"/>
      <c r="D397" s="235" t="s">
        <v>194</v>
      </c>
      <c r="E397" s="234"/>
      <c r="F397" s="237" t="s">
        <v>1010</v>
      </c>
      <c r="G397" s="234"/>
      <c r="H397" s="238">
        <v>15.686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194</v>
      </c>
      <c r="AU397" s="244" t="s">
        <v>81</v>
      </c>
      <c r="AV397" s="13" t="s">
        <v>81</v>
      </c>
      <c r="AW397" s="13" t="s">
        <v>4</v>
      </c>
      <c r="AX397" s="13" t="s">
        <v>79</v>
      </c>
      <c r="AY397" s="244" t="s">
        <v>183</v>
      </c>
    </row>
    <row r="398" s="2" customFormat="1" ht="24.15" customHeight="1">
      <c r="A398" s="39"/>
      <c r="B398" s="40"/>
      <c r="C398" s="215" t="s">
        <v>632</v>
      </c>
      <c r="D398" s="215" t="s">
        <v>185</v>
      </c>
      <c r="E398" s="216" t="s">
        <v>1011</v>
      </c>
      <c r="F398" s="217" t="s">
        <v>1012</v>
      </c>
      <c r="G398" s="218" t="s">
        <v>237</v>
      </c>
      <c r="H398" s="219">
        <v>4.5599999999999996</v>
      </c>
      <c r="I398" s="220"/>
      <c r="J398" s="221">
        <f>ROUND(I398*H398,2)</f>
        <v>0</v>
      </c>
      <c r="K398" s="217" t="s">
        <v>189</v>
      </c>
      <c r="L398" s="45"/>
      <c r="M398" s="222" t="s">
        <v>19</v>
      </c>
      <c r="N398" s="223" t="s">
        <v>43</v>
      </c>
      <c r="O398" s="85"/>
      <c r="P398" s="224">
        <f>O398*H398</f>
        <v>0</v>
      </c>
      <c r="Q398" s="224">
        <v>0.01384</v>
      </c>
      <c r="R398" s="224">
        <f>Q398*H398</f>
        <v>0.063110399999999997</v>
      </c>
      <c r="S398" s="224">
        <v>0</v>
      </c>
      <c r="T398" s="22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6" t="s">
        <v>284</v>
      </c>
      <c r="AT398" s="226" t="s">
        <v>185</v>
      </c>
      <c r="AU398" s="226" t="s">
        <v>81</v>
      </c>
      <c r="AY398" s="18" t="s">
        <v>183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79</v>
      </c>
      <c r="BK398" s="227">
        <f>ROUND(I398*H398,2)</f>
        <v>0</v>
      </c>
      <c r="BL398" s="18" t="s">
        <v>284</v>
      </c>
      <c r="BM398" s="226" t="s">
        <v>1013</v>
      </c>
    </row>
    <row r="399" s="2" customFormat="1">
      <c r="A399" s="39"/>
      <c r="B399" s="40"/>
      <c r="C399" s="41"/>
      <c r="D399" s="228" t="s">
        <v>192</v>
      </c>
      <c r="E399" s="41"/>
      <c r="F399" s="229" t="s">
        <v>1014</v>
      </c>
      <c r="G399" s="41"/>
      <c r="H399" s="41"/>
      <c r="I399" s="230"/>
      <c r="J399" s="41"/>
      <c r="K399" s="41"/>
      <c r="L399" s="45"/>
      <c r="M399" s="231"/>
      <c r="N399" s="23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192</v>
      </c>
      <c r="AU399" s="18" t="s">
        <v>81</v>
      </c>
    </row>
    <row r="400" s="13" customFormat="1">
      <c r="A400" s="13"/>
      <c r="B400" s="233"/>
      <c r="C400" s="234"/>
      <c r="D400" s="235" t="s">
        <v>194</v>
      </c>
      <c r="E400" s="236" t="s">
        <v>19</v>
      </c>
      <c r="F400" s="237" t="s">
        <v>1015</v>
      </c>
      <c r="G400" s="234"/>
      <c r="H400" s="238">
        <v>4.5599999999999996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194</v>
      </c>
      <c r="AU400" s="244" t="s">
        <v>81</v>
      </c>
      <c r="AV400" s="13" t="s">
        <v>81</v>
      </c>
      <c r="AW400" s="13" t="s">
        <v>33</v>
      </c>
      <c r="AX400" s="13" t="s">
        <v>79</v>
      </c>
      <c r="AY400" s="244" t="s">
        <v>183</v>
      </c>
    </row>
    <row r="401" s="2" customFormat="1" ht="21.75" customHeight="1">
      <c r="A401" s="39"/>
      <c r="B401" s="40"/>
      <c r="C401" s="215" t="s">
        <v>637</v>
      </c>
      <c r="D401" s="215" t="s">
        <v>185</v>
      </c>
      <c r="E401" s="216" t="s">
        <v>1016</v>
      </c>
      <c r="F401" s="217" t="s">
        <v>1017</v>
      </c>
      <c r="G401" s="218" t="s">
        <v>207</v>
      </c>
      <c r="H401" s="219">
        <v>2</v>
      </c>
      <c r="I401" s="220"/>
      <c r="J401" s="221">
        <f>ROUND(I401*H401,2)</f>
        <v>0</v>
      </c>
      <c r="K401" s="217" t="s">
        <v>189</v>
      </c>
      <c r="L401" s="45"/>
      <c r="M401" s="222" t="s">
        <v>19</v>
      </c>
      <c r="N401" s="223" t="s">
        <v>43</v>
      </c>
      <c r="O401" s="85"/>
      <c r="P401" s="224">
        <f>O401*H401</f>
        <v>0</v>
      </c>
      <c r="Q401" s="224">
        <v>0.00022000000000000001</v>
      </c>
      <c r="R401" s="224">
        <f>Q401*H401</f>
        <v>0.00044000000000000002</v>
      </c>
      <c r="S401" s="224">
        <v>0</v>
      </c>
      <c r="T401" s="22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6" t="s">
        <v>190</v>
      </c>
      <c r="AT401" s="226" t="s">
        <v>185</v>
      </c>
      <c r="AU401" s="226" t="s">
        <v>81</v>
      </c>
      <c r="AY401" s="18" t="s">
        <v>183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8" t="s">
        <v>79</v>
      </c>
      <c r="BK401" s="227">
        <f>ROUND(I401*H401,2)</f>
        <v>0</v>
      </c>
      <c r="BL401" s="18" t="s">
        <v>190</v>
      </c>
      <c r="BM401" s="226" t="s">
        <v>1018</v>
      </c>
    </row>
    <row r="402" s="2" customFormat="1">
      <c r="A402" s="39"/>
      <c r="B402" s="40"/>
      <c r="C402" s="41"/>
      <c r="D402" s="228" t="s">
        <v>192</v>
      </c>
      <c r="E402" s="41"/>
      <c r="F402" s="229" t="s">
        <v>1019</v>
      </c>
      <c r="G402" s="41"/>
      <c r="H402" s="41"/>
      <c r="I402" s="230"/>
      <c r="J402" s="41"/>
      <c r="K402" s="41"/>
      <c r="L402" s="45"/>
      <c r="M402" s="231"/>
      <c r="N402" s="23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192</v>
      </c>
      <c r="AU402" s="18" t="s">
        <v>81</v>
      </c>
    </row>
    <row r="403" s="2" customFormat="1" ht="16.5" customHeight="1">
      <c r="A403" s="39"/>
      <c r="B403" s="40"/>
      <c r="C403" s="256" t="s">
        <v>642</v>
      </c>
      <c r="D403" s="256" t="s">
        <v>310</v>
      </c>
      <c r="E403" s="257" t="s">
        <v>1020</v>
      </c>
      <c r="F403" s="258" t="s">
        <v>1021</v>
      </c>
      <c r="G403" s="259" t="s">
        <v>207</v>
      </c>
      <c r="H403" s="260">
        <v>1</v>
      </c>
      <c r="I403" s="261"/>
      <c r="J403" s="262">
        <f>ROUND(I403*H403,2)</f>
        <v>0</v>
      </c>
      <c r="K403" s="258" t="s">
        <v>19</v>
      </c>
      <c r="L403" s="263"/>
      <c r="M403" s="264" t="s">
        <v>19</v>
      </c>
      <c r="N403" s="265" t="s">
        <v>43</v>
      </c>
      <c r="O403" s="85"/>
      <c r="P403" s="224">
        <f>O403*H403</f>
        <v>0</v>
      </c>
      <c r="Q403" s="224">
        <v>0.0138</v>
      </c>
      <c r="R403" s="224">
        <f>Q403*H403</f>
        <v>0.0138</v>
      </c>
      <c r="S403" s="224">
        <v>0</v>
      </c>
      <c r="T403" s="22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6" t="s">
        <v>234</v>
      </c>
      <c r="AT403" s="226" t="s">
        <v>310</v>
      </c>
      <c r="AU403" s="226" t="s">
        <v>81</v>
      </c>
      <c r="AY403" s="18" t="s">
        <v>183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8" t="s">
        <v>79</v>
      </c>
      <c r="BK403" s="227">
        <f>ROUND(I403*H403,2)</f>
        <v>0</v>
      </c>
      <c r="BL403" s="18" t="s">
        <v>190</v>
      </c>
      <c r="BM403" s="226" t="s">
        <v>1022</v>
      </c>
    </row>
    <row r="404" s="2" customFormat="1" ht="16.5" customHeight="1">
      <c r="A404" s="39"/>
      <c r="B404" s="40"/>
      <c r="C404" s="256" t="s">
        <v>647</v>
      </c>
      <c r="D404" s="256" t="s">
        <v>310</v>
      </c>
      <c r="E404" s="257" t="s">
        <v>1023</v>
      </c>
      <c r="F404" s="258" t="s">
        <v>1024</v>
      </c>
      <c r="G404" s="259" t="s">
        <v>207</v>
      </c>
      <c r="H404" s="260">
        <v>1</v>
      </c>
      <c r="I404" s="261"/>
      <c r="J404" s="262">
        <f>ROUND(I404*H404,2)</f>
        <v>0</v>
      </c>
      <c r="K404" s="258" t="s">
        <v>927</v>
      </c>
      <c r="L404" s="263"/>
      <c r="M404" s="264" t="s">
        <v>19</v>
      </c>
      <c r="N404" s="265" t="s">
        <v>43</v>
      </c>
      <c r="O404" s="85"/>
      <c r="P404" s="224">
        <f>O404*H404</f>
        <v>0</v>
      </c>
      <c r="Q404" s="224">
        <v>0.0138</v>
      </c>
      <c r="R404" s="224">
        <f>Q404*H404</f>
        <v>0.0138</v>
      </c>
      <c r="S404" s="224">
        <v>0</v>
      </c>
      <c r="T404" s="22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6" t="s">
        <v>234</v>
      </c>
      <c r="AT404" s="226" t="s">
        <v>310</v>
      </c>
      <c r="AU404" s="226" t="s">
        <v>81</v>
      </c>
      <c r="AY404" s="18" t="s">
        <v>183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8" t="s">
        <v>79</v>
      </c>
      <c r="BK404" s="227">
        <f>ROUND(I404*H404,2)</f>
        <v>0</v>
      </c>
      <c r="BL404" s="18" t="s">
        <v>190</v>
      </c>
      <c r="BM404" s="226" t="s">
        <v>1025</v>
      </c>
    </row>
    <row r="405" s="2" customFormat="1" ht="37.8" customHeight="1">
      <c r="A405" s="39"/>
      <c r="B405" s="40"/>
      <c r="C405" s="215" t="s">
        <v>655</v>
      </c>
      <c r="D405" s="215" t="s">
        <v>185</v>
      </c>
      <c r="E405" s="216" t="s">
        <v>1026</v>
      </c>
      <c r="F405" s="217" t="s">
        <v>1027</v>
      </c>
      <c r="G405" s="218" t="s">
        <v>218</v>
      </c>
      <c r="H405" s="219">
        <v>0.435</v>
      </c>
      <c r="I405" s="220"/>
      <c r="J405" s="221">
        <f>ROUND(I405*H405,2)</f>
        <v>0</v>
      </c>
      <c r="K405" s="217" t="s">
        <v>189</v>
      </c>
      <c r="L405" s="45"/>
      <c r="M405" s="222" t="s">
        <v>19</v>
      </c>
      <c r="N405" s="223" t="s">
        <v>43</v>
      </c>
      <c r="O405" s="85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6" t="s">
        <v>284</v>
      </c>
      <c r="AT405" s="226" t="s">
        <v>185</v>
      </c>
      <c r="AU405" s="226" t="s">
        <v>81</v>
      </c>
      <c r="AY405" s="18" t="s">
        <v>183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8" t="s">
        <v>79</v>
      </c>
      <c r="BK405" s="227">
        <f>ROUND(I405*H405,2)</f>
        <v>0</v>
      </c>
      <c r="BL405" s="18" t="s">
        <v>284</v>
      </c>
      <c r="BM405" s="226" t="s">
        <v>1028</v>
      </c>
    </row>
    <row r="406" s="2" customFormat="1">
      <c r="A406" s="39"/>
      <c r="B406" s="40"/>
      <c r="C406" s="41"/>
      <c r="D406" s="228" t="s">
        <v>192</v>
      </c>
      <c r="E406" s="41"/>
      <c r="F406" s="229" t="s">
        <v>1029</v>
      </c>
      <c r="G406" s="41"/>
      <c r="H406" s="41"/>
      <c r="I406" s="230"/>
      <c r="J406" s="41"/>
      <c r="K406" s="41"/>
      <c r="L406" s="45"/>
      <c r="M406" s="231"/>
      <c r="N406" s="23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192</v>
      </c>
      <c r="AU406" s="18" t="s">
        <v>81</v>
      </c>
    </row>
    <row r="407" s="2" customFormat="1" ht="33" customHeight="1">
      <c r="A407" s="39"/>
      <c r="B407" s="40"/>
      <c r="C407" s="215" t="s">
        <v>661</v>
      </c>
      <c r="D407" s="215" t="s">
        <v>185</v>
      </c>
      <c r="E407" s="216" t="s">
        <v>1030</v>
      </c>
      <c r="F407" s="217" t="s">
        <v>1031</v>
      </c>
      <c r="G407" s="218" t="s">
        <v>218</v>
      </c>
      <c r="H407" s="219">
        <v>0.435</v>
      </c>
      <c r="I407" s="220"/>
      <c r="J407" s="221">
        <f>ROUND(I407*H407,2)</f>
        <v>0</v>
      </c>
      <c r="K407" s="217" t="s">
        <v>189</v>
      </c>
      <c r="L407" s="45"/>
      <c r="M407" s="222" t="s">
        <v>19</v>
      </c>
      <c r="N407" s="223" t="s">
        <v>43</v>
      </c>
      <c r="O407" s="85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6" t="s">
        <v>284</v>
      </c>
      <c r="AT407" s="226" t="s">
        <v>185</v>
      </c>
      <c r="AU407" s="226" t="s">
        <v>81</v>
      </c>
      <c r="AY407" s="18" t="s">
        <v>183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8" t="s">
        <v>79</v>
      </c>
      <c r="BK407" s="227">
        <f>ROUND(I407*H407,2)</f>
        <v>0</v>
      </c>
      <c r="BL407" s="18" t="s">
        <v>284</v>
      </c>
      <c r="BM407" s="226" t="s">
        <v>1032</v>
      </c>
    </row>
    <row r="408" s="2" customFormat="1">
      <c r="A408" s="39"/>
      <c r="B408" s="40"/>
      <c r="C408" s="41"/>
      <c r="D408" s="228" t="s">
        <v>192</v>
      </c>
      <c r="E408" s="41"/>
      <c r="F408" s="229" t="s">
        <v>1033</v>
      </c>
      <c r="G408" s="41"/>
      <c r="H408" s="41"/>
      <c r="I408" s="230"/>
      <c r="J408" s="41"/>
      <c r="K408" s="41"/>
      <c r="L408" s="45"/>
      <c r="M408" s="231"/>
      <c r="N408" s="23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192</v>
      </c>
      <c r="AU408" s="18" t="s">
        <v>81</v>
      </c>
    </row>
    <row r="409" s="12" customFormat="1" ht="22.8" customHeight="1">
      <c r="A409" s="12"/>
      <c r="B409" s="199"/>
      <c r="C409" s="200"/>
      <c r="D409" s="201" t="s">
        <v>71</v>
      </c>
      <c r="E409" s="213" t="s">
        <v>414</v>
      </c>
      <c r="F409" s="213" t="s">
        <v>415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SUM(P410:P435)</f>
        <v>0</v>
      </c>
      <c r="Q409" s="207"/>
      <c r="R409" s="208">
        <f>SUM(R410:R435)</f>
        <v>0.36155000000000004</v>
      </c>
      <c r="S409" s="207"/>
      <c r="T409" s="209">
        <f>SUM(T410:T435)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81</v>
      </c>
      <c r="AT409" s="211" t="s">
        <v>71</v>
      </c>
      <c r="AU409" s="211" t="s">
        <v>79</v>
      </c>
      <c r="AY409" s="210" t="s">
        <v>183</v>
      </c>
      <c r="BK409" s="212">
        <f>SUM(BK410:BK435)</f>
        <v>0</v>
      </c>
    </row>
    <row r="410" s="2" customFormat="1" ht="33" customHeight="1">
      <c r="A410" s="39"/>
      <c r="B410" s="40"/>
      <c r="C410" s="215" t="s">
        <v>666</v>
      </c>
      <c r="D410" s="215" t="s">
        <v>185</v>
      </c>
      <c r="E410" s="216" t="s">
        <v>1034</v>
      </c>
      <c r="F410" s="217" t="s">
        <v>1035</v>
      </c>
      <c r="G410" s="218" t="s">
        <v>207</v>
      </c>
      <c r="H410" s="219">
        <v>1</v>
      </c>
      <c r="I410" s="220"/>
      <c r="J410" s="221">
        <f>ROUND(I410*H410,2)</f>
        <v>0</v>
      </c>
      <c r="K410" s="217" t="s">
        <v>19</v>
      </c>
      <c r="L410" s="45"/>
      <c r="M410" s="222" t="s">
        <v>19</v>
      </c>
      <c r="N410" s="223" t="s">
        <v>43</v>
      </c>
      <c r="O410" s="85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6" t="s">
        <v>284</v>
      </c>
      <c r="AT410" s="226" t="s">
        <v>185</v>
      </c>
      <c r="AU410" s="226" t="s">
        <v>81</v>
      </c>
      <c r="AY410" s="18" t="s">
        <v>183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8" t="s">
        <v>79</v>
      </c>
      <c r="BK410" s="227">
        <f>ROUND(I410*H410,2)</f>
        <v>0</v>
      </c>
      <c r="BL410" s="18" t="s">
        <v>284</v>
      </c>
      <c r="BM410" s="226" t="s">
        <v>1036</v>
      </c>
    </row>
    <row r="411" s="2" customFormat="1" ht="16.5" customHeight="1">
      <c r="A411" s="39"/>
      <c r="B411" s="40"/>
      <c r="C411" s="215" t="s">
        <v>671</v>
      </c>
      <c r="D411" s="215" t="s">
        <v>185</v>
      </c>
      <c r="E411" s="216" t="s">
        <v>417</v>
      </c>
      <c r="F411" s="217" t="s">
        <v>418</v>
      </c>
      <c r="G411" s="218" t="s">
        <v>419</v>
      </c>
      <c r="H411" s="219">
        <v>22.100000000000001</v>
      </c>
      <c r="I411" s="220"/>
      <c r="J411" s="221">
        <f>ROUND(I411*H411,2)</f>
        <v>0</v>
      </c>
      <c r="K411" s="217" t="s">
        <v>189</v>
      </c>
      <c r="L411" s="45"/>
      <c r="M411" s="222" t="s">
        <v>19</v>
      </c>
      <c r="N411" s="223" t="s">
        <v>43</v>
      </c>
      <c r="O411" s="85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284</v>
      </c>
      <c r="AT411" s="226" t="s">
        <v>185</v>
      </c>
      <c r="AU411" s="226" t="s">
        <v>81</v>
      </c>
      <c r="AY411" s="18" t="s">
        <v>183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79</v>
      </c>
      <c r="BK411" s="227">
        <f>ROUND(I411*H411,2)</f>
        <v>0</v>
      </c>
      <c r="BL411" s="18" t="s">
        <v>284</v>
      </c>
      <c r="BM411" s="226" t="s">
        <v>1037</v>
      </c>
    </row>
    <row r="412" s="2" customFormat="1">
      <c r="A412" s="39"/>
      <c r="B412" s="40"/>
      <c r="C412" s="41"/>
      <c r="D412" s="228" t="s">
        <v>192</v>
      </c>
      <c r="E412" s="41"/>
      <c r="F412" s="229" t="s">
        <v>421</v>
      </c>
      <c r="G412" s="41"/>
      <c r="H412" s="41"/>
      <c r="I412" s="230"/>
      <c r="J412" s="41"/>
      <c r="K412" s="41"/>
      <c r="L412" s="45"/>
      <c r="M412" s="231"/>
      <c r="N412" s="23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192</v>
      </c>
      <c r="AU412" s="18" t="s">
        <v>81</v>
      </c>
    </row>
    <row r="413" s="13" customFormat="1">
      <c r="A413" s="13"/>
      <c r="B413" s="233"/>
      <c r="C413" s="234"/>
      <c r="D413" s="235" t="s">
        <v>194</v>
      </c>
      <c r="E413" s="236" t="s">
        <v>19</v>
      </c>
      <c r="F413" s="237" t="s">
        <v>1038</v>
      </c>
      <c r="G413" s="234"/>
      <c r="H413" s="238">
        <v>18.5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194</v>
      </c>
      <c r="AU413" s="244" t="s">
        <v>81</v>
      </c>
      <c r="AV413" s="13" t="s">
        <v>81</v>
      </c>
      <c r="AW413" s="13" t="s">
        <v>33</v>
      </c>
      <c r="AX413" s="13" t="s">
        <v>72</v>
      </c>
      <c r="AY413" s="244" t="s">
        <v>183</v>
      </c>
    </row>
    <row r="414" s="13" customFormat="1">
      <c r="A414" s="13"/>
      <c r="B414" s="233"/>
      <c r="C414" s="234"/>
      <c r="D414" s="235" t="s">
        <v>194</v>
      </c>
      <c r="E414" s="236" t="s">
        <v>19</v>
      </c>
      <c r="F414" s="237" t="s">
        <v>1039</v>
      </c>
      <c r="G414" s="234"/>
      <c r="H414" s="238">
        <v>3.6000000000000001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194</v>
      </c>
      <c r="AU414" s="244" t="s">
        <v>81</v>
      </c>
      <c r="AV414" s="13" t="s">
        <v>81</v>
      </c>
      <c r="AW414" s="13" t="s">
        <v>33</v>
      </c>
      <c r="AX414" s="13" t="s">
        <v>72</v>
      </c>
      <c r="AY414" s="244" t="s">
        <v>183</v>
      </c>
    </row>
    <row r="415" s="14" customFormat="1">
      <c r="A415" s="14"/>
      <c r="B415" s="245"/>
      <c r="C415" s="246"/>
      <c r="D415" s="235" t="s">
        <v>194</v>
      </c>
      <c r="E415" s="247" t="s">
        <v>19</v>
      </c>
      <c r="F415" s="248" t="s">
        <v>204</v>
      </c>
      <c r="G415" s="246"/>
      <c r="H415" s="249">
        <v>22.100000000000001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194</v>
      </c>
      <c r="AU415" s="255" t="s">
        <v>81</v>
      </c>
      <c r="AV415" s="14" t="s">
        <v>190</v>
      </c>
      <c r="AW415" s="14" t="s">
        <v>33</v>
      </c>
      <c r="AX415" s="14" t="s">
        <v>79</v>
      </c>
      <c r="AY415" s="255" t="s">
        <v>183</v>
      </c>
    </row>
    <row r="416" s="2" customFormat="1" ht="24.15" customHeight="1">
      <c r="A416" s="39"/>
      <c r="B416" s="40"/>
      <c r="C416" s="256" t="s">
        <v>677</v>
      </c>
      <c r="D416" s="256" t="s">
        <v>310</v>
      </c>
      <c r="E416" s="257" t="s">
        <v>424</v>
      </c>
      <c r="F416" s="258" t="s">
        <v>425</v>
      </c>
      <c r="G416" s="259" t="s">
        <v>419</v>
      </c>
      <c r="H416" s="260">
        <v>22.100000000000001</v>
      </c>
      <c r="I416" s="261"/>
      <c r="J416" s="262">
        <f>ROUND(I416*H416,2)</f>
        <v>0</v>
      </c>
      <c r="K416" s="258" t="s">
        <v>19</v>
      </c>
      <c r="L416" s="263"/>
      <c r="M416" s="264" t="s">
        <v>19</v>
      </c>
      <c r="N416" s="265" t="s">
        <v>43</v>
      </c>
      <c r="O416" s="85"/>
      <c r="P416" s="224">
        <f>O416*H416</f>
        <v>0</v>
      </c>
      <c r="Q416" s="224">
        <v>0.0094999999999999998</v>
      </c>
      <c r="R416" s="224">
        <f>Q416*H416</f>
        <v>0.20995</v>
      </c>
      <c r="S416" s="224">
        <v>0</v>
      </c>
      <c r="T416" s="22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6" t="s">
        <v>376</v>
      </c>
      <c r="AT416" s="226" t="s">
        <v>310</v>
      </c>
      <c r="AU416" s="226" t="s">
        <v>81</v>
      </c>
      <c r="AY416" s="18" t="s">
        <v>183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8" t="s">
        <v>79</v>
      </c>
      <c r="BK416" s="227">
        <f>ROUND(I416*H416,2)</f>
        <v>0</v>
      </c>
      <c r="BL416" s="18" t="s">
        <v>284</v>
      </c>
      <c r="BM416" s="226" t="s">
        <v>1040</v>
      </c>
    </row>
    <row r="417" s="2" customFormat="1" ht="24.15" customHeight="1">
      <c r="A417" s="39"/>
      <c r="B417" s="40"/>
      <c r="C417" s="215" t="s">
        <v>1041</v>
      </c>
      <c r="D417" s="215" t="s">
        <v>185</v>
      </c>
      <c r="E417" s="216" t="s">
        <v>1042</v>
      </c>
      <c r="F417" s="217" t="s">
        <v>1043</v>
      </c>
      <c r="G417" s="218" t="s">
        <v>207</v>
      </c>
      <c r="H417" s="219">
        <v>3</v>
      </c>
      <c r="I417" s="220"/>
      <c r="J417" s="221">
        <f>ROUND(I417*H417,2)</f>
        <v>0</v>
      </c>
      <c r="K417" s="217" t="s">
        <v>189</v>
      </c>
      <c r="L417" s="45"/>
      <c r="M417" s="222" t="s">
        <v>19</v>
      </c>
      <c r="N417" s="223" t="s">
        <v>43</v>
      </c>
      <c r="O417" s="85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6" t="s">
        <v>284</v>
      </c>
      <c r="AT417" s="226" t="s">
        <v>185</v>
      </c>
      <c r="AU417" s="226" t="s">
        <v>81</v>
      </c>
      <c r="AY417" s="18" t="s">
        <v>183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8" t="s">
        <v>79</v>
      </c>
      <c r="BK417" s="227">
        <f>ROUND(I417*H417,2)</f>
        <v>0</v>
      </c>
      <c r="BL417" s="18" t="s">
        <v>284</v>
      </c>
      <c r="BM417" s="226" t="s">
        <v>1044</v>
      </c>
    </row>
    <row r="418" s="2" customFormat="1">
      <c r="A418" s="39"/>
      <c r="B418" s="40"/>
      <c r="C418" s="41"/>
      <c r="D418" s="228" t="s">
        <v>192</v>
      </c>
      <c r="E418" s="41"/>
      <c r="F418" s="229" t="s">
        <v>1045</v>
      </c>
      <c r="G418" s="41"/>
      <c r="H418" s="41"/>
      <c r="I418" s="230"/>
      <c r="J418" s="41"/>
      <c r="K418" s="41"/>
      <c r="L418" s="45"/>
      <c r="M418" s="231"/>
      <c r="N418" s="23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192</v>
      </c>
      <c r="AU418" s="18" t="s">
        <v>81</v>
      </c>
    </row>
    <row r="419" s="13" customFormat="1">
      <c r="A419" s="13"/>
      <c r="B419" s="233"/>
      <c r="C419" s="234"/>
      <c r="D419" s="235" t="s">
        <v>194</v>
      </c>
      <c r="E419" s="236" t="s">
        <v>19</v>
      </c>
      <c r="F419" s="237" t="s">
        <v>1046</v>
      </c>
      <c r="G419" s="234"/>
      <c r="H419" s="238">
        <v>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194</v>
      </c>
      <c r="AU419" s="244" t="s">
        <v>81</v>
      </c>
      <c r="AV419" s="13" t="s">
        <v>81</v>
      </c>
      <c r="AW419" s="13" t="s">
        <v>33</v>
      </c>
      <c r="AX419" s="13" t="s">
        <v>79</v>
      </c>
      <c r="AY419" s="244" t="s">
        <v>183</v>
      </c>
    </row>
    <row r="420" s="2" customFormat="1" ht="16.5" customHeight="1">
      <c r="A420" s="39"/>
      <c r="B420" s="40"/>
      <c r="C420" s="256" t="s">
        <v>1047</v>
      </c>
      <c r="D420" s="256" t="s">
        <v>310</v>
      </c>
      <c r="E420" s="257" t="s">
        <v>1048</v>
      </c>
      <c r="F420" s="258" t="s">
        <v>1049</v>
      </c>
      <c r="G420" s="259" t="s">
        <v>207</v>
      </c>
      <c r="H420" s="260">
        <v>1</v>
      </c>
      <c r="I420" s="261"/>
      <c r="J420" s="262">
        <f>ROUND(I420*H420,2)</f>
        <v>0</v>
      </c>
      <c r="K420" s="258" t="s">
        <v>19</v>
      </c>
      <c r="L420" s="263"/>
      <c r="M420" s="264" t="s">
        <v>19</v>
      </c>
      <c r="N420" s="265" t="s">
        <v>43</v>
      </c>
      <c r="O420" s="85"/>
      <c r="P420" s="224">
        <f>O420*H420</f>
        <v>0</v>
      </c>
      <c r="Q420" s="224">
        <v>0.017500000000000002</v>
      </c>
      <c r="R420" s="224">
        <f>Q420*H420</f>
        <v>0.017500000000000002</v>
      </c>
      <c r="S420" s="224">
        <v>0</v>
      </c>
      <c r="T420" s="22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6" t="s">
        <v>376</v>
      </c>
      <c r="AT420" s="226" t="s">
        <v>310</v>
      </c>
      <c r="AU420" s="226" t="s">
        <v>81</v>
      </c>
      <c r="AY420" s="18" t="s">
        <v>183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8" t="s">
        <v>79</v>
      </c>
      <c r="BK420" s="227">
        <f>ROUND(I420*H420,2)</f>
        <v>0</v>
      </c>
      <c r="BL420" s="18" t="s">
        <v>284</v>
      </c>
      <c r="BM420" s="226" t="s">
        <v>1050</v>
      </c>
    </row>
    <row r="421" s="2" customFormat="1" ht="16.5" customHeight="1">
      <c r="A421" s="39"/>
      <c r="B421" s="40"/>
      <c r="C421" s="256" t="s">
        <v>1051</v>
      </c>
      <c r="D421" s="256" t="s">
        <v>310</v>
      </c>
      <c r="E421" s="257" t="s">
        <v>1052</v>
      </c>
      <c r="F421" s="258" t="s">
        <v>1053</v>
      </c>
      <c r="G421" s="259" t="s">
        <v>207</v>
      </c>
      <c r="H421" s="260">
        <v>1</v>
      </c>
      <c r="I421" s="261"/>
      <c r="J421" s="262">
        <f>ROUND(I421*H421,2)</f>
        <v>0</v>
      </c>
      <c r="K421" s="258" t="s">
        <v>19</v>
      </c>
      <c r="L421" s="263"/>
      <c r="M421" s="264" t="s">
        <v>19</v>
      </c>
      <c r="N421" s="265" t="s">
        <v>43</v>
      </c>
      <c r="O421" s="85"/>
      <c r="P421" s="224">
        <f>O421*H421</f>
        <v>0</v>
      </c>
      <c r="Q421" s="224">
        <v>0.0138</v>
      </c>
      <c r="R421" s="224">
        <f>Q421*H421</f>
        <v>0.0138</v>
      </c>
      <c r="S421" s="224">
        <v>0</v>
      </c>
      <c r="T421" s="22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6" t="s">
        <v>376</v>
      </c>
      <c r="AT421" s="226" t="s">
        <v>310</v>
      </c>
      <c r="AU421" s="226" t="s">
        <v>81</v>
      </c>
      <c r="AY421" s="18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79</v>
      </c>
      <c r="BK421" s="227">
        <f>ROUND(I421*H421,2)</f>
        <v>0</v>
      </c>
      <c r="BL421" s="18" t="s">
        <v>284</v>
      </c>
      <c r="BM421" s="226" t="s">
        <v>1054</v>
      </c>
    </row>
    <row r="422" s="2" customFormat="1" ht="16.5" customHeight="1">
      <c r="A422" s="39"/>
      <c r="B422" s="40"/>
      <c r="C422" s="256" t="s">
        <v>1055</v>
      </c>
      <c r="D422" s="256" t="s">
        <v>310</v>
      </c>
      <c r="E422" s="257" t="s">
        <v>1056</v>
      </c>
      <c r="F422" s="258" t="s">
        <v>1057</v>
      </c>
      <c r="G422" s="259" t="s">
        <v>207</v>
      </c>
      <c r="H422" s="260">
        <v>1</v>
      </c>
      <c r="I422" s="261"/>
      <c r="J422" s="262">
        <f>ROUND(I422*H422,2)</f>
        <v>0</v>
      </c>
      <c r="K422" s="258" t="s">
        <v>19</v>
      </c>
      <c r="L422" s="263"/>
      <c r="M422" s="264" t="s">
        <v>19</v>
      </c>
      <c r="N422" s="265" t="s">
        <v>43</v>
      </c>
      <c r="O422" s="85"/>
      <c r="P422" s="224">
        <f>O422*H422</f>
        <v>0</v>
      </c>
      <c r="Q422" s="224">
        <v>0.0138</v>
      </c>
      <c r="R422" s="224">
        <f>Q422*H422</f>
        <v>0.0138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376</v>
      </c>
      <c r="AT422" s="226" t="s">
        <v>310</v>
      </c>
      <c r="AU422" s="226" t="s">
        <v>81</v>
      </c>
      <c r="AY422" s="18" t="s">
        <v>183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79</v>
      </c>
      <c r="BK422" s="227">
        <f>ROUND(I422*H422,2)</f>
        <v>0</v>
      </c>
      <c r="BL422" s="18" t="s">
        <v>284</v>
      </c>
      <c r="BM422" s="226" t="s">
        <v>1058</v>
      </c>
    </row>
    <row r="423" s="2" customFormat="1" ht="24.15" customHeight="1">
      <c r="A423" s="39"/>
      <c r="B423" s="40"/>
      <c r="C423" s="215" t="s">
        <v>1059</v>
      </c>
      <c r="D423" s="215" t="s">
        <v>185</v>
      </c>
      <c r="E423" s="216" t="s">
        <v>428</v>
      </c>
      <c r="F423" s="217" t="s">
        <v>429</v>
      </c>
      <c r="G423" s="218" t="s">
        <v>207</v>
      </c>
      <c r="H423" s="219">
        <v>3</v>
      </c>
      <c r="I423" s="220"/>
      <c r="J423" s="221">
        <f>ROUND(I423*H423,2)</f>
        <v>0</v>
      </c>
      <c r="K423" s="217" t="s">
        <v>189</v>
      </c>
      <c r="L423" s="45"/>
      <c r="M423" s="222" t="s">
        <v>19</v>
      </c>
      <c r="N423" s="223" t="s">
        <v>43</v>
      </c>
      <c r="O423" s="85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6" t="s">
        <v>284</v>
      </c>
      <c r="AT423" s="226" t="s">
        <v>185</v>
      </c>
      <c r="AU423" s="226" t="s">
        <v>81</v>
      </c>
      <c r="AY423" s="18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8" t="s">
        <v>79</v>
      </c>
      <c r="BK423" s="227">
        <f>ROUND(I423*H423,2)</f>
        <v>0</v>
      </c>
      <c r="BL423" s="18" t="s">
        <v>284</v>
      </c>
      <c r="BM423" s="226" t="s">
        <v>1060</v>
      </c>
    </row>
    <row r="424" s="2" customFormat="1">
      <c r="A424" s="39"/>
      <c r="B424" s="40"/>
      <c r="C424" s="41"/>
      <c r="D424" s="228" t="s">
        <v>192</v>
      </c>
      <c r="E424" s="41"/>
      <c r="F424" s="229" t="s">
        <v>431</v>
      </c>
      <c r="G424" s="41"/>
      <c r="H424" s="41"/>
      <c r="I424" s="230"/>
      <c r="J424" s="41"/>
      <c r="K424" s="41"/>
      <c r="L424" s="45"/>
      <c r="M424" s="231"/>
      <c r="N424" s="23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192</v>
      </c>
      <c r="AU424" s="18" t="s">
        <v>81</v>
      </c>
    </row>
    <row r="425" s="2" customFormat="1" ht="16.5" customHeight="1">
      <c r="A425" s="39"/>
      <c r="B425" s="40"/>
      <c r="C425" s="256" t="s">
        <v>1061</v>
      </c>
      <c r="D425" s="256" t="s">
        <v>310</v>
      </c>
      <c r="E425" s="257" t="s">
        <v>433</v>
      </c>
      <c r="F425" s="258" t="s">
        <v>1062</v>
      </c>
      <c r="G425" s="259" t="s">
        <v>207</v>
      </c>
      <c r="H425" s="260">
        <v>3</v>
      </c>
      <c r="I425" s="261"/>
      <c r="J425" s="262">
        <f>ROUND(I425*H425,2)</f>
        <v>0</v>
      </c>
      <c r="K425" s="258" t="s">
        <v>19</v>
      </c>
      <c r="L425" s="263"/>
      <c r="M425" s="264" t="s">
        <v>19</v>
      </c>
      <c r="N425" s="265" t="s">
        <v>43</v>
      </c>
      <c r="O425" s="85"/>
      <c r="P425" s="224">
        <f>O425*H425</f>
        <v>0</v>
      </c>
      <c r="Q425" s="224">
        <v>0.017500000000000002</v>
      </c>
      <c r="R425" s="224">
        <f>Q425*H425</f>
        <v>0.052500000000000005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376</v>
      </c>
      <c r="AT425" s="226" t="s">
        <v>310</v>
      </c>
      <c r="AU425" s="226" t="s">
        <v>81</v>
      </c>
      <c r="AY425" s="18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79</v>
      </c>
      <c r="BK425" s="227">
        <f>ROUND(I425*H425,2)</f>
        <v>0</v>
      </c>
      <c r="BL425" s="18" t="s">
        <v>284</v>
      </c>
      <c r="BM425" s="226" t="s">
        <v>1063</v>
      </c>
    </row>
    <row r="426" s="2" customFormat="1" ht="24.15" customHeight="1">
      <c r="A426" s="39"/>
      <c r="B426" s="40"/>
      <c r="C426" s="215" t="s">
        <v>1064</v>
      </c>
      <c r="D426" s="215" t="s">
        <v>185</v>
      </c>
      <c r="E426" s="216" t="s">
        <v>1065</v>
      </c>
      <c r="F426" s="217" t="s">
        <v>1066</v>
      </c>
      <c r="G426" s="218" t="s">
        <v>207</v>
      </c>
      <c r="H426" s="219">
        <v>1</v>
      </c>
      <c r="I426" s="220"/>
      <c r="J426" s="221">
        <f>ROUND(I426*H426,2)</f>
        <v>0</v>
      </c>
      <c r="K426" s="217" t="s">
        <v>189</v>
      </c>
      <c r="L426" s="45"/>
      <c r="M426" s="222" t="s">
        <v>19</v>
      </c>
      <c r="N426" s="223" t="s">
        <v>43</v>
      </c>
      <c r="O426" s="85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6" t="s">
        <v>284</v>
      </c>
      <c r="AT426" s="226" t="s">
        <v>185</v>
      </c>
      <c r="AU426" s="226" t="s">
        <v>81</v>
      </c>
      <c r="AY426" s="18" t="s">
        <v>183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8" t="s">
        <v>79</v>
      </c>
      <c r="BK426" s="227">
        <f>ROUND(I426*H426,2)</f>
        <v>0</v>
      </c>
      <c r="BL426" s="18" t="s">
        <v>284</v>
      </c>
      <c r="BM426" s="226" t="s">
        <v>1067</v>
      </c>
    </row>
    <row r="427" s="2" customFormat="1">
      <c r="A427" s="39"/>
      <c r="B427" s="40"/>
      <c r="C427" s="41"/>
      <c r="D427" s="228" t="s">
        <v>192</v>
      </c>
      <c r="E427" s="41"/>
      <c r="F427" s="229" t="s">
        <v>1068</v>
      </c>
      <c r="G427" s="41"/>
      <c r="H427" s="41"/>
      <c r="I427" s="230"/>
      <c r="J427" s="41"/>
      <c r="K427" s="41"/>
      <c r="L427" s="45"/>
      <c r="M427" s="231"/>
      <c r="N427" s="23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192</v>
      </c>
      <c r="AU427" s="18" t="s">
        <v>81</v>
      </c>
    </row>
    <row r="428" s="2" customFormat="1" ht="16.5" customHeight="1">
      <c r="A428" s="39"/>
      <c r="B428" s="40"/>
      <c r="C428" s="256" t="s">
        <v>1069</v>
      </c>
      <c r="D428" s="256" t="s">
        <v>310</v>
      </c>
      <c r="E428" s="257" t="s">
        <v>1070</v>
      </c>
      <c r="F428" s="258" t="s">
        <v>1071</v>
      </c>
      <c r="G428" s="259" t="s">
        <v>207</v>
      </c>
      <c r="H428" s="260">
        <v>1</v>
      </c>
      <c r="I428" s="261"/>
      <c r="J428" s="262">
        <f>ROUND(I428*H428,2)</f>
        <v>0</v>
      </c>
      <c r="K428" s="258" t="s">
        <v>19</v>
      </c>
      <c r="L428" s="263"/>
      <c r="M428" s="264" t="s">
        <v>19</v>
      </c>
      <c r="N428" s="265" t="s">
        <v>43</v>
      </c>
      <c r="O428" s="85"/>
      <c r="P428" s="224">
        <f>O428*H428</f>
        <v>0</v>
      </c>
      <c r="Q428" s="224">
        <v>0.016</v>
      </c>
      <c r="R428" s="224">
        <f>Q428*H428</f>
        <v>0.016</v>
      </c>
      <c r="S428" s="224">
        <v>0</v>
      </c>
      <c r="T428" s="22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6" t="s">
        <v>376</v>
      </c>
      <c r="AT428" s="226" t="s">
        <v>310</v>
      </c>
      <c r="AU428" s="226" t="s">
        <v>81</v>
      </c>
      <c r="AY428" s="18" t="s">
        <v>183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8" t="s">
        <v>79</v>
      </c>
      <c r="BK428" s="227">
        <f>ROUND(I428*H428,2)</f>
        <v>0</v>
      </c>
      <c r="BL428" s="18" t="s">
        <v>284</v>
      </c>
      <c r="BM428" s="226" t="s">
        <v>1072</v>
      </c>
    </row>
    <row r="429" s="2" customFormat="1" ht="24.15" customHeight="1">
      <c r="A429" s="39"/>
      <c r="B429" s="40"/>
      <c r="C429" s="215" t="s">
        <v>1073</v>
      </c>
      <c r="D429" s="215" t="s">
        <v>185</v>
      </c>
      <c r="E429" s="216" t="s">
        <v>437</v>
      </c>
      <c r="F429" s="217" t="s">
        <v>438</v>
      </c>
      <c r="G429" s="218" t="s">
        <v>207</v>
      </c>
      <c r="H429" s="219">
        <v>1</v>
      </c>
      <c r="I429" s="220"/>
      <c r="J429" s="221">
        <f>ROUND(I429*H429,2)</f>
        <v>0</v>
      </c>
      <c r="K429" s="217" t="s">
        <v>189</v>
      </c>
      <c r="L429" s="45"/>
      <c r="M429" s="222" t="s">
        <v>19</v>
      </c>
      <c r="N429" s="223" t="s">
        <v>43</v>
      </c>
      <c r="O429" s="85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6" t="s">
        <v>284</v>
      </c>
      <c r="AT429" s="226" t="s">
        <v>185</v>
      </c>
      <c r="AU429" s="226" t="s">
        <v>81</v>
      </c>
      <c r="AY429" s="18" t="s">
        <v>183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8" t="s">
        <v>79</v>
      </c>
      <c r="BK429" s="227">
        <f>ROUND(I429*H429,2)</f>
        <v>0</v>
      </c>
      <c r="BL429" s="18" t="s">
        <v>284</v>
      </c>
      <c r="BM429" s="226" t="s">
        <v>1074</v>
      </c>
    </row>
    <row r="430" s="2" customFormat="1">
      <c r="A430" s="39"/>
      <c r="B430" s="40"/>
      <c r="C430" s="41"/>
      <c r="D430" s="228" t="s">
        <v>192</v>
      </c>
      <c r="E430" s="41"/>
      <c r="F430" s="229" t="s">
        <v>440</v>
      </c>
      <c r="G430" s="41"/>
      <c r="H430" s="41"/>
      <c r="I430" s="230"/>
      <c r="J430" s="41"/>
      <c r="K430" s="41"/>
      <c r="L430" s="45"/>
      <c r="M430" s="231"/>
      <c r="N430" s="23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192</v>
      </c>
      <c r="AU430" s="18" t="s">
        <v>81</v>
      </c>
    </row>
    <row r="431" s="2" customFormat="1" ht="21.75" customHeight="1">
      <c r="A431" s="39"/>
      <c r="B431" s="40"/>
      <c r="C431" s="256" t="s">
        <v>1075</v>
      </c>
      <c r="D431" s="256" t="s">
        <v>310</v>
      </c>
      <c r="E431" s="257" t="s">
        <v>1076</v>
      </c>
      <c r="F431" s="258" t="s">
        <v>1077</v>
      </c>
      <c r="G431" s="259" t="s">
        <v>207</v>
      </c>
      <c r="H431" s="260">
        <v>1</v>
      </c>
      <c r="I431" s="261"/>
      <c r="J431" s="262">
        <f>ROUND(I431*H431,2)</f>
        <v>0</v>
      </c>
      <c r="K431" s="258" t="s">
        <v>19</v>
      </c>
      <c r="L431" s="263"/>
      <c r="M431" s="264" t="s">
        <v>19</v>
      </c>
      <c r="N431" s="265" t="s">
        <v>43</v>
      </c>
      <c r="O431" s="85"/>
      <c r="P431" s="224">
        <f>O431*H431</f>
        <v>0</v>
      </c>
      <c r="Q431" s="224">
        <v>0.037999999999999999</v>
      </c>
      <c r="R431" s="224">
        <f>Q431*H431</f>
        <v>0.037999999999999999</v>
      </c>
      <c r="S431" s="224">
        <v>0</v>
      </c>
      <c r="T431" s="22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6" t="s">
        <v>376</v>
      </c>
      <c r="AT431" s="226" t="s">
        <v>310</v>
      </c>
      <c r="AU431" s="226" t="s">
        <v>81</v>
      </c>
      <c r="AY431" s="18" t="s">
        <v>183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8" t="s">
        <v>79</v>
      </c>
      <c r="BK431" s="227">
        <f>ROUND(I431*H431,2)</f>
        <v>0</v>
      </c>
      <c r="BL431" s="18" t="s">
        <v>284</v>
      </c>
      <c r="BM431" s="226" t="s">
        <v>1078</v>
      </c>
    </row>
    <row r="432" s="2" customFormat="1" ht="24.15" customHeight="1">
      <c r="A432" s="39"/>
      <c r="B432" s="40"/>
      <c r="C432" s="215" t="s">
        <v>1079</v>
      </c>
      <c r="D432" s="215" t="s">
        <v>185</v>
      </c>
      <c r="E432" s="216" t="s">
        <v>446</v>
      </c>
      <c r="F432" s="217" t="s">
        <v>447</v>
      </c>
      <c r="G432" s="218" t="s">
        <v>218</v>
      </c>
      <c r="H432" s="219">
        <v>0.36199999999999999</v>
      </c>
      <c r="I432" s="220"/>
      <c r="J432" s="221">
        <f>ROUND(I432*H432,2)</f>
        <v>0</v>
      </c>
      <c r="K432" s="217" t="s">
        <v>189</v>
      </c>
      <c r="L432" s="45"/>
      <c r="M432" s="222" t="s">
        <v>19</v>
      </c>
      <c r="N432" s="223" t="s">
        <v>43</v>
      </c>
      <c r="O432" s="85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6" t="s">
        <v>284</v>
      </c>
      <c r="AT432" s="226" t="s">
        <v>185</v>
      </c>
      <c r="AU432" s="226" t="s">
        <v>81</v>
      </c>
      <c r="AY432" s="18" t="s">
        <v>183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8" t="s">
        <v>79</v>
      </c>
      <c r="BK432" s="227">
        <f>ROUND(I432*H432,2)</f>
        <v>0</v>
      </c>
      <c r="BL432" s="18" t="s">
        <v>284</v>
      </c>
      <c r="BM432" s="226" t="s">
        <v>1080</v>
      </c>
    </row>
    <row r="433" s="2" customFormat="1">
      <c r="A433" s="39"/>
      <c r="B433" s="40"/>
      <c r="C433" s="41"/>
      <c r="D433" s="228" t="s">
        <v>192</v>
      </c>
      <c r="E433" s="41"/>
      <c r="F433" s="229" t="s">
        <v>449</v>
      </c>
      <c r="G433" s="41"/>
      <c r="H433" s="41"/>
      <c r="I433" s="230"/>
      <c r="J433" s="41"/>
      <c r="K433" s="41"/>
      <c r="L433" s="45"/>
      <c r="M433" s="231"/>
      <c r="N433" s="23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192</v>
      </c>
      <c r="AU433" s="18" t="s">
        <v>81</v>
      </c>
    </row>
    <row r="434" s="2" customFormat="1" ht="24.15" customHeight="1">
      <c r="A434" s="39"/>
      <c r="B434" s="40"/>
      <c r="C434" s="215" t="s">
        <v>1081</v>
      </c>
      <c r="D434" s="215" t="s">
        <v>185</v>
      </c>
      <c r="E434" s="216" t="s">
        <v>451</v>
      </c>
      <c r="F434" s="217" t="s">
        <v>452</v>
      </c>
      <c r="G434" s="218" t="s">
        <v>218</v>
      </c>
      <c r="H434" s="219">
        <v>0.36199999999999999</v>
      </c>
      <c r="I434" s="220"/>
      <c r="J434" s="221">
        <f>ROUND(I434*H434,2)</f>
        <v>0</v>
      </c>
      <c r="K434" s="217" t="s">
        <v>189</v>
      </c>
      <c r="L434" s="45"/>
      <c r="M434" s="222" t="s">
        <v>19</v>
      </c>
      <c r="N434" s="223" t="s">
        <v>43</v>
      </c>
      <c r="O434" s="85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6" t="s">
        <v>284</v>
      </c>
      <c r="AT434" s="226" t="s">
        <v>185</v>
      </c>
      <c r="AU434" s="226" t="s">
        <v>81</v>
      </c>
      <c r="AY434" s="18" t="s">
        <v>183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8" t="s">
        <v>79</v>
      </c>
      <c r="BK434" s="227">
        <f>ROUND(I434*H434,2)</f>
        <v>0</v>
      </c>
      <c r="BL434" s="18" t="s">
        <v>284</v>
      </c>
      <c r="BM434" s="226" t="s">
        <v>1082</v>
      </c>
    </row>
    <row r="435" s="2" customFormat="1">
      <c r="A435" s="39"/>
      <c r="B435" s="40"/>
      <c r="C435" s="41"/>
      <c r="D435" s="228" t="s">
        <v>192</v>
      </c>
      <c r="E435" s="41"/>
      <c r="F435" s="229" t="s">
        <v>454</v>
      </c>
      <c r="G435" s="41"/>
      <c r="H435" s="41"/>
      <c r="I435" s="230"/>
      <c r="J435" s="41"/>
      <c r="K435" s="41"/>
      <c r="L435" s="45"/>
      <c r="M435" s="231"/>
      <c r="N435" s="23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192</v>
      </c>
      <c r="AU435" s="18" t="s">
        <v>81</v>
      </c>
    </row>
    <row r="436" s="12" customFormat="1" ht="22.8" customHeight="1">
      <c r="A436" s="12"/>
      <c r="B436" s="199"/>
      <c r="C436" s="200"/>
      <c r="D436" s="201" t="s">
        <v>71</v>
      </c>
      <c r="E436" s="213" t="s">
        <v>477</v>
      </c>
      <c r="F436" s="213" t="s">
        <v>478</v>
      </c>
      <c r="G436" s="200"/>
      <c r="H436" s="200"/>
      <c r="I436" s="203"/>
      <c r="J436" s="214">
        <f>BK436</f>
        <v>0</v>
      </c>
      <c r="K436" s="200"/>
      <c r="L436" s="205"/>
      <c r="M436" s="206"/>
      <c r="N436" s="207"/>
      <c r="O436" s="207"/>
      <c r="P436" s="208">
        <f>SUM(P437:P497)</f>
        <v>0</v>
      </c>
      <c r="Q436" s="207"/>
      <c r="R436" s="208">
        <f>SUM(R437:R497)</f>
        <v>1.6374563899999999</v>
      </c>
      <c r="S436" s="207"/>
      <c r="T436" s="209">
        <f>SUM(T437:T497)</f>
        <v>1.404866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81</v>
      </c>
      <c r="AT436" s="211" t="s">
        <v>71</v>
      </c>
      <c r="AU436" s="211" t="s">
        <v>79</v>
      </c>
      <c r="AY436" s="210" t="s">
        <v>183</v>
      </c>
      <c r="BK436" s="212">
        <f>SUM(BK437:BK497)</f>
        <v>0</v>
      </c>
    </row>
    <row r="437" s="2" customFormat="1" ht="16.5" customHeight="1">
      <c r="A437" s="39"/>
      <c r="B437" s="40"/>
      <c r="C437" s="215" t="s">
        <v>1083</v>
      </c>
      <c r="D437" s="215" t="s">
        <v>185</v>
      </c>
      <c r="E437" s="216" t="s">
        <v>480</v>
      </c>
      <c r="F437" s="217" t="s">
        <v>481</v>
      </c>
      <c r="G437" s="218" t="s">
        <v>237</v>
      </c>
      <c r="H437" s="219">
        <v>53.545000000000002</v>
      </c>
      <c r="I437" s="220"/>
      <c r="J437" s="221">
        <f>ROUND(I437*H437,2)</f>
        <v>0</v>
      </c>
      <c r="K437" s="217" t="s">
        <v>189</v>
      </c>
      <c r="L437" s="45"/>
      <c r="M437" s="222" t="s">
        <v>19</v>
      </c>
      <c r="N437" s="223" t="s">
        <v>43</v>
      </c>
      <c r="O437" s="85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6" t="s">
        <v>284</v>
      </c>
      <c r="AT437" s="226" t="s">
        <v>185</v>
      </c>
      <c r="AU437" s="226" t="s">
        <v>81</v>
      </c>
      <c r="AY437" s="18" t="s">
        <v>183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8" t="s">
        <v>79</v>
      </c>
      <c r="BK437" s="227">
        <f>ROUND(I437*H437,2)</f>
        <v>0</v>
      </c>
      <c r="BL437" s="18" t="s">
        <v>284</v>
      </c>
      <c r="BM437" s="226" t="s">
        <v>1084</v>
      </c>
    </row>
    <row r="438" s="2" customFormat="1">
      <c r="A438" s="39"/>
      <c r="B438" s="40"/>
      <c r="C438" s="41"/>
      <c r="D438" s="228" t="s">
        <v>192</v>
      </c>
      <c r="E438" s="41"/>
      <c r="F438" s="229" t="s">
        <v>483</v>
      </c>
      <c r="G438" s="41"/>
      <c r="H438" s="41"/>
      <c r="I438" s="230"/>
      <c r="J438" s="41"/>
      <c r="K438" s="41"/>
      <c r="L438" s="45"/>
      <c r="M438" s="231"/>
      <c r="N438" s="23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192</v>
      </c>
      <c r="AU438" s="18" t="s">
        <v>81</v>
      </c>
    </row>
    <row r="439" s="13" customFormat="1">
      <c r="A439" s="13"/>
      <c r="B439" s="233"/>
      <c r="C439" s="234"/>
      <c r="D439" s="235" t="s">
        <v>194</v>
      </c>
      <c r="E439" s="236" t="s">
        <v>19</v>
      </c>
      <c r="F439" s="237" t="s">
        <v>1085</v>
      </c>
      <c r="G439" s="234"/>
      <c r="H439" s="238">
        <v>53.545000000000002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194</v>
      </c>
      <c r="AU439" s="244" t="s">
        <v>81</v>
      </c>
      <c r="AV439" s="13" t="s">
        <v>81</v>
      </c>
      <c r="AW439" s="13" t="s">
        <v>33</v>
      </c>
      <c r="AX439" s="13" t="s">
        <v>79</v>
      </c>
      <c r="AY439" s="244" t="s">
        <v>183</v>
      </c>
    </row>
    <row r="440" s="2" customFormat="1" ht="16.5" customHeight="1">
      <c r="A440" s="39"/>
      <c r="B440" s="40"/>
      <c r="C440" s="215" t="s">
        <v>1086</v>
      </c>
      <c r="D440" s="215" t="s">
        <v>185</v>
      </c>
      <c r="E440" s="216" t="s">
        <v>486</v>
      </c>
      <c r="F440" s="217" t="s">
        <v>487</v>
      </c>
      <c r="G440" s="218" t="s">
        <v>419</v>
      </c>
      <c r="H440" s="219">
        <v>9.9000000000000004</v>
      </c>
      <c r="I440" s="220"/>
      <c r="J440" s="221">
        <f>ROUND(I440*H440,2)</f>
        <v>0</v>
      </c>
      <c r="K440" s="217" t="s">
        <v>189</v>
      </c>
      <c r="L440" s="45"/>
      <c r="M440" s="222" t="s">
        <v>19</v>
      </c>
      <c r="N440" s="223" t="s">
        <v>43</v>
      </c>
      <c r="O440" s="85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6" t="s">
        <v>284</v>
      </c>
      <c r="AT440" s="226" t="s">
        <v>185</v>
      </c>
      <c r="AU440" s="226" t="s">
        <v>81</v>
      </c>
      <c r="AY440" s="18" t="s">
        <v>183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8" t="s">
        <v>79</v>
      </c>
      <c r="BK440" s="227">
        <f>ROUND(I440*H440,2)</f>
        <v>0</v>
      </c>
      <c r="BL440" s="18" t="s">
        <v>284</v>
      </c>
      <c r="BM440" s="226" t="s">
        <v>1087</v>
      </c>
    </row>
    <row r="441" s="2" customFormat="1">
      <c r="A441" s="39"/>
      <c r="B441" s="40"/>
      <c r="C441" s="41"/>
      <c r="D441" s="228" t="s">
        <v>192</v>
      </c>
      <c r="E441" s="41"/>
      <c r="F441" s="229" t="s">
        <v>489</v>
      </c>
      <c r="G441" s="41"/>
      <c r="H441" s="41"/>
      <c r="I441" s="230"/>
      <c r="J441" s="41"/>
      <c r="K441" s="41"/>
      <c r="L441" s="45"/>
      <c r="M441" s="231"/>
      <c r="N441" s="23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192</v>
      </c>
      <c r="AU441" s="18" t="s">
        <v>81</v>
      </c>
    </row>
    <row r="442" s="2" customFormat="1" ht="16.5" customHeight="1">
      <c r="A442" s="39"/>
      <c r="B442" s="40"/>
      <c r="C442" s="215" t="s">
        <v>1088</v>
      </c>
      <c r="D442" s="215" t="s">
        <v>185</v>
      </c>
      <c r="E442" s="216" t="s">
        <v>491</v>
      </c>
      <c r="F442" s="217" t="s">
        <v>492</v>
      </c>
      <c r="G442" s="218" t="s">
        <v>237</v>
      </c>
      <c r="H442" s="219">
        <v>53.545000000000002</v>
      </c>
      <c r="I442" s="220"/>
      <c r="J442" s="221">
        <f>ROUND(I442*H442,2)</f>
        <v>0</v>
      </c>
      <c r="K442" s="217" t="s">
        <v>189</v>
      </c>
      <c r="L442" s="45"/>
      <c r="M442" s="222" t="s">
        <v>19</v>
      </c>
      <c r="N442" s="223" t="s">
        <v>43</v>
      </c>
      <c r="O442" s="85"/>
      <c r="P442" s="224">
        <f>O442*H442</f>
        <v>0</v>
      </c>
      <c r="Q442" s="224">
        <v>0.00029999999999999997</v>
      </c>
      <c r="R442" s="224">
        <f>Q442*H442</f>
        <v>0.016063499999999998</v>
      </c>
      <c r="S442" s="224">
        <v>0</v>
      </c>
      <c r="T442" s="22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6" t="s">
        <v>284</v>
      </c>
      <c r="AT442" s="226" t="s">
        <v>185</v>
      </c>
      <c r="AU442" s="226" t="s">
        <v>81</v>
      </c>
      <c r="AY442" s="18" t="s">
        <v>183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8" t="s">
        <v>79</v>
      </c>
      <c r="BK442" s="227">
        <f>ROUND(I442*H442,2)</f>
        <v>0</v>
      </c>
      <c r="BL442" s="18" t="s">
        <v>284</v>
      </c>
      <c r="BM442" s="226" t="s">
        <v>1089</v>
      </c>
    </row>
    <row r="443" s="2" customFormat="1">
      <c r="A443" s="39"/>
      <c r="B443" s="40"/>
      <c r="C443" s="41"/>
      <c r="D443" s="228" t="s">
        <v>192</v>
      </c>
      <c r="E443" s="41"/>
      <c r="F443" s="229" t="s">
        <v>494</v>
      </c>
      <c r="G443" s="41"/>
      <c r="H443" s="41"/>
      <c r="I443" s="230"/>
      <c r="J443" s="41"/>
      <c r="K443" s="41"/>
      <c r="L443" s="45"/>
      <c r="M443" s="231"/>
      <c r="N443" s="23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192</v>
      </c>
      <c r="AU443" s="18" t="s">
        <v>81</v>
      </c>
    </row>
    <row r="444" s="2" customFormat="1" ht="24.15" customHeight="1">
      <c r="A444" s="39"/>
      <c r="B444" s="40"/>
      <c r="C444" s="215" t="s">
        <v>1090</v>
      </c>
      <c r="D444" s="215" t="s">
        <v>185</v>
      </c>
      <c r="E444" s="216" t="s">
        <v>1091</v>
      </c>
      <c r="F444" s="217" t="s">
        <v>1092</v>
      </c>
      <c r="G444" s="218" t="s">
        <v>237</v>
      </c>
      <c r="H444" s="219">
        <v>49.816000000000002</v>
      </c>
      <c r="I444" s="220"/>
      <c r="J444" s="221">
        <f>ROUND(I444*H444,2)</f>
        <v>0</v>
      </c>
      <c r="K444" s="217" t="s">
        <v>189</v>
      </c>
      <c r="L444" s="45"/>
      <c r="M444" s="222" t="s">
        <v>19</v>
      </c>
      <c r="N444" s="223" t="s">
        <v>43</v>
      </c>
      <c r="O444" s="85"/>
      <c r="P444" s="224">
        <f>O444*H444</f>
        <v>0</v>
      </c>
      <c r="Q444" s="224">
        <v>0.0074999999999999997</v>
      </c>
      <c r="R444" s="224">
        <f>Q444*H444</f>
        <v>0.37362000000000001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284</v>
      </c>
      <c r="AT444" s="226" t="s">
        <v>185</v>
      </c>
      <c r="AU444" s="226" t="s">
        <v>81</v>
      </c>
      <c r="AY444" s="18" t="s">
        <v>183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79</v>
      </c>
      <c r="BK444" s="227">
        <f>ROUND(I444*H444,2)</f>
        <v>0</v>
      </c>
      <c r="BL444" s="18" t="s">
        <v>284</v>
      </c>
      <c r="BM444" s="226" t="s">
        <v>1093</v>
      </c>
    </row>
    <row r="445" s="2" customFormat="1">
      <c r="A445" s="39"/>
      <c r="B445" s="40"/>
      <c r="C445" s="41"/>
      <c r="D445" s="228" t="s">
        <v>192</v>
      </c>
      <c r="E445" s="41"/>
      <c r="F445" s="229" t="s">
        <v>1094</v>
      </c>
      <c r="G445" s="41"/>
      <c r="H445" s="41"/>
      <c r="I445" s="230"/>
      <c r="J445" s="41"/>
      <c r="K445" s="41"/>
      <c r="L445" s="45"/>
      <c r="M445" s="231"/>
      <c r="N445" s="23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192</v>
      </c>
      <c r="AU445" s="18" t="s">
        <v>81</v>
      </c>
    </row>
    <row r="446" s="13" customFormat="1">
      <c r="A446" s="13"/>
      <c r="B446" s="233"/>
      <c r="C446" s="234"/>
      <c r="D446" s="235" t="s">
        <v>194</v>
      </c>
      <c r="E446" s="236" t="s">
        <v>19</v>
      </c>
      <c r="F446" s="237" t="s">
        <v>1095</v>
      </c>
      <c r="G446" s="234"/>
      <c r="H446" s="238">
        <v>49.816000000000002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194</v>
      </c>
      <c r="AU446" s="244" t="s">
        <v>81</v>
      </c>
      <c r="AV446" s="13" t="s">
        <v>81</v>
      </c>
      <c r="AW446" s="13" t="s">
        <v>33</v>
      </c>
      <c r="AX446" s="13" t="s">
        <v>79</v>
      </c>
      <c r="AY446" s="244" t="s">
        <v>183</v>
      </c>
    </row>
    <row r="447" s="2" customFormat="1" ht="24.15" customHeight="1">
      <c r="A447" s="39"/>
      <c r="B447" s="40"/>
      <c r="C447" s="215" t="s">
        <v>1096</v>
      </c>
      <c r="D447" s="215" t="s">
        <v>185</v>
      </c>
      <c r="E447" s="216" t="s">
        <v>1097</v>
      </c>
      <c r="F447" s="217" t="s">
        <v>1098</v>
      </c>
      <c r="G447" s="218" t="s">
        <v>419</v>
      </c>
      <c r="H447" s="219">
        <v>9.9000000000000004</v>
      </c>
      <c r="I447" s="220"/>
      <c r="J447" s="221">
        <f>ROUND(I447*H447,2)</f>
        <v>0</v>
      </c>
      <c r="K447" s="217" t="s">
        <v>189</v>
      </c>
      <c r="L447" s="45"/>
      <c r="M447" s="222" t="s">
        <v>19</v>
      </c>
      <c r="N447" s="223" t="s">
        <v>43</v>
      </c>
      <c r="O447" s="85"/>
      <c r="P447" s="224">
        <f>O447*H447</f>
        <v>0</v>
      </c>
      <c r="Q447" s="224">
        <v>0.0012800000000000001</v>
      </c>
      <c r="R447" s="224">
        <f>Q447*H447</f>
        <v>0.012672000000000001</v>
      </c>
      <c r="S447" s="224">
        <v>0</v>
      </c>
      <c r="T447" s="22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6" t="s">
        <v>284</v>
      </c>
      <c r="AT447" s="226" t="s">
        <v>185</v>
      </c>
      <c r="AU447" s="226" t="s">
        <v>81</v>
      </c>
      <c r="AY447" s="18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8" t="s">
        <v>79</v>
      </c>
      <c r="BK447" s="227">
        <f>ROUND(I447*H447,2)</f>
        <v>0</v>
      </c>
      <c r="BL447" s="18" t="s">
        <v>284</v>
      </c>
      <c r="BM447" s="226" t="s">
        <v>1099</v>
      </c>
    </row>
    <row r="448" s="2" customFormat="1">
      <c r="A448" s="39"/>
      <c r="B448" s="40"/>
      <c r="C448" s="41"/>
      <c r="D448" s="228" t="s">
        <v>192</v>
      </c>
      <c r="E448" s="41"/>
      <c r="F448" s="229" t="s">
        <v>1100</v>
      </c>
      <c r="G448" s="41"/>
      <c r="H448" s="41"/>
      <c r="I448" s="230"/>
      <c r="J448" s="41"/>
      <c r="K448" s="41"/>
      <c r="L448" s="45"/>
      <c r="M448" s="231"/>
      <c r="N448" s="23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192</v>
      </c>
      <c r="AU448" s="18" t="s">
        <v>81</v>
      </c>
    </row>
    <row r="449" s="13" customFormat="1">
      <c r="A449" s="13"/>
      <c r="B449" s="233"/>
      <c r="C449" s="234"/>
      <c r="D449" s="235" t="s">
        <v>194</v>
      </c>
      <c r="E449" s="236" t="s">
        <v>19</v>
      </c>
      <c r="F449" s="237" t="s">
        <v>1101</v>
      </c>
      <c r="G449" s="234"/>
      <c r="H449" s="238">
        <v>9.9000000000000004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194</v>
      </c>
      <c r="AU449" s="244" t="s">
        <v>81</v>
      </c>
      <c r="AV449" s="13" t="s">
        <v>81</v>
      </c>
      <c r="AW449" s="13" t="s">
        <v>33</v>
      </c>
      <c r="AX449" s="13" t="s">
        <v>79</v>
      </c>
      <c r="AY449" s="244" t="s">
        <v>183</v>
      </c>
    </row>
    <row r="450" s="2" customFormat="1" ht="24.15" customHeight="1">
      <c r="A450" s="39"/>
      <c r="B450" s="40"/>
      <c r="C450" s="256" t="s">
        <v>1102</v>
      </c>
      <c r="D450" s="256" t="s">
        <v>310</v>
      </c>
      <c r="E450" s="257" t="s">
        <v>503</v>
      </c>
      <c r="F450" s="258" t="s">
        <v>504</v>
      </c>
      <c r="G450" s="259" t="s">
        <v>237</v>
      </c>
      <c r="H450" s="260">
        <v>2.9700000000000002</v>
      </c>
      <c r="I450" s="261"/>
      <c r="J450" s="262">
        <f>ROUND(I450*H450,2)</f>
        <v>0</v>
      </c>
      <c r="K450" s="258" t="s">
        <v>19</v>
      </c>
      <c r="L450" s="263"/>
      <c r="M450" s="264" t="s">
        <v>19</v>
      </c>
      <c r="N450" s="265" t="s">
        <v>43</v>
      </c>
      <c r="O450" s="85"/>
      <c r="P450" s="224">
        <f>O450*H450</f>
        <v>0</v>
      </c>
      <c r="Q450" s="224">
        <v>0.0155</v>
      </c>
      <c r="R450" s="224">
        <f>Q450*H450</f>
        <v>0.046035</v>
      </c>
      <c r="S450" s="224">
        <v>0</v>
      </c>
      <c r="T450" s="22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6" t="s">
        <v>376</v>
      </c>
      <c r="AT450" s="226" t="s">
        <v>310</v>
      </c>
      <c r="AU450" s="226" t="s">
        <v>81</v>
      </c>
      <c r="AY450" s="18" t="s">
        <v>183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8" t="s">
        <v>79</v>
      </c>
      <c r="BK450" s="227">
        <f>ROUND(I450*H450,2)</f>
        <v>0</v>
      </c>
      <c r="BL450" s="18" t="s">
        <v>284</v>
      </c>
      <c r="BM450" s="226" t="s">
        <v>1103</v>
      </c>
    </row>
    <row r="451" s="13" customFormat="1">
      <c r="A451" s="13"/>
      <c r="B451" s="233"/>
      <c r="C451" s="234"/>
      <c r="D451" s="235" t="s">
        <v>194</v>
      </c>
      <c r="E451" s="236" t="s">
        <v>19</v>
      </c>
      <c r="F451" s="237" t="s">
        <v>1104</v>
      </c>
      <c r="G451" s="234"/>
      <c r="H451" s="238">
        <v>2.4750000000000001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194</v>
      </c>
      <c r="AU451" s="244" t="s">
        <v>81</v>
      </c>
      <c r="AV451" s="13" t="s">
        <v>81</v>
      </c>
      <c r="AW451" s="13" t="s">
        <v>33</v>
      </c>
      <c r="AX451" s="13" t="s">
        <v>79</v>
      </c>
      <c r="AY451" s="244" t="s">
        <v>183</v>
      </c>
    </row>
    <row r="452" s="13" customFormat="1">
      <c r="A452" s="13"/>
      <c r="B452" s="233"/>
      <c r="C452" s="234"/>
      <c r="D452" s="235" t="s">
        <v>194</v>
      </c>
      <c r="E452" s="234"/>
      <c r="F452" s="237" t="s">
        <v>1105</v>
      </c>
      <c r="G452" s="234"/>
      <c r="H452" s="238">
        <v>2.9700000000000002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194</v>
      </c>
      <c r="AU452" s="244" t="s">
        <v>81</v>
      </c>
      <c r="AV452" s="13" t="s">
        <v>81</v>
      </c>
      <c r="AW452" s="13" t="s">
        <v>4</v>
      </c>
      <c r="AX452" s="13" t="s">
        <v>79</v>
      </c>
      <c r="AY452" s="244" t="s">
        <v>183</v>
      </c>
    </row>
    <row r="453" s="2" customFormat="1" ht="24.15" customHeight="1">
      <c r="A453" s="39"/>
      <c r="B453" s="40"/>
      <c r="C453" s="215" t="s">
        <v>1106</v>
      </c>
      <c r="D453" s="215" t="s">
        <v>185</v>
      </c>
      <c r="E453" s="216" t="s">
        <v>509</v>
      </c>
      <c r="F453" s="217" t="s">
        <v>510</v>
      </c>
      <c r="G453" s="218" t="s">
        <v>419</v>
      </c>
      <c r="H453" s="219">
        <v>9.9000000000000004</v>
      </c>
      <c r="I453" s="220"/>
      <c r="J453" s="221">
        <f>ROUND(I453*H453,2)</f>
        <v>0</v>
      </c>
      <c r="K453" s="217" t="s">
        <v>189</v>
      </c>
      <c r="L453" s="45"/>
      <c r="M453" s="222" t="s">
        <v>19</v>
      </c>
      <c r="N453" s="223" t="s">
        <v>43</v>
      </c>
      <c r="O453" s="85"/>
      <c r="P453" s="224">
        <f>O453*H453</f>
        <v>0</v>
      </c>
      <c r="Q453" s="224">
        <v>0.0010200000000000001</v>
      </c>
      <c r="R453" s="224">
        <f>Q453*H453</f>
        <v>0.010098000000000001</v>
      </c>
      <c r="S453" s="224">
        <v>0</v>
      </c>
      <c r="T453" s="22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6" t="s">
        <v>284</v>
      </c>
      <c r="AT453" s="226" t="s">
        <v>185</v>
      </c>
      <c r="AU453" s="226" t="s">
        <v>81</v>
      </c>
      <c r="AY453" s="18" t="s">
        <v>183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8" t="s">
        <v>79</v>
      </c>
      <c r="BK453" s="227">
        <f>ROUND(I453*H453,2)</f>
        <v>0</v>
      </c>
      <c r="BL453" s="18" t="s">
        <v>284</v>
      </c>
      <c r="BM453" s="226" t="s">
        <v>1107</v>
      </c>
    </row>
    <row r="454" s="2" customFormat="1">
      <c r="A454" s="39"/>
      <c r="B454" s="40"/>
      <c r="C454" s="41"/>
      <c r="D454" s="228" t="s">
        <v>192</v>
      </c>
      <c r="E454" s="41"/>
      <c r="F454" s="229" t="s">
        <v>512</v>
      </c>
      <c r="G454" s="41"/>
      <c r="H454" s="41"/>
      <c r="I454" s="230"/>
      <c r="J454" s="41"/>
      <c r="K454" s="41"/>
      <c r="L454" s="45"/>
      <c r="M454" s="231"/>
      <c r="N454" s="23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192</v>
      </c>
      <c r="AU454" s="18" t="s">
        <v>81</v>
      </c>
    </row>
    <row r="455" s="13" customFormat="1">
      <c r="A455" s="13"/>
      <c r="B455" s="233"/>
      <c r="C455" s="234"/>
      <c r="D455" s="235" t="s">
        <v>194</v>
      </c>
      <c r="E455" s="236" t="s">
        <v>19</v>
      </c>
      <c r="F455" s="237" t="s">
        <v>1101</v>
      </c>
      <c r="G455" s="234"/>
      <c r="H455" s="238">
        <v>9.9000000000000004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194</v>
      </c>
      <c r="AU455" s="244" t="s">
        <v>81</v>
      </c>
      <c r="AV455" s="13" t="s">
        <v>81</v>
      </c>
      <c r="AW455" s="13" t="s">
        <v>33</v>
      </c>
      <c r="AX455" s="13" t="s">
        <v>79</v>
      </c>
      <c r="AY455" s="244" t="s">
        <v>183</v>
      </c>
    </row>
    <row r="456" s="2" customFormat="1" ht="24.15" customHeight="1">
      <c r="A456" s="39"/>
      <c r="B456" s="40"/>
      <c r="C456" s="256" t="s">
        <v>1108</v>
      </c>
      <c r="D456" s="256" t="s">
        <v>310</v>
      </c>
      <c r="E456" s="257" t="s">
        <v>503</v>
      </c>
      <c r="F456" s="258" t="s">
        <v>504</v>
      </c>
      <c r="G456" s="259" t="s">
        <v>237</v>
      </c>
      <c r="H456" s="260">
        <v>2.02</v>
      </c>
      <c r="I456" s="261"/>
      <c r="J456" s="262">
        <f>ROUND(I456*H456,2)</f>
        <v>0</v>
      </c>
      <c r="K456" s="258" t="s">
        <v>19</v>
      </c>
      <c r="L456" s="263"/>
      <c r="M456" s="264" t="s">
        <v>19</v>
      </c>
      <c r="N456" s="265" t="s">
        <v>43</v>
      </c>
      <c r="O456" s="85"/>
      <c r="P456" s="224">
        <f>O456*H456</f>
        <v>0</v>
      </c>
      <c r="Q456" s="224">
        <v>0.0155</v>
      </c>
      <c r="R456" s="224">
        <f>Q456*H456</f>
        <v>0.031309999999999998</v>
      </c>
      <c r="S456" s="224">
        <v>0</v>
      </c>
      <c r="T456" s="22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6" t="s">
        <v>376</v>
      </c>
      <c r="AT456" s="226" t="s">
        <v>310</v>
      </c>
      <c r="AU456" s="226" t="s">
        <v>81</v>
      </c>
      <c r="AY456" s="18" t="s">
        <v>183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8" t="s">
        <v>79</v>
      </c>
      <c r="BK456" s="227">
        <f>ROUND(I456*H456,2)</f>
        <v>0</v>
      </c>
      <c r="BL456" s="18" t="s">
        <v>284</v>
      </c>
      <c r="BM456" s="226" t="s">
        <v>1109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1110</v>
      </c>
      <c r="G457" s="234"/>
      <c r="H457" s="238">
        <v>1.6830000000000001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194</v>
      </c>
      <c r="AU457" s="244" t="s">
        <v>81</v>
      </c>
      <c r="AV457" s="13" t="s">
        <v>81</v>
      </c>
      <c r="AW457" s="13" t="s">
        <v>33</v>
      </c>
      <c r="AX457" s="13" t="s">
        <v>79</v>
      </c>
      <c r="AY457" s="244" t="s">
        <v>183</v>
      </c>
    </row>
    <row r="458" s="13" customFormat="1">
      <c r="A458" s="13"/>
      <c r="B458" s="233"/>
      <c r="C458" s="234"/>
      <c r="D458" s="235" t="s">
        <v>194</v>
      </c>
      <c r="E458" s="234"/>
      <c r="F458" s="237" t="s">
        <v>1111</v>
      </c>
      <c r="G458" s="234"/>
      <c r="H458" s="238">
        <v>2.02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194</v>
      </c>
      <c r="AU458" s="244" t="s">
        <v>81</v>
      </c>
      <c r="AV458" s="13" t="s">
        <v>81</v>
      </c>
      <c r="AW458" s="13" t="s">
        <v>4</v>
      </c>
      <c r="AX458" s="13" t="s">
        <v>79</v>
      </c>
      <c r="AY458" s="244" t="s">
        <v>183</v>
      </c>
    </row>
    <row r="459" s="2" customFormat="1" ht="16.5" customHeight="1">
      <c r="A459" s="39"/>
      <c r="B459" s="40"/>
      <c r="C459" s="215" t="s">
        <v>1112</v>
      </c>
      <c r="D459" s="215" t="s">
        <v>185</v>
      </c>
      <c r="E459" s="216" t="s">
        <v>1113</v>
      </c>
      <c r="F459" s="217" t="s">
        <v>1114</v>
      </c>
      <c r="G459" s="218" t="s">
        <v>419</v>
      </c>
      <c r="H459" s="219">
        <v>13.4</v>
      </c>
      <c r="I459" s="220"/>
      <c r="J459" s="221">
        <f>ROUND(I459*H459,2)</f>
        <v>0</v>
      </c>
      <c r="K459" s="217" t="s">
        <v>189</v>
      </c>
      <c r="L459" s="45"/>
      <c r="M459" s="222" t="s">
        <v>19</v>
      </c>
      <c r="N459" s="223" t="s">
        <v>43</v>
      </c>
      <c r="O459" s="85"/>
      <c r="P459" s="224">
        <f>O459*H459</f>
        <v>0</v>
      </c>
      <c r="Q459" s="224">
        <v>0</v>
      </c>
      <c r="R459" s="224">
        <f>Q459*H459</f>
        <v>0</v>
      </c>
      <c r="S459" s="224">
        <v>0.01174</v>
      </c>
      <c r="T459" s="225">
        <f>S459*H459</f>
        <v>0.15731600000000001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284</v>
      </c>
      <c r="AT459" s="226" t="s">
        <v>185</v>
      </c>
      <c r="AU459" s="226" t="s">
        <v>81</v>
      </c>
      <c r="AY459" s="18" t="s">
        <v>183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79</v>
      </c>
      <c r="BK459" s="227">
        <f>ROUND(I459*H459,2)</f>
        <v>0</v>
      </c>
      <c r="BL459" s="18" t="s">
        <v>284</v>
      </c>
      <c r="BM459" s="226" t="s">
        <v>1115</v>
      </c>
    </row>
    <row r="460" s="2" customFormat="1">
      <c r="A460" s="39"/>
      <c r="B460" s="40"/>
      <c r="C460" s="41"/>
      <c r="D460" s="228" t="s">
        <v>192</v>
      </c>
      <c r="E460" s="41"/>
      <c r="F460" s="229" t="s">
        <v>1116</v>
      </c>
      <c r="G460" s="41"/>
      <c r="H460" s="41"/>
      <c r="I460" s="230"/>
      <c r="J460" s="41"/>
      <c r="K460" s="41"/>
      <c r="L460" s="45"/>
      <c r="M460" s="231"/>
      <c r="N460" s="23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192</v>
      </c>
      <c r="AU460" s="18" t="s">
        <v>81</v>
      </c>
    </row>
    <row r="461" s="13" customFormat="1">
      <c r="A461" s="13"/>
      <c r="B461" s="233"/>
      <c r="C461" s="234"/>
      <c r="D461" s="235" t="s">
        <v>194</v>
      </c>
      <c r="E461" s="236" t="s">
        <v>19</v>
      </c>
      <c r="F461" s="237" t="s">
        <v>1117</v>
      </c>
      <c r="G461" s="234"/>
      <c r="H461" s="238">
        <v>13.4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194</v>
      </c>
      <c r="AU461" s="244" t="s">
        <v>81</v>
      </c>
      <c r="AV461" s="13" t="s">
        <v>81</v>
      </c>
      <c r="AW461" s="13" t="s">
        <v>33</v>
      </c>
      <c r="AX461" s="13" t="s">
        <v>79</v>
      </c>
      <c r="AY461" s="244" t="s">
        <v>183</v>
      </c>
    </row>
    <row r="462" s="2" customFormat="1" ht="21.75" customHeight="1">
      <c r="A462" s="39"/>
      <c r="B462" s="40"/>
      <c r="C462" s="215" t="s">
        <v>1118</v>
      </c>
      <c r="D462" s="215" t="s">
        <v>185</v>
      </c>
      <c r="E462" s="216" t="s">
        <v>518</v>
      </c>
      <c r="F462" s="217" t="s">
        <v>519</v>
      </c>
      <c r="G462" s="218" t="s">
        <v>419</v>
      </c>
      <c r="H462" s="219">
        <v>32.25</v>
      </c>
      <c r="I462" s="220"/>
      <c r="J462" s="221">
        <f>ROUND(I462*H462,2)</f>
        <v>0</v>
      </c>
      <c r="K462" s="217" t="s">
        <v>189</v>
      </c>
      <c r="L462" s="45"/>
      <c r="M462" s="222" t="s">
        <v>19</v>
      </c>
      <c r="N462" s="223" t="s">
        <v>43</v>
      </c>
      <c r="O462" s="85"/>
      <c r="P462" s="224">
        <f>O462*H462</f>
        <v>0</v>
      </c>
      <c r="Q462" s="224">
        <v>0.00058</v>
      </c>
      <c r="R462" s="224">
        <f>Q462*H462</f>
        <v>0.018704999999999999</v>
      </c>
      <c r="S462" s="224">
        <v>0</v>
      </c>
      <c r="T462" s="22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6" t="s">
        <v>284</v>
      </c>
      <c r="AT462" s="226" t="s">
        <v>185</v>
      </c>
      <c r="AU462" s="226" t="s">
        <v>81</v>
      </c>
      <c r="AY462" s="18" t="s">
        <v>183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8" t="s">
        <v>79</v>
      </c>
      <c r="BK462" s="227">
        <f>ROUND(I462*H462,2)</f>
        <v>0</v>
      </c>
      <c r="BL462" s="18" t="s">
        <v>284</v>
      </c>
      <c r="BM462" s="226" t="s">
        <v>1119</v>
      </c>
    </row>
    <row r="463" s="2" customFormat="1">
      <c r="A463" s="39"/>
      <c r="B463" s="40"/>
      <c r="C463" s="41"/>
      <c r="D463" s="228" t="s">
        <v>192</v>
      </c>
      <c r="E463" s="41"/>
      <c r="F463" s="229" t="s">
        <v>521</v>
      </c>
      <c r="G463" s="41"/>
      <c r="H463" s="41"/>
      <c r="I463" s="230"/>
      <c r="J463" s="41"/>
      <c r="K463" s="41"/>
      <c r="L463" s="45"/>
      <c r="M463" s="231"/>
      <c r="N463" s="23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192</v>
      </c>
      <c r="AU463" s="18" t="s">
        <v>81</v>
      </c>
    </row>
    <row r="464" s="13" customFormat="1">
      <c r="A464" s="13"/>
      <c r="B464" s="233"/>
      <c r="C464" s="234"/>
      <c r="D464" s="235" t="s">
        <v>194</v>
      </c>
      <c r="E464" s="236" t="s">
        <v>19</v>
      </c>
      <c r="F464" s="237" t="s">
        <v>1120</v>
      </c>
      <c r="G464" s="234"/>
      <c r="H464" s="238">
        <v>32.25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194</v>
      </c>
      <c r="AU464" s="244" t="s">
        <v>81</v>
      </c>
      <c r="AV464" s="13" t="s">
        <v>81</v>
      </c>
      <c r="AW464" s="13" t="s">
        <v>33</v>
      </c>
      <c r="AX464" s="13" t="s">
        <v>79</v>
      </c>
      <c r="AY464" s="244" t="s">
        <v>183</v>
      </c>
    </row>
    <row r="465" s="2" customFormat="1" ht="24.15" customHeight="1">
      <c r="A465" s="39"/>
      <c r="B465" s="40"/>
      <c r="C465" s="256" t="s">
        <v>1121</v>
      </c>
      <c r="D465" s="256" t="s">
        <v>310</v>
      </c>
      <c r="E465" s="257" t="s">
        <v>503</v>
      </c>
      <c r="F465" s="258" t="s">
        <v>504</v>
      </c>
      <c r="G465" s="259" t="s">
        <v>237</v>
      </c>
      <c r="H465" s="260">
        <v>3.8700000000000001</v>
      </c>
      <c r="I465" s="261"/>
      <c r="J465" s="262">
        <f>ROUND(I465*H465,2)</f>
        <v>0</v>
      </c>
      <c r="K465" s="258" t="s">
        <v>19</v>
      </c>
      <c r="L465" s="263"/>
      <c r="M465" s="264" t="s">
        <v>19</v>
      </c>
      <c r="N465" s="265" t="s">
        <v>43</v>
      </c>
      <c r="O465" s="85"/>
      <c r="P465" s="224">
        <f>O465*H465</f>
        <v>0</v>
      </c>
      <c r="Q465" s="224">
        <v>0.0155</v>
      </c>
      <c r="R465" s="224">
        <f>Q465*H465</f>
        <v>0.059985000000000004</v>
      </c>
      <c r="S465" s="224">
        <v>0</v>
      </c>
      <c r="T465" s="22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6" t="s">
        <v>376</v>
      </c>
      <c r="AT465" s="226" t="s">
        <v>310</v>
      </c>
      <c r="AU465" s="226" t="s">
        <v>81</v>
      </c>
      <c r="AY465" s="18" t="s">
        <v>183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8" t="s">
        <v>79</v>
      </c>
      <c r="BK465" s="227">
        <f>ROUND(I465*H465,2)</f>
        <v>0</v>
      </c>
      <c r="BL465" s="18" t="s">
        <v>284</v>
      </c>
      <c r="BM465" s="226" t="s">
        <v>1122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1123</v>
      </c>
      <c r="G466" s="234"/>
      <c r="H466" s="238">
        <v>3.2250000000000001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194</v>
      </c>
      <c r="AU466" s="244" t="s">
        <v>81</v>
      </c>
      <c r="AV466" s="13" t="s">
        <v>81</v>
      </c>
      <c r="AW466" s="13" t="s">
        <v>33</v>
      </c>
      <c r="AX466" s="13" t="s">
        <v>79</v>
      </c>
      <c r="AY466" s="244" t="s">
        <v>183</v>
      </c>
    </row>
    <row r="467" s="13" customFormat="1">
      <c r="A467" s="13"/>
      <c r="B467" s="233"/>
      <c r="C467" s="234"/>
      <c r="D467" s="235" t="s">
        <v>194</v>
      </c>
      <c r="E467" s="234"/>
      <c r="F467" s="237" t="s">
        <v>1124</v>
      </c>
      <c r="G467" s="234"/>
      <c r="H467" s="238">
        <v>3.8700000000000001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194</v>
      </c>
      <c r="AU467" s="244" t="s">
        <v>81</v>
      </c>
      <c r="AV467" s="13" t="s">
        <v>81</v>
      </c>
      <c r="AW467" s="13" t="s">
        <v>4</v>
      </c>
      <c r="AX467" s="13" t="s">
        <v>79</v>
      </c>
      <c r="AY467" s="244" t="s">
        <v>183</v>
      </c>
    </row>
    <row r="468" s="2" customFormat="1" ht="24.15" customHeight="1">
      <c r="A468" s="39"/>
      <c r="B468" s="40"/>
      <c r="C468" s="215" t="s">
        <v>1125</v>
      </c>
      <c r="D468" s="215" t="s">
        <v>185</v>
      </c>
      <c r="E468" s="216" t="s">
        <v>1126</v>
      </c>
      <c r="F468" s="217" t="s">
        <v>1127</v>
      </c>
      <c r="G468" s="218" t="s">
        <v>419</v>
      </c>
      <c r="H468" s="219">
        <v>5.04</v>
      </c>
      <c r="I468" s="220"/>
      <c r="J468" s="221">
        <f>ROUND(I468*H468,2)</f>
        <v>0</v>
      </c>
      <c r="K468" s="217" t="s">
        <v>189</v>
      </c>
      <c r="L468" s="45"/>
      <c r="M468" s="222" t="s">
        <v>19</v>
      </c>
      <c r="N468" s="223" t="s">
        <v>43</v>
      </c>
      <c r="O468" s="85"/>
      <c r="P468" s="224">
        <f>O468*H468</f>
        <v>0</v>
      </c>
      <c r="Q468" s="224">
        <v>0.00058</v>
      </c>
      <c r="R468" s="224">
        <f>Q468*H468</f>
        <v>0.0029231999999999999</v>
      </c>
      <c r="S468" s="224">
        <v>0</v>
      </c>
      <c r="T468" s="22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6" t="s">
        <v>284</v>
      </c>
      <c r="AT468" s="226" t="s">
        <v>185</v>
      </c>
      <c r="AU468" s="226" t="s">
        <v>81</v>
      </c>
      <c r="AY468" s="18" t="s">
        <v>183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8" t="s">
        <v>79</v>
      </c>
      <c r="BK468" s="227">
        <f>ROUND(I468*H468,2)</f>
        <v>0</v>
      </c>
      <c r="BL468" s="18" t="s">
        <v>284</v>
      </c>
      <c r="BM468" s="226" t="s">
        <v>1128</v>
      </c>
    </row>
    <row r="469" s="2" customFormat="1">
      <c r="A469" s="39"/>
      <c r="B469" s="40"/>
      <c r="C469" s="41"/>
      <c r="D469" s="228" t="s">
        <v>192</v>
      </c>
      <c r="E469" s="41"/>
      <c r="F469" s="229" t="s">
        <v>1129</v>
      </c>
      <c r="G469" s="41"/>
      <c r="H469" s="41"/>
      <c r="I469" s="230"/>
      <c r="J469" s="41"/>
      <c r="K469" s="41"/>
      <c r="L469" s="45"/>
      <c r="M469" s="231"/>
      <c r="N469" s="23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192</v>
      </c>
      <c r="AU469" s="18" t="s">
        <v>81</v>
      </c>
    </row>
    <row r="470" s="13" customFormat="1">
      <c r="A470" s="13"/>
      <c r="B470" s="233"/>
      <c r="C470" s="234"/>
      <c r="D470" s="235" t="s">
        <v>194</v>
      </c>
      <c r="E470" s="236" t="s">
        <v>19</v>
      </c>
      <c r="F470" s="237" t="s">
        <v>1130</v>
      </c>
      <c r="G470" s="234"/>
      <c r="H470" s="238">
        <v>5.04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194</v>
      </c>
      <c r="AU470" s="244" t="s">
        <v>81</v>
      </c>
      <c r="AV470" s="13" t="s">
        <v>81</v>
      </c>
      <c r="AW470" s="13" t="s">
        <v>33</v>
      </c>
      <c r="AX470" s="13" t="s">
        <v>79</v>
      </c>
      <c r="AY470" s="244" t="s">
        <v>183</v>
      </c>
    </row>
    <row r="471" s="2" customFormat="1" ht="24.15" customHeight="1">
      <c r="A471" s="39"/>
      <c r="B471" s="40"/>
      <c r="C471" s="256" t="s">
        <v>1131</v>
      </c>
      <c r="D471" s="256" t="s">
        <v>310</v>
      </c>
      <c r="E471" s="257" t="s">
        <v>503</v>
      </c>
      <c r="F471" s="258" t="s">
        <v>504</v>
      </c>
      <c r="G471" s="259" t="s">
        <v>237</v>
      </c>
      <c r="H471" s="260">
        <v>0.60499999999999998</v>
      </c>
      <c r="I471" s="261"/>
      <c r="J471" s="262">
        <f>ROUND(I471*H471,2)</f>
        <v>0</v>
      </c>
      <c r="K471" s="258" t="s">
        <v>19</v>
      </c>
      <c r="L471" s="263"/>
      <c r="M471" s="264" t="s">
        <v>19</v>
      </c>
      <c r="N471" s="265" t="s">
        <v>43</v>
      </c>
      <c r="O471" s="85"/>
      <c r="P471" s="224">
        <f>O471*H471</f>
        <v>0</v>
      </c>
      <c r="Q471" s="224">
        <v>0.0155</v>
      </c>
      <c r="R471" s="224">
        <f>Q471*H471</f>
        <v>0.0093775000000000004</v>
      </c>
      <c r="S471" s="224">
        <v>0</v>
      </c>
      <c r="T471" s="22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6" t="s">
        <v>376</v>
      </c>
      <c r="AT471" s="226" t="s">
        <v>310</v>
      </c>
      <c r="AU471" s="226" t="s">
        <v>81</v>
      </c>
      <c r="AY471" s="18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8" t="s">
        <v>79</v>
      </c>
      <c r="BK471" s="227">
        <f>ROUND(I471*H471,2)</f>
        <v>0</v>
      </c>
      <c r="BL471" s="18" t="s">
        <v>284</v>
      </c>
      <c r="BM471" s="226" t="s">
        <v>1132</v>
      </c>
    </row>
    <row r="472" s="13" customFormat="1">
      <c r="A472" s="13"/>
      <c r="B472" s="233"/>
      <c r="C472" s="234"/>
      <c r="D472" s="235" t="s">
        <v>194</v>
      </c>
      <c r="E472" s="236" t="s">
        <v>19</v>
      </c>
      <c r="F472" s="237" t="s">
        <v>1133</v>
      </c>
      <c r="G472" s="234"/>
      <c r="H472" s="238">
        <v>0.504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194</v>
      </c>
      <c r="AU472" s="244" t="s">
        <v>81</v>
      </c>
      <c r="AV472" s="13" t="s">
        <v>81</v>
      </c>
      <c r="AW472" s="13" t="s">
        <v>33</v>
      </c>
      <c r="AX472" s="13" t="s">
        <v>79</v>
      </c>
      <c r="AY472" s="244" t="s">
        <v>183</v>
      </c>
    </row>
    <row r="473" s="13" customFormat="1">
      <c r="A473" s="13"/>
      <c r="B473" s="233"/>
      <c r="C473" s="234"/>
      <c r="D473" s="235" t="s">
        <v>194</v>
      </c>
      <c r="E473" s="234"/>
      <c r="F473" s="237" t="s">
        <v>1134</v>
      </c>
      <c r="G473" s="234"/>
      <c r="H473" s="238">
        <v>0.60499999999999998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194</v>
      </c>
      <c r="AU473" s="244" t="s">
        <v>81</v>
      </c>
      <c r="AV473" s="13" t="s">
        <v>81</v>
      </c>
      <c r="AW473" s="13" t="s">
        <v>4</v>
      </c>
      <c r="AX473" s="13" t="s">
        <v>79</v>
      </c>
      <c r="AY473" s="244" t="s">
        <v>183</v>
      </c>
    </row>
    <row r="474" s="2" customFormat="1" ht="16.5" customHeight="1">
      <c r="A474" s="39"/>
      <c r="B474" s="40"/>
      <c r="C474" s="215" t="s">
        <v>1135</v>
      </c>
      <c r="D474" s="215" t="s">
        <v>185</v>
      </c>
      <c r="E474" s="216" t="s">
        <v>1136</v>
      </c>
      <c r="F474" s="217" t="s">
        <v>1137</v>
      </c>
      <c r="G474" s="218" t="s">
        <v>237</v>
      </c>
      <c r="H474" s="219">
        <v>15</v>
      </c>
      <c r="I474" s="220"/>
      <c r="J474" s="221">
        <f>ROUND(I474*H474,2)</f>
        <v>0</v>
      </c>
      <c r="K474" s="217" t="s">
        <v>189</v>
      </c>
      <c r="L474" s="45"/>
      <c r="M474" s="222" t="s">
        <v>19</v>
      </c>
      <c r="N474" s="223" t="s">
        <v>43</v>
      </c>
      <c r="O474" s="85"/>
      <c r="P474" s="224">
        <f>O474*H474</f>
        <v>0</v>
      </c>
      <c r="Q474" s="224">
        <v>0</v>
      </c>
      <c r="R474" s="224">
        <f>Q474*H474</f>
        <v>0</v>
      </c>
      <c r="S474" s="224">
        <v>0.083169999999999994</v>
      </c>
      <c r="T474" s="225">
        <f>S474*H474</f>
        <v>1.2475499999999999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6" t="s">
        <v>284</v>
      </c>
      <c r="AT474" s="226" t="s">
        <v>185</v>
      </c>
      <c r="AU474" s="226" t="s">
        <v>81</v>
      </c>
      <c r="AY474" s="18" t="s">
        <v>183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8" t="s">
        <v>79</v>
      </c>
      <c r="BK474" s="227">
        <f>ROUND(I474*H474,2)</f>
        <v>0</v>
      </c>
      <c r="BL474" s="18" t="s">
        <v>284</v>
      </c>
      <c r="BM474" s="226" t="s">
        <v>1138</v>
      </c>
    </row>
    <row r="475" s="2" customFormat="1">
      <c r="A475" s="39"/>
      <c r="B475" s="40"/>
      <c r="C475" s="41"/>
      <c r="D475" s="228" t="s">
        <v>192</v>
      </c>
      <c r="E475" s="41"/>
      <c r="F475" s="229" t="s">
        <v>1139</v>
      </c>
      <c r="G475" s="41"/>
      <c r="H475" s="41"/>
      <c r="I475" s="230"/>
      <c r="J475" s="41"/>
      <c r="K475" s="41"/>
      <c r="L475" s="45"/>
      <c r="M475" s="231"/>
      <c r="N475" s="23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192</v>
      </c>
      <c r="AU475" s="18" t="s">
        <v>81</v>
      </c>
    </row>
    <row r="476" s="13" customFormat="1">
      <c r="A476" s="13"/>
      <c r="B476" s="233"/>
      <c r="C476" s="234"/>
      <c r="D476" s="235" t="s">
        <v>194</v>
      </c>
      <c r="E476" s="236" t="s">
        <v>19</v>
      </c>
      <c r="F476" s="237" t="s">
        <v>1140</v>
      </c>
      <c r="G476" s="234"/>
      <c r="H476" s="238">
        <v>15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194</v>
      </c>
      <c r="AU476" s="244" t="s">
        <v>81</v>
      </c>
      <c r="AV476" s="13" t="s">
        <v>81</v>
      </c>
      <c r="AW476" s="13" t="s">
        <v>33</v>
      </c>
      <c r="AX476" s="13" t="s">
        <v>79</v>
      </c>
      <c r="AY476" s="244" t="s">
        <v>183</v>
      </c>
    </row>
    <row r="477" s="2" customFormat="1" ht="24.15" customHeight="1">
      <c r="A477" s="39"/>
      <c r="B477" s="40"/>
      <c r="C477" s="215" t="s">
        <v>1141</v>
      </c>
      <c r="D477" s="215" t="s">
        <v>185</v>
      </c>
      <c r="E477" s="216" t="s">
        <v>539</v>
      </c>
      <c r="F477" s="217" t="s">
        <v>540</v>
      </c>
      <c r="G477" s="218" t="s">
        <v>237</v>
      </c>
      <c r="H477" s="219">
        <v>45.658000000000001</v>
      </c>
      <c r="I477" s="220"/>
      <c r="J477" s="221">
        <f>ROUND(I477*H477,2)</f>
        <v>0</v>
      </c>
      <c r="K477" s="217" t="s">
        <v>189</v>
      </c>
      <c r="L477" s="45"/>
      <c r="M477" s="222" t="s">
        <v>19</v>
      </c>
      <c r="N477" s="223" t="s">
        <v>43</v>
      </c>
      <c r="O477" s="85"/>
      <c r="P477" s="224">
        <f>O477*H477</f>
        <v>0</v>
      </c>
      <c r="Q477" s="224">
        <v>0.0058799999999999998</v>
      </c>
      <c r="R477" s="224">
        <f>Q477*H477</f>
        <v>0.26846903999999999</v>
      </c>
      <c r="S477" s="224">
        <v>0</v>
      </c>
      <c r="T477" s="22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6" t="s">
        <v>190</v>
      </c>
      <c r="AT477" s="226" t="s">
        <v>185</v>
      </c>
      <c r="AU477" s="226" t="s">
        <v>81</v>
      </c>
      <c r="AY477" s="18" t="s">
        <v>183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8" t="s">
        <v>79</v>
      </c>
      <c r="BK477" s="227">
        <f>ROUND(I477*H477,2)</f>
        <v>0</v>
      </c>
      <c r="BL477" s="18" t="s">
        <v>190</v>
      </c>
      <c r="BM477" s="226" t="s">
        <v>1142</v>
      </c>
    </row>
    <row r="478" s="2" customFormat="1">
      <c r="A478" s="39"/>
      <c r="B478" s="40"/>
      <c r="C478" s="41"/>
      <c r="D478" s="228" t="s">
        <v>192</v>
      </c>
      <c r="E478" s="41"/>
      <c r="F478" s="229" t="s">
        <v>542</v>
      </c>
      <c r="G478" s="41"/>
      <c r="H478" s="41"/>
      <c r="I478" s="230"/>
      <c r="J478" s="41"/>
      <c r="K478" s="41"/>
      <c r="L478" s="45"/>
      <c r="M478" s="231"/>
      <c r="N478" s="23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192</v>
      </c>
      <c r="AU478" s="18" t="s">
        <v>81</v>
      </c>
    </row>
    <row r="479" s="13" customFormat="1">
      <c r="A479" s="13"/>
      <c r="B479" s="233"/>
      <c r="C479" s="234"/>
      <c r="D479" s="235" t="s">
        <v>194</v>
      </c>
      <c r="E479" s="236" t="s">
        <v>19</v>
      </c>
      <c r="F479" s="237" t="s">
        <v>1143</v>
      </c>
      <c r="G479" s="234"/>
      <c r="H479" s="238">
        <v>31.398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194</v>
      </c>
      <c r="AU479" s="244" t="s">
        <v>81</v>
      </c>
      <c r="AV479" s="13" t="s">
        <v>81</v>
      </c>
      <c r="AW479" s="13" t="s">
        <v>33</v>
      </c>
      <c r="AX479" s="13" t="s">
        <v>72</v>
      </c>
      <c r="AY479" s="244" t="s">
        <v>183</v>
      </c>
    </row>
    <row r="480" s="13" customFormat="1">
      <c r="A480" s="13"/>
      <c r="B480" s="233"/>
      <c r="C480" s="234"/>
      <c r="D480" s="235" t="s">
        <v>194</v>
      </c>
      <c r="E480" s="236" t="s">
        <v>19</v>
      </c>
      <c r="F480" s="237" t="s">
        <v>1144</v>
      </c>
      <c r="G480" s="234"/>
      <c r="H480" s="238">
        <v>14.26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194</v>
      </c>
      <c r="AU480" s="244" t="s">
        <v>81</v>
      </c>
      <c r="AV480" s="13" t="s">
        <v>81</v>
      </c>
      <c r="AW480" s="13" t="s">
        <v>33</v>
      </c>
      <c r="AX480" s="13" t="s">
        <v>72</v>
      </c>
      <c r="AY480" s="244" t="s">
        <v>183</v>
      </c>
    </row>
    <row r="481" s="14" customFormat="1">
      <c r="A481" s="14"/>
      <c r="B481" s="245"/>
      <c r="C481" s="246"/>
      <c r="D481" s="235" t="s">
        <v>194</v>
      </c>
      <c r="E481" s="247" t="s">
        <v>19</v>
      </c>
      <c r="F481" s="248" t="s">
        <v>204</v>
      </c>
      <c r="G481" s="246"/>
      <c r="H481" s="249">
        <v>45.658000000000001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194</v>
      </c>
      <c r="AU481" s="255" t="s">
        <v>81</v>
      </c>
      <c r="AV481" s="14" t="s">
        <v>190</v>
      </c>
      <c r="AW481" s="14" t="s">
        <v>33</v>
      </c>
      <c r="AX481" s="14" t="s">
        <v>79</v>
      </c>
      <c r="AY481" s="255" t="s">
        <v>183</v>
      </c>
    </row>
    <row r="482" s="2" customFormat="1" ht="24.15" customHeight="1">
      <c r="A482" s="39"/>
      <c r="B482" s="40"/>
      <c r="C482" s="256" t="s">
        <v>1145</v>
      </c>
      <c r="D482" s="256" t="s">
        <v>310</v>
      </c>
      <c r="E482" s="257" t="s">
        <v>503</v>
      </c>
      <c r="F482" s="258" t="s">
        <v>504</v>
      </c>
      <c r="G482" s="259" t="s">
        <v>237</v>
      </c>
      <c r="H482" s="260">
        <v>50.223999999999997</v>
      </c>
      <c r="I482" s="261"/>
      <c r="J482" s="262">
        <f>ROUND(I482*H482,2)</f>
        <v>0</v>
      </c>
      <c r="K482" s="258" t="s">
        <v>19</v>
      </c>
      <c r="L482" s="263"/>
      <c r="M482" s="264" t="s">
        <v>19</v>
      </c>
      <c r="N482" s="265" t="s">
        <v>43</v>
      </c>
      <c r="O482" s="85"/>
      <c r="P482" s="224">
        <f>O482*H482</f>
        <v>0</v>
      </c>
      <c r="Q482" s="224">
        <v>0.0155</v>
      </c>
      <c r="R482" s="224">
        <f>Q482*H482</f>
        <v>0.77847199999999994</v>
      </c>
      <c r="S482" s="224">
        <v>0</v>
      </c>
      <c r="T482" s="22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6" t="s">
        <v>234</v>
      </c>
      <c r="AT482" s="226" t="s">
        <v>310</v>
      </c>
      <c r="AU482" s="226" t="s">
        <v>81</v>
      </c>
      <c r="AY482" s="18" t="s">
        <v>183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8" t="s">
        <v>79</v>
      </c>
      <c r="BK482" s="227">
        <f>ROUND(I482*H482,2)</f>
        <v>0</v>
      </c>
      <c r="BL482" s="18" t="s">
        <v>190</v>
      </c>
      <c r="BM482" s="226" t="s">
        <v>1146</v>
      </c>
    </row>
    <row r="483" s="13" customFormat="1">
      <c r="A483" s="13"/>
      <c r="B483" s="233"/>
      <c r="C483" s="234"/>
      <c r="D483" s="235" t="s">
        <v>194</v>
      </c>
      <c r="E483" s="234"/>
      <c r="F483" s="237" t="s">
        <v>1147</v>
      </c>
      <c r="G483" s="234"/>
      <c r="H483" s="238">
        <v>50.223999999999997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194</v>
      </c>
      <c r="AU483" s="244" t="s">
        <v>81</v>
      </c>
      <c r="AV483" s="13" t="s">
        <v>81</v>
      </c>
      <c r="AW483" s="13" t="s">
        <v>4</v>
      </c>
      <c r="AX483" s="13" t="s">
        <v>79</v>
      </c>
      <c r="AY483" s="244" t="s">
        <v>183</v>
      </c>
    </row>
    <row r="484" s="2" customFormat="1" ht="24.15" customHeight="1">
      <c r="A484" s="39"/>
      <c r="B484" s="40"/>
      <c r="C484" s="215" t="s">
        <v>1148</v>
      </c>
      <c r="D484" s="215" t="s">
        <v>185</v>
      </c>
      <c r="E484" s="216" t="s">
        <v>1149</v>
      </c>
      <c r="F484" s="217" t="s">
        <v>1150</v>
      </c>
      <c r="G484" s="218" t="s">
        <v>419</v>
      </c>
      <c r="H484" s="219">
        <v>4.6500000000000004</v>
      </c>
      <c r="I484" s="220"/>
      <c r="J484" s="221">
        <f>ROUND(I484*H484,2)</f>
        <v>0</v>
      </c>
      <c r="K484" s="217" t="s">
        <v>189</v>
      </c>
      <c r="L484" s="45"/>
      <c r="M484" s="222" t="s">
        <v>19</v>
      </c>
      <c r="N484" s="223" t="s">
        <v>43</v>
      </c>
      <c r="O484" s="85"/>
      <c r="P484" s="224">
        <f>O484*H484</f>
        <v>0</v>
      </c>
      <c r="Q484" s="224">
        <v>0.00020000000000000001</v>
      </c>
      <c r="R484" s="224">
        <f>Q484*H484</f>
        <v>0.00093000000000000016</v>
      </c>
      <c r="S484" s="224">
        <v>0</v>
      </c>
      <c r="T484" s="22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6" t="s">
        <v>284</v>
      </c>
      <c r="AT484" s="226" t="s">
        <v>185</v>
      </c>
      <c r="AU484" s="226" t="s">
        <v>81</v>
      </c>
      <c r="AY484" s="18" t="s">
        <v>183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8" t="s">
        <v>79</v>
      </c>
      <c r="BK484" s="227">
        <f>ROUND(I484*H484,2)</f>
        <v>0</v>
      </c>
      <c r="BL484" s="18" t="s">
        <v>284</v>
      </c>
      <c r="BM484" s="226" t="s">
        <v>1151</v>
      </c>
    </row>
    <row r="485" s="2" customFormat="1">
      <c r="A485" s="39"/>
      <c r="B485" s="40"/>
      <c r="C485" s="41"/>
      <c r="D485" s="228" t="s">
        <v>192</v>
      </c>
      <c r="E485" s="41"/>
      <c r="F485" s="229" t="s">
        <v>1152</v>
      </c>
      <c r="G485" s="41"/>
      <c r="H485" s="41"/>
      <c r="I485" s="230"/>
      <c r="J485" s="41"/>
      <c r="K485" s="41"/>
      <c r="L485" s="45"/>
      <c r="M485" s="231"/>
      <c r="N485" s="23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192</v>
      </c>
      <c r="AU485" s="18" t="s">
        <v>81</v>
      </c>
    </row>
    <row r="486" s="13" customFormat="1">
      <c r="A486" s="13"/>
      <c r="B486" s="233"/>
      <c r="C486" s="234"/>
      <c r="D486" s="235" t="s">
        <v>194</v>
      </c>
      <c r="E486" s="236" t="s">
        <v>19</v>
      </c>
      <c r="F486" s="237" t="s">
        <v>1153</v>
      </c>
      <c r="G486" s="234"/>
      <c r="H486" s="238">
        <v>4.6500000000000004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194</v>
      </c>
      <c r="AU486" s="244" t="s">
        <v>81</v>
      </c>
      <c r="AV486" s="13" t="s">
        <v>81</v>
      </c>
      <c r="AW486" s="13" t="s">
        <v>33</v>
      </c>
      <c r="AX486" s="13" t="s">
        <v>79</v>
      </c>
      <c r="AY486" s="244" t="s">
        <v>183</v>
      </c>
    </row>
    <row r="487" s="2" customFormat="1" ht="16.5" customHeight="1">
      <c r="A487" s="39"/>
      <c r="B487" s="40"/>
      <c r="C487" s="256" t="s">
        <v>1154</v>
      </c>
      <c r="D487" s="256" t="s">
        <v>310</v>
      </c>
      <c r="E487" s="257" t="s">
        <v>1155</v>
      </c>
      <c r="F487" s="258" t="s">
        <v>1156</v>
      </c>
      <c r="G487" s="259" t="s">
        <v>419</v>
      </c>
      <c r="H487" s="260">
        <v>5.1150000000000002</v>
      </c>
      <c r="I487" s="261"/>
      <c r="J487" s="262">
        <f>ROUND(I487*H487,2)</f>
        <v>0</v>
      </c>
      <c r="K487" s="258" t="s">
        <v>189</v>
      </c>
      <c r="L487" s="263"/>
      <c r="M487" s="264" t="s">
        <v>19</v>
      </c>
      <c r="N487" s="265" t="s">
        <v>43</v>
      </c>
      <c r="O487" s="85"/>
      <c r="P487" s="224">
        <f>O487*H487</f>
        <v>0</v>
      </c>
      <c r="Q487" s="224">
        <v>0.00021000000000000001</v>
      </c>
      <c r="R487" s="224">
        <f>Q487*H487</f>
        <v>0.0010741500000000001</v>
      </c>
      <c r="S487" s="224">
        <v>0</v>
      </c>
      <c r="T487" s="22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6" t="s">
        <v>376</v>
      </c>
      <c r="AT487" s="226" t="s">
        <v>310</v>
      </c>
      <c r="AU487" s="226" t="s">
        <v>81</v>
      </c>
      <c r="AY487" s="18" t="s">
        <v>183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8" t="s">
        <v>79</v>
      </c>
      <c r="BK487" s="227">
        <f>ROUND(I487*H487,2)</f>
        <v>0</v>
      </c>
      <c r="BL487" s="18" t="s">
        <v>284</v>
      </c>
      <c r="BM487" s="226" t="s">
        <v>1157</v>
      </c>
    </row>
    <row r="488" s="13" customFormat="1">
      <c r="A488" s="13"/>
      <c r="B488" s="233"/>
      <c r="C488" s="234"/>
      <c r="D488" s="235" t="s">
        <v>194</v>
      </c>
      <c r="E488" s="234"/>
      <c r="F488" s="237" t="s">
        <v>1158</v>
      </c>
      <c r="G488" s="234"/>
      <c r="H488" s="238">
        <v>5.1150000000000002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194</v>
      </c>
      <c r="AU488" s="244" t="s">
        <v>81</v>
      </c>
      <c r="AV488" s="13" t="s">
        <v>81</v>
      </c>
      <c r="AW488" s="13" t="s">
        <v>4</v>
      </c>
      <c r="AX488" s="13" t="s">
        <v>79</v>
      </c>
      <c r="AY488" s="244" t="s">
        <v>183</v>
      </c>
    </row>
    <row r="489" s="2" customFormat="1" ht="24.15" customHeight="1">
      <c r="A489" s="39"/>
      <c r="B489" s="40"/>
      <c r="C489" s="215" t="s">
        <v>1159</v>
      </c>
      <c r="D489" s="215" t="s">
        <v>185</v>
      </c>
      <c r="E489" s="216" t="s">
        <v>558</v>
      </c>
      <c r="F489" s="217" t="s">
        <v>559</v>
      </c>
      <c r="G489" s="218" t="s">
        <v>419</v>
      </c>
      <c r="H489" s="219">
        <v>9.9000000000000004</v>
      </c>
      <c r="I489" s="220"/>
      <c r="J489" s="221">
        <f>ROUND(I489*H489,2)</f>
        <v>0</v>
      </c>
      <c r="K489" s="217" t="s">
        <v>189</v>
      </c>
      <c r="L489" s="45"/>
      <c r="M489" s="222" t="s">
        <v>19</v>
      </c>
      <c r="N489" s="223" t="s">
        <v>43</v>
      </c>
      <c r="O489" s="85"/>
      <c r="P489" s="224">
        <f>O489*H489</f>
        <v>0</v>
      </c>
      <c r="Q489" s="224">
        <v>0.00034000000000000002</v>
      </c>
      <c r="R489" s="224">
        <f>Q489*H489</f>
        <v>0.0033660000000000005</v>
      </c>
      <c r="S489" s="224">
        <v>0</v>
      </c>
      <c r="T489" s="22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6" t="s">
        <v>284</v>
      </c>
      <c r="AT489" s="226" t="s">
        <v>185</v>
      </c>
      <c r="AU489" s="226" t="s">
        <v>81</v>
      </c>
      <c r="AY489" s="18" t="s">
        <v>183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8" t="s">
        <v>79</v>
      </c>
      <c r="BK489" s="227">
        <f>ROUND(I489*H489,2)</f>
        <v>0</v>
      </c>
      <c r="BL489" s="18" t="s">
        <v>284</v>
      </c>
      <c r="BM489" s="226" t="s">
        <v>1160</v>
      </c>
    </row>
    <row r="490" s="2" customFormat="1">
      <c r="A490" s="39"/>
      <c r="B490" s="40"/>
      <c r="C490" s="41"/>
      <c r="D490" s="228" t="s">
        <v>192</v>
      </c>
      <c r="E490" s="41"/>
      <c r="F490" s="229" t="s">
        <v>561</v>
      </c>
      <c r="G490" s="41"/>
      <c r="H490" s="41"/>
      <c r="I490" s="230"/>
      <c r="J490" s="41"/>
      <c r="K490" s="41"/>
      <c r="L490" s="45"/>
      <c r="M490" s="231"/>
      <c r="N490" s="23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192</v>
      </c>
      <c r="AU490" s="18" t="s">
        <v>81</v>
      </c>
    </row>
    <row r="491" s="13" customFormat="1">
      <c r="A491" s="13"/>
      <c r="B491" s="233"/>
      <c r="C491" s="234"/>
      <c r="D491" s="235" t="s">
        <v>194</v>
      </c>
      <c r="E491" s="236" t="s">
        <v>19</v>
      </c>
      <c r="F491" s="237" t="s">
        <v>1101</v>
      </c>
      <c r="G491" s="234"/>
      <c r="H491" s="238">
        <v>9.9000000000000004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194</v>
      </c>
      <c r="AU491" s="244" t="s">
        <v>81</v>
      </c>
      <c r="AV491" s="13" t="s">
        <v>81</v>
      </c>
      <c r="AW491" s="13" t="s">
        <v>33</v>
      </c>
      <c r="AX491" s="13" t="s">
        <v>79</v>
      </c>
      <c r="AY491" s="244" t="s">
        <v>183</v>
      </c>
    </row>
    <row r="492" s="2" customFormat="1" ht="16.5" customHeight="1">
      <c r="A492" s="39"/>
      <c r="B492" s="40"/>
      <c r="C492" s="256" t="s">
        <v>1161</v>
      </c>
      <c r="D492" s="256" t="s">
        <v>310</v>
      </c>
      <c r="E492" s="257" t="s">
        <v>563</v>
      </c>
      <c r="F492" s="258" t="s">
        <v>564</v>
      </c>
      <c r="G492" s="259" t="s">
        <v>419</v>
      </c>
      <c r="H492" s="260">
        <v>10.890000000000001</v>
      </c>
      <c r="I492" s="261"/>
      <c r="J492" s="262">
        <f>ROUND(I492*H492,2)</f>
        <v>0</v>
      </c>
      <c r="K492" s="258" t="s">
        <v>189</v>
      </c>
      <c r="L492" s="263"/>
      <c r="M492" s="264" t="s">
        <v>19</v>
      </c>
      <c r="N492" s="265" t="s">
        <v>43</v>
      </c>
      <c r="O492" s="85"/>
      <c r="P492" s="224">
        <f>O492*H492</f>
        <v>0</v>
      </c>
      <c r="Q492" s="224">
        <v>0.00040000000000000002</v>
      </c>
      <c r="R492" s="224">
        <f>Q492*H492</f>
        <v>0.0043560000000000005</v>
      </c>
      <c r="S492" s="224">
        <v>0</v>
      </c>
      <c r="T492" s="22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6" t="s">
        <v>376</v>
      </c>
      <c r="AT492" s="226" t="s">
        <v>310</v>
      </c>
      <c r="AU492" s="226" t="s">
        <v>81</v>
      </c>
      <c r="AY492" s="18" t="s">
        <v>183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8" t="s">
        <v>79</v>
      </c>
      <c r="BK492" s="227">
        <f>ROUND(I492*H492,2)</f>
        <v>0</v>
      </c>
      <c r="BL492" s="18" t="s">
        <v>284</v>
      </c>
      <c r="BM492" s="226" t="s">
        <v>1162</v>
      </c>
    </row>
    <row r="493" s="13" customFormat="1">
      <c r="A493" s="13"/>
      <c r="B493" s="233"/>
      <c r="C493" s="234"/>
      <c r="D493" s="235" t="s">
        <v>194</v>
      </c>
      <c r="E493" s="234"/>
      <c r="F493" s="237" t="s">
        <v>1163</v>
      </c>
      <c r="G493" s="234"/>
      <c r="H493" s="238">
        <v>10.890000000000001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194</v>
      </c>
      <c r="AU493" s="244" t="s">
        <v>81</v>
      </c>
      <c r="AV493" s="13" t="s">
        <v>81</v>
      </c>
      <c r="AW493" s="13" t="s">
        <v>4</v>
      </c>
      <c r="AX493" s="13" t="s">
        <v>79</v>
      </c>
      <c r="AY493" s="244" t="s">
        <v>183</v>
      </c>
    </row>
    <row r="494" s="2" customFormat="1" ht="24.15" customHeight="1">
      <c r="A494" s="39"/>
      <c r="B494" s="40"/>
      <c r="C494" s="215" t="s">
        <v>1164</v>
      </c>
      <c r="D494" s="215" t="s">
        <v>185</v>
      </c>
      <c r="E494" s="216" t="s">
        <v>568</v>
      </c>
      <c r="F494" s="217" t="s">
        <v>569</v>
      </c>
      <c r="G494" s="218" t="s">
        <v>218</v>
      </c>
      <c r="H494" s="219">
        <v>0.59099999999999997</v>
      </c>
      <c r="I494" s="220"/>
      <c r="J494" s="221">
        <f>ROUND(I494*H494,2)</f>
        <v>0</v>
      </c>
      <c r="K494" s="217" t="s">
        <v>189</v>
      </c>
      <c r="L494" s="45"/>
      <c r="M494" s="222" t="s">
        <v>19</v>
      </c>
      <c r="N494" s="223" t="s">
        <v>43</v>
      </c>
      <c r="O494" s="85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6" t="s">
        <v>284</v>
      </c>
      <c r="AT494" s="226" t="s">
        <v>185</v>
      </c>
      <c r="AU494" s="226" t="s">
        <v>81</v>
      </c>
      <c r="AY494" s="18" t="s">
        <v>183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8" t="s">
        <v>79</v>
      </c>
      <c r="BK494" s="227">
        <f>ROUND(I494*H494,2)</f>
        <v>0</v>
      </c>
      <c r="BL494" s="18" t="s">
        <v>284</v>
      </c>
      <c r="BM494" s="226" t="s">
        <v>1165</v>
      </c>
    </row>
    <row r="495" s="2" customFormat="1">
      <c r="A495" s="39"/>
      <c r="B495" s="40"/>
      <c r="C495" s="41"/>
      <c r="D495" s="228" t="s">
        <v>192</v>
      </c>
      <c r="E495" s="41"/>
      <c r="F495" s="229" t="s">
        <v>571</v>
      </c>
      <c r="G495" s="41"/>
      <c r="H495" s="41"/>
      <c r="I495" s="230"/>
      <c r="J495" s="41"/>
      <c r="K495" s="41"/>
      <c r="L495" s="45"/>
      <c r="M495" s="231"/>
      <c r="N495" s="23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192</v>
      </c>
      <c r="AU495" s="18" t="s">
        <v>81</v>
      </c>
    </row>
    <row r="496" s="2" customFormat="1" ht="24.15" customHeight="1">
      <c r="A496" s="39"/>
      <c r="B496" s="40"/>
      <c r="C496" s="215" t="s">
        <v>1166</v>
      </c>
      <c r="D496" s="215" t="s">
        <v>185</v>
      </c>
      <c r="E496" s="216" t="s">
        <v>573</v>
      </c>
      <c r="F496" s="217" t="s">
        <v>574</v>
      </c>
      <c r="G496" s="218" t="s">
        <v>218</v>
      </c>
      <c r="H496" s="219">
        <v>0.59099999999999997</v>
      </c>
      <c r="I496" s="220"/>
      <c r="J496" s="221">
        <f>ROUND(I496*H496,2)</f>
        <v>0</v>
      </c>
      <c r="K496" s="217" t="s">
        <v>189</v>
      </c>
      <c r="L496" s="45"/>
      <c r="M496" s="222" t="s">
        <v>19</v>
      </c>
      <c r="N496" s="223" t="s">
        <v>43</v>
      </c>
      <c r="O496" s="85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6" t="s">
        <v>284</v>
      </c>
      <c r="AT496" s="226" t="s">
        <v>185</v>
      </c>
      <c r="AU496" s="226" t="s">
        <v>81</v>
      </c>
      <c r="AY496" s="18" t="s">
        <v>183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8" t="s">
        <v>79</v>
      </c>
      <c r="BK496" s="227">
        <f>ROUND(I496*H496,2)</f>
        <v>0</v>
      </c>
      <c r="BL496" s="18" t="s">
        <v>284</v>
      </c>
      <c r="BM496" s="226" t="s">
        <v>1167</v>
      </c>
    </row>
    <row r="497" s="2" customFormat="1">
      <c r="A497" s="39"/>
      <c r="B497" s="40"/>
      <c r="C497" s="41"/>
      <c r="D497" s="228" t="s">
        <v>192</v>
      </c>
      <c r="E497" s="41"/>
      <c r="F497" s="229" t="s">
        <v>576</v>
      </c>
      <c r="G497" s="41"/>
      <c r="H497" s="41"/>
      <c r="I497" s="230"/>
      <c r="J497" s="41"/>
      <c r="K497" s="41"/>
      <c r="L497" s="45"/>
      <c r="M497" s="231"/>
      <c r="N497" s="23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192</v>
      </c>
      <c r="AU497" s="18" t="s">
        <v>81</v>
      </c>
    </row>
    <row r="498" s="12" customFormat="1" ht="22.8" customHeight="1">
      <c r="A498" s="12"/>
      <c r="B498" s="199"/>
      <c r="C498" s="200"/>
      <c r="D498" s="201" t="s">
        <v>71</v>
      </c>
      <c r="E498" s="213" t="s">
        <v>1168</v>
      </c>
      <c r="F498" s="213" t="s">
        <v>1169</v>
      </c>
      <c r="G498" s="200"/>
      <c r="H498" s="200"/>
      <c r="I498" s="203"/>
      <c r="J498" s="214">
        <f>BK498</f>
        <v>0</v>
      </c>
      <c r="K498" s="200"/>
      <c r="L498" s="205"/>
      <c r="M498" s="206"/>
      <c r="N498" s="207"/>
      <c r="O498" s="207"/>
      <c r="P498" s="208">
        <f>SUM(P499:P559)</f>
        <v>0</v>
      </c>
      <c r="Q498" s="207"/>
      <c r="R498" s="208">
        <f>SUM(R499:R559)</f>
        <v>1.96937523</v>
      </c>
      <c r="S498" s="207"/>
      <c r="T498" s="209">
        <f>SUM(T499:T559)</f>
        <v>0.42624000000000001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0" t="s">
        <v>81</v>
      </c>
      <c r="AT498" s="211" t="s">
        <v>71</v>
      </c>
      <c r="AU498" s="211" t="s">
        <v>79</v>
      </c>
      <c r="AY498" s="210" t="s">
        <v>183</v>
      </c>
      <c r="BK498" s="212">
        <f>SUM(BK499:BK559)</f>
        <v>0</v>
      </c>
    </row>
    <row r="499" s="2" customFormat="1" ht="21.75" customHeight="1">
      <c r="A499" s="39"/>
      <c r="B499" s="40"/>
      <c r="C499" s="215" t="s">
        <v>1170</v>
      </c>
      <c r="D499" s="215" t="s">
        <v>185</v>
      </c>
      <c r="E499" s="216" t="s">
        <v>1171</v>
      </c>
      <c r="F499" s="217" t="s">
        <v>1172</v>
      </c>
      <c r="G499" s="218" t="s">
        <v>237</v>
      </c>
      <c r="H499" s="219">
        <v>124.62000000000001</v>
      </c>
      <c r="I499" s="220"/>
      <c r="J499" s="221">
        <f>ROUND(I499*H499,2)</f>
        <v>0</v>
      </c>
      <c r="K499" s="217" t="s">
        <v>189</v>
      </c>
      <c r="L499" s="45"/>
      <c r="M499" s="222" t="s">
        <v>19</v>
      </c>
      <c r="N499" s="223" t="s">
        <v>43</v>
      </c>
      <c r="O499" s="85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6" t="s">
        <v>284</v>
      </c>
      <c r="AT499" s="226" t="s">
        <v>185</v>
      </c>
      <c r="AU499" s="226" t="s">
        <v>81</v>
      </c>
      <c r="AY499" s="18" t="s">
        <v>183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8" t="s">
        <v>79</v>
      </c>
      <c r="BK499" s="227">
        <f>ROUND(I499*H499,2)</f>
        <v>0</v>
      </c>
      <c r="BL499" s="18" t="s">
        <v>284</v>
      </c>
      <c r="BM499" s="226" t="s">
        <v>1173</v>
      </c>
    </row>
    <row r="500" s="2" customFormat="1">
      <c r="A500" s="39"/>
      <c r="B500" s="40"/>
      <c r="C500" s="41"/>
      <c r="D500" s="228" t="s">
        <v>192</v>
      </c>
      <c r="E500" s="41"/>
      <c r="F500" s="229" t="s">
        <v>1174</v>
      </c>
      <c r="G500" s="41"/>
      <c r="H500" s="41"/>
      <c r="I500" s="230"/>
      <c r="J500" s="41"/>
      <c r="K500" s="41"/>
      <c r="L500" s="45"/>
      <c r="M500" s="231"/>
      <c r="N500" s="23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192</v>
      </c>
      <c r="AU500" s="18" t="s">
        <v>81</v>
      </c>
    </row>
    <row r="501" s="13" customFormat="1">
      <c r="A501" s="13"/>
      <c r="B501" s="233"/>
      <c r="C501" s="234"/>
      <c r="D501" s="235" t="s">
        <v>194</v>
      </c>
      <c r="E501" s="236" t="s">
        <v>19</v>
      </c>
      <c r="F501" s="237" t="s">
        <v>1175</v>
      </c>
      <c r="G501" s="234"/>
      <c r="H501" s="238">
        <v>124.62000000000001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194</v>
      </c>
      <c r="AU501" s="244" t="s">
        <v>81</v>
      </c>
      <c r="AV501" s="13" t="s">
        <v>81</v>
      </c>
      <c r="AW501" s="13" t="s">
        <v>33</v>
      </c>
      <c r="AX501" s="13" t="s">
        <v>79</v>
      </c>
      <c r="AY501" s="244" t="s">
        <v>183</v>
      </c>
    </row>
    <row r="502" s="2" customFormat="1" ht="21.75" customHeight="1">
      <c r="A502" s="39"/>
      <c r="B502" s="40"/>
      <c r="C502" s="215" t="s">
        <v>1176</v>
      </c>
      <c r="D502" s="215" t="s">
        <v>185</v>
      </c>
      <c r="E502" s="216" t="s">
        <v>1177</v>
      </c>
      <c r="F502" s="217" t="s">
        <v>1178</v>
      </c>
      <c r="G502" s="218" t="s">
        <v>237</v>
      </c>
      <c r="H502" s="219">
        <v>14.375</v>
      </c>
      <c r="I502" s="220"/>
      <c r="J502" s="221">
        <f>ROUND(I502*H502,2)</f>
        <v>0</v>
      </c>
      <c r="K502" s="217" t="s">
        <v>189</v>
      </c>
      <c r="L502" s="45"/>
      <c r="M502" s="222" t="s">
        <v>19</v>
      </c>
      <c r="N502" s="223" t="s">
        <v>43</v>
      </c>
      <c r="O502" s="85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6" t="s">
        <v>284</v>
      </c>
      <c r="AT502" s="226" t="s">
        <v>185</v>
      </c>
      <c r="AU502" s="226" t="s">
        <v>81</v>
      </c>
      <c r="AY502" s="18" t="s">
        <v>183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8" t="s">
        <v>79</v>
      </c>
      <c r="BK502" s="227">
        <f>ROUND(I502*H502,2)</f>
        <v>0</v>
      </c>
      <c r="BL502" s="18" t="s">
        <v>284</v>
      </c>
      <c r="BM502" s="226" t="s">
        <v>1179</v>
      </c>
    </row>
    <row r="503" s="2" customFormat="1">
      <c r="A503" s="39"/>
      <c r="B503" s="40"/>
      <c r="C503" s="41"/>
      <c r="D503" s="228" t="s">
        <v>192</v>
      </c>
      <c r="E503" s="41"/>
      <c r="F503" s="229" t="s">
        <v>1180</v>
      </c>
      <c r="G503" s="41"/>
      <c r="H503" s="41"/>
      <c r="I503" s="230"/>
      <c r="J503" s="41"/>
      <c r="K503" s="41"/>
      <c r="L503" s="45"/>
      <c r="M503" s="231"/>
      <c r="N503" s="23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192</v>
      </c>
      <c r="AU503" s="18" t="s">
        <v>81</v>
      </c>
    </row>
    <row r="504" s="13" customFormat="1">
      <c r="A504" s="13"/>
      <c r="B504" s="233"/>
      <c r="C504" s="234"/>
      <c r="D504" s="235" t="s">
        <v>194</v>
      </c>
      <c r="E504" s="236" t="s">
        <v>19</v>
      </c>
      <c r="F504" s="237" t="s">
        <v>1181</v>
      </c>
      <c r="G504" s="234"/>
      <c r="H504" s="238">
        <v>14.375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194</v>
      </c>
      <c r="AU504" s="244" t="s">
        <v>81</v>
      </c>
      <c r="AV504" s="13" t="s">
        <v>81</v>
      </c>
      <c r="AW504" s="13" t="s">
        <v>33</v>
      </c>
      <c r="AX504" s="13" t="s">
        <v>79</v>
      </c>
      <c r="AY504" s="244" t="s">
        <v>183</v>
      </c>
    </row>
    <row r="505" s="2" customFormat="1" ht="16.5" customHeight="1">
      <c r="A505" s="39"/>
      <c r="B505" s="40"/>
      <c r="C505" s="215" t="s">
        <v>1182</v>
      </c>
      <c r="D505" s="215" t="s">
        <v>185</v>
      </c>
      <c r="E505" s="216" t="s">
        <v>1183</v>
      </c>
      <c r="F505" s="217" t="s">
        <v>1184</v>
      </c>
      <c r="G505" s="218" t="s">
        <v>237</v>
      </c>
      <c r="H505" s="219">
        <v>124.62000000000001</v>
      </c>
      <c r="I505" s="220"/>
      <c r="J505" s="221">
        <f>ROUND(I505*H505,2)</f>
        <v>0</v>
      </c>
      <c r="K505" s="217" t="s">
        <v>189</v>
      </c>
      <c r="L505" s="45"/>
      <c r="M505" s="222" t="s">
        <v>19</v>
      </c>
      <c r="N505" s="223" t="s">
        <v>43</v>
      </c>
      <c r="O505" s="85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6" t="s">
        <v>284</v>
      </c>
      <c r="AT505" s="226" t="s">
        <v>185</v>
      </c>
      <c r="AU505" s="226" t="s">
        <v>81</v>
      </c>
      <c r="AY505" s="18" t="s">
        <v>183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8" t="s">
        <v>79</v>
      </c>
      <c r="BK505" s="227">
        <f>ROUND(I505*H505,2)</f>
        <v>0</v>
      </c>
      <c r="BL505" s="18" t="s">
        <v>284</v>
      </c>
      <c r="BM505" s="226" t="s">
        <v>1185</v>
      </c>
    </row>
    <row r="506" s="2" customFormat="1">
      <c r="A506" s="39"/>
      <c r="B506" s="40"/>
      <c r="C506" s="41"/>
      <c r="D506" s="228" t="s">
        <v>192</v>
      </c>
      <c r="E506" s="41"/>
      <c r="F506" s="229" t="s">
        <v>1186</v>
      </c>
      <c r="G506" s="41"/>
      <c r="H506" s="41"/>
      <c r="I506" s="230"/>
      <c r="J506" s="41"/>
      <c r="K506" s="41"/>
      <c r="L506" s="45"/>
      <c r="M506" s="231"/>
      <c r="N506" s="23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192</v>
      </c>
      <c r="AU506" s="18" t="s">
        <v>81</v>
      </c>
    </row>
    <row r="507" s="2" customFormat="1" ht="16.5" customHeight="1">
      <c r="A507" s="39"/>
      <c r="B507" s="40"/>
      <c r="C507" s="215" t="s">
        <v>1187</v>
      </c>
      <c r="D507" s="215" t="s">
        <v>185</v>
      </c>
      <c r="E507" s="216" t="s">
        <v>1188</v>
      </c>
      <c r="F507" s="217" t="s">
        <v>1189</v>
      </c>
      <c r="G507" s="218" t="s">
        <v>237</v>
      </c>
      <c r="H507" s="219">
        <v>14.375</v>
      </c>
      <c r="I507" s="220"/>
      <c r="J507" s="221">
        <f>ROUND(I507*H507,2)</f>
        <v>0</v>
      </c>
      <c r="K507" s="217" t="s">
        <v>189</v>
      </c>
      <c r="L507" s="45"/>
      <c r="M507" s="222" t="s">
        <v>19</v>
      </c>
      <c r="N507" s="223" t="s">
        <v>43</v>
      </c>
      <c r="O507" s="85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6" t="s">
        <v>284</v>
      </c>
      <c r="AT507" s="226" t="s">
        <v>185</v>
      </c>
      <c r="AU507" s="226" t="s">
        <v>81</v>
      </c>
      <c r="AY507" s="18" t="s">
        <v>183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8" t="s">
        <v>79</v>
      </c>
      <c r="BK507" s="227">
        <f>ROUND(I507*H507,2)</f>
        <v>0</v>
      </c>
      <c r="BL507" s="18" t="s">
        <v>284</v>
      </c>
      <c r="BM507" s="226" t="s">
        <v>1190</v>
      </c>
    </row>
    <row r="508" s="2" customFormat="1">
      <c r="A508" s="39"/>
      <c r="B508" s="40"/>
      <c r="C508" s="41"/>
      <c r="D508" s="228" t="s">
        <v>192</v>
      </c>
      <c r="E508" s="41"/>
      <c r="F508" s="229" t="s">
        <v>1191</v>
      </c>
      <c r="G508" s="41"/>
      <c r="H508" s="41"/>
      <c r="I508" s="230"/>
      <c r="J508" s="41"/>
      <c r="K508" s="41"/>
      <c r="L508" s="45"/>
      <c r="M508" s="231"/>
      <c r="N508" s="23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192</v>
      </c>
      <c r="AU508" s="18" t="s">
        <v>81</v>
      </c>
    </row>
    <row r="509" s="2" customFormat="1" ht="16.5" customHeight="1">
      <c r="A509" s="39"/>
      <c r="B509" s="40"/>
      <c r="C509" s="215" t="s">
        <v>1192</v>
      </c>
      <c r="D509" s="215" t="s">
        <v>185</v>
      </c>
      <c r="E509" s="216" t="s">
        <v>1193</v>
      </c>
      <c r="F509" s="217" t="s">
        <v>1194</v>
      </c>
      <c r="G509" s="218" t="s">
        <v>237</v>
      </c>
      <c r="H509" s="219">
        <v>124.62000000000001</v>
      </c>
      <c r="I509" s="220"/>
      <c r="J509" s="221">
        <f>ROUND(I509*H509,2)</f>
        <v>0</v>
      </c>
      <c r="K509" s="217" t="s">
        <v>189</v>
      </c>
      <c r="L509" s="45"/>
      <c r="M509" s="222" t="s">
        <v>19</v>
      </c>
      <c r="N509" s="223" t="s">
        <v>43</v>
      </c>
      <c r="O509" s="85"/>
      <c r="P509" s="224">
        <f>O509*H509</f>
        <v>0</v>
      </c>
      <c r="Q509" s="224">
        <v>0.00020000000000000001</v>
      </c>
      <c r="R509" s="224">
        <f>Q509*H509</f>
        <v>0.024924000000000002</v>
      </c>
      <c r="S509" s="224">
        <v>0</v>
      </c>
      <c r="T509" s="22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6" t="s">
        <v>284</v>
      </c>
      <c r="AT509" s="226" t="s">
        <v>185</v>
      </c>
      <c r="AU509" s="226" t="s">
        <v>81</v>
      </c>
      <c r="AY509" s="18" t="s">
        <v>183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8" t="s">
        <v>79</v>
      </c>
      <c r="BK509" s="227">
        <f>ROUND(I509*H509,2)</f>
        <v>0</v>
      </c>
      <c r="BL509" s="18" t="s">
        <v>284</v>
      </c>
      <c r="BM509" s="226" t="s">
        <v>1195</v>
      </c>
    </row>
    <row r="510" s="2" customFormat="1">
      <c r="A510" s="39"/>
      <c r="B510" s="40"/>
      <c r="C510" s="41"/>
      <c r="D510" s="228" t="s">
        <v>192</v>
      </c>
      <c r="E510" s="41"/>
      <c r="F510" s="229" t="s">
        <v>1196</v>
      </c>
      <c r="G510" s="41"/>
      <c r="H510" s="41"/>
      <c r="I510" s="230"/>
      <c r="J510" s="41"/>
      <c r="K510" s="41"/>
      <c r="L510" s="45"/>
      <c r="M510" s="231"/>
      <c r="N510" s="23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192</v>
      </c>
      <c r="AU510" s="18" t="s">
        <v>81</v>
      </c>
    </row>
    <row r="511" s="2" customFormat="1" ht="16.5" customHeight="1">
      <c r="A511" s="39"/>
      <c r="B511" s="40"/>
      <c r="C511" s="215" t="s">
        <v>1197</v>
      </c>
      <c r="D511" s="215" t="s">
        <v>185</v>
      </c>
      <c r="E511" s="216" t="s">
        <v>1198</v>
      </c>
      <c r="F511" s="217" t="s">
        <v>1199</v>
      </c>
      <c r="G511" s="218" t="s">
        <v>237</v>
      </c>
      <c r="H511" s="219">
        <v>14.375</v>
      </c>
      <c r="I511" s="220"/>
      <c r="J511" s="221">
        <f>ROUND(I511*H511,2)</f>
        <v>0</v>
      </c>
      <c r="K511" s="217" t="s">
        <v>189</v>
      </c>
      <c r="L511" s="45"/>
      <c r="M511" s="222" t="s">
        <v>19</v>
      </c>
      <c r="N511" s="223" t="s">
        <v>43</v>
      </c>
      <c r="O511" s="85"/>
      <c r="P511" s="224">
        <f>O511*H511</f>
        <v>0</v>
      </c>
      <c r="Q511" s="224">
        <v>0.00029999999999999997</v>
      </c>
      <c r="R511" s="224">
        <f>Q511*H511</f>
        <v>0.0043124999999999995</v>
      </c>
      <c r="S511" s="224">
        <v>0</v>
      </c>
      <c r="T511" s="22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6" t="s">
        <v>284</v>
      </c>
      <c r="AT511" s="226" t="s">
        <v>185</v>
      </c>
      <c r="AU511" s="226" t="s">
        <v>81</v>
      </c>
      <c r="AY511" s="18" t="s">
        <v>183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8" t="s">
        <v>79</v>
      </c>
      <c r="BK511" s="227">
        <f>ROUND(I511*H511,2)</f>
        <v>0</v>
      </c>
      <c r="BL511" s="18" t="s">
        <v>284</v>
      </c>
      <c r="BM511" s="226" t="s">
        <v>1200</v>
      </c>
    </row>
    <row r="512" s="2" customFormat="1">
      <c r="A512" s="39"/>
      <c r="B512" s="40"/>
      <c r="C512" s="41"/>
      <c r="D512" s="228" t="s">
        <v>192</v>
      </c>
      <c r="E512" s="41"/>
      <c r="F512" s="229" t="s">
        <v>1201</v>
      </c>
      <c r="G512" s="41"/>
      <c r="H512" s="41"/>
      <c r="I512" s="230"/>
      <c r="J512" s="41"/>
      <c r="K512" s="41"/>
      <c r="L512" s="45"/>
      <c r="M512" s="231"/>
      <c r="N512" s="23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192</v>
      </c>
      <c r="AU512" s="18" t="s">
        <v>81</v>
      </c>
    </row>
    <row r="513" s="2" customFormat="1" ht="21.75" customHeight="1">
      <c r="A513" s="39"/>
      <c r="B513" s="40"/>
      <c r="C513" s="215" t="s">
        <v>1202</v>
      </c>
      <c r="D513" s="215" t="s">
        <v>185</v>
      </c>
      <c r="E513" s="216" t="s">
        <v>1203</v>
      </c>
      <c r="F513" s="217" t="s">
        <v>1204</v>
      </c>
      <c r="G513" s="218" t="s">
        <v>237</v>
      </c>
      <c r="H513" s="219">
        <v>124.62000000000001</v>
      </c>
      <c r="I513" s="220"/>
      <c r="J513" s="221">
        <f>ROUND(I513*H513,2)</f>
        <v>0</v>
      </c>
      <c r="K513" s="217" t="s">
        <v>189</v>
      </c>
      <c r="L513" s="45"/>
      <c r="M513" s="222" t="s">
        <v>19</v>
      </c>
      <c r="N513" s="223" t="s">
        <v>43</v>
      </c>
      <c r="O513" s="85"/>
      <c r="P513" s="224">
        <f>O513*H513</f>
        <v>0</v>
      </c>
      <c r="Q513" s="224">
        <v>0.0075799999999999999</v>
      </c>
      <c r="R513" s="224">
        <f>Q513*H513</f>
        <v>0.9446196</v>
      </c>
      <c r="S513" s="224">
        <v>0</v>
      </c>
      <c r="T513" s="22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6" t="s">
        <v>284</v>
      </c>
      <c r="AT513" s="226" t="s">
        <v>185</v>
      </c>
      <c r="AU513" s="226" t="s">
        <v>81</v>
      </c>
      <c r="AY513" s="18" t="s">
        <v>183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8" t="s">
        <v>79</v>
      </c>
      <c r="BK513" s="227">
        <f>ROUND(I513*H513,2)</f>
        <v>0</v>
      </c>
      <c r="BL513" s="18" t="s">
        <v>284</v>
      </c>
      <c r="BM513" s="226" t="s">
        <v>1205</v>
      </c>
    </row>
    <row r="514" s="2" customFormat="1">
      <c r="A514" s="39"/>
      <c r="B514" s="40"/>
      <c r="C514" s="41"/>
      <c r="D514" s="228" t="s">
        <v>192</v>
      </c>
      <c r="E514" s="41"/>
      <c r="F514" s="229" t="s">
        <v>1206</v>
      </c>
      <c r="G514" s="41"/>
      <c r="H514" s="41"/>
      <c r="I514" s="230"/>
      <c r="J514" s="41"/>
      <c r="K514" s="41"/>
      <c r="L514" s="45"/>
      <c r="M514" s="231"/>
      <c r="N514" s="23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192</v>
      </c>
      <c r="AU514" s="18" t="s">
        <v>81</v>
      </c>
    </row>
    <row r="515" s="2" customFormat="1" ht="21.75" customHeight="1">
      <c r="A515" s="39"/>
      <c r="B515" s="40"/>
      <c r="C515" s="215" t="s">
        <v>1207</v>
      </c>
      <c r="D515" s="215" t="s">
        <v>185</v>
      </c>
      <c r="E515" s="216" t="s">
        <v>1208</v>
      </c>
      <c r="F515" s="217" t="s">
        <v>1209</v>
      </c>
      <c r="G515" s="218" t="s">
        <v>237</v>
      </c>
      <c r="H515" s="219">
        <v>28.75</v>
      </c>
      <c r="I515" s="220"/>
      <c r="J515" s="221">
        <f>ROUND(I515*H515,2)</f>
        <v>0</v>
      </c>
      <c r="K515" s="217" t="s">
        <v>189</v>
      </c>
      <c r="L515" s="45"/>
      <c r="M515" s="222" t="s">
        <v>19</v>
      </c>
      <c r="N515" s="223" t="s">
        <v>43</v>
      </c>
      <c r="O515" s="85"/>
      <c r="P515" s="224">
        <f>O515*H515</f>
        <v>0</v>
      </c>
      <c r="Q515" s="224">
        <v>0.0074999999999999997</v>
      </c>
      <c r="R515" s="224">
        <f>Q515*H515</f>
        <v>0.21562499999999998</v>
      </c>
      <c r="S515" s="224">
        <v>0</v>
      </c>
      <c r="T515" s="22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6" t="s">
        <v>284</v>
      </c>
      <c r="AT515" s="226" t="s">
        <v>185</v>
      </c>
      <c r="AU515" s="226" t="s">
        <v>81</v>
      </c>
      <c r="AY515" s="18" t="s">
        <v>183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8" t="s">
        <v>79</v>
      </c>
      <c r="BK515" s="227">
        <f>ROUND(I515*H515,2)</f>
        <v>0</v>
      </c>
      <c r="BL515" s="18" t="s">
        <v>284</v>
      </c>
      <c r="BM515" s="226" t="s">
        <v>1210</v>
      </c>
    </row>
    <row r="516" s="2" customFormat="1">
      <c r="A516" s="39"/>
      <c r="B516" s="40"/>
      <c r="C516" s="41"/>
      <c r="D516" s="228" t="s">
        <v>192</v>
      </c>
      <c r="E516" s="41"/>
      <c r="F516" s="229" t="s">
        <v>1211</v>
      </c>
      <c r="G516" s="41"/>
      <c r="H516" s="41"/>
      <c r="I516" s="230"/>
      <c r="J516" s="41"/>
      <c r="K516" s="41"/>
      <c r="L516" s="45"/>
      <c r="M516" s="231"/>
      <c r="N516" s="23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192</v>
      </c>
      <c r="AU516" s="18" t="s">
        <v>81</v>
      </c>
    </row>
    <row r="517" s="2" customFormat="1" ht="21.75" customHeight="1">
      <c r="A517" s="39"/>
      <c r="B517" s="40"/>
      <c r="C517" s="215" t="s">
        <v>1212</v>
      </c>
      <c r="D517" s="215" t="s">
        <v>185</v>
      </c>
      <c r="E517" s="216" t="s">
        <v>1213</v>
      </c>
      <c r="F517" s="217" t="s">
        <v>1214</v>
      </c>
      <c r="G517" s="218" t="s">
        <v>237</v>
      </c>
      <c r="H517" s="219">
        <v>28.75</v>
      </c>
      <c r="I517" s="220"/>
      <c r="J517" s="221">
        <f>ROUND(I517*H517,2)</f>
        <v>0</v>
      </c>
      <c r="K517" s="217" t="s">
        <v>189</v>
      </c>
      <c r="L517" s="45"/>
      <c r="M517" s="222" t="s">
        <v>19</v>
      </c>
      <c r="N517" s="223" t="s">
        <v>43</v>
      </c>
      <c r="O517" s="85"/>
      <c r="P517" s="224">
        <f>O517*H517</f>
        <v>0</v>
      </c>
      <c r="Q517" s="224">
        <v>0.0082500000000000004</v>
      </c>
      <c r="R517" s="224">
        <f>Q517*H517</f>
        <v>0.23718750000000002</v>
      </c>
      <c r="S517" s="224">
        <v>0</v>
      </c>
      <c r="T517" s="22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6" t="s">
        <v>284</v>
      </c>
      <c r="AT517" s="226" t="s">
        <v>185</v>
      </c>
      <c r="AU517" s="226" t="s">
        <v>81</v>
      </c>
      <c r="AY517" s="18" t="s">
        <v>183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8" t="s">
        <v>79</v>
      </c>
      <c r="BK517" s="227">
        <f>ROUND(I517*H517,2)</f>
        <v>0</v>
      </c>
      <c r="BL517" s="18" t="s">
        <v>284</v>
      </c>
      <c r="BM517" s="226" t="s">
        <v>1215</v>
      </c>
    </row>
    <row r="518" s="2" customFormat="1">
      <c r="A518" s="39"/>
      <c r="B518" s="40"/>
      <c r="C518" s="41"/>
      <c r="D518" s="228" t="s">
        <v>192</v>
      </c>
      <c r="E518" s="41"/>
      <c r="F518" s="229" t="s">
        <v>1216</v>
      </c>
      <c r="G518" s="41"/>
      <c r="H518" s="41"/>
      <c r="I518" s="230"/>
      <c r="J518" s="41"/>
      <c r="K518" s="41"/>
      <c r="L518" s="45"/>
      <c r="M518" s="231"/>
      <c r="N518" s="23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192</v>
      </c>
      <c r="AU518" s="18" t="s">
        <v>81</v>
      </c>
    </row>
    <row r="519" s="2" customFormat="1" ht="16.5" customHeight="1">
      <c r="A519" s="39"/>
      <c r="B519" s="40"/>
      <c r="C519" s="215" t="s">
        <v>1217</v>
      </c>
      <c r="D519" s="215" t="s">
        <v>185</v>
      </c>
      <c r="E519" s="216" t="s">
        <v>1218</v>
      </c>
      <c r="F519" s="217" t="s">
        <v>1219</v>
      </c>
      <c r="G519" s="218" t="s">
        <v>419</v>
      </c>
      <c r="H519" s="219">
        <v>28.75</v>
      </c>
      <c r="I519" s="220"/>
      <c r="J519" s="221">
        <f>ROUND(I519*H519,2)</f>
        <v>0</v>
      </c>
      <c r="K519" s="217" t="s">
        <v>189</v>
      </c>
      <c r="L519" s="45"/>
      <c r="M519" s="222" t="s">
        <v>19</v>
      </c>
      <c r="N519" s="223" t="s">
        <v>43</v>
      </c>
      <c r="O519" s="85"/>
      <c r="P519" s="224">
        <f>O519*H519</f>
        <v>0</v>
      </c>
      <c r="Q519" s="224">
        <v>0.0011999999999999999</v>
      </c>
      <c r="R519" s="224">
        <f>Q519*H519</f>
        <v>0.034499999999999996</v>
      </c>
      <c r="S519" s="224">
        <v>0</v>
      </c>
      <c r="T519" s="22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6" t="s">
        <v>284</v>
      </c>
      <c r="AT519" s="226" t="s">
        <v>185</v>
      </c>
      <c r="AU519" s="226" t="s">
        <v>81</v>
      </c>
      <c r="AY519" s="18" t="s">
        <v>183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8" t="s">
        <v>79</v>
      </c>
      <c r="BK519" s="227">
        <f>ROUND(I519*H519,2)</f>
        <v>0</v>
      </c>
      <c r="BL519" s="18" t="s">
        <v>284</v>
      </c>
      <c r="BM519" s="226" t="s">
        <v>1220</v>
      </c>
    </row>
    <row r="520" s="2" customFormat="1">
      <c r="A520" s="39"/>
      <c r="B520" s="40"/>
      <c r="C520" s="41"/>
      <c r="D520" s="228" t="s">
        <v>192</v>
      </c>
      <c r="E520" s="41"/>
      <c r="F520" s="229" t="s">
        <v>1221</v>
      </c>
      <c r="G520" s="41"/>
      <c r="H520" s="41"/>
      <c r="I520" s="230"/>
      <c r="J520" s="41"/>
      <c r="K520" s="41"/>
      <c r="L520" s="45"/>
      <c r="M520" s="231"/>
      <c r="N520" s="23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192</v>
      </c>
      <c r="AU520" s="18" t="s">
        <v>81</v>
      </c>
    </row>
    <row r="521" s="2" customFormat="1" ht="16.5" customHeight="1">
      <c r="A521" s="39"/>
      <c r="B521" s="40"/>
      <c r="C521" s="215" t="s">
        <v>1222</v>
      </c>
      <c r="D521" s="215" t="s">
        <v>185</v>
      </c>
      <c r="E521" s="216" t="s">
        <v>1223</v>
      </c>
      <c r="F521" s="217" t="s">
        <v>1224</v>
      </c>
      <c r="G521" s="218" t="s">
        <v>237</v>
      </c>
      <c r="H521" s="219">
        <v>129.81</v>
      </c>
      <c r="I521" s="220"/>
      <c r="J521" s="221">
        <f>ROUND(I521*H521,2)</f>
        <v>0</v>
      </c>
      <c r="K521" s="217" t="s">
        <v>189</v>
      </c>
      <c r="L521" s="45"/>
      <c r="M521" s="222" t="s">
        <v>19</v>
      </c>
      <c r="N521" s="223" t="s">
        <v>43</v>
      </c>
      <c r="O521" s="85"/>
      <c r="P521" s="224">
        <f>O521*H521</f>
        <v>0</v>
      </c>
      <c r="Q521" s="224">
        <v>0</v>
      </c>
      <c r="R521" s="224">
        <f>Q521*H521</f>
        <v>0</v>
      </c>
      <c r="S521" s="224">
        <v>0.0030000000000000001</v>
      </c>
      <c r="T521" s="225">
        <f>S521*H521</f>
        <v>0.38943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6" t="s">
        <v>284</v>
      </c>
      <c r="AT521" s="226" t="s">
        <v>185</v>
      </c>
      <c r="AU521" s="226" t="s">
        <v>81</v>
      </c>
      <c r="AY521" s="18" t="s">
        <v>183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79</v>
      </c>
      <c r="BK521" s="227">
        <f>ROUND(I521*H521,2)</f>
        <v>0</v>
      </c>
      <c r="BL521" s="18" t="s">
        <v>284</v>
      </c>
      <c r="BM521" s="226" t="s">
        <v>1225</v>
      </c>
    </row>
    <row r="522" s="2" customFormat="1">
      <c r="A522" s="39"/>
      <c r="B522" s="40"/>
      <c r="C522" s="41"/>
      <c r="D522" s="228" t="s">
        <v>192</v>
      </c>
      <c r="E522" s="41"/>
      <c r="F522" s="229" t="s">
        <v>1226</v>
      </c>
      <c r="G522" s="41"/>
      <c r="H522" s="41"/>
      <c r="I522" s="230"/>
      <c r="J522" s="41"/>
      <c r="K522" s="41"/>
      <c r="L522" s="45"/>
      <c r="M522" s="231"/>
      <c r="N522" s="23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192</v>
      </c>
      <c r="AU522" s="18" t="s">
        <v>81</v>
      </c>
    </row>
    <row r="523" s="13" customFormat="1">
      <c r="A523" s="13"/>
      <c r="B523" s="233"/>
      <c r="C523" s="234"/>
      <c r="D523" s="235" t="s">
        <v>194</v>
      </c>
      <c r="E523" s="236" t="s">
        <v>19</v>
      </c>
      <c r="F523" s="237" t="s">
        <v>1227</v>
      </c>
      <c r="G523" s="234"/>
      <c r="H523" s="238">
        <v>129.81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194</v>
      </c>
      <c r="AU523" s="244" t="s">
        <v>81</v>
      </c>
      <c r="AV523" s="13" t="s">
        <v>81</v>
      </c>
      <c r="AW523" s="13" t="s">
        <v>33</v>
      </c>
      <c r="AX523" s="13" t="s">
        <v>79</v>
      </c>
      <c r="AY523" s="244" t="s">
        <v>183</v>
      </c>
    </row>
    <row r="524" s="2" customFormat="1" ht="16.5" customHeight="1">
      <c r="A524" s="39"/>
      <c r="B524" s="40"/>
      <c r="C524" s="215" t="s">
        <v>1228</v>
      </c>
      <c r="D524" s="215" t="s">
        <v>185</v>
      </c>
      <c r="E524" s="216" t="s">
        <v>1229</v>
      </c>
      <c r="F524" s="217" t="s">
        <v>1230</v>
      </c>
      <c r="G524" s="218" t="s">
        <v>237</v>
      </c>
      <c r="H524" s="219">
        <v>124.62000000000001</v>
      </c>
      <c r="I524" s="220"/>
      <c r="J524" s="221">
        <f>ROUND(I524*H524,2)</f>
        <v>0</v>
      </c>
      <c r="K524" s="217" t="s">
        <v>189</v>
      </c>
      <c r="L524" s="45"/>
      <c r="M524" s="222" t="s">
        <v>19</v>
      </c>
      <c r="N524" s="223" t="s">
        <v>43</v>
      </c>
      <c r="O524" s="85"/>
      <c r="P524" s="224">
        <f>O524*H524</f>
        <v>0</v>
      </c>
      <c r="Q524" s="224">
        <v>0.00029999999999999997</v>
      </c>
      <c r="R524" s="224">
        <f>Q524*H524</f>
        <v>0.037385999999999996</v>
      </c>
      <c r="S524" s="224">
        <v>0</v>
      </c>
      <c r="T524" s="22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6" t="s">
        <v>284</v>
      </c>
      <c r="AT524" s="226" t="s">
        <v>185</v>
      </c>
      <c r="AU524" s="226" t="s">
        <v>81</v>
      </c>
      <c r="AY524" s="18" t="s">
        <v>183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8" t="s">
        <v>79</v>
      </c>
      <c r="BK524" s="227">
        <f>ROUND(I524*H524,2)</f>
        <v>0</v>
      </c>
      <c r="BL524" s="18" t="s">
        <v>284</v>
      </c>
      <c r="BM524" s="226" t="s">
        <v>1231</v>
      </c>
    </row>
    <row r="525" s="2" customFormat="1">
      <c r="A525" s="39"/>
      <c r="B525" s="40"/>
      <c r="C525" s="41"/>
      <c r="D525" s="228" t="s">
        <v>192</v>
      </c>
      <c r="E525" s="41"/>
      <c r="F525" s="229" t="s">
        <v>1232</v>
      </c>
      <c r="G525" s="41"/>
      <c r="H525" s="41"/>
      <c r="I525" s="230"/>
      <c r="J525" s="41"/>
      <c r="K525" s="41"/>
      <c r="L525" s="45"/>
      <c r="M525" s="231"/>
      <c r="N525" s="23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192</v>
      </c>
      <c r="AU525" s="18" t="s">
        <v>81</v>
      </c>
    </row>
    <row r="526" s="2" customFormat="1" ht="24.15" customHeight="1">
      <c r="A526" s="39"/>
      <c r="B526" s="40"/>
      <c r="C526" s="256" t="s">
        <v>1233</v>
      </c>
      <c r="D526" s="256" t="s">
        <v>310</v>
      </c>
      <c r="E526" s="257" t="s">
        <v>1234</v>
      </c>
      <c r="F526" s="258" t="s">
        <v>1235</v>
      </c>
      <c r="G526" s="259" t="s">
        <v>237</v>
      </c>
      <c r="H526" s="260">
        <v>137.08199999999999</v>
      </c>
      <c r="I526" s="261"/>
      <c r="J526" s="262">
        <f>ROUND(I526*H526,2)</f>
        <v>0</v>
      </c>
      <c r="K526" s="258" t="s">
        <v>19</v>
      </c>
      <c r="L526" s="263"/>
      <c r="M526" s="264" t="s">
        <v>19</v>
      </c>
      <c r="N526" s="265" t="s">
        <v>43</v>
      </c>
      <c r="O526" s="85"/>
      <c r="P526" s="224">
        <f>O526*H526</f>
        <v>0</v>
      </c>
      <c r="Q526" s="224">
        <v>0.0028300000000000001</v>
      </c>
      <c r="R526" s="224">
        <f>Q526*H526</f>
        <v>0.38794205999999998</v>
      </c>
      <c r="S526" s="224">
        <v>0</v>
      </c>
      <c r="T526" s="22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6" t="s">
        <v>376</v>
      </c>
      <c r="AT526" s="226" t="s">
        <v>310</v>
      </c>
      <c r="AU526" s="226" t="s">
        <v>81</v>
      </c>
      <c r="AY526" s="18" t="s">
        <v>183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8" t="s">
        <v>79</v>
      </c>
      <c r="BK526" s="227">
        <f>ROUND(I526*H526,2)</f>
        <v>0</v>
      </c>
      <c r="BL526" s="18" t="s">
        <v>284</v>
      </c>
      <c r="BM526" s="226" t="s">
        <v>1236</v>
      </c>
    </row>
    <row r="527" s="13" customFormat="1">
      <c r="A527" s="13"/>
      <c r="B527" s="233"/>
      <c r="C527" s="234"/>
      <c r="D527" s="235" t="s">
        <v>194</v>
      </c>
      <c r="E527" s="234"/>
      <c r="F527" s="237" t="s">
        <v>1237</v>
      </c>
      <c r="G527" s="234"/>
      <c r="H527" s="238">
        <v>137.08199999999999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194</v>
      </c>
      <c r="AU527" s="244" t="s">
        <v>81</v>
      </c>
      <c r="AV527" s="13" t="s">
        <v>81</v>
      </c>
      <c r="AW527" s="13" t="s">
        <v>4</v>
      </c>
      <c r="AX527" s="13" t="s">
        <v>79</v>
      </c>
      <c r="AY527" s="244" t="s">
        <v>183</v>
      </c>
    </row>
    <row r="528" s="2" customFormat="1" ht="16.5" customHeight="1">
      <c r="A528" s="39"/>
      <c r="B528" s="40"/>
      <c r="C528" s="215" t="s">
        <v>1238</v>
      </c>
      <c r="D528" s="215" t="s">
        <v>185</v>
      </c>
      <c r="E528" s="216" t="s">
        <v>1239</v>
      </c>
      <c r="F528" s="217" t="s">
        <v>1240</v>
      </c>
      <c r="G528" s="218" t="s">
        <v>419</v>
      </c>
      <c r="H528" s="219">
        <v>174.46799999999999</v>
      </c>
      <c r="I528" s="220"/>
      <c r="J528" s="221">
        <f>ROUND(I528*H528,2)</f>
        <v>0</v>
      </c>
      <c r="K528" s="217" t="s">
        <v>189</v>
      </c>
      <c r="L528" s="45"/>
      <c r="M528" s="222" t="s">
        <v>19</v>
      </c>
      <c r="N528" s="223" t="s">
        <v>43</v>
      </c>
      <c r="O528" s="85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6" t="s">
        <v>284</v>
      </c>
      <c r="AT528" s="226" t="s">
        <v>185</v>
      </c>
      <c r="AU528" s="226" t="s">
        <v>81</v>
      </c>
      <c r="AY528" s="18" t="s">
        <v>183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8" t="s">
        <v>79</v>
      </c>
      <c r="BK528" s="227">
        <f>ROUND(I528*H528,2)</f>
        <v>0</v>
      </c>
      <c r="BL528" s="18" t="s">
        <v>284</v>
      </c>
      <c r="BM528" s="226" t="s">
        <v>1241</v>
      </c>
    </row>
    <row r="529" s="2" customFormat="1">
      <c r="A529" s="39"/>
      <c r="B529" s="40"/>
      <c r="C529" s="41"/>
      <c r="D529" s="228" t="s">
        <v>192</v>
      </c>
      <c r="E529" s="41"/>
      <c r="F529" s="229" t="s">
        <v>1242</v>
      </c>
      <c r="G529" s="41"/>
      <c r="H529" s="41"/>
      <c r="I529" s="230"/>
      <c r="J529" s="41"/>
      <c r="K529" s="41"/>
      <c r="L529" s="45"/>
      <c r="M529" s="231"/>
      <c r="N529" s="23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192</v>
      </c>
      <c r="AU529" s="18" t="s">
        <v>81</v>
      </c>
    </row>
    <row r="530" s="13" customFormat="1">
      <c r="A530" s="13"/>
      <c r="B530" s="233"/>
      <c r="C530" s="234"/>
      <c r="D530" s="235" t="s">
        <v>194</v>
      </c>
      <c r="E530" s="236" t="s">
        <v>19</v>
      </c>
      <c r="F530" s="237" t="s">
        <v>1243</v>
      </c>
      <c r="G530" s="234"/>
      <c r="H530" s="238">
        <v>174.46799999999999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194</v>
      </c>
      <c r="AU530" s="244" t="s">
        <v>81</v>
      </c>
      <c r="AV530" s="13" t="s">
        <v>81</v>
      </c>
      <c r="AW530" s="13" t="s">
        <v>33</v>
      </c>
      <c r="AX530" s="13" t="s">
        <v>79</v>
      </c>
      <c r="AY530" s="244" t="s">
        <v>183</v>
      </c>
    </row>
    <row r="531" s="2" customFormat="1" ht="16.5" customHeight="1">
      <c r="A531" s="39"/>
      <c r="B531" s="40"/>
      <c r="C531" s="215" t="s">
        <v>1244</v>
      </c>
      <c r="D531" s="215" t="s">
        <v>185</v>
      </c>
      <c r="E531" s="216" t="s">
        <v>1245</v>
      </c>
      <c r="F531" s="217" t="s">
        <v>1246</v>
      </c>
      <c r="G531" s="218" t="s">
        <v>419</v>
      </c>
      <c r="H531" s="219">
        <v>28.75</v>
      </c>
      <c r="I531" s="220"/>
      <c r="J531" s="221">
        <f>ROUND(I531*H531,2)</f>
        <v>0</v>
      </c>
      <c r="K531" s="217" t="s">
        <v>189</v>
      </c>
      <c r="L531" s="45"/>
      <c r="M531" s="222" t="s">
        <v>19</v>
      </c>
      <c r="N531" s="223" t="s">
        <v>43</v>
      </c>
      <c r="O531" s="85"/>
      <c r="P531" s="224">
        <f>O531*H531</f>
        <v>0</v>
      </c>
      <c r="Q531" s="224">
        <v>0.00012</v>
      </c>
      <c r="R531" s="224">
        <f>Q531*H531</f>
        <v>0.0034499999999999999</v>
      </c>
      <c r="S531" s="224">
        <v>0</v>
      </c>
      <c r="T531" s="22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6" t="s">
        <v>284</v>
      </c>
      <c r="AT531" s="226" t="s">
        <v>185</v>
      </c>
      <c r="AU531" s="226" t="s">
        <v>81</v>
      </c>
      <c r="AY531" s="18" t="s">
        <v>183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8" t="s">
        <v>79</v>
      </c>
      <c r="BK531" s="227">
        <f>ROUND(I531*H531,2)</f>
        <v>0</v>
      </c>
      <c r="BL531" s="18" t="s">
        <v>284</v>
      </c>
      <c r="BM531" s="226" t="s">
        <v>1247</v>
      </c>
    </row>
    <row r="532" s="2" customFormat="1">
      <c r="A532" s="39"/>
      <c r="B532" s="40"/>
      <c r="C532" s="41"/>
      <c r="D532" s="228" t="s">
        <v>192</v>
      </c>
      <c r="E532" s="41"/>
      <c r="F532" s="229" t="s">
        <v>1248</v>
      </c>
      <c r="G532" s="41"/>
      <c r="H532" s="41"/>
      <c r="I532" s="230"/>
      <c r="J532" s="41"/>
      <c r="K532" s="41"/>
      <c r="L532" s="45"/>
      <c r="M532" s="231"/>
      <c r="N532" s="23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192</v>
      </c>
      <c r="AU532" s="18" t="s">
        <v>81</v>
      </c>
    </row>
    <row r="533" s="13" customFormat="1">
      <c r="A533" s="13"/>
      <c r="B533" s="233"/>
      <c r="C533" s="234"/>
      <c r="D533" s="235" t="s">
        <v>194</v>
      </c>
      <c r="E533" s="236" t="s">
        <v>19</v>
      </c>
      <c r="F533" s="237" t="s">
        <v>1249</v>
      </c>
      <c r="G533" s="234"/>
      <c r="H533" s="238">
        <v>28.75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194</v>
      </c>
      <c r="AU533" s="244" t="s">
        <v>81</v>
      </c>
      <c r="AV533" s="13" t="s">
        <v>81</v>
      </c>
      <c r="AW533" s="13" t="s">
        <v>33</v>
      </c>
      <c r="AX533" s="13" t="s">
        <v>79</v>
      </c>
      <c r="AY533" s="244" t="s">
        <v>183</v>
      </c>
    </row>
    <row r="534" s="2" customFormat="1" ht="24.15" customHeight="1">
      <c r="A534" s="39"/>
      <c r="B534" s="40"/>
      <c r="C534" s="256" t="s">
        <v>1250</v>
      </c>
      <c r="D534" s="256" t="s">
        <v>310</v>
      </c>
      <c r="E534" s="257" t="s">
        <v>1234</v>
      </c>
      <c r="F534" s="258" t="s">
        <v>1235</v>
      </c>
      <c r="G534" s="259" t="s">
        <v>237</v>
      </c>
      <c r="H534" s="260">
        <v>9.4879999999999995</v>
      </c>
      <c r="I534" s="261"/>
      <c r="J534" s="262">
        <f>ROUND(I534*H534,2)</f>
        <v>0</v>
      </c>
      <c r="K534" s="258" t="s">
        <v>19</v>
      </c>
      <c r="L534" s="263"/>
      <c r="M534" s="264" t="s">
        <v>19</v>
      </c>
      <c r="N534" s="265" t="s">
        <v>43</v>
      </c>
      <c r="O534" s="85"/>
      <c r="P534" s="224">
        <f>O534*H534</f>
        <v>0</v>
      </c>
      <c r="Q534" s="224">
        <v>0.0028300000000000001</v>
      </c>
      <c r="R534" s="224">
        <f>Q534*H534</f>
        <v>0.02685104</v>
      </c>
      <c r="S534" s="224">
        <v>0</v>
      </c>
      <c r="T534" s="22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6" t="s">
        <v>376</v>
      </c>
      <c r="AT534" s="226" t="s">
        <v>310</v>
      </c>
      <c r="AU534" s="226" t="s">
        <v>81</v>
      </c>
      <c r="AY534" s="18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8" t="s">
        <v>79</v>
      </c>
      <c r="BK534" s="227">
        <f>ROUND(I534*H534,2)</f>
        <v>0</v>
      </c>
      <c r="BL534" s="18" t="s">
        <v>284</v>
      </c>
      <c r="BM534" s="226" t="s">
        <v>1251</v>
      </c>
    </row>
    <row r="535" s="13" customFormat="1">
      <c r="A535" s="13"/>
      <c r="B535" s="233"/>
      <c r="C535" s="234"/>
      <c r="D535" s="235" t="s">
        <v>194</v>
      </c>
      <c r="E535" s="236" t="s">
        <v>19</v>
      </c>
      <c r="F535" s="237" t="s">
        <v>1252</v>
      </c>
      <c r="G535" s="234"/>
      <c r="H535" s="238">
        <v>8.625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194</v>
      </c>
      <c r="AU535" s="244" t="s">
        <v>81</v>
      </c>
      <c r="AV535" s="13" t="s">
        <v>81</v>
      </c>
      <c r="AW535" s="13" t="s">
        <v>33</v>
      </c>
      <c r="AX535" s="13" t="s">
        <v>79</v>
      </c>
      <c r="AY535" s="244" t="s">
        <v>183</v>
      </c>
    </row>
    <row r="536" s="13" customFormat="1">
      <c r="A536" s="13"/>
      <c r="B536" s="233"/>
      <c r="C536" s="234"/>
      <c r="D536" s="235" t="s">
        <v>194</v>
      </c>
      <c r="E536" s="234"/>
      <c r="F536" s="237" t="s">
        <v>1253</v>
      </c>
      <c r="G536" s="234"/>
      <c r="H536" s="238">
        <v>9.4879999999999995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194</v>
      </c>
      <c r="AU536" s="244" t="s">
        <v>81</v>
      </c>
      <c r="AV536" s="13" t="s">
        <v>81</v>
      </c>
      <c r="AW536" s="13" t="s">
        <v>4</v>
      </c>
      <c r="AX536" s="13" t="s">
        <v>79</v>
      </c>
      <c r="AY536" s="244" t="s">
        <v>183</v>
      </c>
    </row>
    <row r="537" s="2" customFormat="1" ht="16.5" customHeight="1">
      <c r="A537" s="39"/>
      <c r="B537" s="40"/>
      <c r="C537" s="215" t="s">
        <v>1254</v>
      </c>
      <c r="D537" s="215" t="s">
        <v>185</v>
      </c>
      <c r="E537" s="216" t="s">
        <v>1255</v>
      </c>
      <c r="F537" s="217" t="s">
        <v>1256</v>
      </c>
      <c r="G537" s="218" t="s">
        <v>419</v>
      </c>
      <c r="H537" s="219">
        <v>28.75</v>
      </c>
      <c r="I537" s="220"/>
      <c r="J537" s="221">
        <f>ROUND(I537*H537,2)</f>
        <v>0</v>
      </c>
      <c r="K537" s="217" t="s">
        <v>189</v>
      </c>
      <c r="L537" s="45"/>
      <c r="M537" s="222" t="s">
        <v>19</v>
      </c>
      <c r="N537" s="223" t="s">
        <v>43</v>
      </c>
      <c r="O537" s="85"/>
      <c r="P537" s="224">
        <f>O537*H537</f>
        <v>0</v>
      </c>
      <c r="Q537" s="224">
        <v>8.0000000000000007E-05</v>
      </c>
      <c r="R537" s="224">
        <f>Q537*H537</f>
        <v>0.0023000000000000004</v>
      </c>
      <c r="S537" s="224">
        <v>0</v>
      </c>
      <c r="T537" s="22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6" t="s">
        <v>284</v>
      </c>
      <c r="AT537" s="226" t="s">
        <v>185</v>
      </c>
      <c r="AU537" s="226" t="s">
        <v>81</v>
      </c>
      <c r="AY537" s="18" t="s">
        <v>183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8" t="s">
        <v>79</v>
      </c>
      <c r="BK537" s="227">
        <f>ROUND(I537*H537,2)</f>
        <v>0</v>
      </c>
      <c r="BL537" s="18" t="s">
        <v>284</v>
      </c>
      <c r="BM537" s="226" t="s">
        <v>1257</v>
      </c>
    </row>
    <row r="538" s="2" customFormat="1">
      <c r="A538" s="39"/>
      <c r="B538" s="40"/>
      <c r="C538" s="41"/>
      <c r="D538" s="228" t="s">
        <v>192</v>
      </c>
      <c r="E538" s="41"/>
      <c r="F538" s="229" t="s">
        <v>1258</v>
      </c>
      <c r="G538" s="41"/>
      <c r="H538" s="41"/>
      <c r="I538" s="230"/>
      <c r="J538" s="41"/>
      <c r="K538" s="41"/>
      <c r="L538" s="45"/>
      <c r="M538" s="231"/>
      <c r="N538" s="23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192</v>
      </c>
      <c r="AU538" s="18" t="s">
        <v>81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1249</v>
      </c>
      <c r="G539" s="234"/>
      <c r="H539" s="238">
        <v>28.75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194</v>
      </c>
      <c r="AU539" s="244" t="s">
        <v>81</v>
      </c>
      <c r="AV539" s="13" t="s">
        <v>81</v>
      </c>
      <c r="AW539" s="13" t="s">
        <v>33</v>
      </c>
      <c r="AX539" s="13" t="s">
        <v>79</v>
      </c>
      <c r="AY539" s="244" t="s">
        <v>183</v>
      </c>
    </row>
    <row r="540" s="2" customFormat="1" ht="24.15" customHeight="1">
      <c r="A540" s="39"/>
      <c r="B540" s="40"/>
      <c r="C540" s="256" t="s">
        <v>1259</v>
      </c>
      <c r="D540" s="256" t="s">
        <v>310</v>
      </c>
      <c r="E540" s="257" t="s">
        <v>1234</v>
      </c>
      <c r="F540" s="258" t="s">
        <v>1235</v>
      </c>
      <c r="G540" s="259" t="s">
        <v>237</v>
      </c>
      <c r="H540" s="260">
        <v>5.0599999999999996</v>
      </c>
      <c r="I540" s="261"/>
      <c r="J540" s="262">
        <f>ROUND(I540*H540,2)</f>
        <v>0</v>
      </c>
      <c r="K540" s="258" t="s">
        <v>19</v>
      </c>
      <c r="L540" s="263"/>
      <c r="M540" s="264" t="s">
        <v>19</v>
      </c>
      <c r="N540" s="265" t="s">
        <v>43</v>
      </c>
      <c r="O540" s="85"/>
      <c r="P540" s="224">
        <f>O540*H540</f>
        <v>0</v>
      </c>
      <c r="Q540" s="224">
        <v>0.0028300000000000001</v>
      </c>
      <c r="R540" s="224">
        <f>Q540*H540</f>
        <v>0.014319799999999999</v>
      </c>
      <c r="S540" s="224">
        <v>0</v>
      </c>
      <c r="T540" s="22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6" t="s">
        <v>376</v>
      </c>
      <c r="AT540" s="226" t="s">
        <v>310</v>
      </c>
      <c r="AU540" s="226" t="s">
        <v>81</v>
      </c>
      <c r="AY540" s="18" t="s">
        <v>183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8" t="s">
        <v>79</v>
      </c>
      <c r="BK540" s="227">
        <f>ROUND(I540*H540,2)</f>
        <v>0</v>
      </c>
      <c r="BL540" s="18" t="s">
        <v>284</v>
      </c>
      <c r="BM540" s="226" t="s">
        <v>1260</v>
      </c>
    </row>
    <row r="541" s="13" customFormat="1">
      <c r="A541" s="13"/>
      <c r="B541" s="233"/>
      <c r="C541" s="234"/>
      <c r="D541" s="235" t="s">
        <v>194</v>
      </c>
      <c r="E541" s="236" t="s">
        <v>19</v>
      </c>
      <c r="F541" s="237" t="s">
        <v>1261</v>
      </c>
      <c r="G541" s="234"/>
      <c r="H541" s="238">
        <v>4.5999999999999996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194</v>
      </c>
      <c r="AU541" s="244" t="s">
        <v>81</v>
      </c>
      <c r="AV541" s="13" t="s">
        <v>81</v>
      </c>
      <c r="AW541" s="13" t="s">
        <v>33</v>
      </c>
      <c r="AX541" s="13" t="s">
        <v>79</v>
      </c>
      <c r="AY541" s="244" t="s">
        <v>183</v>
      </c>
    </row>
    <row r="542" s="13" customFormat="1">
      <c r="A542" s="13"/>
      <c r="B542" s="233"/>
      <c r="C542" s="234"/>
      <c r="D542" s="235" t="s">
        <v>194</v>
      </c>
      <c r="E542" s="234"/>
      <c r="F542" s="237" t="s">
        <v>1262</v>
      </c>
      <c r="G542" s="234"/>
      <c r="H542" s="238">
        <v>5.0599999999999996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194</v>
      </c>
      <c r="AU542" s="244" t="s">
        <v>81</v>
      </c>
      <c r="AV542" s="13" t="s">
        <v>81</v>
      </c>
      <c r="AW542" s="13" t="s">
        <v>4</v>
      </c>
      <c r="AX542" s="13" t="s">
        <v>79</v>
      </c>
      <c r="AY542" s="244" t="s">
        <v>183</v>
      </c>
    </row>
    <row r="543" s="2" customFormat="1" ht="16.5" customHeight="1">
      <c r="A543" s="39"/>
      <c r="B543" s="40"/>
      <c r="C543" s="215" t="s">
        <v>1263</v>
      </c>
      <c r="D543" s="215" t="s">
        <v>185</v>
      </c>
      <c r="E543" s="216" t="s">
        <v>1264</v>
      </c>
      <c r="F543" s="217" t="s">
        <v>1265</v>
      </c>
      <c r="G543" s="218" t="s">
        <v>419</v>
      </c>
      <c r="H543" s="219">
        <v>122.7</v>
      </c>
      <c r="I543" s="220"/>
      <c r="J543" s="221">
        <f>ROUND(I543*H543,2)</f>
        <v>0</v>
      </c>
      <c r="K543" s="217" t="s">
        <v>189</v>
      </c>
      <c r="L543" s="45"/>
      <c r="M543" s="222" t="s">
        <v>19</v>
      </c>
      <c r="N543" s="223" t="s">
        <v>43</v>
      </c>
      <c r="O543" s="85"/>
      <c r="P543" s="224">
        <f>O543*H543</f>
        <v>0</v>
      </c>
      <c r="Q543" s="224">
        <v>0</v>
      </c>
      <c r="R543" s="224">
        <f>Q543*H543</f>
        <v>0</v>
      </c>
      <c r="S543" s="224">
        <v>0.00029999999999999997</v>
      </c>
      <c r="T543" s="225">
        <f>S543*H543</f>
        <v>0.036809999999999996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6" t="s">
        <v>284</v>
      </c>
      <c r="AT543" s="226" t="s">
        <v>185</v>
      </c>
      <c r="AU543" s="226" t="s">
        <v>81</v>
      </c>
      <c r="AY543" s="18" t="s">
        <v>183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8" t="s">
        <v>79</v>
      </c>
      <c r="BK543" s="227">
        <f>ROUND(I543*H543,2)</f>
        <v>0</v>
      </c>
      <c r="BL543" s="18" t="s">
        <v>284</v>
      </c>
      <c r="BM543" s="226" t="s">
        <v>1266</v>
      </c>
    </row>
    <row r="544" s="2" customFormat="1">
      <c r="A544" s="39"/>
      <c r="B544" s="40"/>
      <c r="C544" s="41"/>
      <c r="D544" s="228" t="s">
        <v>192</v>
      </c>
      <c r="E544" s="41"/>
      <c r="F544" s="229" t="s">
        <v>1267</v>
      </c>
      <c r="G544" s="41"/>
      <c r="H544" s="41"/>
      <c r="I544" s="230"/>
      <c r="J544" s="41"/>
      <c r="K544" s="41"/>
      <c r="L544" s="45"/>
      <c r="M544" s="231"/>
      <c r="N544" s="23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192</v>
      </c>
      <c r="AU544" s="18" t="s">
        <v>81</v>
      </c>
    </row>
    <row r="545" s="13" customFormat="1">
      <c r="A545" s="13"/>
      <c r="B545" s="233"/>
      <c r="C545" s="234"/>
      <c r="D545" s="235" t="s">
        <v>194</v>
      </c>
      <c r="E545" s="236" t="s">
        <v>19</v>
      </c>
      <c r="F545" s="237" t="s">
        <v>1268</v>
      </c>
      <c r="G545" s="234"/>
      <c r="H545" s="238">
        <v>122.7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194</v>
      </c>
      <c r="AU545" s="244" t="s">
        <v>81</v>
      </c>
      <c r="AV545" s="13" t="s">
        <v>81</v>
      </c>
      <c r="AW545" s="13" t="s">
        <v>33</v>
      </c>
      <c r="AX545" s="13" t="s">
        <v>79</v>
      </c>
      <c r="AY545" s="244" t="s">
        <v>183</v>
      </c>
    </row>
    <row r="546" s="2" customFormat="1" ht="16.5" customHeight="1">
      <c r="A546" s="39"/>
      <c r="B546" s="40"/>
      <c r="C546" s="215" t="s">
        <v>1269</v>
      </c>
      <c r="D546" s="215" t="s">
        <v>185</v>
      </c>
      <c r="E546" s="216" t="s">
        <v>1270</v>
      </c>
      <c r="F546" s="217" t="s">
        <v>1271</v>
      </c>
      <c r="G546" s="218" t="s">
        <v>419</v>
      </c>
      <c r="H546" s="219">
        <v>68.549999999999997</v>
      </c>
      <c r="I546" s="220"/>
      <c r="J546" s="221">
        <f>ROUND(I546*H546,2)</f>
        <v>0</v>
      </c>
      <c r="K546" s="217" t="s">
        <v>189</v>
      </c>
      <c r="L546" s="45"/>
      <c r="M546" s="222" t="s">
        <v>19</v>
      </c>
      <c r="N546" s="223" t="s">
        <v>43</v>
      </c>
      <c r="O546" s="85"/>
      <c r="P546" s="224">
        <f>O546*H546</f>
        <v>0</v>
      </c>
      <c r="Q546" s="224">
        <v>3.0000000000000001E-05</v>
      </c>
      <c r="R546" s="224">
        <f>Q546*H546</f>
        <v>0.0020565000000000002</v>
      </c>
      <c r="S546" s="224">
        <v>0</v>
      </c>
      <c r="T546" s="22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6" t="s">
        <v>284</v>
      </c>
      <c r="AT546" s="226" t="s">
        <v>185</v>
      </c>
      <c r="AU546" s="226" t="s">
        <v>81</v>
      </c>
      <c r="AY546" s="18" t="s">
        <v>183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8" t="s">
        <v>79</v>
      </c>
      <c r="BK546" s="227">
        <f>ROUND(I546*H546,2)</f>
        <v>0</v>
      </c>
      <c r="BL546" s="18" t="s">
        <v>284</v>
      </c>
      <c r="BM546" s="226" t="s">
        <v>1272</v>
      </c>
    </row>
    <row r="547" s="2" customFormat="1">
      <c r="A547" s="39"/>
      <c r="B547" s="40"/>
      <c r="C547" s="41"/>
      <c r="D547" s="228" t="s">
        <v>192</v>
      </c>
      <c r="E547" s="41"/>
      <c r="F547" s="229" t="s">
        <v>1273</v>
      </c>
      <c r="G547" s="41"/>
      <c r="H547" s="41"/>
      <c r="I547" s="230"/>
      <c r="J547" s="41"/>
      <c r="K547" s="41"/>
      <c r="L547" s="45"/>
      <c r="M547" s="231"/>
      <c r="N547" s="23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192</v>
      </c>
      <c r="AU547" s="18" t="s">
        <v>81</v>
      </c>
    </row>
    <row r="548" s="13" customFormat="1">
      <c r="A548" s="13"/>
      <c r="B548" s="233"/>
      <c r="C548" s="234"/>
      <c r="D548" s="235" t="s">
        <v>194</v>
      </c>
      <c r="E548" s="236" t="s">
        <v>19</v>
      </c>
      <c r="F548" s="237" t="s">
        <v>1274</v>
      </c>
      <c r="G548" s="234"/>
      <c r="H548" s="238">
        <v>68.549999999999997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194</v>
      </c>
      <c r="AU548" s="244" t="s">
        <v>81</v>
      </c>
      <c r="AV548" s="13" t="s">
        <v>81</v>
      </c>
      <c r="AW548" s="13" t="s">
        <v>33</v>
      </c>
      <c r="AX548" s="13" t="s">
        <v>79</v>
      </c>
      <c r="AY548" s="244" t="s">
        <v>183</v>
      </c>
    </row>
    <row r="549" s="2" customFormat="1" ht="16.5" customHeight="1">
      <c r="A549" s="39"/>
      <c r="B549" s="40"/>
      <c r="C549" s="256" t="s">
        <v>1275</v>
      </c>
      <c r="D549" s="256" t="s">
        <v>310</v>
      </c>
      <c r="E549" s="257" t="s">
        <v>1276</v>
      </c>
      <c r="F549" s="258" t="s">
        <v>1277</v>
      </c>
      <c r="G549" s="259" t="s">
        <v>419</v>
      </c>
      <c r="H549" s="260">
        <v>69.921000000000006</v>
      </c>
      <c r="I549" s="261"/>
      <c r="J549" s="262">
        <f>ROUND(I549*H549,2)</f>
        <v>0</v>
      </c>
      <c r="K549" s="258" t="s">
        <v>189</v>
      </c>
      <c r="L549" s="263"/>
      <c r="M549" s="264" t="s">
        <v>19</v>
      </c>
      <c r="N549" s="265" t="s">
        <v>43</v>
      </c>
      <c r="O549" s="85"/>
      <c r="P549" s="224">
        <f>O549*H549</f>
        <v>0</v>
      </c>
      <c r="Q549" s="224">
        <v>0.00038000000000000002</v>
      </c>
      <c r="R549" s="224">
        <f>Q549*H549</f>
        <v>0.026569980000000003</v>
      </c>
      <c r="S549" s="224">
        <v>0</v>
      </c>
      <c r="T549" s="22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6" t="s">
        <v>376</v>
      </c>
      <c r="AT549" s="226" t="s">
        <v>310</v>
      </c>
      <c r="AU549" s="226" t="s">
        <v>81</v>
      </c>
      <c r="AY549" s="18" t="s">
        <v>183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8" t="s">
        <v>79</v>
      </c>
      <c r="BK549" s="227">
        <f>ROUND(I549*H549,2)</f>
        <v>0</v>
      </c>
      <c r="BL549" s="18" t="s">
        <v>284</v>
      </c>
      <c r="BM549" s="226" t="s">
        <v>1278</v>
      </c>
    </row>
    <row r="550" s="13" customFormat="1">
      <c r="A550" s="13"/>
      <c r="B550" s="233"/>
      <c r="C550" s="234"/>
      <c r="D550" s="235" t="s">
        <v>194</v>
      </c>
      <c r="E550" s="234"/>
      <c r="F550" s="237" t="s">
        <v>1279</v>
      </c>
      <c r="G550" s="234"/>
      <c r="H550" s="238">
        <v>69.921000000000006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194</v>
      </c>
      <c r="AU550" s="244" t="s">
        <v>81</v>
      </c>
      <c r="AV550" s="13" t="s">
        <v>81</v>
      </c>
      <c r="AW550" s="13" t="s">
        <v>4</v>
      </c>
      <c r="AX550" s="13" t="s">
        <v>79</v>
      </c>
      <c r="AY550" s="244" t="s">
        <v>183</v>
      </c>
    </row>
    <row r="551" s="2" customFormat="1" ht="16.5" customHeight="1">
      <c r="A551" s="39"/>
      <c r="B551" s="40"/>
      <c r="C551" s="215" t="s">
        <v>1280</v>
      </c>
      <c r="D551" s="215" t="s">
        <v>185</v>
      </c>
      <c r="E551" s="216" t="s">
        <v>1281</v>
      </c>
      <c r="F551" s="217" t="s">
        <v>1282</v>
      </c>
      <c r="G551" s="218" t="s">
        <v>419</v>
      </c>
      <c r="H551" s="219">
        <v>28.75</v>
      </c>
      <c r="I551" s="220"/>
      <c r="J551" s="221">
        <f>ROUND(I551*H551,2)</f>
        <v>0</v>
      </c>
      <c r="K551" s="217" t="s">
        <v>189</v>
      </c>
      <c r="L551" s="45"/>
      <c r="M551" s="222" t="s">
        <v>19</v>
      </c>
      <c r="N551" s="223" t="s">
        <v>43</v>
      </c>
      <c r="O551" s="85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6" t="s">
        <v>284</v>
      </c>
      <c r="AT551" s="226" t="s">
        <v>185</v>
      </c>
      <c r="AU551" s="226" t="s">
        <v>81</v>
      </c>
      <c r="AY551" s="18" t="s">
        <v>183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8" t="s">
        <v>79</v>
      </c>
      <c r="BK551" s="227">
        <f>ROUND(I551*H551,2)</f>
        <v>0</v>
      </c>
      <c r="BL551" s="18" t="s">
        <v>284</v>
      </c>
      <c r="BM551" s="226" t="s">
        <v>1283</v>
      </c>
    </row>
    <row r="552" s="2" customFormat="1">
      <c r="A552" s="39"/>
      <c r="B552" s="40"/>
      <c r="C552" s="41"/>
      <c r="D552" s="228" t="s">
        <v>192</v>
      </c>
      <c r="E552" s="41"/>
      <c r="F552" s="229" t="s">
        <v>1284</v>
      </c>
      <c r="G552" s="41"/>
      <c r="H552" s="41"/>
      <c r="I552" s="230"/>
      <c r="J552" s="41"/>
      <c r="K552" s="41"/>
      <c r="L552" s="45"/>
      <c r="M552" s="231"/>
      <c r="N552" s="23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192</v>
      </c>
      <c r="AU552" s="18" t="s">
        <v>81</v>
      </c>
    </row>
    <row r="553" s="13" customFormat="1">
      <c r="A553" s="13"/>
      <c r="B553" s="233"/>
      <c r="C553" s="234"/>
      <c r="D553" s="235" t="s">
        <v>194</v>
      </c>
      <c r="E553" s="236" t="s">
        <v>19</v>
      </c>
      <c r="F553" s="237" t="s">
        <v>1249</v>
      </c>
      <c r="G553" s="234"/>
      <c r="H553" s="238">
        <v>28.75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194</v>
      </c>
      <c r="AU553" s="244" t="s">
        <v>81</v>
      </c>
      <c r="AV553" s="13" t="s">
        <v>81</v>
      </c>
      <c r="AW553" s="13" t="s">
        <v>33</v>
      </c>
      <c r="AX553" s="13" t="s">
        <v>79</v>
      </c>
      <c r="AY553" s="244" t="s">
        <v>183</v>
      </c>
    </row>
    <row r="554" s="2" customFormat="1" ht="16.5" customHeight="1">
      <c r="A554" s="39"/>
      <c r="B554" s="40"/>
      <c r="C554" s="256" t="s">
        <v>1285</v>
      </c>
      <c r="D554" s="256" t="s">
        <v>310</v>
      </c>
      <c r="E554" s="257" t="s">
        <v>1286</v>
      </c>
      <c r="F554" s="258" t="s">
        <v>1287</v>
      </c>
      <c r="G554" s="259" t="s">
        <v>419</v>
      </c>
      <c r="H554" s="260">
        <v>29.324999999999999</v>
      </c>
      <c r="I554" s="261"/>
      <c r="J554" s="262">
        <f>ROUND(I554*H554,2)</f>
        <v>0</v>
      </c>
      <c r="K554" s="258" t="s">
        <v>189</v>
      </c>
      <c r="L554" s="263"/>
      <c r="M554" s="264" t="s">
        <v>19</v>
      </c>
      <c r="N554" s="265" t="s">
        <v>43</v>
      </c>
      <c r="O554" s="85"/>
      <c r="P554" s="224">
        <f>O554*H554</f>
        <v>0</v>
      </c>
      <c r="Q554" s="224">
        <v>0.00025000000000000001</v>
      </c>
      <c r="R554" s="224">
        <f>Q554*H554</f>
        <v>0.0073312500000000001</v>
      </c>
      <c r="S554" s="224">
        <v>0</v>
      </c>
      <c r="T554" s="22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6" t="s">
        <v>376</v>
      </c>
      <c r="AT554" s="226" t="s">
        <v>310</v>
      </c>
      <c r="AU554" s="226" t="s">
        <v>81</v>
      </c>
      <c r="AY554" s="18" t="s">
        <v>183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8" t="s">
        <v>79</v>
      </c>
      <c r="BK554" s="227">
        <f>ROUND(I554*H554,2)</f>
        <v>0</v>
      </c>
      <c r="BL554" s="18" t="s">
        <v>284</v>
      </c>
      <c r="BM554" s="226" t="s">
        <v>1288</v>
      </c>
    </row>
    <row r="555" s="13" customFormat="1">
      <c r="A555" s="13"/>
      <c r="B555" s="233"/>
      <c r="C555" s="234"/>
      <c r="D555" s="235" t="s">
        <v>194</v>
      </c>
      <c r="E555" s="234"/>
      <c r="F555" s="237" t="s">
        <v>1289</v>
      </c>
      <c r="G555" s="234"/>
      <c r="H555" s="238">
        <v>29.324999999999999</v>
      </c>
      <c r="I555" s="239"/>
      <c r="J555" s="234"/>
      <c r="K555" s="234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194</v>
      </c>
      <c r="AU555" s="244" t="s">
        <v>81</v>
      </c>
      <c r="AV555" s="13" t="s">
        <v>81</v>
      </c>
      <c r="AW555" s="13" t="s">
        <v>4</v>
      </c>
      <c r="AX555" s="13" t="s">
        <v>79</v>
      </c>
      <c r="AY555" s="244" t="s">
        <v>183</v>
      </c>
    </row>
    <row r="556" s="2" customFormat="1" ht="24.15" customHeight="1">
      <c r="A556" s="39"/>
      <c r="B556" s="40"/>
      <c r="C556" s="215" t="s">
        <v>1290</v>
      </c>
      <c r="D556" s="215" t="s">
        <v>185</v>
      </c>
      <c r="E556" s="216" t="s">
        <v>1291</v>
      </c>
      <c r="F556" s="217" t="s">
        <v>1292</v>
      </c>
      <c r="G556" s="218" t="s">
        <v>218</v>
      </c>
      <c r="H556" s="219">
        <v>1.9690000000000001</v>
      </c>
      <c r="I556" s="220"/>
      <c r="J556" s="221">
        <f>ROUND(I556*H556,2)</f>
        <v>0</v>
      </c>
      <c r="K556" s="217" t="s">
        <v>189</v>
      </c>
      <c r="L556" s="45"/>
      <c r="M556" s="222" t="s">
        <v>19</v>
      </c>
      <c r="N556" s="223" t="s">
        <v>43</v>
      </c>
      <c r="O556" s="85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6" t="s">
        <v>284</v>
      </c>
      <c r="AT556" s="226" t="s">
        <v>185</v>
      </c>
      <c r="AU556" s="226" t="s">
        <v>81</v>
      </c>
      <c r="AY556" s="18" t="s">
        <v>183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8" t="s">
        <v>79</v>
      </c>
      <c r="BK556" s="227">
        <f>ROUND(I556*H556,2)</f>
        <v>0</v>
      </c>
      <c r="BL556" s="18" t="s">
        <v>284</v>
      </c>
      <c r="BM556" s="226" t="s">
        <v>1293</v>
      </c>
    </row>
    <row r="557" s="2" customFormat="1">
      <c r="A557" s="39"/>
      <c r="B557" s="40"/>
      <c r="C557" s="41"/>
      <c r="D557" s="228" t="s">
        <v>192</v>
      </c>
      <c r="E557" s="41"/>
      <c r="F557" s="229" t="s">
        <v>1294</v>
      </c>
      <c r="G557" s="41"/>
      <c r="H557" s="41"/>
      <c r="I557" s="230"/>
      <c r="J557" s="41"/>
      <c r="K557" s="41"/>
      <c r="L557" s="45"/>
      <c r="M557" s="231"/>
      <c r="N557" s="23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192</v>
      </c>
      <c r="AU557" s="18" t="s">
        <v>81</v>
      </c>
    </row>
    <row r="558" s="2" customFormat="1" ht="24.15" customHeight="1">
      <c r="A558" s="39"/>
      <c r="B558" s="40"/>
      <c r="C558" s="215" t="s">
        <v>1295</v>
      </c>
      <c r="D558" s="215" t="s">
        <v>185</v>
      </c>
      <c r="E558" s="216" t="s">
        <v>1296</v>
      </c>
      <c r="F558" s="217" t="s">
        <v>1297</v>
      </c>
      <c r="G558" s="218" t="s">
        <v>218</v>
      </c>
      <c r="H558" s="219">
        <v>1.9690000000000001</v>
      </c>
      <c r="I558" s="220"/>
      <c r="J558" s="221">
        <f>ROUND(I558*H558,2)</f>
        <v>0</v>
      </c>
      <c r="K558" s="217" t="s">
        <v>189</v>
      </c>
      <c r="L558" s="45"/>
      <c r="M558" s="222" t="s">
        <v>19</v>
      </c>
      <c r="N558" s="223" t="s">
        <v>43</v>
      </c>
      <c r="O558" s="85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6" t="s">
        <v>284</v>
      </c>
      <c r="AT558" s="226" t="s">
        <v>185</v>
      </c>
      <c r="AU558" s="226" t="s">
        <v>81</v>
      </c>
      <c r="AY558" s="18" t="s">
        <v>183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8" t="s">
        <v>79</v>
      </c>
      <c r="BK558" s="227">
        <f>ROUND(I558*H558,2)</f>
        <v>0</v>
      </c>
      <c r="BL558" s="18" t="s">
        <v>284</v>
      </c>
      <c r="BM558" s="226" t="s">
        <v>1298</v>
      </c>
    </row>
    <row r="559" s="2" customFormat="1">
      <c r="A559" s="39"/>
      <c r="B559" s="40"/>
      <c r="C559" s="41"/>
      <c r="D559" s="228" t="s">
        <v>192</v>
      </c>
      <c r="E559" s="41"/>
      <c r="F559" s="229" t="s">
        <v>1299</v>
      </c>
      <c r="G559" s="41"/>
      <c r="H559" s="41"/>
      <c r="I559" s="230"/>
      <c r="J559" s="41"/>
      <c r="K559" s="41"/>
      <c r="L559" s="45"/>
      <c r="M559" s="231"/>
      <c r="N559" s="23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192</v>
      </c>
      <c r="AU559" s="18" t="s">
        <v>81</v>
      </c>
    </row>
    <row r="560" s="12" customFormat="1" ht="22.8" customHeight="1">
      <c r="A560" s="12"/>
      <c r="B560" s="199"/>
      <c r="C560" s="200"/>
      <c r="D560" s="201" t="s">
        <v>71</v>
      </c>
      <c r="E560" s="213" t="s">
        <v>577</v>
      </c>
      <c r="F560" s="213" t="s">
        <v>578</v>
      </c>
      <c r="G560" s="200"/>
      <c r="H560" s="200"/>
      <c r="I560" s="203"/>
      <c r="J560" s="214">
        <f>BK560</f>
        <v>0</v>
      </c>
      <c r="K560" s="200"/>
      <c r="L560" s="205"/>
      <c r="M560" s="206"/>
      <c r="N560" s="207"/>
      <c r="O560" s="207"/>
      <c r="P560" s="208">
        <f>SUM(P561:P594)</f>
        <v>0</v>
      </c>
      <c r="Q560" s="207"/>
      <c r="R560" s="208">
        <f>SUM(R561:R594)</f>
        <v>1.6237642000000001</v>
      </c>
      <c r="S560" s="207"/>
      <c r="T560" s="209">
        <f>SUM(T561:T594)</f>
        <v>3.0820855000000003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0" t="s">
        <v>81</v>
      </c>
      <c r="AT560" s="211" t="s">
        <v>71</v>
      </c>
      <c r="AU560" s="211" t="s">
        <v>79</v>
      </c>
      <c r="AY560" s="210" t="s">
        <v>183</v>
      </c>
      <c r="BK560" s="212">
        <f>SUM(BK561:BK594)</f>
        <v>0</v>
      </c>
    </row>
    <row r="561" s="2" customFormat="1" ht="16.5" customHeight="1">
      <c r="A561" s="39"/>
      <c r="B561" s="40"/>
      <c r="C561" s="215" t="s">
        <v>1300</v>
      </c>
      <c r="D561" s="215" t="s">
        <v>185</v>
      </c>
      <c r="E561" s="216" t="s">
        <v>580</v>
      </c>
      <c r="F561" s="217" t="s">
        <v>581</v>
      </c>
      <c r="G561" s="218" t="s">
        <v>237</v>
      </c>
      <c r="H561" s="219">
        <v>58.020000000000003</v>
      </c>
      <c r="I561" s="220"/>
      <c r="J561" s="221">
        <f>ROUND(I561*H561,2)</f>
        <v>0</v>
      </c>
      <c r="K561" s="217" t="s">
        <v>189</v>
      </c>
      <c r="L561" s="45"/>
      <c r="M561" s="222" t="s">
        <v>19</v>
      </c>
      <c r="N561" s="223" t="s">
        <v>43</v>
      </c>
      <c r="O561" s="85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6" t="s">
        <v>284</v>
      </c>
      <c r="AT561" s="226" t="s">
        <v>185</v>
      </c>
      <c r="AU561" s="226" t="s">
        <v>81</v>
      </c>
      <c r="AY561" s="18" t="s">
        <v>183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8" t="s">
        <v>79</v>
      </c>
      <c r="BK561" s="227">
        <f>ROUND(I561*H561,2)</f>
        <v>0</v>
      </c>
      <c r="BL561" s="18" t="s">
        <v>284</v>
      </c>
      <c r="BM561" s="226" t="s">
        <v>1301</v>
      </c>
    </row>
    <row r="562" s="2" customFormat="1">
      <c r="A562" s="39"/>
      <c r="B562" s="40"/>
      <c r="C562" s="41"/>
      <c r="D562" s="228" t="s">
        <v>192</v>
      </c>
      <c r="E562" s="41"/>
      <c r="F562" s="229" t="s">
        <v>583</v>
      </c>
      <c r="G562" s="41"/>
      <c r="H562" s="41"/>
      <c r="I562" s="230"/>
      <c r="J562" s="41"/>
      <c r="K562" s="41"/>
      <c r="L562" s="45"/>
      <c r="M562" s="231"/>
      <c r="N562" s="23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192</v>
      </c>
      <c r="AU562" s="18" t="s">
        <v>81</v>
      </c>
    </row>
    <row r="563" s="2" customFormat="1" ht="16.5" customHeight="1">
      <c r="A563" s="39"/>
      <c r="B563" s="40"/>
      <c r="C563" s="215" t="s">
        <v>1302</v>
      </c>
      <c r="D563" s="215" t="s">
        <v>185</v>
      </c>
      <c r="E563" s="216" t="s">
        <v>585</v>
      </c>
      <c r="F563" s="217" t="s">
        <v>586</v>
      </c>
      <c r="G563" s="218" t="s">
        <v>237</v>
      </c>
      <c r="H563" s="219">
        <v>58.020000000000003</v>
      </c>
      <c r="I563" s="220"/>
      <c r="J563" s="221">
        <f>ROUND(I563*H563,2)</f>
        <v>0</v>
      </c>
      <c r="K563" s="217" t="s">
        <v>189</v>
      </c>
      <c r="L563" s="45"/>
      <c r="M563" s="222" t="s">
        <v>19</v>
      </c>
      <c r="N563" s="223" t="s">
        <v>43</v>
      </c>
      <c r="O563" s="85"/>
      <c r="P563" s="224">
        <f>O563*H563</f>
        <v>0</v>
      </c>
      <c r="Q563" s="224">
        <v>0.00029999999999999997</v>
      </c>
      <c r="R563" s="224">
        <f>Q563*H563</f>
        <v>0.017405999999999998</v>
      </c>
      <c r="S563" s="224">
        <v>0</v>
      </c>
      <c r="T563" s="22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6" t="s">
        <v>284</v>
      </c>
      <c r="AT563" s="226" t="s">
        <v>185</v>
      </c>
      <c r="AU563" s="226" t="s">
        <v>81</v>
      </c>
      <c r="AY563" s="18" t="s">
        <v>183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8" t="s">
        <v>79</v>
      </c>
      <c r="BK563" s="227">
        <f>ROUND(I563*H563,2)</f>
        <v>0</v>
      </c>
      <c r="BL563" s="18" t="s">
        <v>284</v>
      </c>
      <c r="BM563" s="226" t="s">
        <v>1303</v>
      </c>
    </row>
    <row r="564" s="2" customFormat="1">
      <c r="A564" s="39"/>
      <c r="B564" s="40"/>
      <c r="C564" s="41"/>
      <c r="D564" s="228" t="s">
        <v>192</v>
      </c>
      <c r="E564" s="41"/>
      <c r="F564" s="229" t="s">
        <v>588</v>
      </c>
      <c r="G564" s="41"/>
      <c r="H564" s="41"/>
      <c r="I564" s="230"/>
      <c r="J564" s="41"/>
      <c r="K564" s="41"/>
      <c r="L564" s="45"/>
      <c r="M564" s="231"/>
      <c r="N564" s="23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192</v>
      </c>
      <c r="AU564" s="18" t="s">
        <v>81</v>
      </c>
    </row>
    <row r="565" s="2" customFormat="1" ht="16.5" customHeight="1">
      <c r="A565" s="39"/>
      <c r="B565" s="40"/>
      <c r="C565" s="215" t="s">
        <v>1304</v>
      </c>
      <c r="D565" s="215" t="s">
        <v>185</v>
      </c>
      <c r="E565" s="216" t="s">
        <v>1305</v>
      </c>
      <c r="F565" s="217" t="s">
        <v>1306</v>
      </c>
      <c r="G565" s="218" t="s">
        <v>237</v>
      </c>
      <c r="H565" s="219">
        <v>37.817</v>
      </c>
      <c r="I565" s="220"/>
      <c r="J565" s="221">
        <f>ROUND(I565*H565,2)</f>
        <v>0</v>
      </c>
      <c r="K565" s="217" t="s">
        <v>189</v>
      </c>
      <c r="L565" s="45"/>
      <c r="M565" s="222" t="s">
        <v>19</v>
      </c>
      <c r="N565" s="223" t="s">
        <v>43</v>
      </c>
      <c r="O565" s="85"/>
      <c r="P565" s="224">
        <f>O565*H565</f>
        <v>0</v>
      </c>
      <c r="Q565" s="224">
        <v>0</v>
      </c>
      <c r="R565" s="224">
        <f>Q565*H565</f>
        <v>0</v>
      </c>
      <c r="S565" s="224">
        <v>0.081500000000000003</v>
      </c>
      <c r="T565" s="225">
        <f>S565*H565</f>
        <v>3.0820855000000003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6" t="s">
        <v>284</v>
      </c>
      <c r="AT565" s="226" t="s">
        <v>185</v>
      </c>
      <c r="AU565" s="226" t="s">
        <v>81</v>
      </c>
      <c r="AY565" s="18" t="s">
        <v>183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79</v>
      </c>
      <c r="BK565" s="227">
        <f>ROUND(I565*H565,2)</f>
        <v>0</v>
      </c>
      <c r="BL565" s="18" t="s">
        <v>284</v>
      </c>
      <c r="BM565" s="226" t="s">
        <v>1307</v>
      </c>
    </row>
    <row r="566" s="2" customFormat="1">
      <c r="A566" s="39"/>
      <c r="B566" s="40"/>
      <c r="C566" s="41"/>
      <c r="D566" s="228" t="s">
        <v>192</v>
      </c>
      <c r="E566" s="41"/>
      <c r="F566" s="229" t="s">
        <v>1308</v>
      </c>
      <c r="G566" s="41"/>
      <c r="H566" s="41"/>
      <c r="I566" s="230"/>
      <c r="J566" s="41"/>
      <c r="K566" s="41"/>
      <c r="L566" s="45"/>
      <c r="M566" s="231"/>
      <c r="N566" s="23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192</v>
      </c>
      <c r="AU566" s="18" t="s">
        <v>81</v>
      </c>
    </row>
    <row r="567" s="13" customFormat="1">
      <c r="A567" s="13"/>
      <c r="B567" s="233"/>
      <c r="C567" s="234"/>
      <c r="D567" s="235" t="s">
        <v>194</v>
      </c>
      <c r="E567" s="236" t="s">
        <v>19</v>
      </c>
      <c r="F567" s="237" t="s">
        <v>1309</v>
      </c>
      <c r="G567" s="234"/>
      <c r="H567" s="238">
        <v>10.275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194</v>
      </c>
      <c r="AU567" s="244" t="s">
        <v>81</v>
      </c>
      <c r="AV567" s="13" t="s">
        <v>81</v>
      </c>
      <c r="AW567" s="13" t="s">
        <v>33</v>
      </c>
      <c r="AX567" s="13" t="s">
        <v>72</v>
      </c>
      <c r="AY567" s="244" t="s">
        <v>183</v>
      </c>
    </row>
    <row r="568" s="13" customFormat="1">
      <c r="A568" s="13"/>
      <c r="B568" s="233"/>
      <c r="C568" s="234"/>
      <c r="D568" s="235" t="s">
        <v>194</v>
      </c>
      <c r="E568" s="236" t="s">
        <v>19</v>
      </c>
      <c r="F568" s="237" t="s">
        <v>1310</v>
      </c>
      <c r="G568" s="234"/>
      <c r="H568" s="238">
        <v>2.1419999999999999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194</v>
      </c>
      <c r="AU568" s="244" t="s">
        <v>81</v>
      </c>
      <c r="AV568" s="13" t="s">
        <v>81</v>
      </c>
      <c r="AW568" s="13" t="s">
        <v>33</v>
      </c>
      <c r="AX568" s="13" t="s">
        <v>72</v>
      </c>
      <c r="AY568" s="244" t="s">
        <v>183</v>
      </c>
    </row>
    <row r="569" s="13" customFormat="1">
      <c r="A569" s="13"/>
      <c r="B569" s="233"/>
      <c r="C569" s="234"/>
      <c r="D569" s="235" t="s">
        <v>194</v>
      </c>
      <c r="E569" s="236" t="s">
        <v>19</v>
      </c>
      <c r="F569" s="237" t="s">
        <v>1311</v>
      </c>
      <c r="G569" s="234"/>
      <c r="H569" s="238">
        <v>25.399999999999999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194</v>
      </c>
      <c r="AU569" s="244" t="s">
        <v>81</v>
      </c>
      <c r="AV569" s="13" t="s">
        <v>81</v>
      </c>
      <c r="AW569" s="13" t="s">
        <v>33</v>
      </c>
      <c r="AX569" s="13" t="s">
        <v>72</v>
      </c>
      <c r="AY569" s="244" t="s">
        <v>183</v>
      </c>
    </row>
    <row r="570" s="14" customFormat="1">
      <c r="A570" s="14"/>
      <c r="B570" s="245"/>
      <c r="C570" s="246"/>
      <c r="D570" s="235" t="s">
        <v>194</v>
      </c>
      <c r="E570" s="247" t="s">
        <v>19</v>
      </c>
      <c r="F570" s="248" t="s">
        <v>204</v>
      </c>
      <c r="G570" s="246"/>
      <c r="H570" s="249">
        <v>37.817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194</v>
      </c>
      <c r="AU570" s="255" t="s">
        <v>81</v>
      </c>
      <c r="AV570" s="14" t="s">
        <v>190</v>
      </c>
      <c r="AW570" s="14" t="s">
        <v>33</v>
      </c>
      <c r="AX570" s="14" t="s">
        <v>79</v>
      </c>
      <c r="AY570" s="255" t="s">
        <v>183</v>
      </c>
    </row>
    <row r="571" s="2" customFormat="1" ht="24.15" customHeight="1">
      <c r="A571" s="39"/>
      <c r="B571" s="40"/>
      <c r="C571" s="215" t="s">
        <v>1312</v>
      </c>
      <c r="D571" s="215" t="s">
        <v>185</v>
      </c>
      <c r="E571" s="216" t="s">
        <v>590</v>
      </c>
      <c r="F571" s="217" t="s">
        <v>591</v>
      </c>
      <c r="G571" s="218" t="s">
        <v>237</v>
      </c>
      <c r="H571" s="219">
        <v>58.020000000000003</v>
      </c>
      <c r="I571" s="220"/>
      <c r="J571" s="221">
        <f>ROUND(I571*H571,2)</f>
        <v>0</v>
      </c>
      <c r="K571" s="217" t="s">
        <v>189</v>
      </c>
      <c r="L571" s="45"/>
      <c r="M571" s="222" t="s">
        <v>19</v>
      </c>
      <c r="N571" s="223" t="s">
        <v>43</v>
      </c>
      <c r="O571" s="85"/>
      <c r="P571" s="224">
        <f>O571*H571</f>
        <v>0</v>
      </c>
      <c r="Q571" s="224">
        <v>0.0053</v>
      </c>
      <c r="R571" s="224">
        <f>Q571*H571</f>
        <v>0.307506</v>
      </c>
      <c r="S571" s="224">
        <v>0</v>
      </c>
      <c r="T571" s="22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6" t="s">
        <v>284</v>
      </c>
      <c r="AT571" s="226" t="s">
        <v>185</v>
      </c>
      <c r="AU571" s="226" t="s">
        <v>81</v>
      </c>
      <c r="AY571" s="18" t="s">
        <v>183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79</v>
      </c>
      <c r="BK571" s="227">
        <f>ROUND(I571*H571,2)</f>
        <v>0</v>
      </c>
      <c r="BL571" s="18" t="s">
        <v>284</v>
      </c>
      <c r="BM571" s="226" t="s">
        <v>1313</v>
      </c>
    </row>
    <row r="572" s="2" customFormat="1">
      <c r="A572" s="39"/>
      <c r="B572" s="40"/>
      <c r="C572" s="41"/>
      <c r="D572" s="228" t="s">
        <v>192</v>
      </c>
      <c r="E572" s="41"/>
      <c r="F572" s="229" t="s">
        <v>593</v>
      </c>
      <c r="G572" s="41"/>
      <c r="H572" s="41"/>
      <c r="I572" s="230"/>
      <c r="J572" s="41"/>
      <c r="K572" s="41"/>
      <c r="L572" s="45"/>
      <c r="M572" s="231"/>
      <c r="N572" s="23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192</v>
      </c>
      <c r="AU572" s="18" t="s">
        <v>81</v>
      </c>
    </row>
    <row r="573" s="13" customFormat="1">
      <c r="A573" s="13"/>
      <c r="B573" s="233"/>
      <c r="C573" s="234"/>
      <c r="D573" s="235" t="s">
        <v>194</v>
      </c>
      <c r="E573" s="236" t="s">
        <v>19</v>
      </c>
      <c r="F573" s="237" t="s">
        <v>1314</v>
      </c>
      <c r="G573" s="234"/>
      <c r="H573" s="238">
        <v>49.32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194</v>
      </c>
      <c r="AU573" s="244" t="s">
        <v>81</v>
      </c>
      <c r="AV573" s="13" t="s">
        <v>81</v>
      </c>
      <c r="AW573" s="13" t="s">
        <v>33</v>
      </c>
      <c r="AX573" s="13" t="s">
        <v>72</v>
      </c>
      <c r="AY573" s="244" t="s">
        <v>183</v>
      </c>
    </row>
    <row r="574" s="13" customFormat="1">
      <c r="A574" s="13"/>
      <c r="B574" s="233"/>
      <c r="C574" s="234"/>
      <c r="D574" s="235" t="s">
        <v>194</v>
      </c>
      <c r="E574" s="236" t="s">
        <v>19</v>
      </c>
      <c r="F574" s="237" t="s">
        <v>1315</v>
      </c>
      <c r="G574" s="234"/>
      <c r="H574" s="238">
        <v>5.7000000000000002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194</v>
      </c>
      <c r="AU574" s="244" t="s">
        <v>81</v>
      </c>
      <c r="AV574" s="13" t="s">
        <v>81</v>
      </c>
      <c r="AW574" s="13" t="s">
        <v>33</v>
      </c>
      <c r="AX574" s="13" t="s">
        <v>72</v>
      </c>
      <c r="AY574" s="244" t="s">
        <v>183</v>
      </c>
    </row>
    <row r="575" s="13" customFormat="1">
      <c r="A575" s="13"/>
      <c r="B575" s="233"/>
      <c r="C575" s="234"/>
      <c r="D575" s="235" t="s">
        <v>194</v>
      </c>
      <c r="E575" s="236" t="s">
        <v>19</v>
      </c>
      <c r="F575" s="237" t="s">
        <v>1316</v>
      </c>
      <c r="G575" s="234"/>
      <c r="H575" s="238">
        <v>1.8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194</v>
      </c>
      <c r="AU575" s="244" t="s">
        <v>81</v>
      </c>
      <c r="AV575" s="13" t="s">
        <v>81</v>
      </c>
      <c r="AW575" s="13" t="s">
        <v>33</v>
      </c>
      <c r="AX575" s="13" t="s">
        <v>72</v>
      </c>
      <c r="AY575" s="244" t="s">
        <v>183</v>
      </c>
    </row>
    <row r="576" s="15" customFormat="1">
      <c r="A576" s="15"/>
      <c r="B576" s="266"/>
      <c r="C576" s="267"/>
      <c r="D576" s="235" t="s">
        <v>194</v>
      </c>
      <c r="E576" s="268" t="s">
        <v>19</v>
      </c>
      <c r="F576" s="269" t="s">
        <v>773</v>
      </c>
      <c r="G576" s="267"/>
      <c r="H576" s="270">
        <v>56.82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6" t="s">
        <v>194</v>
      </c>
      <c r="AU576" s="276" t="s">
        <v>81</v>
      </c>
      <c r="AV576" s="15" t="s">
        <v>89</v>
      </c>
      <c r="AW576" s="15" t="s">
        <v>33</v>
      </c>
      <c r="AX576" s="15" t="s">
        <v>72</v>
      </c>
      <c r="AY576" s="276" t="s">
        <v>183</v>
      </c>
    </row>
    <row r="577" s="13" customFormat="1">
      <c r="A577" s="13"/>
      <c r="B577" s="233"/>
      <c r="C577" s="234"/>
      <c r="D577" s="235" t="s">
        <v>194</v>
      </c>
      <c r="E577" s="236" t="s">
        <v>19</v>
      </c>
      <c r="F577" s="237" t="s">
        <v>1317</v>
      </c>
      <c r="G577" s="234"/>
      <c r="H577" s="238">
        <v>1.2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194</v>
      </c>
      <c r="AU577" s="244" t="s">
        <v>81</v>
      </c>
      <c r="AV577" s="13" t="s">
        <v>81</v>
      </c>
      <c r="AW577" s="13" t="s">
        <v>33</v>
      </c>
      <c r="AX577" s="13" t="s">
        <v>72</v>
      </c>
      <c r="AY577" s="244" t="s">
        <v>183</v>
      </c>
    </row>
    <row r="578" s="14" customFormat="1">
      <c r="A578" s="14"/>
      <c r="B578" s="245"/>
      <c r="C578" s="246"/>
      <c r="D578" s="235" t="s">
        <v>194</v>
      </c>
      <c r="E578" s="247" t="s">
        <v>19</v>
      </c>
      <c r="F578" s="248" t="s">
        <v>204</v>
      </c>
      <c r="G578" s="246"/>
      <c r="H578" s="249">
        <v>58.020000000000003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194</v>
      </c>
      <c r="AU578" s="255" t="s">
        <v>81</v>
      </c>
      <c r="AV578" s="14" t="s">
        <v>190</v>
      </c>
      <c r="AW578" s="14" t="s">
        <v>33</v>
      </c>
      <c r="AX578" s="14" t="s">
        <v>79</v>
      </c>
      <c r="AY578" s="255" t="s">
        <v>183</v>
      </c>
    </row>
    <row r="579" s="2" customFormat="1" ht="16.5" customHeight="1">
      <c r="A579" s="39"/>
      <c r="B579" s="40"/>
      <c r="C579" s="256" t="s">
        <v>1318</v>
      </c>
      <c r="D579" s="256" t="s">
        <v>310</v>
      </c>
      <c r="E579" s="257" t="s">
        <v>596</v>
      </c>
      <c r="F579" s="258" t="s">
        <v>597</v>
      </c>
      <c r="G579" s="259" t="s">
        <v>237</v>
      </c>
      <c r="H579" s="260">
        <v>63.822000000000003</v>
      </c>
      <c r="I579" s="261"/>
      <c r="J579" s="262">
        <f>ROUND(I579*H579,2)</f>
        <v>0</v>
      </c>
      <c r="K579" s="258" t="s">
        <v>189</v>
      </c>
      <c r="L579" s="263"/>
      <c r="M579" s="264" t="s">
        <v>19</v>
      </c>
      <c r="N579" s="265" t="s">
        <v>43</v>
      </c>
      <c r="O579" s="85"/>
      <c r="P579" s="224">
        <f>O579*H579</f>
        <v>0</v>
      </c>
      <c r="Q579" s="224">
        <v>0.0126</v>
      </c>
      <c r="R579" s="224">
        <f>Q579*H579</f>
        <v>0.80415720000000002</v>
      </c>
      <c r="S579" s="224">
        <v>0</v>
      </c>
      <c r="T579" s="22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376</v>
      </c>
      <c r="AT579" s="226" t="s">
        <v>310</v>
      </c>
      <c r="AU579" s="226" t="s">
        <v>81</v>
      </c>
      <c r="AY579" s="18" t="s">
        <v>183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79</v>
      </c>
      <c r="BK579" s="227">
        <f>ROUND(I579*H579,2)</f>
        <v>0</v>
      </c>
      <c r="BL579" s="18" t="s">
        <v>284</v>
      </c>
      <c r="BM579" s="226" t="s">
        <v>1319</v>
      </c>
    </row>
    <row r="580" s="13" customFormat="1">
      <c r="A580" s="13"/>
      <c r="B580" s="233"/>
      <c r="C580" s="234"/>
      <c r="D580" s="235" t="s">
        <v>194</v>
      </c>
      <c r="E580" s="234"/>
      <c r="F580" s="237" t="s">
        <v>1320</v>
      </c>
      <c r="G580" s="234"/>
      <c r="H580" s="238">
        <v>63.822000000000003</v>
      </c>
      <c r="I580" s="239"/>
      <c r="J580" s="234"/>
      <c r="K580" s="234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194</v>
      </c>
      <c r="AU580" s="244" t="s">
        <v>81</v>
      </c>
      <c r="AV580" s="13" t="s">
        <v>81</v>
      </c>
      <c r="AW580" s="13" t="s">
        <v>4</v>
      </c>
      <c r="AX580" s="13" t="s">
        <v>79</v>
      </c>
      <c r="AY580" s="244" t="s">
        <v>183</v>
      </c>
    </row>
    <row r="581" s="2" customFormat="1" ht="21.75" customHeight="1">
      <c r="A581" s="39"/>
      <c r="B581" s="40"/>
      <c r="C581" s="215" t="s">
        <v>1321</v>
      </c>
      <c r="D581" s="215" t="s">
        <v>185</v>
      </c>
      <c r="E581" s="216" t="s">
        <v>601</v>
      </c>
      <c r="F581" s="217" t="s">
        <v>602</v>
      </c>
      <c r="G581" s="218" t="s">
        <v>237</v>
      </c>
      <c r="H581" s="219">
        <v>5.4000000000000004</v>
      </c>
      <c r="I581" s="220"/>
      <c r="J581" s="221">
        <f>ROUND(I581*H581,2)</f>
        <v>0</v>
      </c>
      <c r="K581" s="217" t="s">
        <v>189</v>
      </c>
      <c r="L581" s="45"/>
      <c r="M581" s="222" t="s">
        <v>19</v>
      </c>
      <c r="N581" s="223" t="s">
        <v>43</v>
      </c>
      <c r="O581" s="85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6" t="s">
        <v>284</v>
      </c>
      <c r="AT581" s="226" t="s">
        <v>185</v>
      </c>
      <c r="AU581" s="226" t="s">
        <v>81</v>
      </c>
      <c r="AY581" s="18" t="s">
        <v>183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8" t="s">
        <v>79</v>
      </c>
      <c r="BK581" s="227">
        <f>ROUND(I581*H581,2)</f>
        <v>0</v>
      </c>
      <c r="BL581" s="18" t="s">
        <v>284</v>
      </c>
      <c r="BM581" s="226" t="s">
        <v>1322</v>
      </c>
    </row>
    <row r="582" s="2" customFormat="1">
      <c r="A582" s="39"/>
      <c r="B582" s="40"/>
      <c r="C582" s="41"/>
      <c r="D582" s="228" t="s">
        <v>192</v>
      </c>
      <c r="E582" s="41"/>
      <c r="F582" s="229" t="s">
        <v>604</v>
      </c>
      <c r="G582" s="41"/>
      <c r="H582" s="41"/>
      <c r="I582" s="230"/>
      <c r="J582" s="41"/>
      <c r="K582" s="41"/>
      <c r="L582" s="45"/>
      <c r="M582" s="231"/>
      <c r="N582" s="23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192</v>
      </c>
      <c r="AU582" s="18" t="s">
        <v>81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1323</v>
      </c>
      <c r="G583" s="234"/>
      <c r="H583" s="238">
        <v>5.4000000000000004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194</v>
      </c>
      <c r="AU583" s="244" t="s">
        <v>81</v>
      </c>
      <c r="AV583" s="13" t="s">
        <v>81</v>
      </c>
      <c r="AW583" s="13" t="s">
        <v>33</v>
      </c>
      <c r="AX583" s="13" t="s">
        <v>79</v>
      </c>
      <c r="AY583" s="244" t="s">
        <v>183</v>
      </c>
    </row>
    <row r="584" s="2" customFormat="1" ht="21.75" customHeight="1">
      <c r="A584" s="39"/>
      <c r="B584" s="40"/>
      <c r="C584" s="215" t="s">
        <v>1324</v>
      </c>
      <c r="D584" s="215" t="s">
        <v>185</v>
      </c>
      <c r="E584" s="216" t="s">
        <v>1325</v>
      </c>
      <c r="F584" s="217" t="s">
        <v>1326</v>
      </c>
      <c r="G584" s="218" t="s">
        <v>237</v>
      </c>
      <c r="H584" s="219">
        <v>58.020000000000003</v>
      </c>
      <c r="I584" s="220"/>
      <c r="J584" s="221">
        <f>ROUND(I584*H584,2)</f>
        <v>0</v>
      </c>
      <c r="K584" s="217" t="s">
        <v>19</v>
      </c>
      <c r="L584" s="45"/>
      <c r="M584" s="222" t="s">
        <v>19</v>
      </c>
      <c r="N584" s="223" t="s">
        <v>43</v>
      </c>
      <c r="O584" s="85"/>
      <c r="P584" s="224">
        <f>O584*H584</f>
        <v>0</v>
      </c>
      <c r="Q584" s="224">
        <v>0.0080000000000000002</v>
      </c>
      <c r="R584" s="224">
        <f>Q584*H584</f>
        <v>0.46416000000000002</v>
      </c>
      <c r="S584" s="224">
        <v>0</v>
      </c>
      <c r="T584" s="22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6" t="s">
        <v>284</v>
      </c>
      <c r="AT584" s="226" t="s">
        <v>185</v>
      </c>
      <c r="AU584" s="226" t="s">
        <v>81</v>
      </c>
      <c r="AY584" s="18" t="s">
        <v>183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8" t="s">
        <v>79</v>
      </c>
      <c r="BK584" s="227">
        <f>ROUND(I584*H584,2)</f>
        <v>0</v>
      </c>
      <c r="BL584" s="18" t="s">
        <v>284</v>
      </c>
      <c r="BM584" s="226" t="s">
        <v>1327</v>
      </c>
    </row>
    <row r="585" s="2" customFormat="1" ht="16.5" customHeight="1">
      <c r="A585" s="39"/>
      <c r="B585" s="40"/>
      <c r="C585" s="215" t="s">
        <v>1328</v>
      </c>
      <c r="D585" s="215" t="s">
        <v>185</v>
      </c>
      <c r="E585" s="216" t="s">
        <v>1329</v>
      </c>
      <c r="F585" s="217" t="s">
        <v>1330</v>
      </c>
      <c r="G585" s="218" t="s">
        <v>419</v>
      </c>
      <c r="H585" s="219">
        <v>18.699999999999999</v>
      </c>
      <c r="I585" s="220"/>
      <c r="J585" s="221">
        <f>ROUND(I585*H585,2)</f>
        <v>0</v>
      </c>
      <c r="K585" s="217" t="s">
        <v>189</v>
      </c>
      <c r="L585" s="45"/>
      <c r="M585" s="222" t="s">
        <v>19</v>
      </c>
      <c r="N585" s="223" t="s">
        <v>43</v>
      </c>
      <c r="O585" s="85"/>
      <c r="P585" s="224">
        <f>O585*H585</f>
        <v>0</v>
      </c>
      <c r="Q585" s="224">
        <v>0.00055000000000000003</v>
      </c>
      <c r="R585" s="224">
        <f>Q585*H585</f>
        <v>0.010285000000000001</v>
      </c>
      <c r="S585" s="224">
        <v>0</v>
      </c>
      <c r="T585" s="22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6" t="s">
        <v>284</v>
      </c>
      <c r="AT585" s="226" t="s">
        <v>185</v>
      </c>
      <c r="AU585" s="226" t="s">
        <v>81</v>
      </c>
      <c r="AY585" s="18" t="s">
        <v>183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8" t="s">
        <v>79</v>
      </c>
      <c r="BK585" s="227">
        <f>ROUND(I585*H585,2)</f>
        <v>0</v>
      </c>
      <c r="BL585" s="18" t="s">
        <v>284</v>
      </c>
      <c r="BM585" s="226" t="s">
        <v>1331</v>
      </c>
    </row>
    <row r="586" s="2" customFormat="1">
      <c r="A586" s="39"/>
      <c r="B586" s="40"/>
      <c r="C586" s="41"/>
      <c r="D586" s="228" t="s">
        <v>192</v>
      </c>
      <c r="E586" s="41"/>
      <c r="F586" s="229" t="s">
        <v>1332</v>
      </c>
      <c r="G586" s="41"/>
      <c r="H586" s="41"/>
      <c r="I586" s="230"/>
      <c r="J586" s="41"/>
      <c r="K586" s="41"/>
      <c r="L586" s="45"/>
      <c r="M586" s="231"/>
      <c r="N586" s="23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192</v>
      </c>
      <c r="AU586" s="18" t="s">
        <v>81</v>
      </c>
    </row>
    <row r="587" s="13" customFormat="1">
      <c r="A587" s="13"/>
      <c r="B587" s="233"/>
      <c r="C587" s="234"/>
      <c r="D587" s="235" t="s">
        <v>194</v>
      </c>
      <c r="E587" s="236" t="s">
        <v>19</v>
      </c>
      <c r="F587" s="237" t="s">
        <v>1333</v>
      </c>
      <c r="G587" s="234"/>
      <c r="H587" s="238">
        <v>18.699999999999999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194</v>
      </c>
      <c r="AU587" s="244" t="s">
        <v>81</v>
      </c>
      <c r="AV587" s="13" t="s">
        <v>81</v>
      </c>
      <c r="AW587" s="13" t="s">
        <v>33</v>
      </c>
      <c r="AX587" s="13" t="s">
        <v>79</v>
      </c>
      <c r="AY587" s="244" t="s">
        <v>183</v>
      </c>
    </row>
    <row r="588" s="2" customFormat="1" ht="16.5" customHeight="1">
      <c r="A588" s="39"/>
      <c r="B588" s="40"/>
      <c r="C588" s="215" t="s">
        <v>1334</v>
      </c>
      <c r="D588" s="215" t="s">
        <v>185</v>
      </c>
      <c r="E588" s="216" t="s">
        <v>606</v>
      </c>
      <c r="F588" s="217" t="s">
        <v>607</v>
      </c>
      <c r="G588" s="218" t="s">
        <v>419</v>
      </c>
      <c r="H588" s="219">
        <v>40.5</v>
      </c>
      <c r="I588" s="220"/>
      <c r="J588" s="221">
        <f>ROUND(I588*H588,2)</f>
        <v>0</v>
      </c>
      <c r="K588" s="217" t="s">
        <v>189</v>
      </c>
      <c r="L588" s="45"/>
      <c r="M588" s="222" t="s">
        <v>19</v>
      </c>
      <c r="N588" s="223" t="s">
        <v>43</v>
      </c>
      <c r="O588" s="85"/>
      <c r="P588" s="224">
        <f>O588*H588</f>
        <v>0</v>
      </c>
      <c r="Q588" s="224">
        <v>0.00050000000000000001</v>
      </c>
      <c r="R588" s="224">
        <f>Q588*H588</f>
        <v>0.020250000000000001</v>
      </c>
      <c r="S588" s="224">
        <v>0</v>
      </c>
      <c r="T588" s="22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6" t="s">
        <v>284</v>
      </c>
      <c r="AT588" s="226" t="s">
        <v>185</v>
      </c>
      <c r="AU588" s="226" t="s">
        <v>81</v>
      </c>
      <c r="AY588" s="18" t="s">
        <v>183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8" t="s">
        <v>79</v>
      </c>
      <c r="BK588" s="227">
        <f>ROUND(I588*H588,2)</f>
        <v>0</v>
      </c>
      <c r="BL588" s="18" t="s">
        <v>284</v>
      </c>
      <c r="BM588" s="226" t="s">
        <v>1335</v>
      </c>
    </row>
    <row r="589" s="2" customFormat="1">
      <c r="A589" s="39"/>
      <c r="B589" s="40"/>
      <c r="C589" s="41"/>
      <c r="D589" s="228" t="s">
        <v>192</v>
      </c>
      <c r="E589" s="41"/>
      <c r="F589" s="229" t="s">
        <v>609</v>
      </c>
      <c r="G589" s="41"/>
      <c r="H589" s="41"/>
      <c r="I589" s="230"/>
      <c r="J589" s="41"/>
      <c r="K589" s="41"/>
      <c r="L589" s="45"/>
      <c r="M589" s="231"/>
      <c r="N589" s="23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192</v>
      </c>
      <c r="AU589" s="18" t="s">
        <v>81</v>
      </c>
    </row>
    <row r="590" s="13" customFormat="1">
      <c r="A590" s="13"/>
      <c r="B590" s="233"/>
      <c r="C590" s="234"/>
      <c r="D590" s="235" t="s">
        <v>194</v>
      </c>
      <c r="E590" s="236" t="s">
        <v>19</v>
      </c>
      <c r="F590" s="237" t="s">
        <v>1336</v>
      </c>
      <c r="G590" s="234"/>
      <c r="H590" s="238">
        <v>40.5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194</v>
      </c>
      <c r="AU590" s="244" t="s">
        <v>81</v>
      </c>
      <c r="AV590" s="13" t="s">
        <v>81</v>
      </c>
      <c r="AW590" s="13" t="s">
        <v>33</v>
      </c>
      <c r="AX590" s="13" t="s">
        <v>79</v>
      </c>
      <c r="AY590" s="244" t="s">
        <v>183</v>
      </c>
    </row>
    <row r="591" s="2" customFormat="1" ht="24.15" customHeight="1">
      <c r="A591" s="39"/>
      <c r="B591" s="40"/>
      <c r="C591" s="215" t="s">
        <v>1337</v>
      </c>
      <c r="D591" s="215" t="s">
        <v>185</v>
      </c>
      <c r="E591" s="216" t="s">
        <v>612</v>
      </c>
      <c r="F591" s="217" t="s">
        <v>613</v>
      </c>
      <c r="G591" s="218" t="s">
        <v>218</v>
      </c>
      <c r="H591" s="219">
        <v>1.6240000000000001</v>
      </c>
      <c r="I591" s="220"/>
      <c r="J591" s="221">
        <f>ROUND(I591*H591,2)</f>
        <v>0</v>
      </c>
      <c r="K591" s="217" t="s">
        <v>189</v>
      </c>
      <c r="L591" s="45"/>
      <c r="M591" s="222" t="s">
        <v>19</v>
      </c>
      <c r="N591" s="223" t="s">
        <v>43</v>
      </c>
      <c r="O591" s="85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6" t="s">
        <v>284</v>
      </c>
      <c r="AT591" s="226" t="s">
        <v>185</v>
      </c>
      <c r="AU591" s="226" t="s">
        <v>81</v>
      </c>
      <c r="AY591" s="18" t="s">
        <v>183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8" t="s">
        <v>79</v>
      </c>
      <c r="BK591" s="227">
        <f>ROUND(I591*H591,2)</f>
        <v>0</v>
      </c>
      <c r="BL591" s="18" t="s">
        <v>284</v>
      </c>
      <c r="BM591" s="226" t="s">
        <v>1338</v>
      </c>
    </row>
    <row r="592" s="2" customFormat="1">
      <c r="A592" s="39"/>
      <c r="B592" s="40"/>
      <c r="C592" s="41"/>
      <c r="D592" s="228" t="s">
        <v>192</v>
      </c>
      <c r="E592" s="41"/>
      <c r="F592" s="229" t="s">
        <v>615</v>
      </c>
      <c r="G592" s="41"/>
      <c r="H592" s="41"/>
      <c r="I592" s="230"/>
      <c r="J592" s="41"/>
      <c r="K592" s="41"/>
      <c r="L592" s="45"/>
      <c r="M592" s="231"/>
      <c r="N592" s="23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192</v>
      </c>
      <c r="AU592" s="18" t="s">
        <v>81</v>
      </c>
    </row>
    <row r="593" s="2" customFormat="1" ht="24.15" customHeight="1">
      <c r="A593" s="39"/>
      <c r="B593" s="40"/>
      <c r="C593" s="215" t="s">
        <v>1339</v>
      </c>
      <c r="D593" s="215" t="s">
        <v>185</v>
      </c>
      <c r="E593" s="216" t="s">
        <v>617</v>
      </c>
      <c r="F593" s="217" t="s">
        <v>618</v>
      </c>
      <c r="G593" s="218" t="s">
        <v>218</v>
      </c>
      <c r="H593" s="219">
        <v>1.6240000000000001</v>
      </c>
      <c r="I593" s="220"/>
      <c r="J593" s="221">
        <f>ROUND(I593*H593,2)</f>
        <v>0</v>
      </c>
      <c r="K593" s="217" t="s">
        <v>189</v>
      </c>
      <c r="L593" s="45"/>
      <c r="M593" s="222" t="s">
        <v>19</v>
      </c>
      <c r="N593" s="223" t="s">
        <v>43</v>
      </c>
      <c r="O593" s="85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6" t="s">
        <v>284</v>
      </c>
      <c r="AT593" s="226" t="s">
        <v>185</v>
      </c>
      <c r="AU593" s="226" t="s">
        <v>81</v>
      </c>
      <c r="AY593" s="18" t="s">
        <v>183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8" t="s">
        <v>79</v>
      </c>
      <c r="BK593" s="227">
        <f>ROUND(I593*H593,2)</f>
        <v>0</v>
      </c>
      <c r="BL593" s="18" t="s">
        <v>284</v>
      </c>
      <c r="BM593" s="226" t="s">
        <v>1340</v>
      </c>
    </row>
    <row r="594" s="2" customFormat="1">
      <c r="A594" s="39"/>
      <c r="B594" s="40"/>
      <c r="C594" s="41"/>
      <c r="D594" s="228" t="s">
        <v>192</v>
      </c>
      <c r="E594" s="41"/>
      <c r="F594" s="229" t="s">
        <v>620</v>
      </c>
      <c r="G594" s="41"/>
      <c r="H594" s="41"/>
      <c r="I594" s="230"/>
      <c r="J594" s="41"/>
      <c r="K594" s="41"/>
      <c r="L594" s="45"/>
      <c r="M594" s="231"/>
      <c r="N594" s="23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192</v>
      </c>
      <c r="AU594" s="18" t="s">
        <v>81</v>
      </c>
    </row>
    <row r="595" s="12" customFormat="1" ht="22.8" customHeight="1">
      <c r="A595" s="12"/>
      <c r="B595" s="199"/>
      <c r="C595" s="200"/>
      <c r="D595" s="201" t="s">
        <v>71</v>
      </c>
      <c r="E595" s="213" t="s">
        <v>621</v>
      </c>
      <c r="F595" s="213" t="s">
        <v>622</v>
      </c>
      <c r="G595" s="200"/>
      <c r="H595" s="200"/>
      <c r="I595" s="203"/>
      <c r="J595" s="214">
        <f>BK595</f>
        <v>0</v>
      </c>
      <c r="K595" s="200"/>
      <c r="L595" s="205"/>
      <c r="M595" s="206"/>
      <c r="N595" s="207"/>
      <c r="O595" s="207"/>
      <c r="P595" s="208">
        <f>SUM(P596:P623)</f>
        <v>0</v>
      </c>
      <c r="Q595" s="207"/>
      <c r="R595" s="208">
        <f>SUM(R596:R623)</f>
        <v>0.016901240000000001</v>
      </c>
      <c r="S595" s="207"/>
      <c r="T595" s="209">
        <f>SUM(T596:T623)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0" t="s">
        <v>81</v>
      </c>
      <c r="AT595" s="211" t="s">
        <v>71</v>
      </c>
      <c r="AU595" s="211" t="s">
        <v>79</v>
      </c>
      <c r="AY595" s="210" t="s">
        <v>183</v>
      </c>
      <c r="BK595" s="212">
        <f>SUM(BK596:BK623)</f>
        <v>0</v>
      </c>
    </row>
    <row r="596" s="2" customFormat="1" ht="16.5" customHeight="1">
      <c r="A596" s="39"/>
      <c r="B596" s="40"/>
      <c r="C596" s="215" t="s">
        <v>1341</v>
      </c>
      <c r="D596" s="215" t="s">
        <v>185</v>
      </c>
      <c r="E596" s="216" t="s">
        <v>1342</v>
      </c>
      <c r="F596" s="217" t="s">
        <v>1343</v>
      </c>
      <c r="G596" s="218" t="s">
        <v>237</v>
      </c>
      <c r="H596" s="219">
        <v>29.52</v>
      </c>
      <c r="I596" s="220"/>
      <c r="J596" s="221">
        <f>ROUND(I596*H596,2)</f>
        <v>0</v>
      </c>
      <c r="K596" s="217" t="s">
        <v>189</v>
      </c>
      <c r="L596" s="45"/>
      <c r="M596" s="222" t="s">
        <v>19</v>
      </c>
      <c r="N596" s="223" t="s">
        <v>43</v>
      </c>
      <c r="O596" s="85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6" t="s">
        <v>284</v>
      </c>
      <c r="AT596" s="226" t="s">
        <v>185</v>
      </c>
      <c r="AU596" s="226" t="s">
        <v>81</v>
      </c>
      <c r="AY596" s="18" t="s">
        <v>183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8" t="s">
        <v>79</v>
      </c>
      <c r="BK596" s="227">
        <f>ROUND(I596*H596,2)</f>
        <v>0</v>
      </c>
      <c r="BL596" s="18" t="s">
        <v>284</v>
      </c>
      <c r="BM596" s="226" t="s">
        <v>1344</v>
      </c>
    </row>
    <row r="597" s="2" customFormat="1">
      <c r="A597" s="39"/>
      <c r="B597" s="40"/>
      <c r="C597" s="41"/>
      <c r="D597" s="228" t="s">
        <v>192</v>
      </c>
      <c r="E597" s="41"/>
      <c r="F597" s="229" t="s">
        <v>1345</v>
      </c>
      <c r="G597" s="41"/>
      <c r="H597" s="41"/>
      <c r="I597" s="230"/>
      <c r="J597" s="41"/>
      <c r="K597" s="41"/>
      <c r="L597" s="45"/>
      <c r="M597" s="231"/>
      <c r="N597" s="23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192</v>
      </c>
      <c r="AU597" s="18" t="s">
        <v>81</v>
      </c>
    </row>
    <row r="598" s="13" customFormat="1">
      <c r="A598" s="13"/>
      <c r="B598" s="233"/>
      <c r="C598" s="234"/>
      <c r="D598" s="235" t="s">
        <v>194</v>
      </c>
      <c r="E598" s="236" t="s">
        <v>19</v>
      </c>
      <c r="F598" s="237" t="s">
        <v>1346</v>
      </c>
      <c r="G598" s="234"/>
      <c r="H598" s="238">
        <v>10.800000000000001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194</v>
      </c>
      <c r="AU598" s="244" t="s">
        <v>81</v>
      </c>
      <c r="AV598" s="13" t="s">
        <v>81</v>
      </c>
      <c r="AW598" s="13" t="s">
        <v>33</v>
      </c>
      <c r="AX598" s="13" t="s">
        <v>72</v>
      </c>
      <c r="AY598" s="244" t="s">
        <v>183</v>
      </c>
    </row>
    <row r="599" s="13" customFormat="1">
      <c r="A599" s="13"/>
      <c r="B599" s="233"/>
      <c r="C599" s="234"/>
      <c r="D599" s="235" t="s">
        <v>194</v>
      </c>
      <c r="E599" s="236" t="s">
        <v>19</v>
      </c>
      <c r="F599" s="237" t="s">
        <v>1347</v>
      </c>
      <c r="G599" s="234"/>
      <c r="H599" s="238">
        <v>18.719999999999999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194</v>
      </c>
      <c r="AU599" s="244" t="s">
        <v>81</v>
      </c>
      <c r="AV599" s="13" t="s">
        <v>81</v>
      </c>
      <c r="AW599" s="13" t="s">
        <v>33</v>
      </c>
      <c r="AX599" s="13" t="s">
        <v>72</v>
      </c>
      <c r="AY599" s="244" t="s">
        <v>183</v>
      </c>
    </row>
    <row r="600" s="14" customFormat="1">
      <c r="A600" s="14"/>
      <c r="B600" s="245"/>
      <c r="C600" s="246"/>
      <c r="D600" s="235" t="s">
        <v>194</v>
      </c>
      <c r="E600" s="247" t="s">
        <v>19</v>
      </c>
      <c r="F600" s="248" t="s">
        <v>204</v>
      </c>
      <c r="G600" s="246"/>
      <c r="H600" s="249">
        <v>29.52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194</v>
      </c>
      <c r="AU600" s="255" t="s">
        <v>81</v>
      </c>
      <c r="AV600" s="14" t="s">
        <v>190</v>
      </c>
      <c r="AW600" s="14" t="s">
        <v>33</v>
      </c>
      <c r="AX600" s="14" t="s">
        <v>79</v>
      </c>
      <c r="AY600" s="255" t="s">
        <v>183</v>
      </c>
    </row>
    <row r="601" s="2" customFormat="1" ht="24.15" customHeight="1">
      <c r="A601" s="39"/>
      <c r="B601" s="40"/>
      <c r="C601" s="215" t="s">
        <v>1348</v>
      </c>
      <c r="D601" s="215" t="s">
        <v>185</v>
      </c>
      <c r="E601" s="216" t="s">
        <v>1349</v>
      </c>
      <c r="F601" s="217" t="s">
        <v>1350</v>
      </c>
      <c r="G601" s="218" t="s">
        <v>237</v>
      </c>
      <c r="H601" s="219">
        <v>18.719999999999999</v>
      </c>
      <c r="I601" s="220"/>
      <c r="J601" s="221">
        <f>ROUND(I601*H601,2)</f>
        <v>0</v>
      </c>
      <c r="K601" s="217" t="s">
        <v>189</v>
      </c>
      <c r="L601" s="45"/>
      <c r="M601" s="222" t="s">
        <v>19</v>
      </c>
      <c r="N601" s="223" t="s">
        <v>43</v>
      </c>
      <c r="O601" s="85"/>
      <c r="P601" s="224">
        <f>O601*H601</f>
        <v>0</v>
      </c>
      <c r="Q601" s="224">
        <v>0.00022000000000000001</v>
      </c>
      <c r="R601" s="224">
        <f>Q601*H601</f>
        <v>0.0041183999999999995</v>
      </c>
      <c r="S601" s="224">
        <v>0</v>
      </c>
      <c r="T601" s="22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6" t="s">
        <v>284</v>
      </c>
      <c r="AT601" s="226" t="s">
        <v>185</v>
      </c>
      <c r="AU601" s="226" t="s">
        <v>81</v>
      </c>
      <c r="AY601" s="18" t="s">
        <v>183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8" t="s">
        <v>79</v>
      </c>
      <c r="BK601" s="227">
        <f>ROUND(I601*H601,2)</f>
        <v>0</v>
      </c>
      <c r="BL601" s="18" t="s">
        <v>284</v>
      </c>
      <c r="BM601" s="226" t="s">
        <v>1351</v>
      </c>
    </row>
    <row r="602" s="2" customFormat="1">
      <c r="A602" s="39"/>
      <c r="B602" s="40"/>
      <c r="C602" s="41"/>
      <c r="D602" s="228" t="s">
        <v>192</v>
      </c>
      <c r="E602" s="41"/>
      <c r="F602" s="229" t="s">
        <v>1352</v>
      </c>
      <c r="G602" s="41"/>
      <c r="H602" s="41"/>
      <c r="I602" s="230"/>
      <c r="J602" s="41"/>
      <c r="K602" s="41"/>
      <c r="L602" s="45"/>
      <c r="M602" s="231"/>
      <c r="N602" s="23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192</v>
      </c>
      <c r="AU602" s="18" t="s">
        <v>81</v>
      </c>
    </row>
    <row r="603" s="13" customFormat="1">
      <c r="A603" s="13"/>
      <c r="B603" s="233"/>
      <c r="C603" s="234"/>
      <c r="D603" s="235" t="s">
        <v>194</v>
      </c>
      <c r="E603" s="236" t="s">
        <v>19</v>
      </c>
      <c r="F603" s="237" t="s">
        <v>1347</v>
      </c>
      <c r="G603" s="234"/>
      <c r="H603" s="238">
        <v>18.719999999999999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194</v>
      </c>
      <c r="AU603" s="244" t="s">
        <v>81</v>
      </c>
      <c r="AV603" s="13" t="s">
        <v>81</v>
      </c>
      <c r="AW603" s="13" t="s">
        <v>33</v>
      </c>
      <c r="AX603" s="13" t="s">
        <v>79</v>
      </c>
      <c r="AY603" s="244" t="s">
        <v>183</v>
      </c>
    </row>
    <row r="604" s="2" customFormat="1" ht="24.15" customHeight="1">
      <c r="A604" s="39"/>
      <c r="B604" s="40"/>
      <c r="C604" s="215" t="s">
        <v>1353</v>
      </c>
      <c r="D604" s="215" t="s">
        <v>185</v>
      </c>
      <c r="E604" s="216" t="s">
        <v>1354</v>
      </c>
      <c r="F604" s="217" t="s">
        <v>1355</v>
      </c>
      <c r="G604" s="218" t="s">
        <v>237</v>
      </c>
      <c r="H604" s="219">
        <v>10.800000000000001</v>
      </c>
      <c r="I604" s="220"/>
      <c r="J604" s="221">
        <f>ROUND(I604*H604,2)</f>
        <v>0</v>
      </c>
      <c r="K604" s="217" t="s">
        <v>189</v>
      </c>
      <c r="L604" s="45"/>
      <c r="M604" s="222" t="s">
        <v>19</v>
      </c>
      <c r="N604" s="223" t="s">
        <v>43</v>
      </c>
      <c r="O604" s="85"/>
      <c r="P604" s="224">
        <f>O604*H604</f>
        <v>0</v>
      </c>
      <c r="Q604" s="224">
        <v>0.00038000000000000002</v>
      </c>
      <c r="R604" s="224">
        <f>Q604*H604</f>
        <v>0.0041040000000000009</v>
      </c>
      <c r="S604" s="224">
        <v>0</v>
      </c>
      <c r="T604" s="225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6" t="s">
        <v>284</v>
      </c>
      <c r="AT604" s="226" t="s">
        <v>185</v>
      </c>
      <c r="AU604" s="226" t="s">
        <v>81</v>
      </c>
      <c r="AY604" s="18" t="s">
        <v>183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8" t="s">
        <v>79</v>
      </c>
      <c r="BK604" s="227">
        <f>ROUND(I604*H604,2)</f>
        <v>0</v>
      </c>
      <c r="BL604" s="18" t="s">
        <v>284</v>
      </c>
      <c r="BM604" s="226" t="s">
        <v>1356</v>
      </c>
    </row>
    <row r="605" s="2" customFormat="1">
      <c r="A605" s="39"/>
      <c r="B605" s="40"/>
      <c r="C605" s="41"/>
      <c r="D605" s="228" t="s">
        <v>192</v>
      </c>
      <c r="E605" s="41"/>
      <c r="F605" s="229" t="s">
        <v>1357</v>
      </c>
      <c r="G605" s="41"/>
      <c r="H605" s="41"/>
      <c r="I605" s="230"/>
      <c r="J605" s="41"/>
      <c r="K605" s="41"/>
      <c r="L605" s="45"/>
      <c r="M605" s="231"/>
      <c r="N605" s="232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192</v>
      </c>
      <c r="AU605" s="18" t="s">
        <v>81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1346</v>
      </c>
      <c r="G606" s="234"/>
      <c r="H606" s="238">
        <v>10.800000000000001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194</v>
      </c>
      <c r="AU606" s="244" t="s">
        <v>81</v>
      </c>
      <c r="AV606" s="13" t="s">
        <v>81</v>
      </c>
      <c r="AW606" s="13" t="s">
        <v>33</v>
      </c>
      <c r="AX606" s="13" t="s">
        <v>79</v>
      </c>
      <c r="AY606" s="244" t="s">
        <v>183</v>
      </c>
    </row>
    <row r="607" s="2" customFormat="1" ht="21.75" customHeight="1">
      <c r="A607" s="39"/>
      <c r="B607" s="40"/>
      <c r="C607" s="215" t="s">
        <v>1358</v>
      </c>
      <c r="D607" s="215" t="s">
        <v>185</v>
      </c>
      <c r="E607" s="216" t="s">
        <v>624</v>
      </c>
      <c r="F607" s="217" t="s">
        <v>625</v>
      </c>
      <c r="G607" s="218" t="s">
        <v>237</v>
      </c>
      <c r="H607" s="219">
        <v>12.763</v>
      </c>
      <c r="I607" s="220"/>
      <c r="J607" s="221">
        <f>ROUND(I607*H607,2)</f>
        <v>0</v>
      </c>
      <c r="K607" s="217" t="s">
        <v>189</v>
      </c>
      <c r="L607" s="45"/>
      <c r="M607" s="222" t="s">
        <v>19</v>
      </c>
      <c r="N607" s="223" t="s">
        <v>43</v>
      </c>
      <c r="O607" s="85"/>
      <c r="P607" s="224">
        <f>O607*H607</f>
        <v>0</v>
      </c>
      <c r="Q607" s="224">
        <v>6.9999999999999994E-05</v>
      </c>
      <c r="R607" s="224">
        <f>Q607*H607</f>
        <v>0.00089340999999999986</v>
      </c>
      <c r="S607" s="224">
        <v>0</v>
      </c>
      <c r="T607" s="22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6" t="s">
        <v>284</v>
      </c>
      <c r="AT607" s="226" t="s">
        <v>185</v>
      </c>
      <c r="AU607" s="226" t="s">
        <v>81</v>
      </c>
      <c r="AY607" s="18" t="s">
        <v>183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8" t="s">
        <v>79</v>
      </c>
      <c r="BK607" s="227">
        <f>ROUND(I607*H607,2)</f>
        <v>0</v>
      </c>
      <c r="BL607" s="18" t="s">
        <v>284</v>
      </c>
      <c r="BM607" s="226" t="s">
        <v>1359</v>
      </c>
    </row>
    <row r="608" s="2" customFormat="1">
      <c r="A608" s="39"/>
      <c r="B608" s="40"/>
      <c r="C608" s="41"/>
      <c r="D608" s="228" t="s">
        <v>192</v>
      </c>
      <c r="E608" s="41"/>
      <c r="F608" s="229" t="s">
        <v>627</v>
      </c>
      <c r="G608" s="41"/>
      <c r="H608" s="41"/>
      <c r="I608" s="230"/>
      <c r="J608" s="41"/>
      <c r="K608" s="41"/>
      <c r="L608" s="45"/>
      <c r="M608" s="231"/>
      <c r="N608" s="23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192</v>
      </c>
      <c r="AU608" s="18" t="s">
        <v>81</v>
      </c>
    </row>
    <row r="609" s="13" customFormat="1">
      <c r="A609" s="13"/>
      <c r="B609" s="233"/>
      <c r="C609" s="234"/>
      <c r="D609" s="235" t="s">
        <v>194</v>
      </c>
      <c r="E609" s="236" t="s">
        <v>19</v>
      </c>
      <c r="F609" s="237" t="s">
        <v>1360</v>
      </c>
      <c r="G609" s="234"/>
      <c r="H609" s="238">
        <v>2.4500000000000002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194</v>
      </c>
      <c r="AU609" s="244" t="s">
        <v>81</v>
      </c>
      <c r="AV609" s="13" t="s">
        <v>81</v>
      </c>
      <c r="AW609" s="13" t="s">
        <v>33</v>
      </c>
      <c r="AX609" s="13" t="s">
        <v>72</v>
      </c>
      <c r="AY609" s="244" t="s">
        <v>183</v>
      </c>
    </row>
    <row r="610" s="13" customFormat="1">
      <c r="A610" s="13"/>
      <c r="B610" s="233"/>
      <c r="C610" s="234"/>
      <c r="D610" s="235" t="s">
        <v>194</v>
      </c>
      <c r="E610" s="236" t="s">
        <v>19</v>
      </c>
      <c r="F610" s="237" t="s">
        <v>1361</v>
      </c>
      <c r="G610" s="234"/>
      <c r="H610" s="238">
        <v>1.25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194</v>
      </c>
      <c r="AU610" s="244" t="s">
        <v>81</v>
      </c>
      <c r="AV610" s="13" t="s">
        <v>81</v>
      </c>
      <c r="AW610" s="13" t="s">
        <v>33</v>
      </c>
      <c r="AX610" s="13" t="s">
        <v>72</v>
      </c>
      <c r="AY610" s="244" t="s">
        <v>183</v>
      </c>
    </row>
    <row r="611" s="13" customFormat="1">
      <c r="A611" s="13"/>
      <c r="B611" s="233"/>
      <c r="C611" s="234"/>
      <c r="D611" s="235" t="s">
        <v>194</v>
      </c>
      <c r="E611" s="236" t="s">
        <v>19</v>
      </c>
      <c r="F611" s="237" t="s">
        <v>1362</v>
      </c>
      <c r="G611" s="234"/>
      <c r="H611" s="238">
        <v>6.375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194</v>
      </c>
      <c r="AU611" s="244" t="s">
        <v>81</v>
      </c>
      <c r="AV611" s="13" t="s">
        <v>81</v>
      </c>
      <c r="AW611" s="13" t="s">
        <v>33</v>
      </c>
      <c r="AX611" s="13" t="s">
        <v>72</v>
      </c>
      <c r="AY611" s="244" t="s">
        <v>183</v>
      </c>
    </row>
    <row r="612" s="13" customFormat="1">
      <c r="A612" s="13"/>
      <c r="B612" s="233"/>
      <c r="C612" s="234"/>
      <c r="D612" s="235" t="s">
        <v>194</v>
      </c>
      <c r="E612" s="236" t="s">
        <v>19</v>
      </c>
      <c r="F612" s="237" t="s">
        <v>1363</v>
      </c>
      <c r="G612" s="234"/>
      <c r="H612" s="238">
        <v>1.325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194</v>
      </c>
      <c r="AU612" s="244" t="s">
        <v>81</v>
      </c>
      <c r="AV612" s="13" t="s">
        <v>81</v>
      </c>
      <c r="AW612" s="13" t="s">
        <v>33</v>
      </c>
      <c r="AX612" s="13" t="s">
        <v>72</v>
      </c>
      <c r="AY612" s="244" t="s">
        <v>183</v>
      </c>
    </row>
    <row r="613" s="13" customFormat="1">
      <c r="A613" s="13"/>
      <c r="B613" s="233"/>
      <c r="C613" s="234"/>
      <c r="D613" s="235" t="s">
        <v>194</v>
      </c>
      <c r="E613" s="236" t="s">
        <v>19</v>
      </c>
      <c r="F613" s="237" t="s">
        <v>1364</v>
      </c>
      <c r="G613" s="234"/>
      <c r="H613" s="238">
        <v>1.363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194</v>
      </c>
      <c r="AU613" s="244" t="s">
        <v>81</v>
      </c>
      <c r="AV613" s="13" t="s">
        <v>81</v>
      </c>
      <c r="AW613" s="13" t="s">
        <v>33</v>
      </c>
      <c r="AX613" s="13" t="s">
        <v>72</v>
      </c>
      <c r="AY613" s="244" t="s">
        <v>183</v>
      </c>
    </row>
    <row r="614" s="14" customFormat="1">
      <c r="A614" s="14"/>
      <c r="B614" s="245"/>
      <c r="C614" s="246"/>
      <c r="D614" s="235" t="s">
        <v>194</v>
      </c>
      <c r="E614" s="247" t="s">
        <v>19</v>
      </c>
      <c r="F614" s="248" t="s">
        <v>1365</v>
      </c>
      <c r="G614" s="246"/>
      <c r="H614" s="249">
        <v>12.763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194</v>
      </c>
      <c r="AU614" s="255" t="s">
        <v>81</v>
      </c>
      <c r="AV614" s="14" t="s">
        <v>190</v>
      </c>
      <c r="AW614" s="14" t="s">
        <v>33</v>
      </c>
      <c r="AX614" s="14" t="s">
        <v>79</v>
      </c>
      <c r="AY614" s="255" t="s">
        <v>183</v>
      </c>
    </row>
    <row r="615" s="2" customFormat="1" ht="21.75" customHeight="1">
      <c r="A615" s="39"/>
      <c r="B615" s="40"/>
      <c r="C615" s="215" t="s">
        <v>1366</v>
      </c>
      <c r="D615" s="215" t="s">
        <v>185</v>
      </c>
      <c r="E615" s="216" t="s">
        <v>633</v>
      </c>
      <c r="F615" s="217" t="s">
        <v>634</v>
      </c>
      <c r="G615" s="218" t="s">
        <v>237</v>
      </c>
      <c r="H615" s="219">
        <v>12.763</v>
      </c>
      <c r="I615" s="220"/>
      <c r="J615" s="221">
        <f>ROUND(I615*H615,2)</f>
        <v>0</v>
      </c>
      <c r="K615" s="217" t="s">
        <v>189</v>
      </c>
      <c r="L615" s="45"/>
      <c r="M615" s="222" t="s">
        <v>19</v>
      </c>
      <c r="N615" s="223" t="s">
        <v>43</v>
      </c>
      <c r="O615" s="85"/>
      <c r="P615" s="224">
        <f>O615*H615</f>
        <v>0</v>
      </c>
      <c r="Q615" s="224">
        <v>6.9999999999999994E-05</v>
      </c>
      <c r="R615" s="224">
        <f>Q615*H615</f>
        <v>0.00089340999999999986</v>
      </c>
      <c r="S615" s="224">
        <v>0</v>
      </c>
      <c r="T615" s="22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6" t="s">
        <v>284</v>
      </c>
      <c r="AT615" s="226" t="s">
        <v>185</v>
      </c>
      <c r="AU615" s="226" t="s">
        <v>81</v>
      </c>
      <c r="AY615" s="18" t="s">
        <v>183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8" t="s">
        <v>79</v>
      </c>
      <c r="BK615" s="227">
        <f>ROUND(I615*H615,2)</f>
        <v>0</v>
      </c>
      <c r="BL615" s="18" t="s">
        <v>284</v>
      </c>
      <c r="BM615" s="226" t="s">
        <v>1367</v>
      </c>
    </row>
    <row r="616" s="2" customFormat="1">
      <c r="A616" s="39"/>
      <c r="B616" s="40"/>
      <c r="C616" s="41"/>
      <c r="D616" s="228" t="s">
        <v>192</v>
      </c>
      <c r="E616" s="41"/>
      <c r="F616" s="229" t="s">
        <v>636</v>
      </c>
      <c r="G616" s="41"/>
      <c r="H616" s="41"/>
      <c r="I616" s="230"/>
      <c r="J616" s="41"/>
      <c r="K616" s="41"/>
      <c r="L616" s="45"/>
      <c r="M616" s="231"/>
      <c r="N616" s="23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192</v>
      </c>
      <c r="AU616" s="18" t="s">
        <v>81</v>
      </c>
    </row>
    <row r="617" s="2" customFormat="1" ht="16.5" customHeight="1">
      <c r="A617" s="39"/>
      <c r="B617" s="40"/>
      <c r="C617" s="215" t="s">
        <v>1368</v>
      </c>
      <c r="D617" s="215" t="s">
        <v>185</v>
      </c>
      <c r="E617" s="216" t="s">
        <v>638</v>
      </c>
      <c r="F617" s="217" t="s">
        <v>639</v>
      </c>
      <c r="G617" s="218" t="s">
        <v>237</v>
      </c>
      <c r="H617" s="219">
        <v>12.763</v>
      </c>
      <c r="I617" s="220"/>
      <c r="J617" s="221">
        <f>ROUND(I617*H617,2)</f>
        <v>0</v>
      </c>
      <c r="K617" s="217" t="s">
        <v>189</v>
      </c>
      <c r="L617" s="45"/>
      <c r="M617" s="222" t="s">
        <v>19</v>
      </c>
      <c r="N617" s="223" t="s">
        <v>43</v>
      </c>
      <c r="O617" s="85"/>
      <c r="P617" s="224">
        <f>O617*H617</f>
        <v>0</v>
      </c>
      <c r="Q617" s="224">
        <v>0.00012999999999999999</v>
      </c>
      <c r="R617" s="224">
        <f>Q617*H617</f>
        <v>0.0016591899999999998</v>
      </c>
      <c r="S617" s="224">
        <v>0</v>
      </c>
      <c r="T617" s="22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6" t="s">
        <v>284</v>
      </c>
      <c r="AT617" s="226" t="s">
        <v>185</v>
      </c>
      <c r="AU617" s="226" t="s">
        <v>81</v>
      </c>
      <c r="AY617" s="18" t="s">
        <v>183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8" t="s">
        <v>79</v>
      </c>
      <c r="BK617" s="227">
        <f>ROUND(I617*H617,2)</f>
        <v>0</v>
      </c>
      <c r="BL617" s="18" t="s">
        <v>284</v>
      </c>
      <c r="BM617" s="226" t="s">
        <v>1369</v>
      </c>
    </row>
    <row r="618" s="2" customFormat="1">
      <c r="A618" s="39"/>
      <c r="B618" s="40"/>
      <c r="C618" s="41"/>
      <c r="D618" s="228" t="s">
        <v>192</v>
      </c>
      <c r="E618" s="41"/>
      <c r="F618" s="229" t="s">
        <v>641</v>
      </c>
      <c r="G618" s="41"/>
      <c r="H618" s="41"/>
      <c r="I618" s="230"/>
      <c r="J618" s="41"/>
      <c r="K618" s="41"/>
      <c r="L618" s="45"/>
      <c r="M618" s="231"/>
      <c r="N618" s="23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192</v>
      </c>
      <c r="AU618" s="18" t="s">
        <v>81</v>
      </c>
    </row>
    <row r="619" s="2" customFormat="1" ht="16.5" customHeight="1">
      <c r="A619" s="39"/>
      <c r="B619" s="40"/>
      <c r="C619" s="215" t="s">
        <v>1370</v>
      </c>
      <c r="D619" s="215" t="s">
        <v>185</v>
      </c>
      <c r="E619" s="216" t="s">
        <v>643</v>
      </c>
      <c r="F619" s="217" t="s">
        <v>644</v>
      </c>
      <c r="G619" s="218" t="s">
        <v>237</v>
      </c>
      <c r="H619" s="219">
        <v>12.763</v>
      </c>
      <c r="I619" s="220"/>
      <c r="J619" s="221">
        <f>ROUND(I619*H619,2)</f>
        <v>0</v>
      </c>
      <c r="K619" s="217" t="s">
        <v>189</v>
      </c>
      <c r="L619" s="45"/>
      <c r="M619" s="222" t="s">
        <v>19</v>
      </c>
      <c r="N619" s="223" t="s">
        <v>43</v>
      </c>
      <c r="O619" s="85"/>
      <c r="P619" s="224">
        <f>O619*H619</f>
        <v>0</v>
      </c>
      <c r="Q619" s="224">
        <v>0.00013999999999999999</v>
      </c>
      <c r="R619" s="224">
        <f>Q619*H619</f>
        <v>0.0017868199999999997</v>
      </c>
      <c r="S619" s="224">
        <v>0</v>
      </c>
      <c r="T619" s="22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6" t="s">
        <v>284</v>
      </c>
      <c r="AT619" s="226" t="s">
        <v>185</v>
      </c>
      <c r="AU619" s="226" t="s">
        <v>81</v>
      </c>
      <c r="AY619" s="18" t="s">
        <v>183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8" t="s">
        <v>79</v>
      </c>
      <c r="BK619" s="227">
        <f>ROUND(I619*H619,2)</f>
        <v>0</v>
      </c>
      <c r="BL619" s="18" t="s">
        <v>284</v>
      </c>
      <c r="BM619" s="226" t="s">
        <v>1371</v>
      </c>
    </row>
    <row r="620" s="2" customFormat="1">
      <c r="A620" s="39"/>
      <c r="B620" s="40"/>
      <c r="C620" s="41"/>
      <c r="D620" s="228" t="s">
        <v>192</v>
      </c>
      <c r="E620" s="41"/>
      <c r="F620" s="229" t="s">
        <v>646</v>
      </c>
      <c r="G620" s="41"/>
      <c r="H620" s="41"/>
      <c r="I620" s="230"/>
      <c r="J620" s="41"/>
      <c r="K620" s="41"/>
      <c r="L620" s="45"/>
      <c r="M620" s="231"/>
      <c r="N620" s="232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192</v>
      </c>
      <c r="AU620" s="18" t="s">
        <v>81</v>
      </c>
    </row>
    <row r="621" s="2" customFormat="1" ht="16.5" customHeight="1">
      <c r="A621" s="39"/>
      <c r="B621" s="40"/>
      <c r="C621" s="215" t="s">
        <v>1372</v>
      </c>
      <c r="D621" s="215" t="s">
        <v>185</v>
      </c>
      <c r="E621" s="216" t="s">
        <v>648</v>
      </c>
      <c r="F621" s="217" t="s">
        <v>649</v>
      </c>
      <c r="G621" s="218" t="s">
        <v>237</v>
      </c>
      <c r="H621" s="219">
        <v>38.289000000000001</v>
      </c>
      <c r="I621" s="220"/>
      <c r="J621" s="221">
        <f>ROUND(I621*H621,2)</f>
        <v>0</v>
      </c>
      <c r="K621" s="217" t="s">
        <v>189</v>
      </c>
      <c r="L621" s="45"/>
      <c r="M621" s="222" t="s">
        <v>19</v>
      </c>
      <c r="N621" s="223" t="s">
        <v>43</v>
      </c>
      <c r="O621" s="85"/>
      <c r="P621" s="224">
        <f>O621*H621</f>
        <v>0</v>
      </c>
      <c r="Q621" s="224">
        <v>9.0000000000000006E-05</v>
      </c>
      <c r="R621" s="224">
        <f>Q621*H621</f>
        <v>0.0034460100000000002</v>
      </c>
      <c r="S621" s="224">
        <v>0</v>
      </c>
      <c r="T621" s="225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6" t="s">
        <v>284</v>
      </c>
      <c r="AT621" s="226" t="s">
        <v>185</v>
      </c>
      <c r="AU621" s="226" t="s">
        <v>81</v>
      </c>
      <c r="AY621" s="18" t="s">
        <v>183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8" t="s">
        <v>79</v>
      </c>
      <c r="BK621" s="227">
        <f>ROUND(I621*H621,2)</f>
        <v>0</v>
      </c>
      <c r="BL621" s="18" t="s">
        <v>284</v>
      </c>
      <c r="BM621" s="226" t="s">
        <v>1373</v>
      </c>
    </row>
    <row r="622" s="2" customFormat="1">
      <c r="A622" s="39"/>
      <c r="B622" s="40"/>
      <c r="C622" s="41"/>
      <c r="D622" s="228" t="s">
        <v>192</v>
      </c>
      <c r="E622" s="41"/>
      <c r="F622" s="229" t="s">
        <v>651</v>
      </c>
      <c r="G622" s="41"/>
      <c r="H622" s="41"/>
      <c r="I622" s="230"/>
      <c r="J622" s="41"/>
      <c r="K622" s="41"/>
      <c r="L622" s="45"/>
      <c r="M622" s="231"/>
      <c r="N622" s="232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192</v>
      </c>
      <c r="AU622" s="18" t="s">
        <v>81</v>
      </c>
    </row>
    <row r="623" s="13" customFormat="1">
      <c r="A623" s="13"/>
      <c r="B623" s="233"/>
      <c r="C623" s="234"/>
      <c r="D623" s="235" t="s">
        <v>194</v>
      </c>
      <c r="E623" s="234"/>
      <c r="F623" s="237" t="s">
        <v>1374</v>
      </c>
      <c r="G623" s="234"/>
      <c r="H623" s="238">
        <v>38.289000000000001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194</v>
      </c>
      <c r="AU623" s="244" t="s">
        <v>81</v>
      </c>
      <c r="AV623" s="13" t="s">
        <v>81</v>
      </c>
      <c r="AW623" s="13" t="s">
        <v>4</v>
      </c>
      <c r="AX623" s="13" t="s">
        <v>79</v>
      </c>
      <c r="AY623" s="244" t="s">
        <v>183</v>
      </c>
    </row>
    <row r="624" s="12" customFormat="1" ht="22.8" customHeight="1">
      <c r="A624" s="12"/>
      <c r="B624" s="199"/>
      <c r="C624" s="200"/>
      <c r="D624" s="201" t="s">
        <v>71</v>
      </c>
      <c r="E624" s="213" t="s">
        <v>653</v>
      </c>
      <c r="F624" s="213" t="s">
        <v>654</v>
      </c>
      <c r="G624" s="200"/>
      <c r="H624" s="200"/>
      <c r="I624" s="203"/>
      <c r="J624" s="214">
        <f>BK624</f>
        <v>0</v>
      </c>
      <c r="K624" s="200"/>
      <c r="L624" s="205"/>
      <c r="M624" s="206"/>
      <c r="N624" s="207"/>
      <c r="O624" s="207"/>
      <c r="P624" s="208">
        <f>SUM(P625:P651)</f>
        <v>0</v>
      </c>
      <c r="Q624" s="207"/>
      <c r="R624" s="208">
        <f>SUM(R625:R651)</f>
        <v>0.67778700000000003</v>
      </c>
      <c r="S624" s="207"/>
      <c r="T624" s="209">
        <f>SUM(T625:T651)</f>
        <v>0.12736722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0" t="s">
        <v>81</v>
      </c>
      <c r="AT624" s="211" t="s">
        <v>71</v>
      </c>
      <c r="AU624" s="211" t="s">
        <v>79</v>
      </c>
      <c r="AY624" s="210" t="s">
        <v>183</v>
      </c>
      <c r="BK624" s="212">
        <f>SUM(BK625:BK651)</f>
        <v>0</v>
      </c>
    </row>
    <row r="625" s="2" customFormat="1" ht="16.5" customHeight="1">
      <c r="A625" s="39"/>
      <c r="B625" s="40"/>
      <c r="C625" s="215" t="s">
        <v>1375</v>
      </c>
      <c r="D625" s="215" t="s">
        <v>185</v>
      </c>
      <c r="E625" s="216" t="s">
        <v>656</v>
      </c>
      <c r="F625" s="217" t="s">
        <v>657</v>
      </c>
      <c r="G625" s="218" t="s">
        <v>237</v>
      </c>
      <c r="H625" s="219">
        <v>410.86200000000002</v>
      </c>
      <c r="I625" s="220"/>
      <c r="J625" s="221">
        <f>ROUND(I625*H625,2)</f>
        <v>0</v>
      </c>
      <c r="K625" s="217" t="s">
        <v>189</v>
      </c>
      <c r="L625" s="45"/>
      <c r="M625" s="222" t="s">
        <v>19</v>
      </c>
      <c r="N625" s="223" t="s">
        <v>43</v>
      </c>
      <c r="O625" s="85"/>
      <c r="P625" s="224">
        <f>O625*H625</f>
        <v>0</v>
      </c>
      <c r="Q625" s="224">
        <v>0.001</v>
      </c>
      <c r="R625" s="224">
        <f>Q625*H625</f>
        <v>0.410862</v>
      </c>
      <c r="S625" s="224">
        <v>0.00031</v>
      </c>
      <c r="T625" s="225">
        <f>S625*H625</f>
        <v>0.12736722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6" t="s">
        <v>284</v>
      </c>
      <c r="AT625" s="226" t="s">
        <v>185</v>
      </c>
      <c r="AU625" s="226" t="s">
        <v>81</v>
      </c>
      <c r="AY625" s="18" t="s">
        <v>183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8" t="s">
        <v>79</v>
      </c>
      <c r="BK625" s="227">
        <f>ROUND(I625*H625,2)</f>
        <v>0</v>
      </c>
      <c r="BL625" s="18" t="s">
        <v>284</v>
      </c>
      <c r="BM625" s="226" t="s">
        <v>1376</v>
      </c>
    </row>
    <row r="626" s="2" customFormat="1">
      <c r="A626" s="39"/>
      <c r="B626" s="40"/>
      <c r="C626" s="41"/>
      <c r="D626" s="228" t="s">
        <v>192</v>
      </c>
      <c r="E626" s="41"/>
      <c r="F626" s="229" t="s">
        <v>659</v>
      </c>
      <c r="G626" s="41"/>
      <c r="H626" s="41"/>
      <c r="I626" s="230"/>
      <c r="J626" s="41"/>
      <c r="K626" s="41"/>
      <c r="L626" s="45"/>
      <c r="M626" s="231"/>
      <c r="N626" s="23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192</v>
      </c>
      <c r="AU626" s="18" t="s">
        <v>81</v>
      </c>
    </row>
    <row r="627" s="13" customFormat="1">
      <c r="A627" s="13"/>
      <c r="B627" s="233"/>
      <c r="C627" s="234"/>
      <c r="D627" s="235" t="s">
        <v>194</v>
      </c>
      <c r="E627" s="236" t="s">
        <v>19</v>
      </c>
      <c r="F627" s="237" t="s">
        <v>1377</v>
      </c>
      <c r="G627" s="234"/>
      <c r="H627" s="238">
        <v>410.86200000000002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194</v>
      </c>
      <c r="AU627" s="244" t="s">
        <v>81</v>
      </c>
      <c r="AV627" s="13" t="s">
        <v>81</v>
      </c>
      <c r="AW627" s="13" t="s">
        <v>33</v>
      </c>
      <c r="AX627" s="13" t="s">
        <v>79</v>
      </c>
      <c r="AY627" s="244" t="s">
        <v>183</v>
      </c>
    </row>
    <row r="628" s="2" customFormat="1" ht="16.5" customHeight="1">
      <c r="A628" s="39"/>
      <c r="B628" s="40"/>
      <c r="C628" s="215" t="s">
        <v>1378</v>
      </c>
      <c r="D628" s="215" t="s">
        <v>185</v>
      </c>
      <c r="E628" s="216" t="s">
        <v>662</v>
      </c>
      <c r="F628" s="217" t="s">
        <v>663</v>
      </c>
      <c r="G628" s="218" t="s">
        <v>237</v>
      </c>
      <c r="H628" s="219">
        <v>410.86200000000002</v>
      </c>
      <c r="I628" s="220"/>
      <c r="J628" s="221">
        <f>ROUND(I628*H628,2)</f>
        <v>0</v>
      </c>
      <c r="K628" s="217" t="s">
        <v>189</v>
      </c>
      <c r="L628" s="45"/>
      <c r="M628" s="222" t="s">
        <v>19</v>
      </c>
      <c r="N628" s="223" t="s">
        <v>43</v>
      </c>
      <c r="O628" s="85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6" t="s">
        <v>284</v>
      </c>
      <c r="AT628" s="226" t="s">
        <v>185</v>
      </c>
      <c r="AU628" s="226" t="s">
        <v>81</v>
      </c>
      <c r="AY628" s="18" t="s">
        <v>183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8" t="s">
        <v>79</v>
      </c>
      <c r="BK628" s="227">
        <f>ROUND(I628*H628,2)</f>
        <v>0</v>
      </c>
      <c r="BL628" s="18" t="s">
        <v>284</v>
      </c>
      <c r="BM628" s="226" t="s">
        <v>1379</v>
      </c>
    </row>
    <row r="629" s="2" customFormat="1">
      <c r="A629" s="39"/>
      <c r="B629" s="40"/>
      <c r="C629" s="41"/>
      <c r="D629" s="228" t="s">
        <v>192</v>
      </c>
      <c r="E629" s="41"/>
      <c r="F629" s="229" t="s">
        <v>665</v>
      </c>
      <c r="G629" s="41"/>
      <c r="H629" s="41"/>
      <c r="I629" s="230"/>
      <c r="J629" s="41"/>
      <c r="K629" s="41"/>
      <c r="L629" s="45"/>
      <c r="M629" s="231"/>
      <c r="N629" s="232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192</v>
      </c>
      <c r="AU629" s="18" t="s">
        <v>81</v>
      </c>
    </row>
    <row r="630" s="2" customFormat="1" ht="16.5" customHeight="1">
      <c r="A630" s="39"/>
      <c r="B630" s="40"/>
      <c r="C630" s="215" t="s">
        <v>1380</v>
      </c>
      <c r="D630" s="215" t="s">
        <v>185</v>
      </c>
      <c r="E630" s="216" t="s">
        <v>667</v>
      </c>
      <c r="F630" s="217" t="s">
        <v>668</v>
      </c>
      <c r="G630" s="218" t="s">
        <v>237</v>
      </c>
      <c r="H630" s="219">
        <v>533.85000000000002</v>
      </c>
      <c r="I630" s="220"/>
      <c r="J630" s="221">
        <f>ROUND(I630*H630,2)</f>
        <v>0</v>
      </c>
      <c r="K630" s="217" t="s">
        <v>189</v>
      </c>
      <c r="L630" s="45"/>
      <c r="M630" s="222" t="s">
        <v>19</v>
      </c>
      <c r="N630" s="223" t="s">
        <v>43</v>
      </c>
      <c r="O630" s="85"/>
      <c r="P630" s="224">
        <f>O630*H630</f>
        <v>0</v>
      </c>
      <c r="Q630" s="224">
        <v>0.00020000000000000001</v>
      </c>
      <c r="R630" s="224">
        <f>Q630*H630</f>
        <v>0.10677</v>
      </c>
      <c r="S630" s="224">
        <v>0</v>
      </c>
      <c r="T630" s="225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6" t="s">
        <v>284</v>
      </c>
      <c r="AT630" s="226" t="s">
        <v>185</v>
      </c>
      <c r="AU630" s="226" t="s">
        <v>81</v>
      </c>
      <c r="AY630" s="18" t="s">
        <v>183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8" t="s">
        <v>79</v>
      </c>
      <c r="BK630" s="227">
        <f>ROUND(I630*H630,2)</f>
        <v>0</v>
      </c>
      <c r="BL630" s="18" t="s">
        <v>284</v>
      </c>
      <c r="BM630" s="226" t="s">
        <v>1381</v>
      </c>
    </row>
    <row r="631" s="2" customFormat="1">
      <c r="A631" s="39"/>
      <c r="B631" s="40"/>
      <c r="C631" s="41"/>
      <c r="D631" s="228" t="s">
        <v>192</v>
      </c>
      <c r="E631" s="41"/>
      <c r="F631" s="229" t="s">
        <v>670</v>
      </c>
      <c r="G631" s="41"/>
      <c r="H631" s="41"/>
      <c r="I631" s="230"/>
      <c r="J631" s="41"/>
      <c r="K631" s="41"/>
      <c r="L631" s="45"/>
      <c r="M631" s="231"/>
      <c r="N631" s="23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192</v>
      </c>
      <c r="AU631" s="18" t="s">
        <v>81</v>
      </c>
    </row>
    <row r="632" s="13" customFormat="1">
      <c r="A632" s="13"/>
      <c r="B632" s="233"/>
      <c r="C632" s="234"/>
      <c r="D632" s="235" t="s">
        <v>194</v>
      </c>
      <c r="E632" s="236" t="s">
        <v>19</v>
      </c>
      <c r="F632" s="237" t="s">
        <v>1382</v>
      </c>
      <c r="G632" s="234"/>
      <c r="H632" s="238">
        <v>121.23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194</v>
      </c>
      <c r="AU632" s="244" t="s">
        <v>81</v>
      </c>
      <c r="AV632" s="13" t="s">
        <v>81</v>
      </c>
      <c r="AW632" s="13" t="s">
        <v>33</v>
      </c>
      <c r="AX632" s="13" t="s">
        <v>72</v>
      </c>
      <c r="AY632" s="244" t="s">
        <v>183</v>
      </c>
    </row>
    <row r="633" s="13" customFormat="1">
      <c r="A633" s="13"/>
      <c r="B633" s="233"/>
      <c r="C633" s="234"/>
      <c r="D633" s="235" t="s">
        <v>194</v>
      </c>
      <c r="E633" s="236" t="s">
        <v>19</v>
      </c>
      <c r="F633" s="237" t="s">
        <v>1383</v>
      </c>
      <c r="G633" s="234"/>
      <c r="H633" s="238">
        <v>375.84800000000001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194</v>
      </c>
      <c r="AU633" s="244" t="s">
        <v>81</v>
      </c>
      <c r="AV633" s="13" t="s">
        <v>81</v>
      </c>
      <c r="AW633" s="13" t="s">
        <v>33</v>
      </c>
      <c r="AX633" s="13" t="s">
        <v>72</v>
      </c>
      <c r="AY633" s="244" t="s">
        <v>183</v>
      </c>
    </row>
    <row r="634" s="13" customFormat="1">
      <c r="A634" s="13"/>
      <c r="B634" s="233"/>
      <c r="C634" s="234"/>
      <c r="D634" s="235" t="s">
        <v>194</v>
      </c>
      <c r="E634" s="236" t="s">
        <v>19</v>
      </c>
      <c r="F634" s="237" t="s">
        <v>1384</v>
      </c>
      <c r="G634" s="234"/>
      <c r="H634" s="238">
        <v>17.576000000000001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194</v>
      </c>
      <c r="AU634" s="244" t="s">
        <v>81</v>
      </c>
      <c r="AV634" s="13" t="s">
        <v>81</v>
      </c>
      <c r="AW634" s="13" t="s">
        <v>33</v>
      </c>
      <c r="AX634" s="13" t="s">
        <v>72</v>
      </c>
      <c r="AY634" s="244" t="s">
        <v>183</v>
      </c>
    </row>
    <row r="635" s="13" customFormat="1">
      <c r="A635" s="13"/>
      <c r="B635" s="233"/>
      <c r="C635" s="234"/>
      <c r="D635" s="235" t="s">
        <v>194</v>
      </c>
      <c r="E635" s="236" t="s">
        <v>19</v>
      </c>
      <c r="F635" s="237" t="s">
        <v>1385</v>
      </c>
      <c r="G635" s="234"/>
      <c r="H635" s="238">
        <v>10.65</v>
      </c>
      <c r="I635" s="239"/>
      <c r="J635" s="234"/>
      <c r="K635" s="234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194</v>
      </c>
      <c r="AU635" s="244" t="s">
        <v>81</v>
      </c>
      <c r="AV635" s="13" t="s">
        <v>81</v>
      </c>
      <c r="AW635" s="13" t="s">
        <v>33</v>
      </c>
      <c r="AX635" s="13" t="s">
        <v>72</v>
      </c>
      <c r="AY635" s="244" t="s">
        <v>183</v>
      </c>
    </row>
    <row r="636" s="13" customFormat="1">
      <c r="A636" s="13"/>
      <c r="B636" s="233"/>
      <c r="C636" s="234"/>
      <c r="D636" s="235" t="s">
        <v>194</v>
      </c>
      <c r="E636" s="236" t="s">
        <v>19</v>
      </c>
      <c r="F636" s="237" t="s">
        <v>1386</v>
      </c>
      <c r="G636" s="234"/>
      <c r="H636" s="238">
        <v>16.876000000000001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194</v>
      </c>
      <c r="AU636" s="244" t="s">
        <v>81</v>
      </c>
      <c r="AV636" s="13" t="s">
        <v>81</v>
      </c>
      <c r="AW636" s="13" t="s">
        <v>33</v>
      </c>
      <c r="AX636" s="13" t="s">
        <v>72</v>
      </c>
      <c r="AY636" s="244" t="s">
        <v>183</v>
      </c>
    </row>
    <row r="637" s="13" customFormat="1">
      <c r="A637" s="13"/>
      <c r="B637" s="233"/>
      <c r="C637" s="234"/>
      <c r="D637" s="235" t="s">
        <v>194</v>
      </c>
      <c r="E637" s="236" t="s">
        <v>19</v>
      </c>
      <c r="F637" s="237" t="s">
        <v>1387</v>
      </c>
      <c r="G637" s="234"/>
      <c r="H637" s="238">
        <v>14.26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194</v>
      </c>
      <c r="AU637" s="244" t="s">
        <v>81</v>
      </c>
      <c r="AV637" s="13" t="s">
        <v>81</v>
      </c>
      <c r="AW637" s="13" t="s">
        <v>33</v>
      </c>
      <c r="AX637" s="13" t="s">
        <v>72</v>
      </c>
      <c r="AY637" s="244" t="s">
        <v>183</v>
      </c>
    </row>
    <row r="638" s="13" customFormat="1">
      <c r="A638" s="13"/>
      <c r="B638" s="233"/>
      <c r="C638" s="234"/>
      <c r="D638" s="235" t="s">
        <v>194</v>
      </c>
      <c r="E638" s="236" t="s">
        <v>19</v>
      </c>
      <c r="F638" s="237" t="s">
        <v>1388</v>
      </c>
      <c r="G638" s="234"/>
      <c r="H638" s="238">
        <v>-22.59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194</v>
      </c>
      <c r="AU638" s="244" t="s">
        <v>81</v>
      </c>
      <c r="AV638" s="13" t="s">
        <v>81</v>
      </c>
      <c r="AW638" s="13" t="s">
        <v>33</v>
      </c>
      <c r="AX638" s="13" t="s">
        <v>72</v>
      </c>
      <c r="AY638" s="244" t="s">
        <v>183</v>
      </c>
    </row>
    <row r="639" s="14" customFormat="1">
      <c r="A639" s="14"/>
      <c r="B639" s="245"/>
      <c r="C639" s="246"/>
      <c r="D639" s="235" t="s">
        <v>194</v>
      </c>
      <c r="E639" s="247" t="s">
        <v>19</v>
      </c>
      <c r="F639" s="248" t="s">
        <v>204</v>
      </c>
      <c r="G639" s="246"/>
      <c r="H639" s="249">
        <v>533.85000000000002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194</v>
      </c>
      <c r="AU639" s="255" t="s">
        <v>81</v>
      </c>
      <c r="AV639" s="14" t="s">
        <v>190</v>
      </c>
      <c r="AW639" s="14" t="s">
        <v>33</v>
      </c>
      <c r="AX639" s="14" t="s">
        <v>79</v>
      </c>
      <c r="AY639" s="255" t="s">
        <v>183</v>
      </c>
    </row>
    <row r="640" s="2" customFormat="1" ht="24.15" customHeight="1">
      <c r="A640" s="39"/>
      <c r="B640" s="40"/>
      <c r="C640" s="215" t="s">
        <v>1389</v>
      </c>
      <c r="D640" s="215" t="s">
        <v>185</v>
      </c>
      <c r="E640" s="216" t="s">
        <v>672</v>
      </c>
      <c r="F640" s="217" t="s">
        <v>673</v>
      </c>
      <c r="G640" s="218" t="s">
        <v>237</v>
      </c>
      <c r="H640" s="219">
        <v>533.85000000000002</v>
      </c>
      <c r="I640" s="220"/>
      <c r="J640" s="221">
        <f>ROUND(I640*H640,2)</f>
        <v>0</v>
      </c>
      <c r="K640" s="217" t="s">
        <v>189</v>
      </c>
      <c r="L640" s="45"/>
      <c r="M640" s="222" t="s">
        <v>19</v>
      </c>
      <c r="N640" s="223" t="s">
        <v>43</v>
      </c>
      <c r="O640" s="85"/>
      <c r="P640" s="224">
        <f>O640*H640</f>
        <v>0</v>
      </c>
      <c r="Q640" s="224">
        <v>0.00029</v>
      </c>
      <c r="R640" s="224">
        <f>Q640*H640</f>
        <v>0.1548165</v>
      </c>
      <c r="S640" s="224">
        <v>0</v>
      </c>
      <c r="T640" s="22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6" t="s">
        <v>284</v>
      </c>
      <c r="AT640" s="226" t="s">
        <v>185</v>
      </c>
      <c r="AU640" s="226" t="s">
        <v>81</v>
      </c>
      <c r="AY640" s="18" t="s">
        <v>183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8" t="s">
        <v>79</v>
      </c>
      <c r="BK640" s="227">
        <f>ROUND(I640*H640,2)</f>
        <v>0</v>
      </c>
      <c r="BL640" s="18" t="s">
        <v>284</v>
      </c>
      <c r="BM640" s="226" t="s">
        <v>1390</v>
      </c>
    </row>
    <row r="641" s="2" customFormat="1">
      <c r="A641" s="39"/>
      <c r="B641" s="40"/>
      <c r="C641" s="41"/>
      <c r="D641" s="228" t="s">
        <v>192</v>
      </c>
      <c r="E641" s="41"/>
      <c r="F641" s="229" t="s">
        <v>675</v>
      </c>
      <c r="G641" s="41"/>
      <c r="H641" s="41"/>
      <c r="I641" s="230"/>
      <c r="J641" s="41"/>
      <c r="K641" s="41"/>
      <c r="L641" s="45"/>
      <c r="M641" s="231"/>
      <c r="N641" s="232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192</v>
      </c>
      <c r="AU641" s="18" t="s">
        <v>81</v>
      </c>
    </row>
    <row r="642" s="13" customFormat="1">
      <c r="A642" s="13"/>
      <c r="B642" s="233"/>
      <c r="C642" s="234"/>
      <c r="D642" s="235" t="s">
        <v>194</v>
      </c>
      <c r="E642" s="236" t="s">
        <v>19</v>
      </c>
      <c r="F642" s="237" t="s">
        <v>1382</v>
      </c>
      <c r="G642" s="234"/>
      <c r="H642" s="238">
        <v>121.23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194</v>
      </c>
      <c r="AU642" s="244" t="s">
        <v>81</v>
      </c>
      <c r="AV642" s="13" t="s">
        <v>81</v>
      </c>
      <c r="AW642" s="13" t="s">
        <v>33</v>
      </c>
      <c r="AX642" s="13" t="s">
        <v>72</v>
      </c>
      <c r="AY642" s="244" t="s">
        <v>183</v>
      </c>
    </row>
    <row r="643" s="13" customFormat="1">
      <c r="A643" s="13"/>
      <c r="B643" s="233"/>
      <c r="C643" s="234"/>
      <c r="D643" s="235" t="s">
        <v>194</v>
      </c>
      <c r="E643" s="236" t="s">
        <v>19</v>
      </c>
      <c r="F643" s="237" t="s">
        <v>1383</v>
      </c>
      <c r="G643" s="234"/>
      <c r="H643" s="238">
        <v>375.84800000000001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194</v>
      </c>
      <c r="AU643" s="244" t="s">
        <v>81</v>
      </c>
      <c r="AV643" s="13" t="s">
        <v>81</v>
      </c>
      <c r="AW643" s="13" t="s">
        <v>33</v>
      </c>
      <c r="AX643" s="13" t="s">
        <v>72</v>
      </c>
      <c r="AY643" s="244" t="s">
        <v>183</v>
      </c>
    </row>
    <row r="644" s="13" customFormat="1">
      <c r="A644" s="13"/>
      <c r="B644" s="233"/>
      <c r="C644" s="234"/>
      <c r="D644" s="235" t="s">
        <v>194</v>
      </c>
      <c r="E644" s="236" t="s">
        <v>19</v>
      </c>
      <c r="F644" s="237" t="s">
        <v>1384</v>
      </c>
      <c r="G644" s="234"/>
      <c r="H644" s="238">
        <v>17.576000000000001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194</v>
      </c>
      <c r="AU644" s="244" t="s">
        <v>81</v>
      </c>
      <c r="AV644" s="13" t="s">
        <v>81</v>
      </c>
      <c r="AW644" s="13" t="s">
        <v>33</v>
      </c>
      <c r="AX644" s="13" t="s">
        <v>72</v>
      </c>
      <c r="AY644" s="244" t="s">
        <v>183</v>
      </c>
    </row>
    <row r="645" s="13" customFormat="1">
      <c r="A645" s="13"/>
      <c r="B645" s="233"/>
      <c r="C645" s="234"/>
      <c r="D645" s="235" t="s">
        <v>194</v>
      </c>
      <c r="E645" s="236" t="s">
        <v>19</v>
      </c>
      <c r="F645" s="237" t="s">
        <v>1385</v>
      </c>
      <c r="G645" s="234"/>
      <c r="H645" s="238">
        <v>10.65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194</v>
      </c>
      <c r="AU645" s="244" t="s">
        <v>81</v>
      </c>
      <c r="AV645" s="13" t="s">
        <v>81</v>
      </c>
      <c r="AW645" s="13" t="s">
        <v>33</v>
      </c>
      <c r="AX645" s="13" t="s">
        <v>72</v>
      </c>
      <c r="AY645" s="244" t="s">
        <v>183</v>
      </c>
    </row>
    <row r="646" s="13" customFormat="1">
      <c r="A646" s="13"/>
      <c r="B646" s="233"/>
      <c r="C646" s="234"/>
      <c r="D646" s="235" t="s">
        <v>194</v>
      </c>
      <c r="E646" s="236" t="s">
        <v>19</v>
      </c>
      <c r="F646" s="237" t="s">
        <v>1386</v>
      </c>
      <c r="G646" s="234"/>
      <c r="H646" s="238">
        <v>16.876000000000001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194</v>
      </c>
      <c r="AU646" s="244" t="s">
        <v>81</v>
      </c>
      <c r="AV646" s="13" t="s">
        <v>81</v>
      </c>
      <c r="AW646" s="13" t="s">
        <v>33</v>
      </c>
      <c r="AX646" s="13" t="s">
        <v>72</v>
      </c>
      <c r="AY646" s="244" t="s">
        <v>183</v>
      </c>
    </row>
    <row r="647" s="13" customFormat="1">
      <c r="A647" s="13"/>
      <c r="B647" s="233"/>
      <c r="C647" s="234"/>
      <c r="D647" s="235" t="s">
        <v>194</v>
      </c>
      <c r="E647" s="236" t="s">
        <v>19</v>
      </c>
      <c r="F647" s="237" t="s">
        <v>1387</v>
      </c>
      <c r="G647" s="234"/>
      <c r="H647" s="238">
        <v>14.26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194</v>
      </c>
      <c r="AU647" s="244" t="s">
        <v>81</v>
      </c>
      <c r="AV647" s="13" t="s">
        <v>81</v>
      </c>
      <c r="AW647" s="13" t="s">
        <v>33</v>
      </c>
      <c r="AX647" s="13" t="s">
        <v>72</v>
      </c>
      <c r="AY647" s="244" t="s">
        <v>183</v>
      </c>
    </row>
    <row r="648" s="13" customFormat="1">
      <c r="A648" s="13"/>
      <c r="B648" s="233"/>
      <c r="C648" s="234"/>
      <c r="D648" s="235" t="s">
        <v>194</v>
      </c>
      <c r="E648" s="236" t="s">
        <v>19</v>
      </c>
      <c r="F648" s="237" t="s">
        <v>1388</v>
      </c>
      <c r="G648" s="234"/>
      <c r="H648" s="238">
        <v>-22.59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194</v>
      </c>
      <c r="AU648" s="244" t="s">
        <v>81</v>
      </c>
      <c r="AV648" s="13" t="s">
        <v>81</v>
      </c>
      <c r="AW648" s="13" t="s">
        <v>33</v>
      </c>
      <c r="AX648" s="13" t="s">
        <v>72</v>
      </c>
      <c r="AY648" s="244" t="s">
        <v>183</v>
      </c>
    </row>
    <row r="649" s="14" customFormat="1">
      <c r="A649" s="14"/>
      <c r="B649" s="245"/>
      <c r="C649" s="246"/>
      <c r="D649" s="235" t="s">
        <v>194</v>
      </c>
      <c r="E649" s="247" t="s">
        <v>19</v>
      </c>
      <c r="F649" s="248" t="s">
        <v>204</v>
      </c>
      <c r="G649" s="246"/>
      <c r="H649" s="249">
        <v>533.85000000000002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194</v>
      </c>
      <c r="AU649" s="255" t="s">
        <v>81</v>
      </c>
      <c r="AV649" s="14" t="s">
        <v>190</v>
      </c>
      <c r="AW649" s="14" t="s">
        <v>33</v>
      </c>
      <c r="AX649" s="14" t="s">
        <v>79</v>
      </c>
      <c r="AY649" s="255" t="s">
        <v>183</v>
      </c>
    </row>
    <row r="650" s="2" customFormat="1" ht="24.15" customHeight="1">
      <c r="A650" s="39"/>
      <c r="B650" s="40"/>
      <c r="C650" s="215" t="s">
        <v>1391</v>
      </c>
      <c r="D650" s="215" t="s">
        <v>185</v>
      </c>
      <c r="E650" s="216" t="s">
        <v>678</v>
      </c>
      <c r="F650" s="217" t="s">
        <v>679</v>
      </c>
      <c r="G650" s="218" t="s">
        <v>237</v>
      </c>
      <c r="H650" s="219">
        <v>533.85000000000002</v>
      </c>
      <c r="I650" s="220"/>
      <c r="J650" s="221">
        <f>ROUND(I650*H650,2)</f>
        <v>0</v>
      </c>
      <c r="K650" s="217" t="s">
        <v>189</v>
      </c>
      <c r="L650" s="45"/>
      <c r="M650" s="222" t="s">
        <v>19</v>
      </c>
      <c r="N650" s="223" t="s">
        <v>43</v>
      </c>
      <c r="O650" s="85"/>
      <c r="P650" s="224">
        <f>O650*H650</f>
        <v>0</v>
      </c>
      <c r="Q650" s="224">
        <v>1.0000000000000001E-05</v>
      </c>
      <c r="R650" s="224">
        <f>Q650*H650</f>
        <v>0.0053385000000000004</v>
      </c>
      <c r="S650" s="224">
        <v>0</v>
      </c>
      <c r="T650" s="225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6" t="s">
        <v>284</v>
      </c>
      <c r="AT650" s="226" t="s">
        <v>185</v>
      </c>
      <c r="AU650" s="226" t="s">
        <v>81</v>
      </c>
      <c r="AY650" s="18" t="s">
        <v>183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8" t="s">
        <v>79</v>
      </c>
      <c r="BK650" s="227">
        <f>ROUND(I650*H650,2)</f>
        <v>0</v>
      </c>
      <c r="BL650" s="18" t="s">
        <v>284</v>
      </c>
      <c r="BM650" s="226" t="s">
        <v>1392</v>
      </c>
    </row>
    <row r="651" s="2" customFormat="1">
      <c r="A651" s="39"/>
      <c r="B651" s="40"/>
      <c r="C651" s="41"/>
      <c r="D651" s="228" t="s">
        <v>192</v>
      </c>
      <c r="E651" s="41"/>
      <c r="F651" s="229" t="s">
        <v>681</v>
      </c>
      <c r="G651" s="41"/>
      <c r="H651" s="41"/>
      <c r="I651" s="230"/>
      <c r="J651" s="41"/>
      <c r="K651" s="41"/>
      <c r="L651" s="45"/>
      <c r="M651" s="277"/>
      <c r="N651" s="278"/>
      <c r="O651" s="279"/>
      <c r="P651" s="279"/>
      <c r="Q651" s="279"/>
      <c r="R651" s="279"/>
      <c r="S651" s="279"/>
      <c r="T651" s="280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192</v>
      </c>
      <c r="AU651" s="18" t="s">
        <v>81</v>
      </c>
    </row>
    <row r="652" s="2" customFormat="1" ht="6.96" customHeight="1">
      <c r="A652" s="39"/>
      <c r="B652" s="60"/>
      <c r="C652" s="61"/>
      <c r="D652" s="61"/>
      <c r="E652" s="61"/>
      <c r="F652" s="61"/>
      <c r="G652" s="61"/>
      <c r="H652" s="61"/>
      <c r="I652" s="61"/>
      <c r="J652" s="61"/>
      <c r="K652" s="61"/>
      <c r="L652" s="45"/>
      <c r="M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</sheetData>
  <sheetProtection sheet="1" autoFilter="0" formatColumns="0" formatRows="0" objects="1" scenarios="1" spinCount="100000" saltValue="rpgYfwtgMwNKmov1lv1otjWobJrYby6K5afjjT2NXFDy5cBre3zRNcXA9eitfWOKRHf57wPxDVY4lYXsd0NVjw==" hashValue="y1bVWkWtQLBwZuqndum7uQ0xJP/iSRN5L0qNytna5bEvHUDEpMjeYK1SRIKNn4gE2plSnAob4Qt0DlsEzwQkTw==" algorithmName="SHA-512" password="CC35"/>
  <autoFilter ref="C108:K6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5:H95"/>
    <mergeCell ref="E99:H99"/>
    <mergeCell ref="E97:H97"/>
    <mergeCell ref="E101:H101"/>
    <mergeCell ref="L2:V2"/>
  </mergeCells>
  <hyperlinks>
    <hyperlink ref="F113" r:id="rId1" display="https://podminky.urs.cz/item/CS_URS_2022_01/310238211"/>
    <hyperlink ref="F116" r:id="rId2" display="https://podminky.urs.cz/item/CS_URS_2022_01/310239211"/>
    <hyperlink ref="F119" r:id="rId3" display="https://podminky.urs.cz/item/CS_URS_2022_01/317168013"/>
    <hyperlink ref="F121" r:id="rId4" display="https://podminky.urs.cz/item/CS_URS_2022_01/317168012"/>
    <hyperlink ref="F123" r:id="rId5" display="https://podminky.urs.cz/item/CS_URS_2022_01/317234410"/>
    <hyperlink ref="F130" r:id="rId6" display="https://podminky.urs.cz/item/CS_URS_2022_01/317944321"/>
    <hyperlink ref="F133" r:id="rId7" display="https://podminky.urs.cz/item/CS_URS_2022_01/317944323"/>
    <hyperlink ref="F136" r:id="rId8" display="https://podminky.urs.cz/item/CS_URS_2022_01/317944325"/>
    <hyperlink ref="F139" r:id="rId9" display="https://podminky.urs.cz/item/CS_URS_2022_01/342244211"/>
    <hyperlink ref="F142" r:id="rId10" display="https://podminky.urs.cz/item/CS_URS_2022_01/342291121"/>
    <hyperlink ref="F145" r:id="rId11" display="https://podminky.urs.cz/item/CS_URS_2022_01/346244381"/>
    <hyperlink ref="F150" r:id="rId12" display="https://podminky.urs.cz/item/CS_URS_2022_01/346244382"/>
    <hyperlink ref="F154" r:id="rId13" display="https://podminky.urs.cz/item/CS_URS_2022_01/413232211"/>
    <hyperlink ref="F157" r:id="rId14" display="https://podminky.urs.cz/item/CS_URS_2022_01/413232221"/>
    <hyperlink ref="F161" r:id="rId15" display="https://podminky.urs.cz/item/CS_URS_2022_01/611311131"/>
    <hyperlink ref="F164" r:id="rId16" display="https://podminky.urs.cz/item/CS_URS_2022_01/611325413"/>
    <hyperlink ref="F167" r:id="rId17" display="https://podminky.urs.cz/item/CS_URS_2022_01/611325453"/>
    <hyperlink ref="F169" r:id="rId18" display="https://podminky.urs.cz/item/CS_URS_2022_01/612131102"/>
    <hyperlink ref="F172" r:id="rId19" display="https://podminky.urs.cz/item/CS_URS_2022_01/612135101"/>
    <hyperlink ref="F175" r:id="rId20" display="https://podminky.urs.cz/item/CS_URS_2022_01/612311131"/>
    <hyperlink ref="F206" r:id="rId21" display="https://podminky.urs.cz/item/CS_URS_2022_01/612315121"/>
    <hyperlink ref="F208" r:id="rId22" display="https://podminky.urs.cz/item/CS_URS_2022_01/612321121"/>
    <hyperlink ref="F211" r:id="rId23" display="https://podminky.urs.cz/item/CS_URS_2022_01/612321191"/>
    <hyperlink ref="F215" r:id="rId24" display="https://podminky.urs.cz/item/CS_URS_2022_01/612325413"/>
    <hyperlink ref="F242" r:id="rId25" display="https://podminky.urs.cz/item/CS_URS_2022_01/612325453"/>
    <hyperlink ref="F244" r:id="rId26" display="https://podminky.urs.cz/item/CS_URS_2022_01/619991001"/>
    <hyperlink ref="F247" r:id="rId27" display="https://podminky.urs.cz/item/CS_URS_2022_01/619991011"/>
    <hyperlink ref="F249" r:id="rId28" display="https://podminky.urs.cz/item/CS_URS_2022_01/642942611"/>
    <hyperlink ref="F256" r:id="rId29" display="https://podminky.urs.cz/item/CS_URS_2022_01/642945111"/>
    <hyperlink ref="F260" r:id="rId30" display="https://podminky.urs.cz/item/CS_URS_2022_01/949101111"/>
    <hyperlink ref="F263" r:id="rId31" display="https://podminky.urs.cz/item/CS_URS_2022_01/952901111"/>
    <hyperlink ref="F266" r:id="rId32" display="https://podminky.urs.cz/item/CS_URS_2022_01/967031132"/>
    <hyperlink ref="F269" r:id="rId33" display="https://podminky.urs.cz/item/CS_URS_2022_01/968062455"/>
    <hyperlink ref="F272" r:id="rId34" display="https://podminky.urs.cz/item/CS_URS_2022_01/968062456"/>
    <hyperlink ref="F275" r:id="rId35" display="https://podminky.urs.cz/item/CS_URS_2022_01/971033541"/>
    <hyperlink ref="F278" r:id="rId36" display="https://podminky.urs.cz/item/CS_URS_2022_01/971033561"/>
    <hyperlink ref="F281" r:id="rId37" display="https://podminky.urs.cz/item/CS_URS_2022_01/971033621"/>
    <hyperlink ref="F289" r:id="rId38" display="https://podminky.urs.cz/item/CS_URS_2022_01/971033641"/>
    <hyperlink ref="F292" r:id="rId39" display="https://podminky.urs.cz/item/CS_URS_2022_01/971033651"/>
    <hyperlink ref="F297" r:id="rId40" display="https://podminky.urs.cz/item/CS_URS_2022_01/974031384"/>
    <hyperlink ref="F299" r:id="rId41" display="https://podminky.urs.cz/item/CS_URS_2022_01/976081111"/>
    <hyperlink ref="F302" r:id="rId42" display="https://podminky.urs.cz/item/CS_URS_2022_01/978012161"/>
    <hyperlink ref="F305" r:id="rId43" display="https://podminky.urs.cz/item/CS_URS_2022_01/978013161"/>
    <hyperlink ref="F319" r:id="rId44" display="https://podminky.urs.cz/item/CS_URS_2022_01/997013211"/>
    <hyperlink ref="F321" r:id="rId45" display="https://podminky.urs.cz/item/CS_URS_2022_01/997013501"/>
    <hyperlink ref="F323" r:id="rId46" display="https://podminky.urs.cz/item/CS_URS_2022_01/997013509"/>
    <hyperlink ref="F328" r:id="rId47" display="https://podminky.urs.cz/item/CS_URS_2022_01/997013631"/>
    <hyperlink ref="F331" r:id="rId48" display="https://podminky.urs.cz/item/CS_URS_2022_01/997013871"/>
    <hyperlink ref="F335" r:id="rId49" display="https://podminky.urs.cz/item/CS_URS_2022_01/998018001"/>
    <hyperlink ref="F339" r:id="rId50" display="https://podminky.urs.cz/item/CS_URS_2022_01/711193121"/>
    <hyperlink ref="F344" r:id="rId51" display="https://podminky.urs.cz/item/CS_URS_2022_01/711193131"/>
    <hyperlink ref="F347" r:id="rId52" display="https://podminky.urs.cz/item/CS_URS_2022_01/998711101"/>
    <hyperlink ref="F349" r:id="rId53" display="https://podminky.urs.cz/item/CS_URS_2022_01/998711181"/>
    <hyperlink ref="F352" r:id="rId54" display="https://podminky.urs.cz/item/CS_URS_2022_01/751377012"/>
    <hyperlink ref="F355" r:id="rId55" display="https://podminky.urs.cz/item/CS_URS_2022_01/751526713"/>
    <hyperlink ref="F358" r:id="rId56" display="https://podminky.urs.cz/item/CS_URS_2022_01/751510042"/>
    <hyperlink ref="F360" r:id="rId57" display="https://podminky.urs.cz/item/CS_URS_2022_01/998751101"/>
    <hyperlink ref="F362" r:id="rId58" display="https://podminky.urs.cz/item/CS_URS_2022_01/998751181"/>
    <hyperlink ref="F365" r:id="rId59" display="https://podminky.urs.cz/item/CS_URS_2022_01/762841812"/>
    <hyperlink ref="F369" r:id="rId60" display="https://podminky.urs.cz/item/CS_URS_2022_01/763111333"/>
    <hyperlink ref="F372" r:id="rId61" display="https://podminky.urs.cz/item/CS_URS_2022_01/763111717"/>
    <hyperlink ref="F374" r:id="rId62" display="https://podminky.urs.cz/item/CS_URS_2022_01/763111741"/>
    <hyperlink ref="F379" r:id="rId63" display="https://podminky.urs.cz/item/CS_URS_2022_01/763111751"/>
    <hyperlink ref="F381" r:id="rId64" display="https://podminky.urs.cz/item/CS_URS_2022_01/763121426"/>
    <hyperlink ref="F384" r:id="rId65" display="https://podminky.urs.cz/item/CS_URS_2022_01/763121714"/>
    <hyperlink ref="F386" r:id="rId66" display="https://podminky.urs.cz/item/CS_URS_2022_01/763121751"/>
    <hyperlink ref="F388" r:id="rId67" display="https://podminky.urs.cz/item/CS_URS_2022_01/763131451"/>
    <hyperlink ref="F391" r:id="rId68" display="https://podminky.urs.cz/item/CS_URS_2022_01/763131714"/>
    <hyperlink ref="F394" r:id="rId69" display="https://podminky.urs.cz/item/CS_URS_2022_01/763131751"/>
    <hyperlink ref="F399" r:id="rId70" display="https://podminky.urs.cz/item/CS_URS_2022_01/763164665"/>
    <hyperlink ref="F402" r:id="rId71" display="https://podminky.urs.cz/item/CS_URS_2022_01/763181311"/>
    <hyperlink ref="F406" r:id="rId72" display="https://podminky.urs.cz/item/CS_URS_2022_01/998763301"/>
    <hyperlink ref="F408" r:id="rId73" display="https://podminky.urs.cz/item/CS_URS_2022_01/998763381"/>
    <hyperlink ref="F412" r:id="rId74" display="https://podminky.urs.cz/item/CS_URS_2022_01/766311111"/>
    <hyperlink ref="F418" r:id="rId75" display="https://podminky.urs.cz/item/CS_URS_2022_01/766660001"/>
    <hyperlink ref="F424" r:id="rId76" display="https://podminky.urs.cz/item/CS_URS_2022_01/766660002"/>
    <hyperlink ref="F427" r:id="rId77" display="https://podminky.urs.cz/item/CS_URS_2022_01/766660011"/>
    <hyperlink ref="F430" r:id="rId78" display="https://podminky.urs.cz/item/CS_URS_2022_01/766660022"/>
    <hyperlink ref="F433" r:id="rId79" display="https://podminky.urs.cz/item/CS_URS_2022_01/998766101"/>
    <hyperlink ref="F435" r:id="rId80" display="https://podminky.urs.cz/item/CS_URS_2022_01/998766181"/>
    <hyperlink ref="F438" r:id="rId81" display="https://podminky.urs.cz/item/CS_URS_2022_01/771111011"/>
    <hyperlink ref="F441" r:id="rId82" display="https://podminky.urs.cz/item/CS_URS_2022_01/771111012"/>
    <hyperlink ref="F443" r:id="rId83" display="https://podminky.urs.cz/item/CS_URS_2022_01/771121011"/>
    <hyperlink ref="F445" r:id="rId84" display="https://podminky.urs.cz/item/CS_URS_2022_01/771151022"/>
    <hyperlink ref="F448" r:id="rId85" display="https://podminky.urs.cz/item/CS_URS_2022_01/771274122"/>
    <hyperlink ref="F454" r:id="rId86" display="https://podminky.urs.cz/item/CS_URS_2022_01/771274242"/>
    <hyperlink ref="F460" r:id="rId87" display="https://podminky.urs.cz/item/CS_URS_2022_01/771471810"/>
    <hyperlink ref="F463" r:id="rId88" display="https://podminky.urs.cz/item/CS_URS_2022_01/771474113"/>
    <hyperlink ref="F469" r:id="rId89" display="https://podminky.urs.cz/item/CS_URS_2022_01/771474123"/>
    <hyperlink ref="F475" r:id="rId90" display="https://podminky.urs.cz/item/CS_URS_2022_01/771571810"/>
    <hyperlink ref="F478" r:id="rId91" display="https://podminky.urs.cz/item/CS_URS_2022_01/771574266"/>
    <hyperlink ref="F485" r:id="rId92" display="https://podminky.urs.cz/item/CS_URS_2022_01/771161021"/>
    <hyperlink ref="F490" r:id="rId93" display="https://podminky.urs.cz/item/CS_URS_2022_01/771161022"/>
    <hyperlink ref="F495" r:id="rId94" display="https://podminky.urs.cz/item/CS_URS_2022_01/998771101"/>
    <hyperlink ref="F497" r:id="rId95" display="https://podminky.urs.cz/item/CS_URS_2022_01/998771181"/>
    <hyperlink ref="F500" r:id="rId96" display="https://podminky.urs.cz/item/CS_URS_2022_01/776111116"/>
    <hyperlink ref="F503" r:id="rId97" display="https://podminky.urs.cz/item/CS_URS_2022_01/776111126"/>
    <hyperlink ref="F506" r:id="rId98" display="https://podminky.urs.cz/item/CS_URS_2022_01/776111311"/>
    <hyperlink ref="F508" r:id="rId99" display="https://podminky.urs.cz/item/CS_URS_2022_01/776111323"/>
    <hyperlink ref="F510" r:id="rId100" display="https://podminky.urs.cz/item/CS_URS_2022_01/776121321"/>
    <hyperlink ref="F512" r:id="rId101" display="https://podminky.urs.cz/item/CS_URS_2022_01/776121323"/>
    <hyperlink ref="F514" r:id="rId102" display="https://podminky.urs.cz/item/CS_URS_2022_01/776141112"/>
    <hyperlink ref="F516" r:id="rId103" display="https://podminky.urs.cz/item/CS_URS_2022_01/776141122"/>
    <hyperlink ref="F518" r:id="rId104" display="https://podminky.urs.cz/item/CS_URS_2022_01/776141222"/>
    <hyperlink ref="F520" r:id="rId105" display="https://podminky.urs.cz/item/CS_URS_2022_01/776144111"/>
    <hyperlink ref="F522" r:id="rId106" display="https://podminky.urs.cz/item/CS_URS_2022_01/776201812"/>
    <hyperlink ref="F525" r:id="rId107" display="https://podminky.urs.cz/item/CS_URS_2022_01/776221111"/>
    <hyperlink ref="F529" r:id="rId108" display="https://podminky.urs.cz/item/CS_URS_2022_01/776223112"/>
    <hyperlink ref="F532" r:id="rId109" display="https://podminky.urs.cz/item/CS_URS_2022_01/776321111"/>
    <hyperlink ref="F538" r:id="rId110" display="https://podminky.urs.cz/item/CS_URS_2022_01/776321211"/>
    <hyperlink ref="F544" r:id="rId111" display="https://podminky.urs.cz/item/CS_URS_2022_01/776410811"/>
    <hyperlink ref="F547" r:id="rId112" display="https://podminky.urs.cz/item/CS_URS_2022_01/776411112"/>
    <hyperlink ref="F552" r:id="rId113" display="https://podminky.urs.cz/item/CS_URS_2022_01/776431111"/>
    <hyperlink ref="F557" r:id="rId114" display="https://podminky.urs.cz/item/CS_URS_2022_01/998776101"/>
    <hyperlink ref="F559" r:id="rId115" display="https://podminky.urs.cz/item/CS_URS_2022_01/998776181"/>
    <hyperlink ref="F562" r:id="rId116" display="https://podminky.urs.cz/item/CS_URS_2022_01/781111011"/>
    <hyperlink ref="F564" r:id="rId117" display="https://podminky.urs.cz/item/CS_URS_2022_01/781121011"/>
    <hyperlink ref="F566" r:id="rId118" display="https://podminky.urs.cz/item/CS_URS_2022_01/781471810"/>
    <hyperlink ref="F572" r:id="rId119" display="https://podminky.urs.cz/item/CS_URS_2022_01/781474114"/>
    <hyperlink ref="F582" r:id="rId120" display="https://podminky.urs.cz/item/CS_URS_2022_01/781479191"/>
    <hyperlink ref="F586" r:id="rId121" display="https://podminky.urs.cz/item/CS_URS_2022_01/781494111"/>
    <hyperlink ref="F589" r:id="rId122" display="https://podminky.urs.cz/item/CS_URS_2022_01/781494511"/>
    <hyperlink ref="F592" r:id="rId123" display="https://podminky.urs.cz/item/CS_URS_2022_01/998781101"/>
    <hyperlink ref="F594" r:id="rId124" display="https://podminky.urs.cz/item/CS_URS_2022_01/998781181"/>
    <hyperlink ref="F597" r:id="rId125" display="https://podminky.urs.cz/item/CS_URS_2022_01/783201403"/>
    <hyperlink ref="F602" r:id="rId126" display="https://podminky.urs.cz/item/CS_URS_2022_01/783213121"/>
    <hyperlink ref="F605" r:id="rId127" display="https://podminky.urs.cz/item/CS_URS_2022_01/783214111"/>
    <hyperlink ref="F608" r:id="rId128" display="https://podminky.urs.cz/item/CS_URS_2022_01/783301303"/>
    <hyperlink ref="F616" r:id="rId129" display="https://podminky.urs.cz/item/CS_URS_2022_01/783301313"/>
    <hyperlink ref="F618" r:id="rId130" display="https://podminky.urs.cz/item/CS_URS_2022_01/783344101"/>
    <hyperlink ref="F620" r:id="rId131" display="https://podminky.urs.cz/item/CS_URS_2022_01/783344201"/>
    <hyperlink ref="F622" r:id="rId132" display="https://podminky.urs.cz/item/CS_URS_2022_01/783347101"/>
    <hyperlink ref="F626" r:id="rId133" display="https://podminky.urs.cz/item/CS_URS_2022_01/784121001"/>
    <hyperlink ref="F629" r:id="rId134" display="https://podminky.urs.cz/item/CS_URS_2022_01/784121011"/>
    <hyperlink ref="F631" r:id="rId135" display="https://podminky.urs.cz/item/CS_URS_2022_01/784181121"/>
    <hyperlink ref="F641" r:id="rId136" display="https://podminky.urs.cz/item/CS_URS_2022_01/784221101"/>
    <hyperlink ref="F651" r:id="rId137" display="https://podminky.urs.cz/item/CS_URS_2022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147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1393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ROUND(J108,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ROUND((SUM(BE108:BE579)),  2)</f>
        <v>0</v>
      </c>
      <c r="G37" s="39"/>
      <c r="H37" s="39"/>
      <c r="I37" s="159">
        <v>0.20999999999999999</v>
      </c>
      <c r="J37" s="158">
        <f>ROUND(((SUM(BE108:BE579))*I37),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ROUND((SUM(BF108:BF579)),  2)</f>
        <v>0</v>
      </c>
      <c r="G38" s="39"/>
      <c r="H38" s="39"/>
      <c r="I38" s="159">
        <v>0.14999999999999999</v>
      </c>
      <c r="J38" s="158">
        <f>ROUND(((SUM(BF108:BF579))*I38),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ROUND((SUM(BG108:BG579)),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ROUND((SUM(BH108:BH579)),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ROUND((SUM(BI108:BI579)),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147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01.1.c - Stavební úpravy 2.np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J108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155</v>
      </c>
      <c r="E69" s="185"/>
      <c r="F69" s="185"/>
      <c r="G69" s="185"/>
      <c r="H69" s="185"/>
      <c r="I69" s="185"/>
      <c r="J69" s="186">
        <f>J110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156</v>
      </c>
      <c r="E70" s="185"/>
      <c r="F70" s="185"/>
      <c r="G70" s="185"/>
      <c r="H70" s="185"/>
      <c r="I70" s="185"/>
      <c r="J70" s="186">
        <f>J161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157</v>
      </c>
      <c r="E71" s="185"/>
      <c r="F71" s="185"/>
      <c r="G71" s="185"/>
      <c r="H71" s="185"/>
      <c r="I71" s="185"/>
      <c r="J71" s="186">
        <f>J167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158</v>
      </c>
      <c r="E72" s="185"/>
      <c r="F72" s="185"/>
      <c r="G72" s="185"/>
      <c r="H72" s="185"/>
      <c r="I72" s="185"/>
      <c r="J72" s="186">
        <f>J265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159</v>
      </c>
      <c r="E73" s="185"/>
      <c r="F73" s="185"/>
      <c r="G73" s="185"/>
      <c r="H73" s="185"/>
      <c r="I73" s="185"/>
      <c r="J73" s="186">
        <f>J322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160</v>
      </c>
      <c r="E74" s="185"/>
      <c r="F74" s="185"/>
      <c r="G74" s="185"/>
      <c r="H74" s="185"/>
      <c r="I74" s="185"/>
      <c r="J74" s="186">
        <f>J338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161</v>
      </c>
      <c r="E75" s="180"/>
      <c r="F75" s="180"/>
      <c r="G75" s="180"/>
      <c r="H75" s="180"/>
      <c r="I75" s="180"/>
      <c r="J75" s="181">
        <f>J341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5"/>
      <c r="D76" s="184" t="s">
        <v>683</v>
      </c>
      <c r="E76" s="185"/>
      <c r="F76" s="185"/>
      <c r="G76" s="185"/>
      <c r="H76" s="185"/>
      <c r="I76" s="185"/>
      <c r="J76" s="186">
        <f>J342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685</v>
      </c>
      <c r="E77" s="185"/>
      <c r="F77" s="185"/>
      <c r="G77" s="185"/>
      <c r="H77" s="185"/>
      <c r="I77" s="185"/>
      <c r="J77" s="186">
        <f>J355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686</v>
      </c>
      <c r="E78" s="185"/>
      <c r="F78" s="185"/>
      <c r="G78" s="185"/>
      <c r="H78" s="185"/>
      <c r="I78" s="185"/>
      <c r="J78" s="186">
        <f>J359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162</v>
      </c>
      <c r="E79" s="185"/>
      <c r="F79" s="185"/>
      <c r="G79" s="185"/>
      <c r="H79" s="185"/>
      <c r="I79" s="185"/>
      <c r="J79" s="186">
        <f>J401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5"/>
      <c r="D80" s="184" t="s">
        <v>164</v>
      </c>
      <c r="E80" s="185"/>
      <c r="F80" s="185"/>
      <c r="G80" s="185"/>
      <c r="H80" s="185"/>
      <c r="I80" s="185"/>
      <c r="J80" s="186">
        <f>J425</f>
        <v>0</v>
      </c>
      <c r="K80" s="125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5"/>
      <c r="D81" s="184" t="s">
        <v>687</v>
      </c>
      <c r="E81" s="185"/>
      <c r="F81" s="185"/>
      <c r="G81" s="185"/>
      <c r="H81" s="185"/>
      <c r="I81" s="185"/>
      <c r="J81" s="186">
        <f>J453</f>
        <v>0</v>
      </c>
      <c r="K81" s="125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5"/>
      <c r="D82" s="184" t="s">
        <v>165</v>
      </c>
      <c r="E82" s="185"/>
      <c r="F82" s="185"/>
      <c r="G82" s="185"/>
      <c r="H82" s="185"/>
      <c r="I82" s="185"/>
      <c r="J82" s="186">
        <f>J511</f>
        <v>0</v>
      </c>
      <c r="K82" s="125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5"/>
      <c r="D83" s="184" t="s">
        <v>166</v>
      </c>
      <c r="E83" s="185"/>
      <c r="F83" s="185"/>
      <c r="G83" s="185"/>
      <c r="H83" s="185"/>
      <c r="I83" s="185"/>
      <c r="J83" s="186">
        <f>J544</f>
        <v>0</v>
      </c>
      <c r="K83" s="125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5"/>
      <c r="D84" s="184" t="s">
        <v>167</v>
      </c>
      <c r="E84" s="185"/>
      <c r="F84" s="185"/>
      <c r="G84" s="185"/>
      <c r="H84" s="185"/>
      <c r="I84" s="185"/>
      <c r="J84" s="186">
        <f>J562</f>
        <v>0</v>
      </c>
      <c r="K84" s="125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168</v>
      </c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171" t="str">
        <f>E7</f>
        <v>Centrum Pokorum - stavební úpravy a přístavba k objektu č.p. 1094/27, k.ú. Rumburk - II. etapa</v>
      </c>
      <c r="F94" s="33"/>
      <c r="G94" s="33"/>
      <c r="H94" s="33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" customFormat="1" ht="12" customHeight="1">
      <c r="B95" s="22"/>
      <c r="C95" s="33" t="s">
        <v>144</v>
      </c>
      <c r="D95" s="23"/>
      <c r="E95" s="23"/>
      <c r="F95" s="23"/>
      <c r="G95" s="23"/>
      <c r="H95" s="23"/>
      <c r="I95" s="23"/>
      <c r="J95" s="23"/>
      <c r="K95" s="23"/>
      <c r="L95" s="21"/>
    </row>
    <row r="96" s="1" customFormat="1" ht="16.5" customHeight="1">
      <c r="B96" s="22"/>
      <c r="C96" s="23"/>
      <c r="D96" s="23"/>
      <c r="E96" s="171" t="s">
        <v>145</v>
      </c>
      <c r="F96" s="23"/>
      <c r="G96" s="23"/>
      <c r="H96" s="23"/>
      <c r="I96" s="23"/>
      <c r="J96" s="23"/>
      <c r="K96" s="23"/>
      <c r="L96" s="21"/>
    </row>
    <row r="97" s="1" customFormat="1" ht="12" customHeight="1">
      <c r="B97" s="22"/>
      <c r="C97" s="33" t="s">
        <v>146</v>
      </c>
      <c r="D97" s="23"/>
      <c r="E97" s="23"/>
      <c r="F97" s="23"/>
      <c r="G97" s="23"/>
      <c r="H97" s="23"/>
      <c r="I97" s="23"/>
      <c r="J97" s="23"/>
      <c r="K97" s="23"/>
      <c r="L97" s="21"/>
    </row>
    <row r="98" s="2" customFormat="1" ht="16.5" customHeight="1">
      <c r="A98" s="39"/>
      <c r="B98" s="40"/>
      <c r="C98" s="41"/>
      <c r="D98" s="41"/>
      <c r="E98" s="172" t="s">
        <v>147</v>
      </c>
      <c r="F98" s="41"/>
      <c r="G98" s="41"/>
      <c r="H98" s="41"/>
      <c r="I98" s="41"/>
      <c r="J98" s="41"/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148</v>
      </c>
      <c r="D99" s="41"/>
      <c r="E99" s="41"/>
      <c r="F99" s="41"/>
      <c r="G99" s="41"/>
      <c r="H99" s="41"/>
      <c r="I99" s="41"/>
      <c r="J99" s="41"/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70" t="str">
        <f>E13</f>
        <v>SO 01.1.c - Stavební úpravy 2.np</v>
      </c>
      <c r="F100" s="41"/>
      <c r="G100" s="41"/>
      <c r="H100" s="41"/>
      <c r="I100" s="41"/>
      <c r="J100" s="41"/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21</v>
      </c>
      <c r="D102" s="41"/>
      <c r="E102" s="41"/>
      <c r="F102" s="28" t="str">
        <f>F16</f>
        <v>st.p.č. 649; k.ú. Rumburk</v>
      </c>
      <c r="G102" s="41"/>
      <c r="H102" s="41"/>
      <c r="I102" s="33" t="s">
        <v>23</v>
      </c>
      <c r="J102" s="73" t="str">
        <f>IF(J16="","",J16)</f>
        <v>22. 10. 2022</v>
      </c>
      <c r="K102" s="41"/>
      <c r="L102" s="14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25</v>
      </c>
      <c r="D104" s="41"/>
      <c r="E104" s="41"/>
      <c r="F104" s="28" t="str">
        <f>E19</f>
        <v>Město Rumburk</v>
      </c>
      <c r="G104" s="41"/>
      <c r="H104" s="41"/>
      <c r="I104" s="33" t="s">
        <v>31</v>
      </c>
      <c r="J104" s="37" t="str">
        <f>E25</f>
        <v>ProProjekt, s.r.o.</v>
      </c>
      <c r="K104" s="41"/>
      <c r="L104" s="147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29</v>
      </c>
      <c r="D105" s="41"/>
      <c r="E105" s="41"/>
      <c r="F105" s="28" t="str">
        <f>IF(E22="","",E22)</f>
        <v>Vyplň údaj</v>
      </c>
      <c r="G105" s="41"/>
      <c r="H105" s="41"/>
      <c r="I105" s="33" t="s">
        <v>34</v>
      </c>
      <c r="J105" s="37" t="str">
        <f>E28</f>
        <v>Martin Rousek</v>
      </c>
      <c r="K105" s="41"/>
      <c r="L105" s="14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0.32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4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1" customFormat="1" ht="29.28" customHeight="1">
      <c r="A107" s="188"/>
      <c r="B107" s="189"/>
      <c r="C107" s="190" t="s">
        <v>169</v>
      </c>
      <c r="D107" s="191" t="s">
        <v>57</v>
      </c>
      <c r="E107" s="191" t="s">
        <v>53</v>
      </c>
      <c r="F107" s="191" t="s">
        <v>54</v>
      </c>
      <c r="G107" s="191" t="s">
        <v>170</v>
      </c>
      <c r="H107" s="191" t="s">
        <v>171</v>
      </c>
      <c r="I107" s="191" t="s">
        <v>172</v>
      </c>
      <c r="J107" s="191" t="s">
        <v>152</v>
      </c>
      <c r="K107" s="192" t="s">
        <v>173</v>
      </c>
      <c r="L107" s="193"/>
      <c r="M107" s="93" t="s">
        <v>19</v>
      </c>
      <c r="N107" s="94" t="s">
        <v>42</v>
      </c>
      <c r="O107" s="94" t="s">
        <v>174</v>
      </c>
      <c r="P107" s="94" t="s">
        <v>175</v>
      </c>
      <c r="Q107" s="94" t="s">
        <v>176</v>
      </c>
      <c r="R107" s="94" t="s">
        <v>177</v>
      </c>
      <c r="S107" s="94" t="s">
        <v>178</v>
      </c>
      <c r="T107" s="95" t="s">
        <v>179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39"/>
      <c r="B108" s="40"/>
      <c r="C108" s="100" t="s">
        <v>180</v>
      </c>
      <c r="D108" s="41"/>
      <c r="E108" s="41"/>
      <c r="F108" s="41"/>
      <c r="G108" s="41"/>
      <c r="H108" s="41"/>
      <c r="I108" s="41"/>
      <c r="J108" s="194">
        <f>BK108</f>
        <v>0</v>
      </c>
      <c r="K108" s="41"/>
      <c r="L108" s="45"/>
      <c r="M108" s="96"/>
      <c r="N108" s="195"/>
      <c r="O108" s="97"/>
      <c r="P108" s="196">
        <f>P109+P341</f>
        <v>0</v>
      </c>
      <c r="Q108" s="97"/>
      <c r="R108" s="196">
        <f>R109+R341</f>
        <v>27.02652655</v>
      </c>
      <c r="S108" s="97"/>
      <c r="T108" s="197">
        <f>T109+T341</f>
        <v>31.95180963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71</v>
      </c>
      <c r="AU108" s="18" t="s">
        <v>153</v>
      </c>
      <c r="BK108" s="198">
        <f>BK109+BK341</f>
        <v>0</v>
      </c>
    </row>
    <row r="109" s="12" customFormat="1" ht="25.92" customHeight="1">
      <c r="A109" s="12"/>
      <c r="B109" s="199"/>
      <c r="C109" s="200"/>
      <c r="D109" s="201" t="s">
        <v>71</v>
      </c>
      <c r="E109" s="202" t="s">
        <v>181</v>
      </c>
      <c r="F109" s="202" t="s">
        <v>182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P110+P161+P167+P265+P322+P338</f>
        <v>0</v>
      </c>
      <c r="Q109" s="207"/>
      <c r="R109" s="208">
        <f>R110+R161+R167+R265+R322+R338</f>
        <v>22.655053259999999</v>
      </c>
      <c r="S109" s="207"/>
      <c r="T109" s="209">
        <f>T110+T161+T167+T265+T322+T338</f>
        <v>25.250133000000002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79</v>
      </c>
      <c r="AT109" s="211" t="s">
        <v>71</v>
      </c>
      <c r="AU109" s="211" t="s">
        <v>72</v>
      </c>
      <c r="AY109" s="210" t="s">
        <v>183</v>
      </c>
      <c r="BK109" s="212">
        <f>BK110+BK161+BK167+BK265+BK322+BK338</f>
        <v>0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89</v>
      </c>
      <c r="F110" s="213" t="s">
        <v>184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SUM(P111:P160)</f>
        <v>0</v>
      </c>
      <c r="Q110" s="207"/>
      <c r="R110" s="208">
        <f>SUM(R111:R160)</f>
        <v>9.6746583199999989</v>
      </c>
      <c r="S110" s="207"/>
      <c r="T110" s="209">
        <f>SUM(T111:T160)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79</v>
      </c>
      <c r="AT110" s="211" t="s">
        <v>71</v>
      </c>
      <c r="AU110" s="211" t="s">
        <v>79</v>
      </c>
      <c r="AY110" s="210" t="s">
        <v>183</v>
      </c>
      <c r="BK110" s="212">
        <f>SUM(BK111:BK160)</f>
        <v>0</v>
      </c>
    </row>
    <row r="111" s="2" customFormat="1" ht="24.15" customHeight="1">
      <c r="A111" s="39"/>
      <c r="B111" s="40"/>
      <c r="C111" s="215" t="s">
        <v>79</v>
      </c>
      <c r="D111" s="215" t="s">
        <v>185</v>
      </c>
      <c r="E111" s="216" t="s">
        <v>186</v>
      </c>
      <c r="F111" s="217" t="s">
        <v>187</v>
      </c>
      <c r="G111" s="218" t="s">
        <v>188</v>
      </c>
      <c r="H111" s="219">
        <v>0.13100000000000001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1.8775</v>
      </c>
      <c r="R111" s="224">
        <f>Q111*H111</f>
        <v>0.24595249999999999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1394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193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13" customFormat="1">
      <c r="A113" s="13"/>
      <c r="B113" s="233"/>
      <c r="C113" s="234"/>
      <c r="D113" s="235" t="s">
        <v>194</v>
      </c>
      <c r="E113" s="236" t="s">
        <v>19</v>
      </c>
      <c r="F113" s="237" t="s">
        <v>1395</v>
      </c>
      <c r="G113" s="234"/>
      <c r="H113" s="238">
        <v>0.13100000000000001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194</v>
      </c>
      <c r="AU113" s="244" t="s">
        <v>81</v>
      </c>
      <c r="AV113" s="13" t="s">
        <v>81</v>
      </c>
      <c r="AW113" s="13" t="s">
        <v>33</v>
      </c>
      <c r="AX113" s="13" t="s">
        <v>79</v>
      </c>
      <c r="AY113" s="244" t="s">
        <v>183</v>
      </c>
    </row>
    <row r="114" s="2" customFormat="1" ht="24.15" customHeight="1">
      <c r="A114" s="39"/>
      <c r="B114" s="40"/>
      <c r="C114" s="215" t="s">
        <v>81</v>
      </c>
      <c r="D114" s="215" t="s">
        <v>185</v>
      </c>
      <c r="E114" s="216" t="s">
        <v>196</v>
      </c>
      <c r="F114" s="217" t="s">
        <v>197</v>
      </c>
      <c r="G114" s="218" t="s">
        <v>188</v>
      </c>
      <c r="H114" s="219">
        <v>3.4710000000000001</v>
      </c>
      <c r="I114" s="220"/>
      <c r="J114" s="221">
        <f>ROUND(I114*H114,2)</f>
        <v>0</v>
      </c>
      <c r="K114" s="217" t="s">
        <v>189</v>
      </c>
      <c r="L114" s="45"/>
      <c r="M114" s="222" t="s">
        <v>19</v>
      </c>
      <c r="N114" s="223" t="s">
        <v>43</v>
      </c>
      <c r="O114" s="85"/>
      <c r="P114" s="224">
        <f>O114*H114</f>
        <v>0</v>
      </c>
      <c r="Q114" s="224">
        <v>1.8775</v>
      </c>
      <c r="R114" s="224">
        <f>Q114*H114</f>
        <v>6.5168024999999998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190</v>
      </c>
      <c r="AT114" s="226" t="s">
        <v>185</v>
      </c>
      <c r="AU114" s="226" t="s">
        <v>81</v>
      </c>
      <c r="AY114" s="18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79</v>
      </c>
      <c r="BK114" s="227">
        <f>ROUND(I114*H114,2)</f>
        <v>0</v>
      </c>
      <c r="BL114" s="18" t="s">
        <v>190</v>
      </c>
      <c r="BM114" s="226" t="s">
        <v>1396</v>
      </c>
    </row>
    <row r="115" s="2" customFormat="1">
      <c r="A115" s="39"/>
      <c r="B115" s="40"/>
      <c r="C115" s="41"/>
      <c r="D115" s="228" t="s">
        <v>192</v>
      </c>
      <c r="E115" s="41"/>
      <c r="F115" s="229" t="s">
        <v>199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192</v>
      </c>
      <c r="AU115" s="18" t="s">
        <v>81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1397</v>
      </c>
      <c r="G116" s="234"/>
      <c r="H116" s="238">
        <v>0.73899999999999999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194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183</v>
      </c>
    </row>
    <row r="117" s="13" customFormat="1">
      <c r="A117" s="13"/>
      <c r="B117" s="233"/>
      <c r="C117" s="234"/>
      <c r="D117" s="235" t="s">
        <v>194</v>
      </c>
      <c r="E117" s="236" t="s">
        <v>19</v>
      </c>
      <c r="F117" s="237" t="s">
        <v>1398</v>
      </c>
      <c r="G117" s="234"/>
      <c r="H117" s="238">
        <v>0.42399999999999999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194</v>
      </c>
      <c r="AU117" s="244" t="s">
        <v>81</v>
      </c>
      <c r="AV117" s="13" t="s">
        <v>81</v>
      </c>
      <c r="AW117" s="13" t="s">
        <v>33</v>
      </c>
      <c r="AX117" s="13" t="s">
        <v>72</v>
      </c>
      <c r="AY117" s="244" t="s">
        <v>183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1399</v>
      </c>
      <c r="G118" s="234"/>
      <c r="H118" s="238">
        <v>1.2589999999999999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194</v>
      </c>
      <c r="AU118" s="244" t="s">
        <v>81</v>
      </c>
      <c r="AV118" s="13" t="s">
        <v>81</v>
      </c>
      <c r="AW118" s="13" t="s">
        <v>33</v>
      </c>
      <c r="AX118" s="13" t="s">
        <v>72</v>
      </c>
      <c r="AY118" s="244" t="s">
        <v>183</v>
      </c>
    </row>
    <row r="119" s="15" customFormat="1">
      <c r="A119" s="15"/>
      <c r="B119" s="266"/>
      <c r="C119" s="267"/>
      <c r="D119" s="235" t="s">
        <v>194</v>
      </c>
      <c r="E119" s="268" t="s">
        <v>19</v>
      </c>
      <c r="F119" s="269" t="s">
        <v>773</v>
      </c>
      <c r="G119" s="267"/>
      <c r="H119" s="270">
        <v>2.4220000000000002</v>
      </c>
      <c r="I119" s="271"/>
      <c r="J119" s="267"/>
      <c r="K119" s="267"/>
      <c r="L119" s="272"/>
      <c r="M119" s="273"/>
      <c r="N119" s="274"/>
      <c r="O119" s="274"/>
      <c r="P119" s="274"/>
      <c r="Q119" s="274"/>
      <c r="R119" s="274"/>
      <c r="S119" s="274"/>
      <c r="T119" s="27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6" t="s">
        <v>194</v>
      </c>
      <c r="AU119" s="276" t="s">
        <v>81</v>
      </c>
      <c r="AV119" s="15" t="s">
        <v>89</v>
      </c>
      <c r="AW119" s="15" t="s">
        <v>33</v>
      </c>
      <c r="AX119" s="15" t="s">
        <v>72</v>
      </c>
      <c r="AY119" s="276" t="s">
        <v>183</v>
      </c>
    </row>
    <row r="120" s="13" customFormat="1">
      <c r="A120" s="13"/>
      <c r="B120" s="233"/>
      <c r="C120" s="234"/>
      <c r="D120" s="235" t="s">
        <v>194</v>
      </c>
      <c r="E120" s="236" t="s">
        <v>19</v>
      </c>
      <c r="F120" s="237" t="s">
        <v>1400</v>
      </c>
      <c r="G120" s="234"/>
      <c r="H120" s="238">
        <v>0.318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33</v>
      </c>
      <c r="AX120" s="13" t="s">
        <v>72</v>
      </c>
      <c r="AY120" s="244" t="s">
        <v>183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1401</v>
      </c>
      <c r="G121" s="234"/>
      <c r="H121" s="238">
        <v>0.73099999999999998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194</v>
      </c>
      <c r="AU121" s="244" t="s">
        <v>81</v>
      </c>
      <c r="AV121" s="13" t="s">
        <v>81</v>
      </c>
      <c r="AW121" s="13" t="s">
        <v>33</v>
      </c>
      <c r="AX121" s="13" t="s">
        <v>72</v>
      </c>
      <c r="AY121" s="244" t="s">
        <v>183</v>
      </c>
    </row>
    <row r="122" s="14" customFormat="1">
      <c r="A122" s="14"/>
      <c r="B122" s="245"/>
      <c r="C122" s="246"/>
      <c r="D122" s="235" t="s">
        <v>194</v>
      </c>
      <c r="E122" s="247" t="s">
        <v>19</v>
      </c>
      <c r="F122" s="248" t="s">
        <v>204</v>
      </c>
      <c r="G122" s="246"/>
      <c r="H122" s="249">
        <v>3.4710000000000001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194</v>
      </c>
      <c r="AU122" s="255" t="s">
        <v>81</v>
      </c>
      <c r="AV122" s="14" t="s">
        <v>190</v>
      </c>
      <c r="AW122" s="14" t="s">
        <v>33</v>
      </c>
      <c r="AX122" s="14" t="s">
        <v>79</v>
      </c>
      <c r="AY122" s="255" t="s">
        <v>183</v>
      </c>
    </row>
    <row r="123" s="2" customFormat="1" ht="21.75" customHeight="1">
      <c r="A123" s="39"/>
      <c r="B123" s="40"/>
      <c r="C123" s="215" t="s">
        <v>89</v>
      </c>
      <c r="D123" s="215" t="s">
        <v>185</v>
      </c>
      <c r="E123" s="216" t="s">
        <v>696</v>
      </c>
      <c r="F123" s="217" t="s">
        <v>697</v>
      </c>
      <c r="G123" s="218" t="s">
        <v>207</v>
      </c>
      <c r="H123" s="219">
        <v>3</v>
      </c>
      <c r="I123" s="220"/>
      <c r="J123" s="221">
        <f>ROUND(I123*H123,2)</f>
        <v>0</v>
      </c>
      <c r="K123" s="217" t="s">
        <v>189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0.022780000000000002</v>
      </c>
      <c r="R123" s="224">
        <f>Q123*H123</f>
        <v>0.068340000000000012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190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190</v>
      </c>
      <c r="BM123" s="226" t="s">
        <v>1402</v>
      </c>
    </row>
    <row r="124" s="2" customFormat="1">
      <c r="A124" s="39"/>
      <c r="B124" s="40"/>
      <c r="C124" s="41"/>
      <c r="D124" s="228" t="s">
        <v>192</v>
      </c>
      <c r="E124" s="41"/>
      <c r="F124" s="229" t="s">
        <v>699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192</v>
      </c>
      <c r="AU124" s="18" t="s">
        <v>81</v>
      </c>
    </row>
    <row r="125" s="2" customFormat="1" ht="21.75" customHeight="1">
      <c r="A125" s="39"/>
      <c r="B125" s="40"/>
      <c r="C125" s="215" t="s">
        <v>190</v>
      </c>
      <c r="D125" s="215" t="s">
        <v>185</v>
      </c>
      <c r="E125" s="216" t="s">
        <v>692</v>
      </c>
      <c r="F125" s="217" t="s">
        <v>693</v>
      </c>
      <c r="G125" s="218" t="s">
        <v>207</v>
      </c>
      <c r="H125" s="219">
        <v>1</v>
      </c>
      <c r="I125" s="220"/>
      <c r="J125" s="221">
        <f>ROUND(I125*H125,2)</f>
        <v>0</v>
      </c>
      <c r="K125" s="217" t="s">
        <v>189</v>
      </c>
      <c r="L125" s="45"/>
      <c r="M125" s="222" t="s">
        <v>19</v>
      </c>
      <c r="N125" s="223" t="s">
        <v>43</v>
      </c>
      <c r="O125" s="85"/>
      <c r="P125" s="224">
        <f>O125*H125</f>
        <v>0</v>
      </c>
      <c r="Q125" s="224">
        <v>0.027109999999999999</v>
      </c>
      <c r="R125" s="224">
        <f>Q125*H125</f>
        <v>0.027109999999999999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190</v>
      </c>
      <c r="AT125" s="226" t="s">
        <v>185</v>
      </c>
      <c r="AU125" s="226" t="s">
        <v>81</v>
      </c>
      <c r="AY125" s="18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79</v>
      </c>
      <c r="BK125" s="227">
        <f>ROUND(I125*H125,2)</f>
        <v>0</v>
      </c>
      <c r="BL125" s="18" t="s">
        <v>190</v>
      </c>
      <c r="BM125" s="226" t="s">
        <v>1403</v>
      </c>
    </row>
    <row r="126" s="2" customFormat="1">
      <c r="A126" s="39"/>
      <c r="B126" s="40"/>
      <c r="C126" s="41"/>
      <c r="D126" s="228" t="s">
        <v>192</v>
      </c>
      <c r="E126" s="41"/>
      <c r="F126" s="229" t="s">
        <v>695</v>
      </c>
      <c r="G126" s="41"/>
      <c r="H126" s="41"/>
      <c r="I126" s="230"/>
      <c r="J126" s="41"/>
      <c r="K126" s="41"/>
      <c r="L126" s="45"/>
      <c r="M126" s="231"/>
      <c r="N126" s="23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192</v>
      </c>
      <c r="AU126" s="18" t="s">
        <v>81</v>
      </c>
    </row>
    <row r="127" s="2" customFormat="1" ht="16.5" customHeight="1">
      <c r="A127" s="39"/>
      <c r="B127" s="40"/>
      <c r="C127" s="215" t="s">
        <v>215</v>
      </c>
      <c r="D127" s="215" t="s">
        <v>185</v>
      </c>
      <c r="E127" s="216" t="s">
        <v>210</v>
      </c>
      <c r="F127" s="217" t="s">
        <v>211</v>
      </c>
      <c r="G127" s="218" t="s">
        <v>188</v>
      </c>
      <c r="H127" s="219">
        <v>0.27400000000000002</v>
      </c>
      <c r="I127" s="220"/>
      <c r="J127" s="221">
        <f>ROUND(I127*H127,2)</f>
        <v>0</v>
      </c>
      <c r="K127" s="217" t="s">
        <v>189</v>
      </c>
      <c r="L127" s="45"/>
      <c r="M127" s="222" t="s">
        <v>19</v>
      </c>
      <c r="N127" s="223" t="s">
        <v>43</v>
      </c>
      <c r="O127" s="85"/>
      <c r="P127" s="224">
        <f>O127*H127</f>
        <v>0</v>
      </c>
      <c r="Q127" s="224">
        <v>1.94302</v>
      </c>
      <c r="R127" s="224">
        <f>Q127*H127</f>
        <v>0.53238748000000002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190</v>
      </c>
      <c r="AT127" s="226" t="s">
        <v>185</v>
      </c>
      <c r="AU127" s="226" t="s">
        <v>81</v>
      </c>
      <c r="AY127" s="18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190</v>
      </c>
      <c r="BM127" s="226" t="s">
        <v>1404</v>
      </c>
    </row>
    <row r="128" s="2" customFormat="1">
      <c r="A128" s="39"/>
      <c r="B128" s="40"/>
      <c r="C128" s="41"/>
      <c r="D128" s="228" t="s">
        <v>192</v>
      </c>
      <c r="E128" s="41"/>
      <c r="F128" s="229" t="s">
        <v>213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192</v>
      </c>
      <c r="AU128" s="18" t="s">
        <v>81</v>
      </c>
    </row>
    <row r="129" s="13" customFormat="1">
      <c r="A129" s="13"/>
      <c r="B129" s="233"/>
      <c r="C129" s="234"/>
      <c r="D129" s="235" t="s">
        <v>194</v>
      </c>
      <c r="E129" s="236" t="s">
        <v>19</v>
      </c>
      <c r="F129" s="237" t="s">
        <v>1405</v>
      </c>
      <c r="G129" s="234"/>
      <c r="H129" s="238">
        <v>0.27400000000000002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194</v>
      </c>
      <c r="AU129" s="244" t="s">
        <v>81</v>
      </c>
      <c r="AV129" s="13" t="s">
        <v>81</v>
      </c>
      <c r="AW129" s="13" t="s">
        <v>33</v>
      </c>
      <c r="AX129" s="13" t="s">
        <v>79</v>
      </c>
      <c r="AY129" s="244" t="s">
        <v>183</v>
      </c>
    </row>
    <row r="130" s="2" customFormat="1" ht="16.5" customHeight="1">
      <c r="A130" s="39"/>
      <c r="B130" s="40"/>
      <c r="C130" s="215" t="s">
        <v>222</v>
      </c>
      <c r="D130" s="215" t="s">
        <v>185</v>
      </c>
      <c r="E130" s="216" t="s">
        <v>216</v>
      </c>
      <c r="F130" s="217" t="s">
        <v>217</v>
      </c>
      <c r="G130" s="218" t="s">
        <v>218</v>
      </c>
      <c r="H130" s="219">
        <v>0.0080000000000000002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1.0900000000000001</v>
      </c>
      <c r="R130" s="224">
        <f>Q130*H130</f>
        <v>0.0087200000000000003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190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190</v>
      </c>
      <c r="BM130" s="226" t="s">
        <v>1406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220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1407</v>
      </c>
      <c r="G132" s="234"/>
      <c r="H132" s="238">
        <v>0.0080000000000000002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79</v>
      </c>
      <c r="AY132" s="244" t="s">
        <v>183</v>
      </c>
    </row>
    <row r="133" s="2" customFormat="1" ht="16.5" customHeight="1">
      <c r="A133" s="39"/>
      <c r="B133" s="40"/>
      <c r="C133" s="215" t="s">
        <v>228</v>
      </c>
      <c r="D133" s="215" t="s">
        <v>185</v>
      </c>
      <c r="E133" s="216" t="s">
        <v>229</v>
      </c>
      <c r="F133" s="217" t="s">
        <v>230</v>
      </c>
      <c r="G133" s="218" t="s">
        <v>218</v>
      </c>
      <c r="H133" s="219">
        <v>0.23200000000000001</v>
      </c>
      <c r="I133" s="220"/>
      <c r="J133" s="221">
        <f>ROUND(I133*H133,2)</f>
        <v>0</v>
      </c>
      <c r="K133" s="217" t="s">
        <v>189</v>
      </c>
      <c r="L133" s="45"/>
      <c r="M133" s="222" t="s">
        <v>19</v>
      </c>
      <c r="N133" s="223" t="s">
        <v>43</v>
      </c>
      <c r="O133" s="85"/>
      <c r="P133" s="224">
        <f>O133*H133</f>
        <v>0</v>
      </c>
      <c r="Q133" s="224">
        <v>1.0900000000000001</v>
      </c>
      <c r="R133" s="224">
        <f>Q133*H133</f>
        <v>0.25288000000000005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190</v>
      </c>
      <c r="AT133" s="226" t="s">
        <v>185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190</v>
      </c>
      <c r="BM133" s="226" t="s">
        <v>1408</v>
      </c>
    </row>
    <row r="134" s="2" customFormat="1">
      <c r="A134" s="39"/>
      <c r="B134" s="40"/>
      <c r="C134" s="41"/>
      <c r="D134" s="228" t="s">
        <v>192</v>
      </c>
      <c r="E134" s="41"/>
      <c r="F134" s="229" t="s">
        <v>232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192</v>
      </c>
      <c r="AU134" s="18" t="s">
        <v>81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1409</v>
      </c>
      <c r="G135" s="234"/>
      <c r="H135" s="238">
        <v>0.23200000000000001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194</v>
      </c>
      <c r="AU135" s="244" t="s">
        <v>81</v>
      </c>
      <c r="AV135" s="13" t="s">
        <v>81</v>
      </c>
      <c r="AW135" s="13" t="s">
        <v>33</v>
      </c>
      <c r="AX135" s="13" t="s">
        <v>79</v>
      </c>
      <c r="AY135" s="244" t="s">
        <v>183</v>
      </c>
    </row>
    <row r="136" s="2" customFormat="1" ht="24.15" customHeight="1">
      <c r="A136" s="39"/>
      <c r="B136" s="40"/>
      <c r="C136" s="215" t="s">
        <v>234</v>
      </c>
      <c r="D136" s="215" t="s">
        <v>185</v>
      </c>
      <c r="E136" s="216" t="s">
        <v>1410</v>
      </c>
      <c r="F136" s="217" t="s">
        <v>1411</v>
      </c>
      <c r="G136" s="218" t="s">
        <v>237</v>
      </c>
      <c r="H136" s="219">
        <v>3.673</v>
      </c>
      <c r="I136" s="220"/>
      <c r="J136" s="221">
        <f>ROUND(I136*H136,2)</f>
        <v>0</v>
      </c>
      <c r="K136" s="217" t="s">
        <v>189</v>
      </c>
      <c r="L136" s="45"/>
      <c r="M136" s="222" t="s">
        <v>19</v>
      </c>
      <c r="N136" s="223" t="s">
        <v>43</v>
      </c>
      <c r="O136" s="85"/>
      <c r="P136" s="224">
        <f>O136*H136</f>
        <v>0</v>
      </c>
      <c r="Q136" s="224">
        <v>0.23458000000000001</v>
      </c>
      <c r="R136" s="224">
        <f>Q136*H136</f>
        <v>0.86161234000000009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190</v>
      </c>
      <c r="AT136" s="226" t="s">
        <v>185</v>
      </c>
      <c r="AU136" s="226" t="s">
        <v>81</v>
      </c>
      <c r="AY136" s="18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190</v>
      </c>
      <c r="BM136" s="226" t="s">
        <v>1412</v>
      </c>
    </row>
    <row r="137" s="2" customFormat="1">
      <c r="A137" s="39"/>
      <c r="B137" s="40"/>
      <c r="C137" s="41"/>
      <c r="D137" s="228" t="s">
        <v>192</v>
      </c>
      <c r="E137" s="41"/>
      <c r="F137" s="229" t="s">
        <v>1413</v>
      </c>
      <c r="G137" s="41"/>
      <c r="H137" s="41"/>
      <c r="I137" s="230"/>
      <c r="J137" s="41"/>
      <c r="K137" s="41"/>
      <c r="L137" s="45"/>
      <c r="M137" s="231"/>
      <c r="N137" s="23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192</v>
      </c>
      <c r="AU137" s="18" t="s">
        <v>81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1414</v>
      </c>
      <c r="G138" s="234"/>
      <c r="H138" s="238">
        <v>2.798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81</v>
      </c>
      <c r="AV138" s="13" t="s">
        <v>81</v>
      </c>
      <c r="AW138" s="13" t="s">
        <v>33</v>
      </c>
      <c r="AX138" s="13" t="s">
        <v>72</v>
      </c>
      <c r="AY138" s="244" t="s">
        <v>183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1415</v>
      </c>
      <c r="G139" s="234"/>
      <c r="H139" s="238">
        <v>0.875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194</v>
      </c>
      <c r="AU139" s="244" t="s">
        <v>81</v>
      </c>
      <c r="AV139" s="13" t="s">
        <v>81</v>
      </c>
      <c r="AW139" s="13" t="s">
        <v>33</v>
      </c>
      <c r="AX139" s="13" t="s">
        <v>72</v>
      </c>
      <c r="AY139" s="244" t="s">
        <v>183</v>
      </c>
    </row>
    <row r="140" s="14" customFormat="1">
      <c r="A140" s="14"/>
      <c r="B140" s="245"/>
      <c r="C140" s="246"/>
      <c r="D140" s="235" t="s">
        <v>194</v>
      </c>
      <c r="E140" s="247" t="s">
        <v>19</v>
      </c>
      <c r="F140" s="248" t="s">
        <v>204</v>
      </c>
      <c r="G140" s="246"/>
      <c r="H140" s="249">
        <v>3.673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194</v>
      </c>
      <c r="AU140" s="255" t="s">
        <v>81</v>
      </c>
      <c r="AV140" s="14" t="s">
        <v>190</v>
      </c>
      <c r="AW140" s="14" t="s">
        <v>33</v>
      </c>
      <c r="AX140" s="14" t="s">
        <v>79</v>
      </c>
      <c r="AY140" s="255" t="s">
        <v>183</v>
      </c>
    </row>
    <row r="141" s="2" customFormat="1" ht="24.15" customHeight="1">
      <c r="A141" s="39"/>
      <c r="B141" s="40"/>
      <c r="C141" s="215" t="s">
        <v>241</v>
      </c>
      <c r="D141" s="215" t="s">
        <v>185</v>
      </c>
      <c r="E141" s="216" t="s">
        <v>711</v>
      </c>
      <c r="F141" s="217" t="s">
        <v>712</v>
      </c>
      <c r="G141" s="218" t="s">
        <v>237</v>
      </c>
      <c r="H141" s="219">
        <v>3.25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0.090069999999999997</v>
      </c>
      <c r="R141" s="224">
        <f>Q141*H141</f>
        <v>0.29272749999999997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190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1416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714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1417</v>
      </c>
      <c r="G143" s="234"/>
      <c r="H143" s="238">
        <v>1.8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72</v>
      </c>
      <c r="AY143" s="244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1418</v>
      </c>
      <c r="G144" s="234"/>
      <c r="H144" s="238">
        <v>1.45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81</v>
      </c>
      <c r="AV144" s="13" t="s">
        <v>81</v>
      </c>
      <c r="AW144" s="13" t="s">
        <v>33</v>
      </c>
      <c r="AX144" s="13" t="s">
        <v>72</v>
      </c>
      <c r="AY144" s="244" t="s">
        <v>183</v>
      </c>
    </row>
    <row r="145" s="14" customFormat="1">
      <c r="A145" s="14"/>
      <c r="B145" s="245"/>
      <c r="C145" s="246"/>
      <c r="D145" s="235" t="s">
        <v>194</v>
      </c>
      <c r="E145" s="247" t="s">
        <v>19</v>
      </c>
      <c r="F145" s="248" t="s">
        <v>204</v>
      </c>
      <c r="G145" s="246"/>
      <c r="H145" s="249">
        <v>3.25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194</v>
      </c>
      <c r="AU145" s="255" t="s">
        <v>81</v>
      </c>
      <c r="AV145" s="14" t="s">
        <v>190</v>
      </c>
      <c r="AW145" s="14" t="s">
        <v>33</v>
      </c>
      <c r="AX145" s="14" t="s">
        <v>79</v>
      </c>
      <c r="AY145" s="255" t="s">
        <v>183</v>
      </c>
    </row>
    <row r="146" s="2" customFormat="1" ht="24.15" customHeight="1">
      <c r="A146" s="39"/>
      <c r="B146" s="40"/>
      <c r="C146" s="215" t="s">
        <v>248</v>
      </c>
      <c r="D146" s="215" t="s">
        <v>185</v>
      </c>
      <c r="E146" s="216" t="s">
        <v>235</v>
      </c>
      <c r="F146" s="217" t="s">
        <v>236</v>
      </c>
      <c r="G146" s="218" t="s">
        <v>237</v>
      </c>
      <c r="H146" s="219">
        <v>4.7599999999999998</v>
      </c>
      <c r="I146" s="220"/>
      <c r="J146" s="221">
        <f>ROUND(I146*H146,2)</f>
        <v>0</v>
      </c>
      <c r="K146" s="217" t="s">
        <v>189</v>
      </c>
      <c r="L146" s="45"/>
      <c r="M146" s="222" t="s">
        <v>19</v>
      </c>
      <c r="N146" s="223" t="s">
        <v>43</v>
      </c>
      <c r="O146" s="85"/>
      <c r="P146" s="224">
        <f>O146*H146</f>
        <v>0</v>
      </c>
      <c r="Q146" s="224">
        <v>0.10863</v>
      </c>
      <c r="R146" s="224">
        <f>Q146*H146</f>
        <v>0.51707879999999995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190</v>
      </c>
      <c r="AT146" s="226" t="s">
        <v>185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190</v>
      </c>
      <c r="BM146" s="226" t="s">
        <v>1419</v>
      </c>
    </row>
    <row r="147" s="2" customFormat="1">
      <c r="A147" s="39"/>
      <c r="B147" s="40"/>
      <c r="C147" s="41"/>
      <c r="D147" s="228" t="s">
        <v>192</v>
      </c>
      <c r="E147" s="41"/>
      <c r="F147" s="229" t="s">
        <v>239</v>
      </c>
      <c r="G147" s="41"/>
      <c r="H147" s="41"/>
      <c r="I147" s="230"/>
      <c r="J147" s="41"/>
      <c r="K147" s="41"/>
      <c r="L147" s="45"/>
      <c r="M147" s="231"/>
      <c r="N147" s="23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192</v>
      </c>
      <c r="AU147" s="18" t="s">
        <v>81</v>
      </c>
    </row>
    <row r="148" s="13" customFormat="1">
      <c r="A148" s="13"/>
      <c r="B148" s="233"/>
      <c r="C148" s="234"/>
      <c r="D148" s="235" t="s">
        <v>194</v>
      </c>
      <c r="E148" s="236" t="s">
        <v>19</v>
      </c>
      <c r="F148" s="237" t="s">
        <v>1420</v>
      </c>
      <c r="G148" s="234"/>
      <c r="H148" s="238">
        <v>4.7599999999999998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81</v>
      </c>
      <c r="AV148" s="13" t="s">
        <v>81</v>
      </c>
      <c r="AW148" s="13" t="s">
        <v>33</v>
      </c>
      <c r="AX148" s="13" t="s">
        <v>79</v>
      </c>
      <c r="AY148" s="244" t="s">
        <v>183</v>
      </c>
    </row>
    <row r="149" s="2" customFormat="1" ht="16.5" customHeight="1">
      <c r="A149" s="39"/>
      <c r="B149" s="40"/>
      <c r="C149" s="215" t="s">
        <v>255</v>
      </c>
      <c r="D149" s="215" t="s">
        <v>185</v>
      </c>
      <c r="E149" s="216" t="s">
        <v>716</v>
      </c>
      <c r="F149" s="217" t="s">
        <v>717</v>
      </c>
      <c r="G149" s="218" t="s">
        <v>419</v>
      </c>
      <c r="H149" s="219">
        <v>25.199999999999999</v>
      </c>
      <c r="I149" s="220"/>
      <c r="J149" s="221">
        <f>ROUND(I149*H149,2)</f>
        <v>0</v>
      </c>
      <c r="K149" s="217" t="s">
        <v>189</v>
      </c>
      <c r="L149" s="45"/>
      <c r="M149" s="222" t="s">
        <v>19</v>
      </c>
      <c r="N149" s="223" t="s">
        <v>43</v>
      </c>
      <c r="O149" s="85"/>
      <c r="P149" s="224">
        <f>O149*H149</f>
        <v>0</v>
      </c>
      <c r="Q149" s="224">
        <v>0.00012999999999999999</v>
      </c>
      <c r="R149" s="224">
        <f>Q149*H149</f>
        <v>0.0032759999999999998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190</v>
      </c>
      <c r="AT149" s="226" t="s">
        <v>185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190</v>
      </c>
      <c r="BM149" s="226" t="s">
        <v>1421</v>
      </c>
    </row>
    <row r="150" s="2" customFormat="1">
      <c r="A150" s="39"/>
      <c r="B150" s="40"/>
      <c r="C150" s="41"/>
      <c r="D150" s="228" t="s">
        <v>192</v>
      </c>
      <c r="E150" s="41"/>
      <c r="F150" s="229" t="s">
        <v>719</v>
      </c>
      <c r="G150" s="41"/>
      <c r="H150" s="41"/>
      <c r="I150" s="230"/>
      <c r="J150" s="41"/>
      <c r="K150" s="41"/>
      <c r="L150" s="45"/>
      <c r="M150" s="231"/>
      <c r="N150" s="23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192</v>
      </c>
      <c r="AU150" s="18" t="s">
        <v>81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1422</v>
      </c>
      <c r="G151" s="234"/>
      <c r="H151" s="238">
        <v>18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194</v>
      </c>
      <c r="AU151" s="244" t="s">
        <v>81</v>
      </c>
      <c r="AV151" s="13" t="s">
        <v>81</v>
      </c>
      <c r="AW151" s="13" t="s">
        <v>33</v>
      </c>
      <c r="AX151" s="13" t="s">
        <v>72</v>
      </c>
      <c r="AY151" s="244" t="s">
        <v>183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1423</v>
      </c>
      <c r="G152" s="234"/>
      <c r="H152" s="238">
        <v>5.2000000000000002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194</v>
      </c>
      <c r="AU152" s="244" t="s">
        <v>81</v>
      </c>
      <c r="AV152" s="13" t="s">
        <v>81</v>
      </c>
      <c r="AW152" s="13" t="s">
        <v>33</v>
      </c>
      <c r="AX152" s="13" t="s">
        <v>72</v>
      </c>
      <c r="AY152" s="244" t="s">
        <v>183</v>
      </c>
    </row>
    <row r="153" s="13" customFormat="1">
      <c r="A153" s="13"/>
      <c r="B153" s="233"/>
      <c r="C153" s="234"/>
      <c r="D153" s="235" t="s">
        <v>194</v>
      </c>
      <c r="E153" s="236" t="s">
        <v>19</v>
      </c>
      <c r="F153" s="237" t="s">
        <v>81</v>
      </c>
      <c r="G153" s="234"/>
      <c r="H153" s="238">
        <v>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194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183</v>
      </c>
    </row>
    <row r="154" s="14" customFormat="1">
      <c r="A154" s="14"/>
      <c r="B154" s="245"/>
      <c r="C154" s="246"/>
      <c r="D154" s="235" t="s">
        <v>194</v>
      </c>
      <c r="E154" s="247" t="s">
        <v>19</v>
      </c>
      <c r="F154" s="248" t="s">
        <v>204</v>
      </c>
      <c r="G154" s="246"/>
      <c r="H154" s="249">
        <v>25.199999999999999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194</v>
      </c>
      <c r="AU154" s="255" t="s">
        <v>81</v>
      </c>
      <c r="AV154" s="14" t="s">
        <v>190</v>
      </c>
      <c r="AW154" s="14" t="s">
        <v>33</v>
      </c>
      <c r="AX154" s="14" t="s">
        <v>79</v>
      </c>
      <c r="AY154" s="255" t="s">
        <v>183</v>
      </c>
    </row>
    <row r="155" s="2" customFormat="1" ht="21.75" customHeight="1">
      <c r="A155" s="39"/>
      <c r="B155" s="40"/>
      <c r="C155" s="215" t="s">
        <v>261</v>
      </c>
      <c r="D155" s="215" t="s">
        <v>185</v>
      </c>
      <c r="E155" s="216" t="s">
        <v>242</v>
      </c>
      <c r="F155" s="217" t="s">
        <v>243</v>
      </c>
      <c r="G155" s="218" t="s">
        <v>237</v>
      </c>
      <c r="H155" s="219">
        <v>0.23999999999999999</v>
      </c>
      <c r="I155" s="220"/>
      <c r="J155" s="221">
        <f>ROUND(I155*H155,2)</f>
        <v>0</v>
      </c>
      <c r="K155" s="217" t="s">
        <v>189</v>
      </c>
      <c r="L155" s="45"/>
      <c r="M155" s="222" t="s">
        <v>19</v>
      </c>
      <c r="N155" s="223" t="s">
        <v>43</v>
      </c>
      <c r="O155" s="85"/>
      <c r="P155" s="224">
        <f>O155*H155</f>
        <v>0</v>
      </c>
      <c r="Q155" s="224">
        <v>0.17818000000000001</v>
      </c>
      <c r="R155" s="224">
        <f>Q155*H155</f>
        <v>0.042763200000000001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190</v>
      </c>
      <c r="AT155" s="226" t="s">
        <v>185</v>
      </c>
      <c r="AU155" s="226" t="s">
        <v>81</v>
      </c>
      <c r="AY155" s="18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79</v>
      </c>
      <c r="BK155" s="227">
        <f>ROUND(I155*H155,2)</f>
        <v>0</v>
      </c>
      <c r="BL155" s="18" t="s">
        <v>190</v>
      </c>
      <c r="BM155" s="226" t="s">
        <v>1424</v>
      </c>
    </row>
    <row r="156" s="2" customFormat="1">
      <c r="A156" s="39"/>
      <c r="B156" s="40"/>
      <c r="C156" s="41"/>
      <c r="D156" s="228" t="s">
        <v>192</v>
      </c>
      <c r="E156" s="41"/>
      <c r="F156" s="229" t="s">
        <v>245</v>
      </c>
      <c r="G156" s="41"/>
      <c r="H156" s="41"/>
      <c r="I156" s="230"/>
      <c r="J156" s="41"/>
      <c r="K156" s="41"/>
      <c r="L156" s="45"/>
      <c r="M156" s="231"/>
      <c r="N156" s="23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192</v>
      </c>
      <c r="AU156" s="18" t="s">
        <v>81</v>
      </c>
    </row>
    <row r="157" s="13" customFormat="1">
      <c r="A157" s="13"/>
      <c r="B157" s="233"/>
      <c r="C157" s="234"/>
      <c r="D157" s="235" t="s">
        <v>194</v>
      </c>
      <c r="E157" s="236" t="s">
        <v>19</v>
      </c>
      <c r="F157" s="237" t="s">
        <v>1425</v>
      </c>
      <c r="G157" s="234"/>
      <c r="H157" s="238">
        <v>0.23999999999999999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194</v>
      </c>
      <c r="AU157" s="244" t="s">
        <v>81</v>
      </c>
      <c r="AV157" s="13" t="s">
        <v>81</v>
      </c>
      <c r="AW157" s="13" t="s">
        <v>33</v>
      </c>
      <c r="AX157" s="13" t="s">
        <v>79</v>
      </c>
      <c r="AY157" s="244" t="s">
        <v>183</v>
      </c>
    </row>
    <row r="158" s="2" customFormat="1" ht="21.75" customHeight="1">
      <c r="A158" s="39"/>
      <c r="B158" s="40"/>
      <c r="C158" s="215" t="s">
        <v>269</v>
      </c>
      <c r="D158" s="215" t="s">
        <v>185</v>
      </c>
      <c r="E158" s="216" t="s">
        <v>249</v>
      </c>
      <c r="F158" s="217" t="s">
        <v>250</v>
      </c>
      <c r="G158" s="218" t="s">
        <v>237</v>
      </c>
      <c r="H158" s="219">
        <v>1.76</v>
      </c>
      <c r="I158" s="220"/>
      <c r="J158" s="221">
        <f>ROUND(I158*H158,2)</f>
        <v>0</v>
      </c>
      <c r="K158" s="217" t="s">
        <v>189</v>
      </c>
      <c r="L158" s="45"/>
      <c r="M158" s="222" t="s">
        <v>19</v>
      </c>
      <c r="N158" s="223" t="s">
        <v>43</v>
      </c>
      <c r="O158" s="85"/>
      <c r="P158" s="224">
        <f>O158*H158</f>
        <v>0</v>
      </c>
      <c r="Q158" s="224">
        <v>0.17330000000000001</v>
      </c>
      <c r="R158" s="224">
        <f>Q158*H158</f>
        <v>0.305008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190</v>
      </c>
      <c r="AT158" s="226" t="s">
        <v>185</v>
      </c>
      <c r="AU158" s="226" t="s">
        <v>81</v>
      </c>
      <c r="AY158" s="18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79</v>
      </c>
      <c r="BK158" s="227">
        <f>ROUND(I158*H158,2)</f>
        <v>0</v>
      </c>
      <c r="BL158" s="18" t="s">
        <v>190</v>
      </c>
      <c r="BM158" s="226" t="s">
        <v>1426</v>
      </c>
    </row>
    <row r="159" s="2" customFormat="1">
      <c r="A159" s="39"/>
      <c r="B159" s="40"/>
      <c r="C159" s="41"/>
      <c r="D159" s="228" t="s">
        <v>192</v>
      </c>
      <c r="E159" s="41"/>
      <c r="F159" s="229" t="s">
        <v>252</v>
      </c>
      <c r="G159" s="41"/>
      <c r="H159" s="41"/>
      <c r="I159" s="230"/>
      <c r="J159" s="41"/>
      <c r="K159" s="41"/>
      <c r="L159" s="45"/>
      <c r="M159" s="231"/>
      <c r="N159" s="23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192</v>
      </c>
      <c r="AU159" s="18" t="s">
        <v>81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1427</v>
      </c>
      <c r="G160" s="234"/>
      <c r="H160" s="238">
        <v>1.76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194</v>
      </c>
      <c r="AU160" s="244" t="s">
        <v>81</v>
      </c>
      <c r="AV160" s="13" t="s">
        <v>81</v>
      </c>
      <c r="AW160" s="13" t="s">
        <v>33</v>
      </c>
      <c r="AX160" s="13" t="s">
        <v>79</v>
      </c>
      <c r="AY160" s="244" t="s">
        <v>183</v>
      </c>
    </row>
    <row r="161" s="12" customFormat="1" ht="22.8" customHeight="1">
      <c r="A161" s="12"/>
      <c r="B161" s="199"/>
      <c r="C161" s="200"/>
      <c r="D161" s="201" t="s">
        <v>71</v>
      </c>
      <c r="E161" s="213" t="s">
        <v>190</v>
      </c>
      <c r="F161" s="213" t="s">
        <v>254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SUM(P162:P166)</f>
        <v>0</v>
      </c>
      <c r="Q161" s="207"/>
      <c r="R161" s="208">
        <f>SUM(R162:R166)</f>
        <v>0.28155999999999998</v>
      </c>
      <c r="S161" s="207"/>
      <c r="T161" s="209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79</v>
      </c>
      <c r="AT161" s="211" t="s">
        <v>71</v>
      </c>
      <c r="AU161" s="211" t="s">
        <v>79</v>
      </c>
      <c r="AY161" s="210" t="s">
        <v>183</v>
      </c>
      <c r="BK161" s="212">
        <f>SUM(BK162:BK166)</f>
        <v>0</v>
      </c>
    </row>
    <row r="162" s="2" customFormat="1" ht="24.15" customHeight="1">
      <c r="A162" s="39"/>
      <c r="B162" s="40"/>
      <c r="C162" s="215" t="s">
        <v>275</v>
      </c>
      <c r="D162" s="215" t="s">
        <v>185</v>
      </c>
      <c r="E162" s="216" t="s">
        <v>256</v>
      </c>
      <c r="F162" s="217" t="s">
        <v>257</v>
      </c>
      <c r="G162" s="218" t="s">
        <v>207</v>
      </c>
      <c r="H162" s="219">
        <v>2</v>
      </c>
      <c r="I162" s="220"/>
      <c r="J162" s="221">
        <f>ROUND(I162*H162,2)</f>
        <v>0</v>
      </c>
      <c r="K162" s="217" t="s">
        <v>189</v>
      </c>
      <c r="L162" s="45"/>
      <c r="M162" s="222" t="s">
        <v>19</v>
      </c>
      <c r="N162" s="223" t="s">
        <v>43</v>
      </c>
      <c r="O162" s="85"/>
      <c r="P162" s="224">
        <f>O162*H162</f>
        <v>0</v>
      </c>
      <c r="Q162" s="224">
        <v>0.022780000000000002</v>
      </c>
      <c r="R162" s="224">
        <f>Q162*H162</f>
        <v>0.045560000000000003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190</v>
      </c>
      <c r="AT162" s="226" t="s">
        <v>185</v>
      </c>
      <c r="AU162" s="226" t="s">
        <v>81</v>
      </c>
      <c r="AY162" s="18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79</v>
      </c>
      <c r="BK162" s="227">
        <f>ROUND(I162*H162,2)</f>
        <v>0</v>
      </c>
      <c r="BL162" s="18" t="s">
        <v>190</v>
      </c>
      <c r="BM162" s="226" t="s">
        <v>1428</v>
      </c>
    </row>
    <row r="163" s="2" customFormat="1">
      <c r="A163" s="39"/>
      <c r="B163" s="40"/>
      <c r="C163" s="41"/>
      <c r="D163" s="228" t="s">
        <v>192</v>
      </c>
      <c r="E163" s="41"/>
      <c r="F163" s="229" t="s">
        <v>259</v>
      </c>
      <c r="G163" s="41"/>
      <c r="H163" s="41"/>
      <c r="I163" s="230"/>
      <c r="J163" s="41"/>
      <c r="K163" s="41"/>
      <c r="L163" s="45"/>
      <c r="M163" s="231"/>
      <c r="N163" s="23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192</v>
      </c>
      <c r="AU163" s="18" t="s">
        <v>81</v>
      </c>
    </row>
    <row r="164" s="13" customFormat="1">
      <c r="A164" s="13"/>
      <c r="B164" s="233"/>
      <c r="C164" s="234"/>
      <c r="D164" s="235" t="s">
        <v>194</v>
      </c>
      <c r="E164" s="236" t="s">
        <v>19</v>
      </c>
      <c r="F164" s="237" t="s">
        <v>1429</v>
      </c>
      <c r="G164" s="234"/>
      <c r="H164" s="238">
        <v>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194</v>
      </c>
      <c r="AU164" s="244" t="s">
        <v>81</v>
      </c>
      <c r="AV164" s="13" t="s">
        <v>81</v>
      </c>
      <c r="AW164" s="13" t="s">
        <v>33</v>
      </c>
      <c r="AX164" s="13" t="s">
        <v>79</v>
      </c>
      <c r="AY164" s="244" t="s">
        <v>183</v>
      </c>
    </row>
    <row r="165" s="2" customFormat="1" ht="24.15" customHeight="1">
      <c r="A165" s="39"/>
      <c r="B165" s="40"/>
      <c r="C165" s="215" t="s">
        <v>8</v>
      </c>
      <c r="D165" s="215" t="s">
        <v>185</v>
      </c>
      <c r="E165" s="216" t="s">
        <v>262</v>
      </c>
      <c r="F165" s="217" t="s">
        <v>263</v>
      </c>
      <c r="G165" s="218" t="s">
        <v>207</v>
      </c>
      <c r="H165" s="219">
        <v>4</v>
      </c>
      <c r="I165" s="220"/>
      <c r="J165" s="221">
        <f>ROUND(I165*H165,2)</f>
        <v>0</v>
      </c>
      <c r="K165" s="217" t="s">
        <v>189</v>
      </c>
      <c r="L165" s="45"/>
      <c r="M165" s="222" t="s">
        <v>19</v>
      </c>
      <c r="N165" s="223" t="s">
        <v>43</v>
      </c>
      <c r="O165" s="85"/>
      <c r="P165" s="224">
        <f>O165*H165</f>
        <v>0</v>
      </c>
      <c r="Q165" s="224">
        <v>0.058999999999999997</v>
      </c>
      <c r="R165" s="224">
        <f>Q165*H165</f>
        <v>0.23599999999999999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190</v>
      </c>
      <c r="AT165" s="226" t="s">
        <v>185</v>
      </c>
      <c r="AU165" s="226" t="s">
        <v>81</v>
      </c>
      <c r="AY165" s="18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79</v>
      </c>
      <c r="BK165" s="227">
        <f>ROUND(I165*H165,2)</f>
        <v>0</v>
      </c>
      <c r="BL165" s="18" t="s">
        <v>190</v>
      </c>
      <c r="BM165" s="226" t="s">
        <v>1430</v>
      </c>
    </row>
    <row r="166" s="2" customFormat="1">
      <c r="A166" s="39"/>
      <c r="B166" s="40"/>
      <c r="C166" s="41"/>
      <c r="D166" s="228" t="s">
        <v>192</v>
      </c>
      <c r="E166" s="41"/>
      <c r="F166" s="229" t="s">
        <v>265</v>
      </c>
      <c r="G166" s="41"/>
      <c r="H166" s="41"/>
      <c r="I166" s="230"/>
      <c r="J166" s="41"/>
      <c r="K166" s="41"/>
      <c r="L166" s="45"/>
      <c r="M166" s="231"/>
      <c r="N166" s="23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192</v>
      </c>
      <c r="AU166" s="18" t="s">
        <v>81</v>
      </c>
    </row>
    <row r="167" s="12" customFormat="1" ht="22.8" customHeight="1">
      <c r="A167" s="12"/>
      <c r="B167" s="199"/>
      <c r="C167" s="200"/>
      <c r="D167" s="201" t="s">
        <v>71</v>
      </c>
      <c r="E167" s="213" t="s">
        <v>222</v>
      </c>
      <c r="F167" s="213" t="s">
        <v>268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SUM(P168:P264)</f>
        <v>0</v>
      </c>
      <c r="Q167" s="207"/>
      <c r="R167" s="208">
        <f>SUM(R168:R264)</f>
        <v>12.676785939999999</v>
      </c>
      <c r="S167" s="207"/>
      <c r="T167" s="209">
        <f>SUM(T168:T264)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79</v>
      </c>
      <c r="AT167" s="211" t="s">
        <v>71</v>
      </c>
      <c r="AU167" s="211" t="s">
        <v>79</v>
      </c>
      <c r="AY167" s="210" t="s">
        <v>183</v>
      </c>
      <c r="BK167" s="212">
        <f>SUM(BK168:BK264)</f>
        <v>0</v>
      </c>
    </row>
    <row r="168" s="2" customFormat="1" ht="24.15" customHeight="1">
      <c r="A168" s="39"/>
      <c r="B168" s="40"/>
      <c r="C168" s="215" t="s">
        <v>284</v>
      </c>
      <c r="D168" s="215" t="s">
        <v>185</v>
      </c>
      <c r="E168" s="216" t="s">
        <v>285</v>
      </c>
      <c r="F168" s="217" t="s">
        <v>286</v>
      </c>
      <c r="G168" s="218" t="s">
        <v>237</v>
      </c>
      <c r="H168" s="219">
        <v>16.73</v>
      </c>
      <c r="I168" s="220"/>
      <c r="J168" s="221">
        <f>ROUND(I168*H168,2)</f>
        <v>0</v>
      </c>
      <c r="K168" s="217" t="s">
        <v>189</v>
      </c>
      <c r="L168" s="45"/>
      <c r="M168" s="222" t="s">
        <v>19</v>
      </c>
      <c r="N168" s="223" t="s">
        <v>43</v>
      </c>
      <c r="O168" s="85"/>
      <c r="P168" s="224">
        <f>O168*H168</f>
        <v>0</v>
      </c>
      <c r="Q168" s="224">
        <v>0.0049399999999999999</v>
      </c>
      <c r="R168" s="224">
        <f>Q168*H168</f>
        <v>0.082646200000000003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190</v>
      </c>
      <c r="AT168" s="226" t="s">
        <v>185</v>
      </c>
      <c r="AU168" s="226" t="s">
        <v>81</v>
      </c>
      <c r="AY168" s="18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79</v>
      </c>
      <c r="BK168" s="227">
        <f>ROUND(I168*H168,2)</f>
        <v>0</v>
      </c>
      <c r="BL168" s="18" t="s">
        <v>190</v>
      </c>
      <c r="BM168" s="226" t="s">
        <v>1431</v>
      </c>
    </row>
    <row r="169" s="2" customFormat="1">
      <c r="A169" s="39"/>
      <c r="B169" s="40"/>
      <c r="C169" s="41"/>
      <c r="D169" s="228" t="s">
        <v>192</v>
      </c>
      <c r="E169" s="41"/>
      <c r="F169" s="229" t="s">
        <v>288</v>
      </c>
      <c r="G169" s="41"/>
      <c r="H169" s="41"/>
      <c r="I169" s="230"/>
      <c r="J169" s="41"/>
      <c r="K169" s="41"/>
      <c r="L169" s="45"/>
      <c r="M169" s="231"/>
      <c r="N169" s="23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192</v>
      </c>
      <c r="AU169" s="18" t="s">
        <v>81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1432</v>
      </c>
      <c r="G170" s="234"/>
      <c r="H170" s="238">
        <v>16.73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194</v>
      </c>
      <c r="AU170" s="244" t="s">
        <v>81</v>
      </c>
      <c r="AV170" s="13" t="s">
        <v>81</v>
      </c>
      <c r="AW170" s="13" t="s">
        <v>33</v>
      </c>
      <c r="AX170" s="13" t="s">
        <v>79</v>
      </c>
      <c r="AY170" s="244" t="s">
        <v>183</v>
      </c>
    </row>
    <row r="171" s="2" customFormat="1" ht="24.15" customHeight="1">
      <c r="A171" s="39"/>
      <c r="B171" s="40"/>
      <c r="C171" s="215" t="s">
        <v>290</v>
      </c>
      <c r="D171" s="215" t="s">
        <v>185</v>
      </c>
      <c r="E171" s="216" t="s">
        <v>1433</v>
      </c>
      <c r="F171" s="217" t="s">
        <v>1434</v>
      </c>
      <c r="G171" s="218" t="s">
        <v>237</v>
      </c>
      <c r="H171" s="219">
        <v>6.3529999999999998</v>
      </c>
      <c r="I171" s="220"/>
      <c r="J171" s="221">
        <f>ROUND(I171*H171,2)</f>
        <v>0</v>
      </c>
      <c r="K171" s="217" t="s">
        <v>189</v>
      </c>
      <c r="L171" s="45"/>
      <c r="M171" s="222" t="s">
        <v>19</v>
      </c>
      <c r="N171" s="223" t="s">
        <v>43</v>
      </c>
      <c r="O171" s="85"/>
      <c r="P171" s="224">
        <f>O171*H171</f>
        <v>0</v>
      </c>
      <c r="Q171" s="224">
        <v>0.0043800000000000002</v>
      </c>
      <c r="R171" s="224">
        <f>Q171*H171</f>
        <v>0.027826139999999999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190</v>
      </c>
      <c r="AT171" s="226" t="s">
        <v>185</v>
      </c>
      <c r="AU171" s="226" t="s">
        <v>81</v>
      </c>
      <c r="AY171" s="18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190</v>
      </c>
      <c r="BM171" s="226" t="s">
        <v>1435</v>
      </c>
    </row>
    <row r="172" s="2" customFormat="1">
      <c r="A172" s="39"/>
      <c r="B172" s="40"/>
      <c r="C172" s="41"/>
      <c r="D172" s="228" t="s">
        <v>192</v>
      </c>
      <c r="E172" s="41"/>
      <c r="F172" s="229" t="s">
        <v>1436</v>
      </c>
      <c r="G172" s="41"/>
      <c r="H172" s="41"/>
      <c r="I172" s="230"/>
      <c r="J172" s="41"/>
      <c r="K172" s="41"/>
      <c r="L172" s="45"/>
      <c r="M172" s="231"/>
      <c r="N172" s="23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192</v>
      </c>
      <c r="AU172" s="18" t="s">
        <v>81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1437</v>
      </c>
      <c r="G173" s="234"/>
      <c r="H173" s="238">
        <v>6.3529999999999998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194</v>
      </c>
      <c r="AU173" s="244" t="s">
        <v>81</v>
      </c>
      <c r="AV173" s="13" t="s">
        <v>81</v>
      </c>
      <c r="AW173" s="13" t="s">
        <v>33</v>
      </c>
      <c r="AX173" s="13" t="s">
        <v>79</v>
      </c>
      <c r="AY173" s="244" t="s">
        <v>183</v>
      </c>
    </row>
    <row r="174" s="2" customFormat="1" ht="16.5" customHeight="1">
      <c r="A174" s="39"/>
      <c r="B174" s="40"/>
      <c r="C174" s="215" t="s">
        <v>295</v>
      </c>
      <c r="D174" s="215" t="s">
        <v>185</v>
      </c>
      <c r="E174" s="216" t="s">
        <v>291</v>
      </c>
      <c r="F174" s="217" t="s">
        <v>292</v>
      </c>
      <c r="G174" s="218" t="s">
        <v>237</v>
      </c>
      <c r="H174" s="219">
        <v>273.57900000000001</v>
      </c>
      <c r="I174" s="220"/>
      <c r="J174" s="221">
        <f>ROUND(I174*H174,2)</f>
        <v>0</v>
      </c>
      <c r="K174" s="217" t="s">
        <v>189</v>
      </c>
      <c r="L174" s="45"/>
      <c r="M174" s="222" t="s">
        <v>19</v>
      </c>
      <c r="N174" s="223" t="s">
        <v>43</v>
      </c>
      <c r="O174" s="85"/>
      <c r="P174" s="224">
        <f>O174*H174</f>
        <v>0</v>
      </c>
      <c r="Q174" s="224">
        <v>0.0040000000000000001</v>
      </c>
      <c r="R174" s="224">
        <f>Q174*H174</f>
        <v>1.0943160000000001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190</v>
      </c>
      <c r="AT174" s="226" t="s">
        <v>185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1438</v>
      </c>
    </row>
    <row r="175" s="2" customFormat="1">
      <c r="A175" s="39"/>
      <c r="B175" s="40"/>
      <c r="C175" s="41"/>
      <c r="D175" s="228" t="s">
        <v>192</v>
      </c>
      <c r="E175" s="41"/>
      <c r="F175" s="229" t="s">
        <v>294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192</v>
      </c>
      <c r="AU175" s="18" t="s">
        <v>81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1439</v>
      </c>
      <c r="G176" s="234"/>
      <c r="H176" s="238">
        <v>30.007999999999999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1440</v>
      </c>
      <c r="G177" s="234"/>
      <c r="H177" s="238">
        <v>4.6349999999999998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194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183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1441</v>
      </c>
      <c r="G178" s="234"/>
      <c r="H178" s="238">
        <v>3.3999999999999999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194</v>
      </c>
      <c r="AU178" s="244" t="s">
        <v>81</v>
      </c>
      <c r="AV178" s="13" t="s">
        <v>81</v>
      </c>
      <c r="AW178" s="13" t="s">
        <v>33</v>
      </c>
      <c r="AX178" s="13" t="s">
        <v>72</v>
      </c>
      <c r="AY178" s="244" t="s">
        <v>183</v>
      </c>
    </row>
    <row r="179" s="15" customFormat="1">
      <c r="A179" s="15"/>
      <c r="B179" s="266"/>
      <c r="C179" s="267"/>
      <c r="D179" s="235" t="s">
        <v>194</v>
      </c>
      <c r="E179" s="268" t="s">
        <v>19</v>
      </c>
      <c r="F179" s="269" t="s">
        <v>1442</v>
      </c>
      <c r="G179" s="267"/>
      <c r="H179" s="270">
        <v>38.042999999999999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194</v>
      </c>
      <c r="AU179" s="276" t="s">
        <v>81</v>
      </c>
      <c r="AV179" s="15" t="s">
        <v>89</v>
      </c>
      <c r="AW179" s="15" t="s">
        <v>33</v>
      </c>
      <c r="AX179" s="15" t="s">
        <v>72</v>
      </c>
      <c r="AY179" s="276" t="s">
        <v>183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1443</v>
      </c>
      <c r="G180" s="234"/>
      <c r="H180" s="238">
        <v>26.247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183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1444</v>
      </c>
      <c r="G181" s="234"/>
      <c r="H181" s="238">
        <v>1.2849999999999999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194</v>
      </c>
      <c r="AU181" s="244" t="s">
        <v>81</v>
      </c>
      <c r="AV181" s="13" t="s">
        <v>81</v>
      </c>
      <c r="AW181" s="13" t="s">
        <v>33</v>
      </c>
      <c r="AX181" s="13" t="s">
        <v>72</v>
      </c>
      <c r="AY181" s="244" t="s">
        <v>183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1445</v>
      </c>
      <c r="G182" s="234"/>
      <c r="H182" s="238">
        <v>16.809000000000001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81</v>
      </c>
      <c r="AV182" s="13" t="s">
        <v>81</v>
      </c>
      <c r="AW182" s="13" t="s">
        <v>33</v>
      </c>
      <c r="AX182" s="13" t="s">
        <v>72</v>
      </c>
      <c r="AY182" s="244" t="s">
        <v>183</v>
      </c>
    </row>
    <row r="183" s="15" customFormat="1">
      <c r="A183" s="15"/>
      <c r="B183" s="266"/>
      <c r="C183" s="267"/>
      <c r="D183" s="235" t="s">
        <v>194</v>
      </c>
      <c r="E183" s="268" t="s">
        <v>19</v>
      </c>
      <c r="F183" s="269" t="s">
        <v>1446</v>
      </c>
      <c r="G183" s="267"/>
      <c r="H183" s="270">
        <v>44.341000000000001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194</v>
      </c>
      <c r="AU183" s="276" t="s">
        <v>81</v>
      </c>
      <c r="AV183" s="15" t="s">
        <v>89</v>
      </c>
      <c r="AW183" s="15" t="s">
        <v>33</v>
      </c>
      <c r="AX183" s="15" t="s">
        <v>72</v>
      </c>
      <c r="AY183" s="276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1447</v>
      </c>
      <c r="G184" s="234"/>
      <c r="H184" s="238">
        <v>26.228000000000002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194</v>
      </c>
      <c r="AU184" s="244" t="s">
        <v>81</v>
      </c>
      <c r="AV184" s="13" t="s">
        <v>81</v>
      </c>
      <c r="AW184" s="13" t="s">
        <v>33</v>
      </c>
      <c r="AX184" s="13" t="s">
        <v>72</v>
      </c>
      <c r="AY184" s="244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1448</v>
      </c>
      <c r="G185" s="234"/>
      <c r="H185" s="238">
        <v>1.113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81</v>
      </c>
      <c r="AV185" s="13" t="s">
        <v>81</v>
      </c>
      <c r="AW185" s="13" t="s">
        <v>33</v>
      </c>
      <c r="AX185" s="13" t="s">
        <v>72</v>
      </c>
      <c r="AY185" s="244" t="s">
        <v>183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1449</v>
      </c>
      <c r="G186" s="234"/>
      <c r="H186" s="238">
        <v>8.2799999999999994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194</v>
      </c>
      <c r="AU186" s="244" t="s">
        <v>81</v>
      </c>
      <c r="AV186" s="13" t="s">
        <v>81</v>
      </c>
      <c r="AW186" s="13" t="s">
        <v>33</v>
      </c>
      <c r="AX186" s="13" t="s">
        <v>72</v>
      </c>
      <c r="AY186" s="244" t="s">
        <v>183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1450</v>
      </c>
      <c r="G187" s="234"/>
      <c r="H187" s="238">
        <v>9.984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81</v>
      </c>
      <c r="AV187" s="13" t="s">
        <v>81</v>
      </c>
      <c r="AW187" s="13" t="s">
        <v>33</v>
      </c>
      <c r="AX187" s="13" t="s">
        <v>72</v>
      </c>
      <c r="AY187" s="244" t="s">
        <v>183</v>
      </c>
    </row>
    <row r="188" s="15" customFormat="1">
      <c r="A188" s="15"/>
      <c r="B188" s="266"/>
      <c r="C188" s="267"/>
      <c r="D188" s="235" t="s">
        <v>194</v>
      </c>
      <c r="E188" s="268" t="s">
        <v>19</v>
      </c>
      <c r="F188" s="269" t="s">
        <v>1451</v>
      </c>
      <c r="G188" s="267"/>
      <c r="H188" s="270">
        <v>45.604999999999997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194</v>
      </c>
      <c r="AU188" s="276" t="s">
        <v>81</v>
      </c>
      <c r="AV188" s="15" t="s">
        <v>89</v>
      </c>
      <c r="AW188" s="15" t="s">
        <v>33</v>
      </c>
      <c r="AX188" s="15" t="s">
        <v>72</v>
      </c>
      <c r="AY188" s="276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1452</v>
      </c>
      <c r="G189" s="234"/>
      <c r="H189" s="238">
        <v>44.034999999999997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81</v>
      </c>
      <c r="AV189" s="13" t="s">
        <v>81</v>
      </c>
      <c r="AW189" s="13" t="s">
        <v>33</v>
      </c>
      <c r="AX189" s="13" t="s">
        <v>72</v>
      </c>
      <c r="AY189" s="24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1453</v>
      </c>
      <c r="G190" s="234"/>
      <c r="H190" s="238">
        <v>7.8879999999999999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183</v>
      </c>
    </row>
    <row r="191" s="15" customFormat="1">
      <c r="A191" s="15"/>
      <c r="B191" s="266"/>
      <c r="C191" s="267"/>
      <c r="D191" s="235" t="s">
        <v>194</v>
      </c>
      <c r="E191" s="268" t="s">
        <v>19</v>
      </c>
      <c r="F191" s="269" t="s">
        <v>1454</v>
      </c>
      <c r="G191" s="267"/>
      <c r="H191" s="270">
        <v>51.923000000000002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194</v>
      </c>
      <c r="AU191" s="276" t="s">
        <v>81</v>
      </c>
      <c r="AV191" s="15" t="s">
        <v>89</v>
      </c>
      <c r="AW191" s="15" t="s">
        <v>33</v>
      </c>
      <c r="AX191" s="15" t="s">
        <v>72</v>
      </c>
      <c r="AY191" s="276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1455</v>
      </c>
      <c r="G192" s="234"/>
      <c r="H192" s="238">
        <v>26.283000000000001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194</v>
      </c>
      <c r="AU192" s="244" t="s">
        <v>81</v>
      </c>
      <c r="AV192" s="13" t="s">
        <v>81</v>
      </c>
      <c r="AW192" s="13" t="s">
        <v>33</v>
      </c>
      <c r="AX192" s="13" t="s">
        <v>72</v>
      </c>
      <c r="AY192" s="244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1448</v>
      </c>
      <c r="G193" s="234"/>
      <c r="H193" s="238">
        <v>1.113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1456</v>
      </c>
      <c r="G194" s="234"/>
      <c r="H194" s="238">
        <v>7.5899999999999999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81</v>
      </c>
      <c r="AV194" s="13" t="s">
        <v>81</v>
      </c>
      <c r="AW194" s="13" t="s">
        <v>33</v>
      </c>
      <c r="AX194" s="13" t="s">
        <v>72</v>
      </c>
      <c r="AY194" s="244" t="s">
        <v>183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1457</v>
      </c>
      <c r="G195" s="234"/>
      <c r="H195" s="238">
        <v>9.8480000000000008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81</v>
      </c>
      <c r="AV195" s="13" t="s">
        <v>81</v>
      </c>
      <c r="AW195" s="13" t="s">
        <v>33</v>
      </c>
      <c r="AX195" s="13" t="s">
        <v>72</v>
      </c>
      <c r="AY195" s="244" t="s">
        <v>183</v>
      </c>
    </row>
    <row r="196" s="15" customFormat="1">
      <c r="A196" s="15"/>
      <c r="B196" s="266"/>
      <c r="C196" s="267"/>
      <c r="D196" s="235" t="s">
        <v>194</v>
      </c>
      <c r="E196" s="268" t="s">
        <v>19</v>
      </c>
      <c r="F196" s="269" t="s">
        <v>1458</v>
      </c>
      <c r="G196" s="267"/>
      <c r="H196" s="270">
        <v>44.834000000000003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194</v>
      </c>
      <c r="AU196" s="276" t="s">
        <v>81</v>
      </c>
      <c r="AV196" s="15" t="s">
        <v>89</v>
      </c>
      <c r="AW196" s="15" t="s">
        <v>33</v>
      </c>
      <c r="AX196" s="15" t="s">
        <v>72</v>
      </c>
      <c r="AY196" s="276" t="s">
        <v>183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1459</v>
      </c>
      <c r="G197" s="234"/>
      <c r="H197" s="238">
        <v>9.0099999999999998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194</v>
      </c>
      <c r="AU197" s="244" t="s">
        <v>81</v>
      </c>
      <c r="AV197" s="13" t="s">
        <v>81</v>
      </c>
      <c r="AW197" s="13" t="s">
        <v>33</v>
      </c>
      <c r="AX197" s="13" t="s">
        <v>72</v>
      </c>
      <c r="AY197" s="244" t="s">
        <v>183</v>
      </c>
    </row>
    <row r="198" s="13" customFormat="1">
      <c r="A198" s="13"/>
      <c r="B198" s="233"/>
      <c r="C198" s="234"/>
      <c r="D198" s="235" t="s">
        <v>194</v>
      </c>
      <c r="E198" s="236" t="s">
        <v>19</v>
      </c>
      <c r="F198" s="237" t="s">
        <v>1460</v>
      </c>
      <c r="G198" s="234"/>
      <c r="H198" s="238">
        <v>4.1399999999999997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194</v>
      </c>
      <c r="AU198" s="244" t="s">
        <v>81</v>
      </c>
      <c r="AV198" s="13" t="s">
        <v>81</v>
      </c>
      <c r="AW198" s="13" t="s">
        <v>33</v>
      </c>
      <c r="AX198" s="13" t="s">
        <v>72</v>
      </c>
      <c r="AY198" s="244" t="s">
        <v>183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1461</v>
      </c>
      <c r="G199" s="234"/>
      <c r="H199" s="238">
        <v>5.8499999999999996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194</v>
      </c>
      <c r="AU199" s="244" t="s">
        <v>81</v>
      </c>
      <c r="AV199" s="13" t="s">
        <v>81</v>
      </c>
      <c r="AW199" s="13" t="s">
        <v>33</v>
      </c>
      <c r="AX199" s="13" t="s">
        <v>72</v>
      </c>
      <c r="AY199" s="244" t="s">
        <v>183</v>
      </c>
    </row>
    <row r="200" s="15" customFormat="1">
      <c r="A200" s="15"/>
      <c r="B200" s="266"/>
      <c r="C200" s="267"/>
      <c r="D200" s="235" t="s">
        <v>194</v>
      </c>
      <c r="E200" s="268" t="s">
        <v>19</v>
      </c>
      <c r="F200" s="269" t="s">
        <v>1462</v>
      </c>
      <c r="G200" s="267"/>
      <c r="H200" s="270">
        <v>19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194</v>
      </c>
      <c r="AU200" s="276" t="s">
        <v>81</v>
      </c>
      <c r="AV200" s="15" t="s">
        <v>89</v>
      </c>
      <c r="AW200" s="15" t="s">
        <v>33</v>
      </c>
      <c r="AX200" s="15" t="s">
        <v>72</v>
      </c>
      <c r="AY200" s="276" t="s">
        <v>183</v>
      </c>
    </row>
    <row r="201" s="13" customFormat="1">
      <c r="A201" s="13"/>
      <c r="B201" s="233"/>
      <c r="C201" s="234"/>
      <c r="D201" s="235" t="s">
        <v>194</v>
      </c>
      <c r="E201" s="236" t="s">
        <v>19</v>
      </c>
      <c r="F201" s="237" t="s">
        <v>1463</v>
      </c>
      <c r="G201" s="234"/>
      <c r="H201" s="238">
        <v>35.890000000000001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194</v>
      </c>
      <c r="AU201" s="244" t="s">
        <v>81</v>
      </c>
      <c r="AV201" s="13" t="s">
        <v>81</v>
      </c>
      <c r="AW201" s="13" t="s">
        <v>33</v>
      </c>
      <c r="AX201" s="13" t="s">
        <v>72</v>
      </c>
      <c r="AY201" s="244" t="s">
        <v>183</v>
      </c>
    </row>
    <row r="202" s="15" customFormat="1">
      <c r="A202" s="15"/>
      <c r="B202" s="266"/>
      <c r="C202" s="267"/>
      <c r="D202" s="235" t="s">
        <v>194</v>
      </c>
      <c r="E202" s="268" t="s">
        <v>19</v>
      </c>
      <c r="F202" s="269" t="s">
        <v>1464</v>
      </c>
      <c r="G202" s="267"/>
      <c r="H202" s="270">
        <v>35.890000000000001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194</v>
      </c>
      <c r="AU202" s="276" t="s">
        <v>81</v>
      </c>
      <c r="AV202" s="15" t="s">
        <v>89</v>
      </c>
      <c r="AW202" s="15" t="s">
        <v>33</v>
      </c>
      <c r="AX202" s="15" t="s">
        <v>72</v>
      </c>
      <c r="AY202" s="276" t="s">
        <v>183</v>
      </c>
    </row>
    <row r="203" s="13" customFormat="1">
      <c r="A203" s="13"/>
      <c r="B203" s="233"/>
      <c r="C203" s="234"/>
      <c r="D203" s="235" t="s">
        <v>194</v>
      </c>
      <c r="E203" s="236" t="s">
        <v>19</v>
      </c>
      <c r="F203" s="237" t="s">
        <v>1465</v>
      </c>
      <c r="G203" s="234"/>
      <c r="H203" s="238">
        <v>4.2400000000000002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194</v>
      </c>
      <c r="AU203" s="244" t="s">
        <v>81</v>
      </c>
      <c r="AV203" s="13" t="s">
        <v>81</v>
      </c>
      <c r="AW203" s="13" t="s">
        <v>33</v>
      </c>
      <c r="AX203" s="13" t="s">
        <v>72</v>
      </c>
      <c r="AY203" s="244" t="s">
        <v>183</v>
      </c>
    </row>
    <row r="204" s="15" customFormat="1">
      <c r="A204" s="15"/>
      <c r="B204" s="266"/>
      <c r="C204" s="267"/>
      <c r="D204" s="235" t="s">
        <v>194</v>
      </c>
      <c r="E204" s="268" t="s">
        <v>19</v>
      </c>
      <c r="F204" s="269" t="s">
        <v>1466</v>
      </c>
      <c r="G204" s="267"/>
      <c r="H204" s="270">
        <v>4.2400000000000002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194</v>
      </c>
      <c r="AU204" s="276" t="s">
        <v>81</v>
      </c>
      <c r="AV204" s="15" t="s">
        <v>89</v>
      </c>
      <c r="AW204" s="15" t="s">
        <v>33</v>
      </c>
      <c r="AX204" s="15" t="s">
        <v>72</v>
      </c>
      <c r="AY204" s="276" t="s">
        <v>183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1437</v>
      </c>
      <c r="G205" s="234"/>
      <c r="H205" s="238">
        <v>6.3529999999999998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194</v>
      </c>
      <c r="AU205" s="244" t="s">
        <v>81</v>
      </c>
      <c r="AV205" s="13" t="s">
        <v>81</v>
      </c>
      <c r="AW205" s="13" t="s">
        <v>33</v>
      </c>
      <c r="AX205" s="13" t="s">
        <v>72</v>
      </c>
      <c r="AY205" s="244" t="s">
        <v>183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1467</v>
      </c>
      <c r="G206" s="234"/>
      <c r="H206" s="238">
        <v>-56.82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81</v>
      </c>
      <c r="AV206" s="13" t="s">
        <v>81</v>
      </c>
      <c r="AW206" s="13" t="s">
        <v>33</v>
      </c>
      <c r="AX206" s="13" t="s">
        <v>72</v>
      </c>
      <c r="AY206" s="244" t="s">
        <v>183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1468</v>
      </c>
      <c r="G207" s="234"/>
      <c r="H207" s="238">
        <v>23.440000000000001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194</v>
      </c>
      <c r="AU207" s="244" t="s">
        <v>81</v>
      </c>
      <c r="AV207" s="13" t="s">
        <v>81</v>
      </c>
      <c r="AW207" s="13" t="s">
        <v>33</v>
      </c>
      <c r="AX207" s="13" t="s">
        <v>72</v>
      </c>
      <c r="AY207" s="244" t="s">
        <v>183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1432</v>
      </c>
      <c r="G208" s="234"/>
      <c r="H208" s="238">
        <v>16.73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194</v>
      </c>
      <c r="AU208" s="244" t="s">
        <v>81</v>
      </c>
      <c r="AV208" s="13" t="s">
        <v>81</v>
      </c>
      <c r="AW208" s="13" t="s">
        <v>33</v>
      </c>
      <c r="AX208" s="13" t="s">
        <v>72</v>
      </c>
      <c r="AY208" s="244" t="s">
        <v>183</v>
      </c>
    </row>
    <row r="209" s="15" customFormat="1">
      <c r="A209" s="15"/>
      <c r="B209" s="266"/>
      <c r="C209" s="267"/>
      <c r="D209" s="235" t="s">
        <v>194</v>
      </c>
      <c r="E209" s="268" t="s">
        <v>19</v>
      </c>
      <c r="F209" s="269" t="s">
        <v>773</v>
      </c>
      <c r="G209" s="267"/>
      <c r="H209" s="270">
        <v>-10.297000000000001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194</v>
      </c>
      <c r="AU209" s="276" t="s">
        <v>81</v>
      </c>
      <c r="AV209" s="15" t="s">
        <v>89</v>
      </c>
      <c r="AW209" s="15" t="s">
        <v>33</v>
      </c>
      <c r="AX209" s="15" t="s">
        <v>72</v>
      </c>
      <c r="AY209" s="276" t="s">
        <v>183</v>
      </c>
    </row>
    <row r="210" s="14" customFormat="1">
      <c r="A210" s="14"/>
      <c r="B210" s="245"/>
      <c r="C210" s="246"/>
      <c r="D210" s="235" t="s">
        <v>194</v>
      </c>
      <c r="E210" s="247" t="s">
        <v>19</v>
      </c>
      <c r="F210" s="248" t="s">
        <v>204</v>
      </c>
      <c r="G210" s="246"/>
      <c r="H210" s="249">
        <v>273.57900000000001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194</v>
      </c>
      <c r="AU210" s="255" t="s">
        <v>81</v>
      </c>
      <c r="AV210" s="14" t="s">
        <v>190</v>
      </c>
      <c r="AW210" s="14" t="s">
        <v>33</v>
      </c>
      <c r="AX210" s="14" t="s">
        <v>79</v>
      </c>
      <c r="AY210" s="255" t="s">
        <v>183</v>
      </c>
    </row>
    <row r="211" s="2" customFormat="1" ht="24.15" customHeight="1">
      <c r="A211" s="39"/>
      <c r="B211" s="40"/>
      <c r="C211" s="215" t="s">
        <v>300</v>
      </c>
      <c r="D211" s="215" t="s">
        <v>185</v>
      </c>
      <c r="E211" s="216" t="s">
        <v>781</v>
      </c>
      <c r="F211" s="217" t="s">
        <v>782</v>
      </c>
      <c r="G211" s="218" t="s">
        <v>237</v>
      </c>
      <c r="H211" s="219">
        <v>283.87599999999998</v>
      </c>
      <c r="I211" s="220"/>
      <c r="J211" s="221">
        <f>ROUND(I211*H211,2)</f>
        <v>0</v>
      </c>
      <c r="K211" s="217" t="s">
        <v>189</v>
      </c>
      <c r="L211" s="45"/>
      <c r="M211" s="222" t="s">
        <v>19</v>
      </c>
      <c r="N211" s="223" t="s">
        <v>43</v>
      </c>
      <c r="O211" s="85"/>
      <c r="P211" s="224">
        <f>O211*H211</f>
        <v>0</v>
      </c>
      <c r="Q211" s="224">
        <v>0.026200000000000001</v>
      </c>
      <c r="R211" s="224">
        <f>Q211*H211</f>
        <v>7.4375511999999997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190</v>
      </c>
      <c r="AT211" s="226" t="s">
        <v>185</v>
      </c>
      <c r="AU211" s="226" t="s">
        <v>81</v>
      </c>
      <c r="AY211" s="18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79</v>
      </c>
      <c r="BK211" s="227">
        <f>ROUND(I211*H211,2)</f>
        <v>0</v>
      </c>
      <c r="BL211" s="18" t="s">
        <v>190</v>
      </c>
      <c r="BM211" s="226" t="s">
        <v>1469</v>
      </c>
    </row>
    <row r="212" s="2" customFormat="1">
      <c r="A212" s="39"/>
      <c r="B212" s="40"/>
      <c r="C212" s="41"/>
      <c r="D212" s="228" t="s">
        <v>192</v>
      </c>
      <c r="E212" s="41"/>
      <c r="F212" s="229" t="s">
        <v>784</v>
      </c>
      <c r="G212" s="41"/>
      <c r="H212" s="41"/>
      <c r="I212" s="230"/>
      <c r="J212" s="41"/>
      <c r="K212" s="41"/>
      <c r="L212" s="45"/>
      <c r="M212" s="231"/>
      <c r="N212" s="23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192</v>
      </c>
      <c r="AU212" s="18" t="s">
        <v>81</v>
      </c>
    </row>
    <row r="213" s="13" customFormat="1">
      <c r="A213" s="13"/>
      <c r="B213" s="233"/>
      <c r="C213" s="234"/>
      <c r="D213" s="235" t="s">
        <v>194</v>
      </c>
      <c r="E213" s="236" t="s">
        <v>19</v>
      </c>
      <c r="F213" s="237" t="s">
        <v>1439</v>
      </c>
      <c r="G213" s="234"/>
      <c r="H213" s="238">
        <v>30.007999999999999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194</v>
      </c>
      <c r="AU213" s="244" t="s">
        <v>81</v>
      </c>
      <c r="AV213" s="13" t="s">
        <v>81</v>
      </c>
      <c r="AW213" s="13" t="s">
        <v>33</v>
      </c>
      <c r="AX213" s="13" t="s">
        <v>72</v>
      </c>
      <c r="AY213" s="244" t="s">
        <v>183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1440</v>
      </c>
      <c r="G214" s="234"/>
      <c r="H214" s="238">
        <v>4.6349999999999998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183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1441</v>
      </c>
      <c r="G215" s="234"/>
      <c r="H215" s="238">
        <v>3.3999999999999999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183</v>
      </c>
    </row>
    <row r="216" s="15" customFormat="1">
      <c r="A216" s="15"/>
      <c r="B216" s="266"/>
      <c r="C216" s="267"/>
      <c r="D216" s="235" t="s">
        <v>194</v>
      </c>
      <c r="E216" s="268" t="s">
        <v>19</v>
      </c>
      <c r="F216" s="269" t="s">
        <v>1442</v>
      </c>
      <c r="G216" s="267"/>
      <c r="H216" s="270">
        <v>38.042999999999999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194</v>
      </c>
      <c r="AU216" s="276" t="s">
        <v>81</v>
      </c>
      <c r="AV216" s="15" t="s">
        <v>89</v>
      </c>
      <c r="AW216" s="15" t="s">
        <v>33</v>
      </c>
      <c r="AX216" s="15" t="s">
        <v>72</v>
      </c>
      <c r="AY216" s="276" t="s">
        <v>183</v>
      </c>
    </row>
    <row r="217" s="13" customFormat="1">
      <c r="A217" s="13"/>
      <c r="B217" s="233"/>
      <c r="C217" s="234"/>
      <c r="D217" s="235" t="s">
        <v>194</v>
      </c>
      <c r="E217" s="236" t="s">
        <v>19</v>
      </c>
      <c r="F217" s="237" t="s">
        <v>1443</v>
      </c>
      <c r="G217" s="234"/>
      <c r="H217" s="238">
        <v>26.247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81</v>
      </c>
      <c r="AV217" s="13" t="s">
        <v>81</v>
      </c>
      <c r="AW217" s="13" t="s">
        <v>33</v>
      </c>
      <c r="AX217" s="13" t="s">
        <v>72</v>
      </c>
      <c r="AY217" s="244" t="s">
        <v>183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1444</v>
      </c>
      <c r="G218" s="234"/>
      <c r="H218" s="238">
        <v>1.2849999999999999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194</v>
      </c>
      <c r="AU218" s="244" t="s">
        <v>81</v>
      </c>
      <c r="AV218" s="13" t="s">
        <v>81</v>
      </c>
      <c r="AW218" s="13" t="s">
        <v>33</v>
      </c>
      <c r="AX218" s="13" t="s">
        <v>72</v>
      </c>
      <c r="AY218" s="244" t="s">
        <v>183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1445</v>
      </c>
      <c r="G219" s="234"/>
      <c r="H219" s="238">
        <v>16.809000000000001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194</v>
      </c>
      <c r="AU219" s="244" t="s">
        <v>81</v>
      </c>
      <c r="AV219" s="13" t="s">
        <v>81</v>
      </c>
      <c r="AW219" s="13" t="s">
        <v>33</v>
      </c>
      <c r="AX219" s="13" t="s">
        <v>72</v>
      </c>
      <c r="AY219" s="244" t="s">
        <v>183</v>
      </c>
    </row>
    <row r="220" s="15" customFormat="1">
      <c r="A220" s="15"/>
      <c r="B220" s="266"/>
      <c r="C220" s="267"/>
      <c r="D220" s="235" t="s">
        <v>194</v>
      </c>
      <c r="E220" s="268" t="s">
        <v>19</v>
      </c>
      <c r="F220" s="269" t="s">
        <v>1446</v>
      </c>
      <c r="G220" s="267"/>
      <c r="H220" s="270">
        <v>44.341000000000001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194</v>
      </c>
      <c r="AU220" s="276" t="s">
        <v>81</v>
      </c>
      <c r="AV220" s="15" t="s">
        <v>89</v>
      </c>
      <c r="AW220" s="15" t="s">
        <v>33</v>
      </c>
      <c r="AX220" s="15" t="s">
        <v>72</v>
      </c>
      <c r="AY220" s="276" t="s">
        <v>183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1447</v>
      </c>
      <c r="G221" s="234"/>
      <c r="H221" s="238">
        <v>26.228000000000002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194</v>
      </c>
      <c r="AU221" s="244" t="s">
        <v>81</v>
      </c>
      <c r="AV221" s="13" t="s">
        <v>81</v>
      </c>
      <c r="AW221" s="13" t="s">
        <v>33</v>
      </c>
      <c r="AX221" s="13" t="s">
        <v>72</v>
      </c>
      <c r="AY221" s="244" t="s">
        <v>183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1448</v>
      </c>
      <c r="G222" s="234"/>
      <c r="H222" s="238">
        <v>1.113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33</v>
      </c>
      <c r="AX222" s="13" t="s">
        <v>72</v>
      </c>
      <c r="AY222" s="244" t="s">
        <v>183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1449</v>
      </c>
      <c r="G223" s="234"/>
      <c r="H223" s="238">
        <v>8.2799999999999994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194</v>
      </c>
      <c r="AU223" s="244" t="s">
        <v>81</v>
      </c>
      <c r="AV223" s="13" t="s">
        <v>81</v>
      </c>
      <c r="AW223" s="13" t="s">
        <v>33</v>
      </c>
      <c r="AX223" s="13" t="s">
        <v>72</v>
      </c>
      <c r="AY223" s="244" t="s">
        <v>183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1450</v>
      </c>
      <c r="G224" s="234"/>
      <c r="H224" s="238">
        <v>9.984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194</v>
      </c>
      <c r="AU224" s="244" t="s">
        <v>81</v>
      </c>
      <c r="AV224" s="13" t="s">
        <v>81</v>
      </c>
      <c r="AW224" s="13" t="s">
        <v>33</v>
      </c>
      <c r="AX224" s="13" t="s">
        <v>72</v>
      </c>
      <c r="AY224" s="244" t="s">
        <v>183</v>
      </c>
    </row>
    <row r="225" s="15" customFormat="1">
      <c r="A225" s="15"/>
      <c r="B225" s="266"/>
      <c r="C225" s="267"/>
      <c r="D225" s="235" t="s">
        <v>194</v>
      </c>
      <c r="E225" s="268" t="s">
        <v>19</v>
      </c>
      <c r="F225" s="269" t="s">
        <v>1451</v>
      </c>
      <c r="G225" s="267"/>
      <c r="H225" s="270">
        <v>45.604999999999997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194</v>
      </c>
      <c r="AU225" s="276" t="s">
        <v>81</v>
      </c>
      <c r="AV225" s="15" t="s">
        <v>89</v>
      </c>
      <c r="AW225" s="15" t="s">
        <v>33</v>
      </c>
      <c r="AX225" s="15" t="s">
        <v>72</v>
      </c>
      <c r="AY225" s="276" t="s">
        <v>183</v>
      </c>
    </row>
    <row r="226" s="13" customFormat="1">
      <c r="A226" s="13"/>
      <c r="B226" s="233"/>
      <c r="C226" s="234"/>
      <c r="D226" s="235" t="s">
        <v>194</v>
      </c>
      <c r="E226" s="236" t="s">
        <v>19</v>
      </c>
      <c r="F226" s="237" t="s">
        <v>1452</v>
      </c>
      <c r="G226" s="234"/>
      <c r="H226" s="238">
        <v>44.034999999999997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194</v>
      </c>
      <c r="AU226" s="244" t="s">
        <v>81</v>
      </c>
      <c r="AV226" s="13" t="s">
        <v>81</v>
      </c>
      <c r="AW226" s="13" t="s">
        <v>33</v>
      </c>
      <c r="AX226" s="13" t="s">
        <v>72</v>
      </c>
      <c r="AY226" s="244" t="s">
        <v>183</v>
      </c>
    </row>
    <row r="227" s="13" customFormat="1">
      <c r="A227" s="13"/>
      <c r="B227" s="233"/>
      <c r="C227" s="234"/>
      <c r="D227" s="235" t="s">
        <v>194</v>
      </c>
      <c r="E227" s="236" t="s">
        <v>19</v>
      </c>
      <c r="F227" s="237" t="s">
        <v>1453</v>
      </c>
      <c r="G227" s="234"/>
      <c r="H227" s="238">
        <v>7.8879999999999999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194</v>
      </c>
      <c r="AU227" s="244" t="s">
        <v>81</v>
      </c>
      <c r="AV227" s="13" t="s">
        <v>81</v>
      </c>
      <c r="AW227" s="13" t="s">
        <v>33</v>
      </c>
      <c r="AX227" s="13" t="s">
        <v>72</v>
      </c>
      <c r="AY227" s="244" t="s">
        <v>183</v>
      </c>
    </row>
    <row r="228" s="15" customFormat="1">
      <c r="A228" s="15"/>
      <c r="B228" s="266"/>
      <c r="C228" s="267"/>
      <c r="D228" s="235" t="s">
        <v>194</v>
      </c>
      <c r="E228" s="268" t="s">
        <v>19</v>
      </c>
      <c r="F228" s="269" t="s">
        <v>1454</v>
      </c>
      <c r="G228" s="267"/>
      <c r="H228" s="270">
        <v>51.923000000000002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194</v>
      </c>
      <c r="AU228" s="276" t="s">
        <v>81</v>
      </c>
      <c r="AV228" s="15" t="s">
        <v>89</v>
      </c>
      <c r="AW228" s="15" t="s">
        <v>33</v>
      </c>
      <c r="AX228" s="15" t="s">
        <v>72</v>
      </c>
      <c r="AY228" s="276" t="s">
        <v>183</v>
      </c>
    </row>
    <row r="229" s="13" customFormat="1">
      <c r="A229" s="13"/>
      <c r="B229" s="233"/>
      <c r="C229" s="234"/>
      <c r="D229" s="235" t="s">
        <v>194</v>
      </c>
      <c r="E229" s="236" t="s">
        <v>19</v>
      </c>
      <c r="F229" s="237" t="s">
        <v>1455</v>
      </c>
      <c r="G229" s="234"/>
      <c r="H229" s="238">
        <v>26.283000000000001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194</v>
      </c>
      <c r="AU229" s="244" t="s">
        <v>81</v>
      </c>
      <c r="AV229" s="13" t="s">
        <v>81</v>
      </c>
      <c r="AW229" s="13" t="s">
        <v>33</v>
      </c>
      <c r="AX229" s="13" t="s">
        <v>72</v>
      </c>
      <c r="AY229" s="244" t="s">
        <v>183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1448</v>
      </c>
      <c r="G230" s="234"/>
      <c r="H230" s="238">
        <v>1.113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194</v>
      </c>
      <c r="AU230" s="244" t="s">
        <v>81</v>
      </c>
      <c r="AV230" s="13" t="s">
        <v>81</v>
      </c>
      <c r="AW230" s="13" t="s">
        <v>33</v>
      </c>
      <c r="AX230" s="13" t="s">
        <v>72</v>
      </c>
      <c r="AY230" s="244" t="s">
        <v>183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1456</v>
      </c>
      <c r="G231" s="234"/>
      <c r="H231" s="238">
        <v>7.5899999999999999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194</v>
      </c>
      <c r="AU231" s="244" t="s">
        <v>81</v>
      </c>
      <c r="AV231" s="13" t="s">
        <v>81</v>
      </c>
      <c r="AW231" s="13" t="s">
        <v>33</v>
      </c>
      <c r="AX231" s="13" t="s">
        <v>72</v>
      </c>
      <c r="AY231" s="244" t="s">
        <v>183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1457</v>
      </c>
      <c r="G232" s="234"/>
      <c r="H232" s="238">
        <v>9.8480000000000008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194</v>
      </c>
      <c r="AU232" s="244" t="s">
        <v>81</v>
      </c>
      <c r="AV232" s="13" t="s">
        <v>81</v>
      </c>
      <c r="AW232" s="13" t="s">
        <v>33</v>
      </c>
      <c r="AX232" s="13" t="s">
        <v>72</v>
      </c>
      <c r="AY232" s="244" t="s">
        <v>183</v>
      </c>
    </row>
    <row r="233" s="15" customFormat="1">
      <c r="A233" s="15"/>
      <c r="B233" s="266"/>
      <c r="C233" s="267"/>
      <c r="D233" s="235" t="s">
        <v>194</v>
      </c>
      <c r="E233" s="268" t="s">
        <v>19</v>
      </c>
      <c r="F233" s="269" t="s">
        <v>1458</v>
      </c>
      <c r="G233" s="267"/>
      <c r="H233" s="270">
        <v>44.834000000000003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194</v>
      </c>
      <c r="AU233" s="276" t="s">
        <v>81</v>
      </c>
      <c r="AV233" s="15" t="s">
        <v>89</v>
      </c>
      <c r="AW233" s="15" t="s">
        <v>33</v>
      </c>
      <c r="AX233" s="15" t="s">
        <v>72</v>
      </c>
      <c r="AY233" s="276" t="s">
        <v>183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1459</v>
      </c>
      <c r="G234" s="234"/>
      <c r="H234" s="238">
        <v>9.0099999999999998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194</v>
      </c>
      <c r="AU234" s="244" t="s">
        <v>81</v>
      </c>
      <c r="AV234" s="13" t="s">
        <v>81</v>
      </c>
      <c r="AW234" s="13" t="s">
        <v>33</v>
      </c>
      <c r="AX234" s="13" t="s">
        <v>72</v>
      </c>
      <c r="AY234" s="244" t="s">
        <v>183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1460</v>
      </c>
      <c r="G235" s="234"/>
      <c r="H235" s="238">
        <v>4.1399999999999997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194</v>
      </c>
      <c r="AU235" s="244" t="s">
        <v>81</v>
      </c>
      <c r="AV235" s="13" t="s">
        <v>81</v>
      </c>
      <c r="AW235" s="13" t="s">
        <v>33</v>
      </c>
      <c r="AX235" s="13" t="s">
        <v>72</v>
      </c>
      <c r="AY235" s="244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1461</v>
      </c>
      <c r="G236" s="234"/>
      <c r="H236" s="238">
        <v>5.8499999999999996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194</v>
      </c>
      <c r="AU236" s="244" t="s">
        <v>81</v>
      </c>
      <c r="AV236" s="13" t="s">
        <v>81</v>
      </c>
      <c r="AW236" s="13" t="s">
        <v>33</v>
      </c>
      <c r="AX236" s="13" t="s">
        <v>72</v>
      </c>
      <c r="AY236" s="244" t="s">
        <v>183</v>
      </c>
    </row>
    <row r="237" s="15" customFormat="1">
      <c r="A237" s="15"/>
      <c r="B237" s="266"/>
      <c r="C237" s="267"/>
      <c r="D237" s="235" t="s">
        <v>194</v>
      </c>
      <c r="E237" s="268" t="s">
        <v>19</v>
      </c>
      <c r="F237" s="269" t="s">
        <v>1462</v>
      </c>
      <c r="G237" s="267"/>
      <c r="H237" s="270">
        <v>19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194</v>
      </c>
      <c r="AU237" s="276" t="s">
        <v>81</v>
      </c>
      <c r="AV237" s="15" t="s">
        <v>89</v>
      </c>
      <c r="AW237" s="15" t="s">
        <v>33</v>
      </c>
      <c r="AX237" s="15" t="s">
        <v>72</v>
      </c>
      <c r="AY237" s="276" t="s">
        <v>183</v>
      </c>
    </row>
    <row r="238" s="13" customFormat="1">
      <c r="A238" s="13"/>
      <c r="B238" s="233"/>
      <c r="C238" s="234"/>
      <c r="D238" s="235" t="s">
        <v>194</v>
      </c>
      <c r="E238" s="236" t="s">
        <v>19</v>
      </c>
      <c r="F238" s="237" t="s">
        <v>1463</v>
      </c>
      <c r="G238" s="234"/>
      <c r="H238" s="238">
        <v>35.890000000000001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194</v>
      </c>
      <c r="AU238" s="244" t="s">
        <v>81</v>
      </c>
      <c r="AV238" s="13" t="s">
        <v>81</v>
      </c>
      <c r="AW238" s="13" t="s">
        <v>33</v>
      </c>
      <c r="AX238" s="13" t="s">
        <v>72</v>
      </c>
      <c r="AY238" s="244" t="s">
        <v>183</v>
      </c>
    </row>
    <row r="239" s="15" customFormat="1">
      <c r="A239" s="15"/>
      <c r="B239" s="266"/>
      <c r="C239" s="267"/>
      <c r="D239" s="235" t="s">
        <v>194</v>
      </c>
      <c r="E239" s="268" t="s">
        <v>19</v>
      </c>
      <c r="F239" s="269" t="s">
        <v>1464</v>
      </c>
      <c r="G239" s="267"/>
      <c r="H239" s="270">
        <v>35.890000000000001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194</v>
      </c>
      <c r="AU239" s="276" t="s">
        <v>81</v>
      </c>
      <c r="AV239" s="15" t="s">
        <v>89</v>
      </c>
      <c r="AW239" s="15" t="s">
        <v>33</v>
      </c>
      <c r="AX239" s="15" t="s">
        <v>72</v>
      </c>
      <c r="AY239" s="276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1465</v>
      </c>
      <c r="G240" s="234"/>
      <c r="H240" s="238">
        <v>4.2400000000000002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194</v>
      </c>
      <c r="AU240" s="244" t="s">
        <v>81</v>
      </c>
      <c r="AV240" s="13" t="s">
        <v>81</v>
      </c>
      <c r="AW240" s="13" t="s">
        <v>33</v>
      </c>
      <c r="AX240" s="13" t="s">
        <v>72</v>
      </c>
      <c r="AY240" s="244" t="s">
        <v>183</v>
      </c>
    </row>
    <row r="241" s="15" customFormat="1">
      <c r="A241" s="15"/>
      <c r="B241" s="266"/>
      <c r="C241" s="267"/>
      <c r="D241" s="235" t="s">
        <v>194</v>
      </c>
      <c r="E241" s="268" t="s">
        <v>19</v>
      </c>
      <c r="F241" s="269" t="s">
        <v>1466</v>
      </c>
      <c r="G241" s="267"/>
      <c r="H241" s="270">
        <v>4.2400000000000002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194</v>
      </c>
      <c r="AU241" s="276" t="s">
        <v>81</v>
      </c>
      <c r="AV241" s="15" t="s">
        <v>89</v>
      </c>
      <c r="AW241" s="15" t="s">
        <v>33</v>
      </c>
      <c r="AX241" s="15" t="s">
        <v>72</v>
      </c>
      <c r="AY241" s="276" t="s">
        <v>183</v>
      </c>
    </row>
    <row r="242" s="14" customFormat="1">
      <c r="A242" s="14"/>
      <c r="B242" s="245"/>
      <c r="C242" s="246"/>
      <c r="D242" s="235" t="s">
        <v>194</v>
      </c>
      <c r="E242" s="247" t="s">
        <v>19</v>
      </c>
      <c r="F242" s="248" t="s">
        <v>204</v>
      </c>
      <c r="G242" s="246"/>
      <c r="H242" s="249">
        <v>283.87599999999998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194</v>
      </c>
      <c r="AU242" s="255" t="s">
        <v>81</v>
      </c>
      <c r="AV242" s="14" t="s">
        <v>190</v>
      </c>
      <c r="AW242" s="14" t="s">
        <v>33</v>
      </c>
      <c r="AX242" s="14" t="s">
        <v>79</v>
      </c>
      <c r="AY242" s="255" t="s">
        <v>183</v>
      </c>
    </row>
    <row r="243" s="2" customFormat="1" ht="24.15" customHeight="1">
      <c r="A243" s="39"/>
      <c r="B243" s="40"/>
      <c r="C243" s="215" t="s">
        <v>305</v>
      </c>
      <c r="D243" s="215" t="s">
        <v>185</v>
      </c>
      <c r="E243" s="216" t="s">
        <v>785</v>
      </c>
      <c r="F243" s="217" t="s">
        <v>786</v>
      </c>
      <c r="G243" s="218" t="s">
        <v>237</v>
      </c>
      <c r="H243" s="219">
        <v>283.87599999999998</v>
      </c>
      <c r="I243" s="220"/>
      <c r="J243" s="221">
        <f>ROUND(I243*H243,2)</f>
        <v>0</v>
      </c>
      <c r="K243" s="217" t="s">
        <v>189</v>
      </c>
      <c r="L243" s="45"/>
      <c r="M243" s="222" t="s">
        <v>19</v>
      </c>
      <c r="N243" s="223" t="s">
        <v>43</v>
      </c>
      <c r="O243" s="85"/>
      <c r="P243" s="224">
        <f>O243*H243</f>
        <v>0</v>
      </c>
      <c r="Q243" s="224">
        <v>0.0104</v>
      </c>
      <c r="R243" s="224">
        <f>Q243*H243</f>
        <v>2.9523103999999996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190</v>
      </c>
      <c r="AT243" s="226" t="s">
        <v>185</v>
      </c>
      <c r="AU243" s="226" t="s">
        <v>81</v>
      </c>
      <c r="AY243" s="18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190</v>
      </c>
      <c r="BM243" s="226" t="s">
        <v>1470</v>
      </c>
    </row>
    <row r="244" s="2" customFormat="1">
      <c r="A244" s="39"/>
      <c r="B244" s="40"/>
      <c r="C244" s="41"/>
      <c r="D244" s="228" t="s">
        <v>192</v>
      </c>
      <c r="E244" s="41"/>
      <c r="F244" s="229" t="s">
        <v>788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192</v>
      </c>
      <c r="AU244" s="18" t="s">
        <v>81</v>
      </c>
    </row>
    <row r="245" s="2" customFormat="1" ht="24.15" customHeight="1">
      <c r="A245" s="39"/>
      <c r="B245" s="40"/>
      <c r="C245" s="215" t="s">
        <v>7</v>
      </c>
      <c r="D245" s="215" t="s">
        <v>185</v>
      </c>
      <c r="E245" s="216" t="s">
        <v>296</v>
      </c>
      <c r="F245" s="217" t="s">
        <v>297</v>
      </c>
      <c r="G245" s="218" t="s">
        <v>237</v>
      </c>
      <c r="H245" s="219">
        <v>16.73</v>
      </c>
      <c r="I245" s="220"/>
      <c r="J245" s="221">
        <f>ROUND(I245*H245,2)</f>
        <v>0</v>
      </c>
      <c r="K245" s="217" t="s">
        <v>189</v>
      </c>
      <c r="L245" s="45"/>
      <c r="M245" s="222" t="s">
        <v>19</v>
      </c>
      <c r="N245" s="223" t="s">
        <v>43</v>
      </c>
      <c r="O245" s="85"/>
      <c r="P245" s="224">
        <f>O245*H245</f>
        <v>0</v>
      </c>
      <c r="Q245" s="224">
        <v>0.015400000000000001</v>
      </c>
      <c r="R245" s="224">
        <f>Q245*H245</f>
        <v>0.25764200000000004</v>
      </c>
      <c r="S245" s="224">
        <v>0</v>
      </c>
      <c r="T245" s="22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6" t="s">
        <v>190</v>
      </c>
      <c r="AT245" s="226" t="s">
        <v>185</v>
      </c>
      <c r="AU245" s="226" t="s">
        <v>81</v>
      </c>
      <c r="AY245" s="18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8" t="s">
        <v>79</v>
      </c>
      <c r="BK245" s="227">
        <f>ROUND(I245*H245,2)</f>
        <v>0</v>
      </c>
      <c r="BL245" s="18" t="s">
        <v>190</v>
      </c>
      <c r="BM245" s="226" t="s">
        <v>1471</v>
      </c>
    </row>
    <row r="246" s="2" customFormat="1">
      <c r="A246" s="39"/>
      <c r="B246" s="40"/>
      <c r="C246" s="41"/>
      <c r="D246" s="228" t="s">
        <v>192</v>
      </c>
      <c r="E246" s="41"/>
      <c r="F246" s="229" t="s">
        <v>299</v>
      </c>
      <c r="G246" s="41"/>
      <c r="H246" s="41"/>
      <c r="I246" s="230"/>
      <c r="J246" s="41"/>
      <c r="K246" s="41"/>
      <c r="L246" s="45"/>
      <c r="M246" s="231"/>
      <c r="N246" s="23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192</v>
      </c>
      <c r="AU246" s="18" t="s">
        <v>81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1432</v>
      </c>
      <c r="G247" s="234"/>
      <c r="H247" s="238">
        <v>16.73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194</v>
      </c>
      <c r="AU247" s="244" t="s">
        <v>81</v>
      </c>
      <c r="AV247" s="13" t="s">
        <v>81</v>
      </c>
      <c r="AW247" s="13" t="s">
        <v>33</v>
      </c>
      <c r="AX247" s="13" t="s">
        <v>79</v>
      </c>
      <c r="AY247" s="244" t="s">
        <v>183</v>
      </c>
    </row>
    <row r="248" s="2" customFormat="1" ht="24.15" customHeight="1">
      <c r="A248" s="39"/>
      <c r="B248" s="40"/>
      <c r="C248" s="215" t="s">
        <v>314</v>
      </c>
      <c r="D248" s="215" t="s">
        <v>185</v>
      </c>
      <c r="E248" s="216" t="s">
        <v>301</v>
      </c>
      <c r="F248" s="217" t="s">
        <v>302</v>
      </c>
      <c r="G248" s="218" t="s">
        <v>237</v>
      </c>
      <c r="H248" s="219">
        <v>33.460000000000001</v>
      </c>
      <c r="I248" s="220"/>
      <c r="J248" s="221">
        <f>ROUND(I248*H248,2)</f>
        <v>0</v>
      </c>
      <c r="K248" s="217" t="s">
        <v>189</v>
      </c>
      <c r="L248" s="45"/>
      <c r="M248" s="222" t="s">
        <v>19</v>
      </c>
      <c r="N248" s="223" t="s">
        <v>43</v>
      </c>
      <c r="O248" s="85"/>
      <c r="P248" s="224">
        <f>O248*H248</f>
        <v>0</v>
      </c>
      <c r="Q248" s="224">
        <v>0.0079000000000000008</v>
      </c>
      <c r="R248" s="224">
        <f>Q248*H248</f>
        <v>0.26433400000000001</v>
      </c>
      <c r="S248" s="224">
        <v>0</v>
      </c>
      <c r="T248" s="22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6" t="s">
        <v>190</v>
      </c>
      <c r="AT248" s="226" t="s">
        <v>185</v>
      </c>
      <c r="AU248" s="226" t="s">
        <v>81</v>
      </c>
      <c r="AY248" s="18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8" t="s">
        <v>79</v>
      </c>
      <c r="BK248" s="227">
        <f>ROUND(I248*H248,2)</f>
        <v>0</v>
      </c>
      <c r="BL248" s="18" t="s">
        <v>190</v>
      </c>
      <c r="BM248" s="226" t="s">
        <v>1472</v>
      </c>
    </row>
    <row r="249" s="2" customFormat="1">
      <c r="A249" s="39"/>
      <c r="B249" s="40"/>
      <c r="C249" s="41"/>
      <c r="D249" s="228" t="s">
        <v>192</v>
      </c>
      <c r="E249" s="41"/>
      <c r="F249" s="229" t="s">
        <v>304</v>
      </c>
      <c r="G249" s="41"/>
      <c r="H249" s="41"/>
      <c r="I249" s="230"/>
      <c r="J249" s="41"/>
      <c r="K249" s="41"/>
      <c r="L249" s="45"/>
      <c r="M249" s="231"/>
      <c r="N249" s="23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192</v>
      </c>
      <c r="AU249" s="18" t="s">
        <v>81</v>
      </c>
    </row>
    <row r="250" s="13" customFormat="1">
      <c r="A250" s="13"/>
      <c r="B250" s="233"/>
      <c r="C250" s="234"/>
      <c r="D250" s="235" t="s">
        <v>194</v>
      </c>
      <c r="E250" s="234"/>
      <c r="F250" s="237" t="s">
        <v>1473</v>
      </c>
      <c r="G250" s="234"/>
      <c r="H250" s="238">
        <v>33.460000000000001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194</v>
      </c>
      <c r="AU250" s="244" t="s">
        <v>81</v>
      </c>
      <c r="AV250" s="13" t="s">
        <v>81</v>
      </c>
      <c r="AW250" s="13" t="s">
        <v>4</v>
      </c>
      <c r="AX250" s="13" t="s">
        <v>79</v>
      </c>
      <c r="AY250" s="244" t="s">
        <v>183</v>
      </c>
    </row>
    <row r="251" s="2" customFormat="1" ht="21.75" customHeight="1">
      <c r="A251" s="39"/>
      <c r="B251" s="40"/>
      <c r="C251" s="215" t="s">
        <v>319</v>
      </c>
      <c r="D251" s="215" t="s">
        <v>185</v>
      </c>
      <c r="E251" s="216" t="s">
        <v>789</v>
      </c>
      <c r="F251" s="217" t="s">
        <v>790</v>
      </c>
      <c r="G251" s="218" t="s">
        <v>237</v>
      </c>
      <c r="H251" s="219">
        <v>129.69999999999999</v>
      </c>
      <c r="I251" s="220"/>
      <c r="J251" s="221">
        <f>ROUND(I251*H251,2)</f>
        <v>0</v>
      </c>
      <c r="K251" s="217" t="s">
        <v>189</v>
      </c>
      <c r="L251" s="45"/>
      <c r="M251" s="222" t="s">
        <v>19</v>
      </c>
      <c r="N251" s="223" t="s">
        <v>43</v>
      </c>
      <c r="O251" s="85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6" t="s">
        <v>190</v>
      </c>
      <c r="AT251" s="226" t="s">
        <v>185</v>
      </c>
      <c r="AU251" s="226" t="s">
        <v>81</v>
      </c>
      <c r="AY251" s="18" t="s">
        <v>183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8" t="s">
        <v>79</v>
      </c>
      <c r="BK251" s="227">
        <f>ROUND(I251*H251,2)</f>
        <v>0</v>
      </c>
      <c r="BL251" s="18" t="s">
        <v>190</v>
      </c>
      <c r="BM251" s="226" t="s">
        <v>1474</v>
      </c>
    </row>
    <row r="252" s="2" customFormat="1">
      <c r="A252" s="39"/>
      <c r="B252" s="40"/>
      <c r="C252" s="41"/>
      <c r="D252" s="228" t="s">
        <v>192</v>
      </c>
      <c r="E252" s="41"/>
      <c r="F252" s="229" t="s">
        <v>792</v>
      </c>
      <c r="G252" s="41"/>
      <c r="H252" s="41"/>
      <c r="I252" s="230"/>
      <c r="J252" s="41"/>
      <c r="K252" s="41"/>
      <c r="L252" s="45"/>
      <c r="M252" s="231"/>
      <c r="N252" s="23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192</v>
      </c>
      <c r="AU252" s="18" t="s">
        <v>81</v>
      </c>
    </row>
    <row r="253" s="13" customFormat="1">
      <c r="A253" s="13"/>
      <c r="B253" s="233"/>
      <c r="C253" s="234"/>
      <c r="D253" s="235" t="s">
        <v>194</v>
      </c>
      <c r="E253" s="236" t="s">
        <v>19</v>
      </c>
      <c r="F253" s="237" t="s">
        <v>1475</v>
      </c>
      <c r="G253" s="234"/>
      <c r="H253" s="238">
        <v>129.69999999999999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194</v>
      </c>
      <c r="AU253" s="244" t="s">
        <v>81</v>
      </c>
      <c r="AV253" s="13" t="s">
        <v>81</v>
      </c>
      <c r="AW253" s="13" t="s">
        <v>33</v>
      </c>
      <c r="AX253" s="13" t="s">
        <v>79</v>
      </c>
      <c r="AY253" s="244" t="s">
        <v>183</v>
      </c>
    </row>
    <row r="254" s="2" customFormat="1" ht="24.15" customHeight="1">
      <c r="A254" s="39"/>
      <c r="B254" s="40"/>
      <c r="C254" s="215" t="s">
        <v>324</v>
      </c>
      <c r="D254" s="215" t="s">
        <v>185</v>
      </c>
      <c r="E254" s="216" t="s">
        <v>794</v>
      </c>
      <c r="F254" s="217" t="s">
        <v>795</v>
      </c>
      <c r="G254" s="218" t="s">
        <v>237</v>
      </c>
      <c r="H254" s="219">
        <v>50</v>
      </c>
      <c r="I254" s="220"/>
      <c r="J254" s="221">
        <f>ROUND(I254*H254,2)</f>
        <v>0</v>
      </c>
      <c r="K254" s="217" t="s">
        <v>189</v>
      </c>
      <c r="L254" s="45"/>
      <c r="M254" s="222" t="s">
        <v>19</v>
      </c>
      <c r="N254" s="223" t="s">
        <v>43</v>
      </c>
      <c r="O254" s="85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6" t="s">
        <v>190</v>
      </c>
      <c r="AT254" s="226" t="s">
        <v>185</v>
      </c>
      <c r="AU254" s="226" t="s">
        <v>81</v>
      </c>
      <c r="AY254" s="18" t="s">
        <v>183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79</v>
      </c>
      <c r="BK254" s="227">
        <f>ROUND(I254*H254,2)</f>
        <v>0</v>
      </c>
      <c r="BL254" s="18" t="s">
        <v>190</v>
      </c>
      <c r="BM254" s="226" t="s">
        <v>1476</v>
      </c>
    </row>
    <row r="255" s="2" customFormat="1">
      <c r="A255" s="39"/>
      <c r="B255" s="40"/>
      <c r="C255" s="41"/>
      <c r="D255" s="228" t="s">
        <v>192</v>
      </c>
      <c r="E255" s="41"/>
      <c r="F255" s="229" t="s">
        <v>797</v>
      </c>
      <c r="G255" s="41"/>
      <c r="H255" s="41"/>
      <c r="I255" s="230"/>
      <c r="J255" s="41"/>
      <c r="K255" s="41"/>
      <c r="L255" s="45"/>
      <c r="M255" s="231"/>
      <c r="N255" s="23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192</v>
      </c>
      <c r="AU255" s="18" t="s">
        <v>81</v>
      </c>
    </row>
    <row r="256" s="2" customFormat="1" ht="24.15" customHeight="1">
      <c r="A256" s="39"/>
      <c r="B256" s="40"/>
      <c r="C256" s="215" t="s">
        <v>330</v>
      </c>
      <c r="D256" s="215" t="s">
        <v>185</v>
      </c>
      <c r="E256" s="216" t="s">
        <v>306</v>
      </c>
      <c r="F256" s="217" t="s">
        <v>307</v>
      </c>
      <c r="G256" s="218" t="s">
        <v>207</v>
      </c>
      <c r="H256" s="219">
        <v>5</v>
      </c>
      <c r="I256" s="220"/>
      <c r="J256" s="221">
        <f>ROUND(I256*H256,2)</f>
        <v>0</v>
      </c>
      <c r="K256" s="217" t="s">
        <v>189</v>
      </c>
      <c r="L256" s="45"/>
      <c r="M256" s="222" t="s">
        <v>19</v>
      </c>
      <c r="N256" s="223" t="s">
        <v>43</v>
      </c>
      <c r="O256" s="85"/>
      <c r="P256" s="224">
        <f>O256*H256</f>
        <v>0</v>
      </c>
      <c r="Q256" s="224">
        <v>0.00048000000000000001</v>
      </c>
      <c r="R256" s="224">
        <f>Q256*H256</f>
        <v>0.0024000000000000002</v>
      </c>
      <c r="S256" s="224">
        <v>0</v>
      </c>
      <c r="T256" s="22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6" t="s">
        <v>190</v>
      </c>
      <c r="AT256" s="226" t="s">
        <v>185</v>
      </c>
      <c r="AU256" s="226" t="s">
        <v>81</v>
      </c>
      <c r="AY256" s="18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8" t="s">
        <v>79</v>
      </c>
      <c r="BK256" s="227">
        <f>ROUND(I256*H256,2)</f>
        <v>0</v>
      </c>
      <c r="BL256" s="18" t="s">
        <v>190</v>
      </c>
      <c r="BM256" s="226" t="s">
        <v>1477</v>
      </c>
    </row>
    <row r="257" s="2" customFormat="1">
      <c r="A257" s="39"/>
      <c r="B257" s="40"/>
      <c r="C257" s="41"/>
      <c r="D257" s="228" t="s">
        <v>192</v>
      </c>
      <c r="E257" s="41"/>
      <c r="F257" s="229" t="s">
        <v>309</v>
      </c>
      <c r="G257" s="41"/>
      <c r="H257" s="41"/>
      <c r="I257" s="230"/>
      <c r="J257" s="41"/>
      <c r="K257" s="41"/>
      <c r="L257" s="45"/>
      <c r="M257" s="231"/>
      <c r="N257" s="23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192</v>
      </c>
      <c r="AU257" s="18" t="s">
        <v>81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799</v>
      </c>
      <c r="G258" s="234"/>
      <c r="H258" s="238">
        <v>5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194</v>
      </c>
      <c r="AU258" s="244" t="s">
        <v>81</v>
      </c>
      <c r="AV258" s="13" t="s">
        <v>81</v>
      </c>
      <c r="AW258" s="13" t="s">
        <v>33</v>
      </c>
      <c r="AX258" s="13" t="s">
        <v>79</v>
      </c>
      <c r="AY258" s="244" t="s">
        <v>183</v>
      </c>
    </row>
    <row r="259" s="2" customFormat="1" ht="16.5" customHeight="1">
      <c r="A259" s="39"/>
      <c r="B259" s="40"/>
      <c r="C259" s="256" t="s">
        <v>336</v>
      </c>
      <c r="D259" s="256" t="s">
        <v>310</v>
      </c>
      <c r="E259" s="257" t="s">
        <v>311</v>
      </c>
      <c r="F259" s="258" t="s">
        <v>312</v>
      </c>
      <c r="G259" s="259" t="s">
        <v>207</v>
      </c>
      <c r="H259" s="260">
        <v>3</v>
      </c>
      <c r="I259" s="261"/>
      <c r="J259" s="262">
        <f>ROUND(I259*H259,2)</f>
        <v>0</v>
      </c>
      <c r="K259" s="258" t="s">
        <v>927</v>
      </c>
      <c r="L259" s="263"/>
      <c r="M259" s="264" t="s">
        <v>19</v>
      </c>
      <c r="N259" s="265" t="s">
        <v>43</v>
      </c>
      <c r="O259" s="85"/>
      <c r="P259" s="224">
        <f>O259*H259</f>
        <v>0</v>
      </c>
      <c r="Q259" s="224">
        <v>0.025420000000000002</v>
      </c>
      <c r="R259" s="224">
        <f>Q259*H259</f>
        <v>0.076260000000000008</v>
      </c>
      <c r="S259" s="224">
        <v>0</v>
      </c>
      <c r="T259" s="22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6" t="s">
        <v>234</v>
      </c>
      <c r="AT259" s="226" t="s">
        <v>310</v>
      </c>
      <c r="AU259" s="226" t="s">
        <v>81</v>
      </c>
      <c r="AY259" s="18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8" t="s">
        <v>79</v>
      </c>
      <c r="BK259" s="227">
        <f>ROUND(I259*H259,2)</f>
        <v>0</v>
      </c>
      <c r="BL259" s="18" t="s">
        <v>190</v>
      </c>
      <c r="BM259" s="226" t="s">
        <v>1478</v>
      </c>
    </row>
    <row r="260" s="2" customFormat="1" ht="16.5" customHeight="1">
      <c r="A260" s="39"/>
      <c r="B260" s="40"/>
      <c r="C260" s="256" t="s">
        <v>342</v>
      </c>
      <c r="D260" s="256" t="s">
        <v>310</v>
      </c>
      <c r="E260" s="257" t="s">
        <v>801</v>
      </c>
      <c r="F260" s="258" t="s">
        <v>802</v>
      </c>
      <c r="G260" s="259" t="s">
        <v>207</v>
      </c>
      <c r="H260" s="260">
        <v>1</v>
      </c>
      <c r="I260" s="261"/>
      <c r="J260" s="262">
        <f>ROUND(I260*H260,2)</f>
        <v>0</v>
      </c>
      <c r="K260" s="258" t="s">
        <v>927</v>
      </c>
      <c r="L260" s="263"/>
      <c r="M260" s="264" t="s">
        <v>19</v>
      </c>
      <c r="N260" s="265" t="s">
        <v>43</v>
      </c>
      <c r="O260" s="85"/>
      <c r="P260" s="224">
        <f>O260*H260</f>
        <v>0</v>
      </c>
      <c r="Q260" s="224">
        <v>0.011900000000000001</v>
      </c>
      <c r="R260" s="224">
        <f>Q260*H260</f>
        <v>0.011900000000000001</v>
      </c>
      <c r="S260" s="224">
        <v>0</v>
      </c>
      <c r="T260" s="22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6" t="s">
        <v>234</v>
      </c>
      <c r="AT260" s="226" t="s">
        <v>310</v>
      </c>
      <c r="AU260" s="226" t="s">
        <v>81</v>
      </c>
      <c r="AY260" s="18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79</v>
      </c>
      <c r="BK260" s="227">
        <f>ROUND(I260*H260,2)</f>
        <v>0</v>
      </c>
      <c r="BL260" s="18" t="s">
        <v>190</v>
      </c>
      <c r="BM260" s="226" t="s">
        <v>1479</v>
      </c>
    </row>
    <row r="261" s="2" customFormat="1" ht="16.5" customHeight="1">
      <c r="A261" s="39"/>
      <c r="B261" s="40"/>
      <c r="C261" s="256" t="s">
        <v>348</v>
      </c>
      <c r="D261" s="256" t="s">
        <v>310</v>
      </c>
      <c r="E261" s="257" t="s">
        <v>804</v>
      </c>
      <c r="F261" s="258" t="s">
        <v>805</v>
      </c>
      <c r="G261" s="259" t="s">
        <v>207</v>
      </c>
      <c r="H261" s="260">
        <v>1</v>
      </c>
      <c r="I261" s="261"/>
      <c r="J261" s="262">
        <f>ROUND(I261*H261,2)</f>
        <v>0</v>
      </c>
      <c r="K261" s="258" t="s">
        <v>19</v>
      </c>
      <c r="L261" s="263"/>
      <c r="M261" s="264" t="s">
        <v>19</v>
      </c>
      <c r="N261" s="265" t="s">
        <v>43</v>
      </c>
      <c r="O261" s="85"/>
      <c r="P261" s="224">
        <f>O261*H261</f>
        <v>0</v>
      </c>
      <c r="Q261" s="224">
        <v>0.016899999999999998</v>
      </c>
      <c r="R261" s="224">
        <f>Q261*H261</f>
        <v>0.016899999999999998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234</v>
      </c>
      <c r="AT261" s="226" t="s">
        <v>310</v>
      </c>
      <c r="AU261" s="226" t="s">
        <v>81</v>
      </c>
      <c r="AY261" s="18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79</v>
      </c>
      <c r="BK261" s="227">
        <f>ROUND(I261*H261,2)</f>
        <v>0</v>
      </c>
      <c r="BL261" s="18" t="s">
        <v>190</v>
      </c>
      <c r="BM261" s="226" t="s">
        <v>1480</v>
      </c>
    </row>
    <row r="262" s="2" customFormat="1" ht="24.15" customHeight="1">
      <c r="A262" s="39"/>
      <c r="B262" s="40"/>
      <c r="C262" s="215" t="s">
        <v>357</v>
      </c>
      <c r="D262" s="215" t="s">
        <v>185</v>
      </c>
      <c r="E262" s="216" t="s">
        <v>315</v>
      </c>
      <c r="F262" s="217" t="s">
        <v>316</v>
      </c>
      <c r="G262" s="218" t="s">
        <v>207</v>
      </c>
      <c r="H262" s="219">
        <v>1</v>
      </c>
      <c r="I262" s="220"/>
      <c r="J262" s="221">
        <f>ROUND(I262*H262,2)</f>
        <v>0</v>
      </c>
      <c r="K262" s="217" t="s">
        <v>189</v>
      </c>
      <c r="L262" s="45"/>
      <c r="M262" s="222" t="s">
        <v>19</v>
      </c>
      <c r="N262" s="223" t="s">
        <v>43</v>
      </c>
      <c r="O262" s="85"/>
      <c r="P262" s="224">
        <f>O262*H262</f>
        <v>0</v>
      </c>
      <c r="Q262" s="224">
        <v>0.44169999999999998</v>
      </c>
      <c r="R262" s="224">
        <f>Q262*H262</f>
        <v>0.44169999999999998</v>
      </c>
      <c r="S262" s="224">
        <v>0</v>
      </c>
      <c r="T262" s="22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6" t="s">
        <v>190</v>
      </c>
      <c r="AT262" s="226" t="s">
        <v>185</v>
      </c>
      <c r="AU262" s="226" t="s">
        <v>81</v>
      </c>
      <c r="AY262" s="18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8" t="s">
        <v>79</v>
      </c>
      <c r="BK262" s="227">
        <f>ROUND(I262*H262,2)</f>
        <v>0</v>
      </c>
      <c r="BL262" s="18" t="s">
        <v>190</v>
      </c>
      <c r="BM262" s="226" t="s">
        <v>1481</v>
      </c>
    </row>
    <row r="263" s="2" customFormat="1">
      <c r="A263" s="39"/>
      <c r="B263" s="40"/>
      <c r="C263" s="41"/>
      <c r="D263" s="228" t="s">
        <v>192</v>
      </c>
      <c r="E263" s="41"/>
      <c r="F263" s="229" t="s">
        <v>318</v>
      </c>
      <c r="G263" s="41"/>
      <c r="H263" s="41"/>
      <c r="I263" s="230"/>
      <c r="J263" s="41"/>
      <c r="K263" s="41"/>
      <c r="L263" s="45"/>
      <c r="M263" s="231"/>
      <c r="N263" s="23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192</v>
      </c>
      <c r="AU263" s="18" t="s">
        <v>81</v>
      </c>
    </row>
    <row r="264" s="2" customFormat="1" ht="16.5" customHeight="1">
      <c r="A264" s="39"/>
      <c r="B264" s="40"/>
      <c r="C264" s="256" t="s">
        <v>363</v>
      </c>
      <c r="D264" s="256" t="s">
        <v>310</v>
      </c>
      <c r="E264" s="257" t="s">
        <v>1482</v>
      </c>
      <c r="F264" s="258" t="s">
        <v>1483</v>
      </c>
      <c r="G264" s="259" t="s">
        <v>207</v>
      </c>
      <c r="H264" s="260">
        <v>1</v>
      </c>
      <c r="I264" s="261"/>
      <c r="J264" s="262">
        <f>ROUND(I264*H264,2)</f>
        <v>0</v>
      </c>
      <c r="K264" s="258" t="s">
        <v>19</v>
      </c>
      <c r="L264" s="263"/>
      <c r="M264" s="264" t="s">
        <v>19</v>
      </c>
      <c r="N264" s="265" t="s">
        <v>43</v>
      </c>
      <c r="O264" s="85"/>
      <c r="P264" s="224">
        <f>O264*H264</f>
        <v>0</v>
      </c>
      <c r="Q264" s="224">
        <v>0.010999999999999999</v>
      </c>
      <c r="R264" s="224">
        <f>Q264*H264</f>
        <v>0.010999999999999999</v>
      </c>
      <c r="S264" s="224">
        <v>0</v>
      </c>
      <c r="T264" s="22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6" t="s">
        <v>234</v>
      </c>
      <c r="AT264" s="226" t="s">
        <v>310</v>
      </c>
      <c r="AU264" s="226" t="s">
        <v>81</v>
      </c>
      <c r="AY264" s="18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8" t="s">
        <v>79</v>
      </c>
      <c r="BK264" s="227">
        <f>ROUND(I264*H264,2)</f>
        <v>0</v>
      </c>
      <c r="BL264" s="18" t="s">
        <v>190</v>
      </c>
      <c r="BM264" s="226" t="s">
        <v>1484</v>
      </c>
    </row>
    <row r="265" s="12" customFormat="1" ht="22.8" customHeight="1">
      <c r="A265" s="12"/>
      <c r="B265" s="199"/>
      <c r="C265" s="200"/>
      <c r="D265" s="201" t="s">
        <v>71</v>
      </c>
      <c r="E265" s="213" t="s">
        <v>241</v>
      </c>
      <c r="F265" s="213" t="s">
        <v>323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SUM(P266:P321)</f>
        <v>0</v>
      </c>
      <c r="Q265" s="207"/>
      <c r="R265" s="208">
        <f>SUM(R266:R321)</f>
        <v>0.022048999999999999</v>
      </c>
      <c r="S265" s="207"/>
      <c r="T265" s="209">
        <f>SUM(T266:T321)</f>
        <v>25.250133000000002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79</v>
      </c>
      <c r="AT265" s="211" t="s">
        <v>71</v>
      </c>
      <c r="AU265" s="211" t="s">
        <v>79</v>
      </c>
      <c r="AY265" s="210" t="s">
        <v>183</v>
      </c>
      <c r="BK265" s="212">
        <f>SUM(BK266:BK321)</f>
        <v>0</v>
      </c>
    </row>
    <row r="266" s="2" customFormat="1" ht="24.15" customHeight="1">
      <c r="A266" s="39"/>
      <c r="B266" s="40"/>
      <c r="C266" s="215" t="s">
        <v>369</v>
      </c>
      <c r="D266" s="215" t="s">
        <v>185</v>
      </c>
      <c r="E266" s="216" t="s">
        <v>812</v>
      </c>
      <c r="F266" s="217" t="s">
        <v>813</v>
      </c>
      <c r="G266" s="218" t="s">
        <v>237</v>
      </c>
      <c r="H266" s="219">
        <v>129.69999999999999</v>
      </c>
      <c r="I266" s="220"/>
      <c r="J266" s="221">
        <f>ROUND(I266*H266,2)</f>
        <v>0</v>
      </c>
      <c r="K266" s="217" t="s">
        <v>189</v>
      </c>
      <c r="L266" s="45"/>
      <c r="M266" s="222" t="s">
        <v>19</v>
      </c>
      <c r="N266" s="223" t="s">
        <v>43</v>
      </c>
      <c r="O266" s="85"/>
      <c r="P266" s="224">
        <f>O266*H266</f>
        <v>0</v>
      </c>
      <c r="Q266" s="224">
        <v>0.00012999999999999999</v>
      </c>
      <c r="R266" s="224">
        <f>Q266*H266</f>
        <v>0.016860999999999998</v>
      </c>
      <c r="S266" s="224">
        <v>0</v>
      </c>
      <c r="T266" s="22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6" t="s">
        <v>190</v>
      </c>
      <c r="AT266" s="226" t="s">
        <v>185</v>
      </c>
      <c r="AU266" s="226" t="s">
        <v>81</v>
      </c>
      <c r="AY266" s="18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8" t="s">
        <v>79</v>
      </c>
      <c r="BK266" s="227">
        <f>ROUND(I266*H266,2)</f>
        <v>0</v>
      </c>
      <c r="BL266" s="18" t="s">
        <v>190</v>
      </c>
      <c r="BM266" s="226" t="s">
        <v>1485</v>
      </c>
    </row>
    <row r="267" s="2" customFormat="1">
      <c r="A267" s="39"/>
      <c r="B267" s="40"/>
      <c r="C267" s="41"/>
      <c r="D267" s="228" t="s">
        <v>192</v>
      </c>
      <c r="E267" s="41"/>
      <c r="F267" s="229" t="s">
        <v>815</v>
      </c>
      <c r="G267" s="41"/>
      <c r="H267" s="41"/>
      <c r="I267" s="230"/>
      <c r="J267" s="41"/>
      <c r="K267" s="41"/>
      <c r="L267" s="45"/>
      <c r="M267" s="231"/>
      <c r="N267" s="23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192</v>
      </c>
      <c r="AU267" s="18" t="s">
        <v>81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1475</v>
      </c>
      <c r="G268" s="234"/>
      <c r="H268" s="238">
        <v>129.69999999999999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194</v>
      </c>
      <c r="AU268" s="244" t="s">
        <v>81</v>
      </c>
      <c r="AV268" s="13" t="s">
        <v>81</v>
      </c>
      <c r="AW268" s="13" t="s">
        <v>33</v>
      </c>
      <c r="AX268" s="13" t="s">
        <v>79</v>
      </c>
      <c r="AY268" s="244" t="s">
        <v>183</v>
      </c>
    </row>
    <row r="269" s="2" customFormat="1" ht="24.15" customHeight="1">
      <c r="A269" s="39"/>
      <c r="B269" s="40"/>
      <c r="C269" s="215" t="s">
        <v>376</v>
      </c>
      <c r="D269" s="215" t="s">
        <v>185</v>
      </c>
      <c r="E269" s="216" t="s">
        <v>816</v>
      </c>
      <c r="F269" s="217" t="s">
        <v>817</v>
      </c>
      <c r="G269" s="218" t="s">
        <v>237</v>
      </c>
      <c r="H269" s="219">
        <v>129.69999999999999</v>
      </c>
      <c r="I269" s="220"/>
      <c r="J269" s="221">
        <f>ROUND(I269*H269,2)</f>
        <v>0</v>
      </c>
      <c r="K269" s="217" t="s">
        <v>189</v>
      </c>
      <c r="L269" s="45"/>
      <c r="M269" s="222" t="s">
        <v>19</v>
      </c>
      <c r="N269" s="223" t="s">
        <v>43</v>
      </c>
      <c r="O269" s="85"/>
      <c r="P269" s="224">
        <f>O269*H269</f>
        <v>0</v>
      </c>
      <c r="Q269" s="224">
        <v>4.0000000000000003E-05</v>
      </c>
      <c r="R269" s="224">
        <f>Q269*H269</f>
        <v>0.0051879999999999999</v>
      </c>
      <c r="S269" s="224">
        <v>0</v>
      </c>
      <c r="T269" s="22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6" t="s">
        <v>190</v>
      </c>
      <c r="AT269" s="226" t="s">
        <v>185</v>
      </c>
      <c r="AU269" s="226" t="s">
        <v>81</v>
      </c>
      <c r="AY269" s="18" t="s">
        <v>183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79</v>
      </c>
      <c r="BK269" s="227">
        <f>ROUND(I269*H269,2)</f>
        <v>0</v>
      </c>
      <c r="BL269" s="18" t="s">
        <v>190</v>
      </c>
      <c r="BM269" s="226" t="s">
        <v>1486</v>
      </c>
    </row>
    <row r="270" s="2" customFormat="1">
      <c r="A270" s="39"/>
      <c r="B270" s="40"/>
      <c r="C270" s="41"/>
      <c r="D270" s="228" t="s">
        <v>192</v>
      </c>
      <c r="E270" s="41"/>
      <c r="F270" s="229" t="s">
        <v>819</v>
      </c>
      <c r="G270" s="41"/>
      <c r="H270" s="41"/>
      <c r="I270" s="230"/>
      <c r="J270" s="41"/>
      <c r="K270" s="41"/>
      <c r="L270" s="45"/>
      <c r="M270" s="231"/>
      <c r="N270" s="23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192</v>
      </c>
      <c r="AU270" s="18" t="s">
        <v>81</v>
      </c>
    </row>
    <row r="271" s="13" customFormat="1">
      <c r="A271" s="13"/>
      <c r="B271" s="233"/>
      <c r="C271" s="234"/>
      <c r="D271" s="235" t="s">
        <v>194</v>
      </c>
      <c r="E271" s="236" t="s">
        <v>19</v>
      </c>
      <c r="F271" s="237" t="s">
        <v>1475</v>
      </c>
      <c r="G271" s="234"/>
      <c r="H271" s="238">
        <v>129.69999999999999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194</v>
      </c>
      <c r="AU271" s="244" t="s">
        <v>81</v>
      </c>
      <c r="AV271" s="13" t="s">
        <v>81</v>
      </c>
      <c r="AW271" s="13" t="s">
        <v>33</v>
      </c>
      <c r="AX271" s="13" t="s">
        <v>79</v>
      </c>
      <c r="AY271" s="244" t="s">
        <v>183</v>
      </c>
    </row>
    <row r="272" s="2" customFormat="1" ht="24.15" customHeight="1">
      <c r="A272" s="39"/>
      <c r="B272" s="40"/>
      <c r="C272" s="215" t="s">
        <v>381</v>
      </c>
      <c r="D272" s="215" t="s">
        <v>185</v>
      </c>
      <c r="E272" s="216" t="s">
        <v>1487</v>
      </c>
      <c r="F272" s="217" t="s">
        <v>1488</v>
      </c>
      <c r="G272" s="218" t="s">
        <v>237</v>
      </c>
      <c r="H272" s="219">
        <v>50.326000000000001</v>
      </c>
      <c r="I272" s="220"/>
      <c r="J272" s="221">
        <f>ROUND(I272*H272,2)</f>
        <v>0</v>
      </c>
      <c r="K272" s="217" t="s">
        <v>189</v>
      </c>
      <c r="L272" s="45"/>
      <c r="M272" s="222" t="s">
        <v>19</v>
      </c>
      <c r="N272" s="223" t="s">
        <v>43</v>
      </c>
      <c r="O272" s="85"/>
      <c r="P272" s="224">
        <f>O272*H272</f>
        <v>0</v>
      </c>
      <c r="Q272" s="224">
        <v>0</v>
      </c>
      <c r="R272" s="224">
        <f>Q272*H272</f>
        <v>0</v>
      </c>
      <c r="S272" s="224">
        <v>0.13100000000000001</v>
      </c>
      <c r="T272" s="225">
        <f>S272*H272</f>
        <v>6.5927060000000006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190</v>
      </c>
      <c r="AT272" s="226" t="s">
        <v>185</v>
      </c>
      <c r="AU272" s="226" t="s">
        <v>81</v>
      </c>
      <c r="AY272" s="18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79</v>
      </c>
      <c r="BK272" s="227">
        <f>ROUND(I272*H272,2)</f>
        <v>0</v>
      </c>
      <c r="BL272" s="18" t="s">
        <v>190</v>
      </c>
      <c r="BM272" s="226" t="s">
        <v>1489</v>
      </c>
    </row>
    <row r="273" s="2" customFormat="1">
      <c r="A273" s="39"/>
      <c r="B273" s="40"/>
      <c r="C273" s="41"/>
      <c r="D273" s="228" t="s">
        <v>192</v>
      </c>
      <c r="E273" s="41"/>
      <c r="F273" s="229" t="s">
        <v>1490</v>
      </c>
      <c r="G273" s="41"/>
      <c r="H273" s="41"/>
      <c r="I273" s="230"/>
      <c r="J273" s="41"/>
      <c r="K273" s="41"/>
      <c r="L273" s="45"/>
      <c r="M273" s="231"/>
      <c r="N273" s="23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192</v>
      </c>
      <c r="AU273" s="18" t="s">
        <v>81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1491</v>
      </c>
      <c r="G274" s="234"/>
      <c r="H274" s="238">
        <v>12.082000000000001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194</v>
      </c>
      <c r="AU274" s="244" t="s">
        <v>81</v>
      </c>
      <c r="AV274" s="13" t="s">
        <v>81</v>
      </c>
      <c r="AW274" s="13" t="s">
        <v>33</v>
      </c>
      <c r="AX274" s="13" t="s">
        <v>72</v>
      </c>
      <c r="AY274" s="244" t="s">
        <v>183</v>
      </c>
    </row>
    <row r="275" s="13" customFormat="1">
      <c r="A275" s="13"/>
      <c r="B275" s="233"/>
      <c r="C275" s="234"/>
      <c r="D275" s="235" t="s">
        <v>194</v>
      </c>
      <c r="E275" s="236" t="s">
        <v>19</v>
      </c>
      <c r="F275" s="237" t="s">
        <v>1492</v>
      </c>
      <c r="G275" s="234"/>
      <c r="H275" s="238">
        <v>12.326000000000001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194</v>
      </c>
      <c r="AU275" s="244" t="s">
        <v>81</v>
      </c>
      <c r="AV275" s="13" t="s">
        <v>81</v>
      </c>
      <c r="AW275" s="13" t="s">
        <v>33</v>
      </c>
      <c r="AX275" s="13" t="s">
        <v>72</v>
      </c>
      <c r="AY275" s="244" t="s">
        <v>183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1493</v>
      </c>
      <c r="G276" s="234"/>
      <c r="H276" s="238">
        <v>12.92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194</v>
      </c>
      <c r="AU276" s="244" t="s">
        <v>81</v>
      </c>
      <c r="AV276" s="13" t="s">
        <v>81</v>
      </c>
      <c r="AW276" s="13" t="s">
        <v>33</v>
      </c>
      <c r="AX276" s="13" t="s">
        <v>72</v>
      </c>
      <c r="AY276" s="244" t="s">
        <v>183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1494</v>
      </c>
      <c r="G277" s="234"/>
      <c r="H277" s="238">
        <v>4.7919999999999998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194</v>
      </c>
      <c r="AU277" s="244" t="s">
        <v>81</v>
      </c>
      <c r="AV277" s="13" t="s">
        <v>81</v>
      </c>
      <c r="AW277" s="13" t="s">
        <v>33</v>
      </c>
      <c r="AX277" s="13" t="s">
        <v>72</v>
      </c>
      <c r="AY277" s="244" t="s">
        <v>183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1495</v>
      </c>
      <c r="G278" s="234"/>
      <c r="H278" s="238">
        <v>6.6059999999999999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194</v>
      </c>
      <c r="AU278" s="244" t="s">
        <v>81</v>
      </c>
      <c r="AV278" s="13" t="s">
        <v>81</v>
      </c>
      <c r="AW278" s="13" t="s">
        <v>33</v>
      </c>
      <c r="AX278" s="13" t="s">
        <v>72</v>
      </c>
      <c r="AY278" s="244" t="s">
        <v>183</v>
      </c>
    </row>
    <row r="279" s="13" customFormat="1">
      <c r="A279" s="13"/>
      <c r="B279" s="233"/>
      <c r="C279" s="234"/>
      <c r="D279" s="235" t="s">
        <v>194</v>
      </c>
      <c r="E279" s="236" t="s">
        <v>19</v>
      </c>
      <c r="F279" s="237" t="s">
        <v>847</v>
      </c>
      <c r="G279" s="234"/>
      <c r="H279" s="238">
        <v>1.6000000000000001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194</v>
      </c>
      <c r="AU279" s="244" t="s">
        <v>81</v>
      </c>
      <c r="AV279" s="13" t="s">
        <v>81</v>
      </c>
      <c r="AW279" s="13" t="s">
        <v>33</v>
      </c>
      <c r="AX279" s="13" t="s">
        <v>72</v>
      </c>
      <c r="AY279" s="244" t="s">
        <v>183</v>
      </c>
    </row>
    <row r="280" s="14" customFormat="1">
      <c r="A280" s="14"/>
      <c r="B280" s="245"/>
      <c r="C280" s="246"/>
      <c r="D280" s="235" t="s">
        <v>194</v>
      </c>
      <c r="E280" s="247" t="s">
        <v>19</v>
      </c>
      <c r="F280" s="248" t="s">
        <v>204</v>
      </c>
      <c r="G280" s="246"/>
      <c r="H280" s="249">
        <v>50.326000000000001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194</v>
      </c>
      <c r="AU280" s="255" t="s">
        <v>81</v>
      </c>
      <c r="AV280" s="14" t="s">
        <v>190</v>
      </c>
      <c r="AW280" s="14" t="s">
        <v>33</v>
      </c>
      <c r="AX280" s="14" t="s">
        <v>79</v>
      </c>
      <c r="AY280" s="255" t="s">
        <v>183</v>
      </c>
    </row>
    <row r="281" s="2" customFormat="1" ht="24.15" customHeight="1">
      <c r="A281" s="39"/>
      <c r="B281" s="40"/>
      <c r="C281" s="215" t="s">
        <v>386</v>
      </c>
      <c r="D281" s="215" t="s">
        <v>185</v>
      </c>
      <c r="E281" s="216" t="s">
        <v>820</v>
      </c>
      <c r="F281" s="217" t="s">
        <v>821</v>
      </c>
      <c r="G281" s="218" t="s">
        <v>237</v>
      </c>
      <c r="H281" s="219">
        <v>8.4149999999999991</v>
      </c>
      <c r="I281" s="220"/>
      <c r="J281" s="221">
        <f>ROUND(I281*H281,2)</f>
        <v>0</v>
      </c>
      <c r="K281" s="217" t="s">
        <v>189</v>
      </c>
      <c r="L281" s="45"/>
      <c r="M281" s="222" t="s">
        <v>19</v>
      </c>
      <c r="N281" s="223" t="s">
        <v>43</v>
      </c>
      <c r="O281" s="85"/>
      <c r="P281" s="224">
        <f>O281*H281</f>
        <v>0</v>
      </c>
      <c r="Q281" s="224">
        <v>0</v>
      </c>
      <c r="R281" s="224">
        <f>Q281*H281</f>
        <v>0</v>
      </c>
      <c r="S281" s="224">
        <v>0.055</v>
      </c>
      <c r="T281" s="225">
        <f>S281*H281</f>
        <v>0.46282499999999993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190</v>
      </c>
      <c r="AT281" s="226" t="s">
        <v>185</v>
      </c>
      <c r="AU281" s="226" t="s">
        <v>81</v>
      </c>
      <c r="AY281" s="18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79</v>
      </c>
      <c r="BK281" s="227">
        <f>ROUND(I281*H281,2)</f>
        <v>0</v>
      </c>
      <c r="BL281" s="18" t="s">
        <v>190</v>
      </c>
      <c r="BM281" s="226" t="s">
        <v>1496</v>
      </c>
    </row>
    <row r="282" s="2" customFormat="1">
      <c r="A282" s="39"/>
      <c r="B282" s="40"/>
      <c r="C282" s="41"/>
      <c r="D282" s="228" t="s">
        <v>192</v>
      </c>
      <c r="E282" s="41"/>
      <c r="F282" s="229" t="s">
        <v>823</v>
      </c>
      <c r="G282" s="41"/>
      <c r="H282" s="41"/>
      <c r="I282" s="230"/>
      <c r="J282" s="41"/>
      <c r="K282" s="41"/>
      <c r="L282" s="45"/>
      <c r="M282" s="231"/>
      <c r="N282" s="23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192</v>
      </c>
      <c r="AU282" s="18" t="s">
        <v>81</v>
      </c>
    </row>
    <row r="283" s="13" customFormat="1">
      <c r="A283" s="13"/>
      <c r="B283" s="233"/>
      <c r="C283" s="234"/>
      <c r="D283" s="235" t="s">
        <v>194</v>
      </c>
      <c r="E283" s="236" t="s">
        <v>19</v>
      </c>
      <c r="F283" s="237" t="s">
        <v>1497</v>
      </c>
      <c r="G283" s="234"/>
      <c r="H283" s="238">
        <v>8.4149999999999991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194</v>
      </c>
      <c r="AU283" s="244" t="s">
        <v>81</v>
      </c>
      <c r="AV283" s="13" t="s">
        <v>81</v>
      </c>
      <c r="AW283" s="13" t="s">
        <v>33</v>
      </c>
      <c r="AX283" s="13" t="s">
        <v>79</v>
      </c>
      <c r="AY283" s="244" t="s">
        <v>183</v>
      </c>
    </row>
    <row r="284" s="2" customFormat="1" ht="24.15" customHeight="1">
      <c r="A284" s="39"/>
      <c r="B284" s="40"/>
      <c r="C284" s="215" t="s">
        <v>393</v>
      </c>
      <c r="D284" s="215" t="s">
        <v>185</v>
      </c>
      <c r="E284" s="216" t="s">
        <v>331</v>
      </c>
      <c r="F284" s="217" t="s">
        <v>332</v>
      </c>
      <c r="G284" s="218" t="s">
        <v>237</v>
      </c>
      <c r="H284" s="219">
        <v>16</v>
      </c>
      <c r="I284" s="220"/>
      <c r="J284" s="221">
        <f>ROUND(I284*H284,2)</f>
        <v>0</v>
      </c>
      <c r="K284" s="217" t="s">
        <v>189</v>
      </c>
      <c r="L284" s="45"/>
      <c r="M284" s="222" t="s">
        <v>19</v>
      </c>
      <c r="N284" s="223" t="s">
        <v>43</v>
      </c>
      <c r="O284" s="85"/>
      <c r="P284" s="224">
        <f>O284*H284</f>
        <v>0</v>
      </c>
      <c r="Q284" s="224">
        <v>0</v>
      </c>
      <c r="R284" s="224">
        <f>Q284*H284</f>
        <v>0</v>
      </c>
      <c r="S284" s="224">
        <v>0.087999999999999995</v>
      </c>
      <c r="T284" s="225">
        <f>S284*H284</f>
        <v>1.4079999999999999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6" t="s">
        <v>190</v>
      </c>
      <c r="AT284" s="226" t="s">
        <v>185</v>
      </c>
      <c r="AU284" s="226" t="s">
        <v>81</v>
      </c>
      <c r="AY284" s="18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8" t="s">
        <v>79</v>
      </c>
      <c r="BK284" s="227">
        <f>ROUND(I284*H284,2)</f>
        <v>0</v>
      </c>
      <c r="BL284" s="18" t="s">
        <v>190</v>
      </c>
      <c r="BM284" s="226" t="s">
        <v>1498</v>
      </c>
    </row>
    <row r="285" s="2" customFormat="1">
      <c r="A285" s="39"/>
      <c r="B285" s="40"/>
      <c r="C285" s="41"/>
      <c r="D285" s="228" t="s">
        <v>192</v>
      </c>
      <c r="E285" s="41"/>
      <c r="F285" s="229" t="s">
        <v>334</v>
      </c>
      <c r="G285" s="41"/>
      <c r="H285" s="41"/>
      <c r="I285" s="230"/>
      <c r="J285" s="41"/>
      <c r="K285" s="41"/>
      <c r="L285" s="45"/>
      <c r="M285" s="231"/>
      <c r="N285" s="23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192</v>
      </c>
      <c r="AU285" s="18" t="s">
        <v>81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1499</v>
      </c>
      <c r="G286" s="234"/>
      <c r="H286" s="238">
        <v>16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194</v>
      </c>
      <c r="AU286" s="244" t="s">
        <v>81</v>
      </c>
      <c r="AV286" s="13" t="s">
        <v>81</v>
      </c>
      <c r="AW286" s="13" t="s">
        <v>33</v>
      </c>
      <c r="AX286" s="13" t="s">
        <v>79</v>
      </c>
      <c r="AY286" s="244" t="s">
        <v>183</v>
      </c>
    </row>
    <row r="287" s="2" customFormat="1" ht="24.15" customHeight="1">
      <c r="A287" s="39"/>
      <c r="B287" s="40"/>
      <c r="C287" s="215" t="s">
        <v>399</v>
      </c>
      <c r="D287" s="215" t="s">
        <v>185</v>
      </c>
      <c r="E287" s="216" t="s">
        <v>337</v>
      </c>
      <c r="F287" s="217" t="s">
        <v>338</v>
      </c>
      <c r="G287" s="218" t="s">
        <v>237</v>
      </c>
      <c r="H287" s="219">
        <v>2.5</v>
      </c>
      <c r="I287" s="220"/>
      <c r="J287" s="221">
        <f>ROUND(I287*H287,2)</f>
        <v>0</v>
      </c>
      <c r="K287" s="217" t="s">
        <v>189</v>
      </c>
      <c r="L287" s="45"/>
      <c r="M287" s="222" t="s">
        <v>19</v>
      </c>
      <c r="N287" s="223" t="s">
        <v>43</v>
      </c>
      <c r="O287" s="85"/>
      <c r="P287" s="224">
        <f>O287*H287</f>
        <v>0</v>
      </c>
      <c r="Q287" s="224">
        <v>0</v>
      </c>
      <c r="R287" s="224">
        <f>Q287*H287</f>
        <v>0</v>
      </c>
      <c r="S287" s="224">
        <v>0.067000000000000004</v>
      </c>
      <c r="T287" s="225">
        <f>S287*H287</f>
        <v>0.16750000000000001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6" t="s">
        <v>190</v>
      </c>
      <c r="AT287" s="226" t="s">
        <v>185</v>
      </c>
      <c r="AU287" s="226" t="s">
        <v>81</v>
      </c>
      <c r="AY287" s="18" t="s">
        <v>183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8" t="s">
        <v>79</v>
      </c>
      <c r="BK287" s="227">
        <f>ROUND(I287*H287,2)</f>
        <v>0</v>
      </c>
      <c r="BL287" s="18" t="s">
        <v>190</v>
      </c>
      <c r="BM287" s="226" t="s">
        <v>1500</v>
      </c>
    </row>
    <row r="288" s="2" customFormat="1">
      <c r="A288" s="39"/>
      <c r="B288" s="40"/>
      <c r="C288" s="41"/>
      <c r="D288" s="228" t="s">
        <v>192</v>
      </c>
      <c r="E288" s="41"/>
      <c r="F288" s="229" t="s">
        <v>340</v>
      </c>
      <c r="G288" s="41"/>
      <c r="H288" s="41"/>
      <c r="I288" s="230"/>
      <c r="J288" s="41"/>
      <c r="K288" s="41"/>
      <c r="L288" s="45"/>
      <c r="M288" s="231"/>
      <c r="N288" s="23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192</v>
      </c>
      <c r="AU288" s="18" t="s">
        <v>81</v>
      </c>
    </row>
    <row r="289" s="13" customFormat="1">
      <c r="A289" s="13"/>
      <c r="B289" s="233"/>
      <c r="C289" s="234"/>
      <c r="D289" s="235" t="s">
        <v>194</v>
      </c>
      <c r="E289" s="236" t="s">
        <v>19</v>
      </c>
      <c r="F289" s="237" t="s">
        <v>1501</v>
      </c>
      <c r="G289" s="234"/>
      <c r="H289" s="238">
        <v>2.5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194</v>
      </c>
      <c r="AU289" s="244" t="s">
        <v>81</v>
      </c>
      <c r="AV289" s="13" t="s">
        <v>81</v>
      </c>
      <c r="AW289" s="13" t="s">
        <v>33</v>
      </c>
      <c r="AX289" s="13" t="s">
        <v>79</v>
      </c>
      <c r="AY289" s="244" t="s">
        <v>183</v>
      </c>
    </row>
    <row r="290" s="2" customFormat="1" ht="24.15" customHeight="1">
      <c r="A290" s="39"/>
      <c r="B290" s="40"/>
      <c r="C290" s="215" t="s">
        <v>407</v>
      </c>
      <c r="D290" s="215" t="s">
        <v>185</v>
      </c>
      <c r="E290" s="216" t="s">
        <v>358</v>
      </c>
      <c r="F290" s="217" t="s">
        <v>359</v>
      </c>
      <c r="G290" s="218" t="s">
        <v>237</v>
      </c>
      <c r="H290" s="219">
        <v>10.055999999999999</v>
      </c>
      <c r="I290" s="220"/>
      <c r="J290" s="221">
        <f>ROUND(I290*H290,2)</f>
        <v>0</v>
      </c>
      <c r="K290" s="217" t="s">
        <v>189</v>
      </c>
      <c r="L290" s="45"/>
      <c r="M290" s="222" t="s">
        <v>19</v>
      </c>
      <c r="N290" s="223" t="s">
        <v>43</v>
      </c>
      <c r="O290" s="85"/>
      <c r="P290" s="224">
        <f>O290*H290</f>
        <v>0</v>
      </c>
      <c r="Q290" s="224">
        <v>0</v>
      </c>
      <c r="R290" s="224">
        <f>Q290*H290</f>
        <v>0</v>
      </c>
      <c r="S290" s="224">
        <v>0.187</v>
      </c>
      <c r="T290" s="225">
        <f>S290*H290</f>
        <v>1.8804719999999999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6" t="s">
        <v>190</v>
      </c>
      <c r="AT290" s="226" t="s">
        <v>185</v>
      </c>
      <c r="AU290" s="226" t="s">
        <v>81</v>
      </c>
      <c r="AY290" s="18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79</v>
      </c>
      <c r="BK290" s="227">
        <f>ROUND(I290*H290,2)</f>
        <v>0</v>
      </c>
      <c r="BL290" s="18" t="s">
        <v>190</v>
      </c>
      <c r="BM290" s="226" t="s">
        <v>1502</v>
      </c>
    </row>
    <row r="291" s="2" customFormat="1">
      <c r="A291" s="39"/>
      <c r="B291" s="40"/>
      <c r="C291" s="41"/>
      <c r="D291" s="228" t="s">
        <v>192</v>
      </c>
      <c r="E291" s="41"/>
      <c r="F291" s="229" t="s">
        <v>361</v>
      </c>
      <c r="G291" s="41"/>
      <c r="H291" s="41"/>
      <c r="I291" s="230"/>
      <c r="J291" s="41"/>
      <c r="K291" s="41"/>
      <c r="L291" s="45"/>
      <c r="M291" s="231"/>
      <c r="N291" s="23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192</v>
      </c>
      <c r="AU291" s="18" t="s">
        <v>81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1503</v>
      </c>
      <c r="G292" s="234"/>
      <c r="H292" s="238">
        <v>4.3799999999999999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194</v>
      </c>
      <c r="AU292" s="244" t="s">
        <v>81</v>
      </c>
      <c r="AV292" s="13" t="s">
        <v>81</v>
      </c>
      <c r="AW292" s="13" t="s">
        <v>33</v>
      </c>
      <c r="AX292" s="13" t="s">
        <v>72</v>
      </c>
      <c r="AY292" s="244" t="s">
        <v>183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1504</v>
      </c>
      <c r="G293" s="234"/>
      <c r="H293" s="238">
        <v>0.29999999999999999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81</v>
      </c>
      <c r="AV293" s="13" t="s">
        <v>81</v>
      </c>
      <c r="AW293" s="13" t="s">
        <v>33</v>
      </c>
      <c r="AX293" s="13" t="s">
        <v>72</v>
      </c>
      <c r="AY293" s="244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1505</v>
      </c>
      <c r="G294" s="234"/>
      <c r="H294" s="238">
        <v>5.3760000000000003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194</v>
      </c>
      <c r="AU294" s="244" t="s">
        <v>81</v>
      </c>
      <c r="AV294" s="13" t="s">
        <v>81</v>
      </c>
      <c r="AW294" s="13" t="s">
        <v>33</v>
      </c>
      <c r="AX294" s="13" t="s">
        <v>72</v>
      </c>
      <c r="AY294" s="244" t="s">
        <v>183</v>
      </c>
    </row>
    <row r="295" s="14" customFormat="1">
      <c r="A295" s="14"/>
      <c r="B295" s="245"/>
      <c r="C295" s="246"/>
      <c r="D295" s="235" t="s">
        <v>194</v>
      </c>
      <c r="E295" s="247" t="s">
        <v>19</v>
      </c>
      <c r="F295" s="248" t="s">
        <v>204</v>
      </c>
      <c r="G295" s="246"/>
      <c r="H295" s="249">
        <v>10.055999999999999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194</v>
      </c>
      <c r="AU295" s="255" t="s">
        <v>81</v>
      </c>
      <c r="AV295" s="14" t="s">
        <v>190</v>
      </c>
      <c r="AW295" s="14" t="s">
        <v>33</v>
      </c>
      <c r="AX295" s="14" t="s">
        <v>79</v>
      </c>
      <c r="AY295" s="255" t="s">
        <v>183</v>
      </c>
    </row>
    <row r="296" s="2" customFormat="1" ht="24.15" customHeight="1">
      <c r="A296" s="39"/>
      <c r="B296" s="40"/>
      <c r="C296" s="215" t="s">
        <v>416</v>
      </c>
      <c r="D296" s="215" t="s">
        <v>185</v>
      </c>
      <c r="E296" s="216" t="s">
        <v>829</v>
      </c>
      <c r="F296" s="217" t="s">
        <v>830</v>
      </c>
      <c r="G296" s="218" t="s">
        <v>188</v>
      </c>
      <c r="H296" s="219">
        <v>0.16900000000000001</v>
      </c>
      <c r="I296" s="220"/>
      <c r="J296" s="221">
        <f>ROUND(I296*H296,2)</f>
        <v>0</v>
      </c>
      <c r="K296" s="217" t="s">
        <v>189</v>
      </c>
      <c r="L296" s="45"/>
      <c r="M296" s="222" t="s">
        <v>19</v>
      </c>
      <c r="N296" s="223" t="s">
        <v>43</v>
      </c>
      <c r="O296" s="85"/>
      <c r="P296" s="224">
        <f>O296*H296</f>
        <v>0</v>
      </c>
      <c r="Q296" s="224">
        <v>0</v>
      </c>
      <c r="R296" s="224">
        <f>Q296*H296</f>
        <v>0</v>
      </c>
      <c r="S296" s="224">
        <v>1.8</v>
      </c>
      <c r="T296" s="225">
        <f>S296*H296</f>
        <v>0.30420000000000003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190</v>
      </c>
      <c r="AT296" s="226" t="s">
        <v>185</v>
      </c>
      <c r="AU296" s="226" t="s">
        <v>81</v>
      </c>
      <c r="AY296" s="18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190</v>
      </c>
      <c r="BM296" s="226" t="s">
        <v>1506</v>
      </c>
    </row>
    <row r="297" s="2" customFormat="1">
      <c r="A297" s="39"/>
      <c r="B297" s="40"/>
      <c r="C297" s="41"/>
      <c r="D297" s="228" t="s">
        <v>192</v>
      </c>
      <c r="E297" s="41"/>
      <c r="F297" s="229" t="s">
        <v>832</v>
      </c>
      <c r="G297" s="41"/>
      <c r="H297" s="41"/>
      <c r="I297" s="230"/>
      <c r="J297" s="41"/>
      <c r="K297" s="41"/>
      <c r="L297" s="45"/>
      <c r="M297" s="231"/>
      <c r="N297" s="23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192</v>
      </c>
      <c r="AU297" s="18" t="s">
        <v>81</v>
      </c>
    </row>
    <row r="298" s="13" customFormat="1">
      <c r="A298" s="13"/>
      <c r="B298" s="233"/>
      <c r="C298" s="234"/>
      <c r="D298" s="235" t="s">
        <v>194</v>
      </c>
      <c r="E298" s="236" t="s">
        <v>19</v>
      </c>
      <c r="F298" s="237" t="s">
        <v>1507</v>
      </c>
      <c r="G298" s="234"/>
      <c r="H298" s="238">
        <v>0.16900000000000001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194</v>
      </c>
      <c r="AU298" s="244" t="s">
        <v>81</v>
      </c>
      <c r="AV298" s="13" t="s">
        <v>81</v>
      </c>
      <c r="AW298" s="13" t="s">
        <v>33</v>
      </c>
      <c r="AX298" s="13" t="s">
        <v>79</v>
      </c>
      <c r="AY298" s="244" t="s">
        <v>183</v>
      </c>
    </row>
    <row r="299" s="2" customFormat="1" ht="24.15" customHeight="1">
      <c r="A299" s="39"/>
      <c r="B299" s="40"/>
      <c r="C299" s="215" t="s">
        <v>423</v>
      </c>
      <c r="D299" s="215" t="s">
        <v>185</v>
      </c>
      <c r="E299" s="216" t="s">
        <v>848</v>
      </c>
      <c r="F299" s="217" t="s">
        <v>849</v>
      </c>
      <c r="G299" s="218" t="s">
        <v>188</v>
      </c>
      <c r="H299" s="219">
        <v>0.58799999999999997</v>
      </c>
      <c r="I299" s="220"/>
      <c r="J299" s="221">
        <f>ROUND(I299*H299,2)</f>
        <v>0</v>
      </c>
      <c r="K299" s="217" t="s">
        <v>189</v>
      </c>
      <c r="L299" s="45"/>
      <c r="M299" s="222" t="s">
        <v>19</v>
      </c>
      <c r="N299" s="223" t="s">
        <v>43</v>
      </c>
      <c r="O299" s="85"/>
      <c r="P299" s="224">
        <f>O299*H299</f>
        <v>0</v>
      </c>
      <c r="Q299" s="224">
        <v>0</v>
      </c>
      <c r="R299" s="224">
        <f>Q299*H299</f>
        <v>0</v>
      </c>
      <c r="S299" s="224">
        <v>1.8</v>
      </c>
      <c r="T299" s="225">
        <f>S299*H299</f>
        <v>1.0584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190</v>
      </c>
      <c r="AT299" s="226" t="s">
        <v>185</v>
      </c>
      <c r="AU299" s="226" t="s">
        <v>81</v>
      </c>
      <c r="AY299" s="18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190</v>
      </c>
      <c r="BM299" s="226" t="s">
        <v>1508</v>
      </c>
    </row>
    <row r="300" s="2" customFormat="1">
      <c r="A300" s="39"/>
      <c r="B300" s="40"/>
      <c r="C300" s="41"/>
      <c r="D300" s="228" t="s">
        <v>192</v>
      </c>
      <c r="E300" s="41"/>
      <c r="F300" s="229" t="s">
        <v>851</v>
      </c>
      <c r="G300" s="41"/>
      <c r="H300" s="41"/>
      <c r="I300" s="230"/>
      <c r="J300" s="41"/>
      <c r="K300" s="41"/>
      <c r="L300" s="45"/>
      <c r="M300" s="231"/>
      <c r="N300" s="23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192</v>
      </c>
      <c r="AU300" s="18" t="s">
        <v>81</v>
      </c>
    </row>
    <row r="301" s="13" customFormat="1">
      <c r="A301" s="13"/>
      <c r="B301" s="233"/>
      <c r="C301" s="234"/>
      <c r="D301" s="235" t="s">
        <v>194</v>
      </c>
      <c r="E301" s="236" t="s">
        <v>19</v>
      </c>
      <c r="F301" s="237" t="s">
        <v>1509</v>
      </c>
      <c r="G301" s="234"/>
      <c r="H301" s="238">
        <v>0.58799999999999997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194</v>
      </c>
      <c r="AU301" s="244" t="s">
        <v>81</v>
      </c>
      <c r="AV301" s="13" t="s">
        <v>81</v>
      </c>
      <c r="AW301" s="13" t="s">
        <v>33</v>
      </c>
      <c r="AX301" s="13" t="s">
        <v>79</v>
      </c>
      <c r="AY301" s="244" t="s">
        <v>183</v>
      </c>
    </row>
    <row r="302" s="2" customFormat="1" ht="24.15" customHeight="1">
      <c r="A302" s="39"/>
      <c r="B302" s="40"/>
      <c r="C302" s="215" t="s">
        <v>427</v>
      </c>
      <c r="D302" s="215" t="s">
        <v>185</v>
      </c>
      <c r="E302" s="216" t="s">
        <v>1510</v>
      </c>
      <c r="F302" s="217" t="s">
        <v>1511</v>
      </c>
      <c r="G302" s="218" t="s">
        <v>237</v>
      </c>
      <c r="H302" s="219">
        <v>143.57300000000001</v>
      </c>
      <c r="I302" s="220"/>
      <c r="J302" s="221">
        <f>ROUND(I302*H302,2)</f>
        <v>0</v>
      </c>
      <c r="K302" s="217" t="s">
        <v>189</v>
      </c>
      <c r="L302" s="45"/>
      <c r="M302" s="222" t="s">
        <v>19</v>
      </c>
      <c r="N302" s="223" t="s">
        <v>43</v>
      </c>
      <c r="O302" s="85"/>
      <c r="P302" s="224">
        <f>O302*H302</f>
        <v>0</v>
      </c>
      <c r="Q302" s="224">
        <v>0</v>
      </c>
      <c r="R302" s="224">
        <f>Q302*H302</f>
        <v>0</v>
      </c>
      <c r="S302" s="224">
        <v>0.050000000000000003</v>
      </c>
      <c r="T302" s="225">
        <f>S302*H302</f>
        <v>7.1786500000000011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6" t="s">
        <v>190</v>
      </c>
      <c r="AT302" s="226" t="s">
        <v>185</v>
      </c>
      <c r="AU302" s="226" t="s">
        <v>81</v>
      </c>
      <c r="AY302" s="18" t="s">
        <v>183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8" t="s">
        <v>79</v>
      </c>
      <c r="BK302" s="227">
        <f>ROUND(I302*H302,2)</f>
        <v>0</v>
      </c>
      <c r="BL302" s="18" t="s">
        <v>190</v>
      </c>
      <c r="BM302" s="226" t="s">
        <v>1512</v>
      </c>
    </row>
    <row r="303" s="2" customFormat="1">
      <c r="A303" s="39"/>
      <c r="B303" s="40"/>
      <c r="C303" s="41"/>
      <c r="D303" s="228" t="s">
        <v>192</v>
      </c>
      <c r="E303" s="41"/>
      <c r="F303" s="229" t="s">
        <v>1513</v>
      </c>
      <c r="G303" s="41"/>
      <c r="H303" s="41"/>
      <c r="I303" s="230"/>
      <c r="J303" s="41"/>
      <c r="K303" s="41"/>
      <c r="L303" s="45"/>
      <c r="M303" s="231"/>
      <c r="N303" s="23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192</v>
      </c>
      <c r="AU303" s="18" t="s">
        <v>81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1514</v>
      </c>
      <c r="G304" s="234"/>
      <c r="H304" s="238">
        <v>86.75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194</v>
      </c>
      <c r="AU304" s="244" t="s">
        <v>81</v>
      </c>
      <c r="AV304" s="13" t="s">
        <v>81</v>
      </c>
      <c r="AW304" s="13" t="s">
        <v>33</v>
      </c>
      <c r="AX304" s="13" t="s">
        <v>72</v>
      </c>
      <c r="AY304" s="244" t="s">
        <v>183</v>
      </c>
    </row>
    <row r="305" s="13" customFormat="1">
      <c r="A305" s="13"/>
      <c r="B305" s="233"/>
      <c r="C305" s="234"/>
      <c r="D305" s="235" t="s">
        <v>194</v>
      </c>
      <c r="E305" s="236" t="s">
        <v>19</v>
      </c>
      <c r="F305" s="237" t="s">
        <v>1515</v>
      </c>
      <c r="G305" s="234"/>
      <c r="H305" s="238">
        <v>28.507000000000001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194</v>
      </c>
      <c r="AU305" s="244" t="s">
        <v>81</v>
      </c>
      <c r="AV305" s="13" t="s">
        <v>81</v>
      </c>
      <c r="AW305" s="13" t="s">
        <v>33</v>
      </c>
      <c r="AX305" s="13" t="s">
        <v>72</v>
      </c>
      <c r="AY305" s="244" t="s">
        <v>183</v>
      </c>
    </row>
    <row r="306" s="13" customFormat="1">
      <c r="A306" s="13"/>
      <c r="B306" s="233"/>
      <c r="C306" s="234"/>
      <c r="D306" s="235" t="s">
        <v>194</v>
      </c>
      <c r="E306" s="236" t="s">
        <v>19</v>
      </c>
      <c r="F306" s="237" t="s">
        <v>1516</v>
      </c>
      <c r="G306" s="234"/>
      <c r="H306" s="238">
        <v>28.315999999999999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194</v>
      </c>
      <c r="AU306" s="244" t="s">
        <v>81</v>
      </c>
      <c r="AV306" s="13" t="s">
        <v>81</v>
      </c>
      <c r="AW306" s="13" t="s">
        <v>33</v>
      </c>
      <c r="AX306" s="13" t="s">
        <v>72</v>
      </c>
      <c r="AY306" s="244" t="s">
        <v>183</v>
      </c>
    </row>
    <row r="307" s="14" customFormat="1">
      <c r="A307" s="14"/>
      <c r="B307" s="245"/>
      <c r="C307" s="246"/>
      <c r="D307" s="235" t="s">
        <v>194</v>
      </c>
      <c r="E307" s="247" t="s">
        <v>19</v>
      </c>
      <c r="F307" s="248" t="s">
        <v>204</v>
      </c>
      <c r="G307" s="246"/>
      <c r="H307" s="249">
        <v>143.57300000000001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194</v>
      </c>
      <c r="AU307" s="255" t="s">
        <v>81</v>
      </c>
      <c r="AV307" s="14" t="s">
        <v>190</v>
      </c>
      <c r="AW307" s="14" t="s">
        <v>33</v>
      </c>
      <c r="AX307" s="14" t="s">
        <v>79</v>
      </c>
      <c r="AY307" s="255" t="s">
        <v>183</v>
      </c>
    </row>
    <row r="308" s="2" customFormat="1" ht="24.15" customHeight="1">
      <c r="A308" s="39"/>
      <c r="B308" s="40"/>
      <c r="C308" s="215" t="s">
        <v>432</v>
      </c>
      <c r="D308" s="215" t="s">
        <v>185</v>
      </c>
      <c r="E308" s="216" t="s">
        <v>873</v>
      </c>
      <c r="F308" s="217" t="s">
        <v>874</v>
      </c>
      <c r="G308" s="218" t="s">
        <v>237</v>
      </c>
      <c r="H308" s="219">
        <v>309.86900000000003</v>
      </c>
      <c r="I308" s="220"/>
      <c r="J308" s="221">
        <f>ROUND(I308*H308,2)</f>
        <v>0</v>
      </c>
      <c r="K308" s="217" t="s">
        <v>189</v>
      </c>
      <c r="L308" s="45"/>
      <c r="M308" s="222" t="s">
        <v>19</v>
      </c>
      <c r="N308" s="223" t="s">
        <v>43</v>
      </c>
      <c r="O308" s="85"/>
      <c r="P308" s="224">
        <f>O308*H308</f>
        <v>0</v>
      </c>
      <c r="Q308" s="224">
        <v>0</v>
      </c>
      <c r="R308" s="224">
        <f>Q308*H308</f>
        <v>0</v>
      </c>
      <c r="S308" s="224">
        <v>0.02</v>
      </c>
      <c r="T308" s="225">
        <f>S308*H308</f>
        <v>6.1973800000000008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6" t="s">
        <v>190</v>
      </c>
      <c r="AT308" s="226" t="s">
        <v>185</v>
      </c>
      <c r="AU308" s="226" t="s">
        <v>81</v>
      </c>
      <c r="AY308" s="18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79</v>
      </c>
      <c r="BK308" s="227">
        <f>ROUND(I308*H308,2)</f>
        <v>0</v>
      </c>
      <c r="BL308" s="18" t="s">
        <v>190</v>
      </c>
      <c r="BM308" s="226" t="s">
        <v>1517</v>
      </c>
    </row>
    <row r="309" s="2" customFormat="1">
      <c r="A309" s="39"/>
      <c r="B309" s="40"/>
      <c r="C309" s="41"/>
      <c r="D309" s="228" t="s">
        <v>192</v>
      </c>
      <c r="E309" s="41"/>
      <c r="F309" s="229" t="s">
        <v>876</v>
      </c>
      <c r="G309" s="41"/>
      <c r="H309" s="41"/>
      <c r="I309" s="230"/>
      <c r="J309" s="41"/>
      <c r="K309" s="41"/>
      <c r="L309" s="45"/>
      <c r="M309" s="231"/>
      <c r="N309" s="23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192</v>
      </c>
      <c r="AU309" s="18" t="s">
        <v>81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1518</v>
      </c>
      <c r="G310" s="234"/>
      <c r="H310" s="238">
        <v>20.681999999999999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81</v>
      </c>
      <c r="AV310" s="13" t="s">
        <v>81</v>
      </c>
      <c r="AW310" s="13" t="s">
        <v>33</v>
      </c>
      <c r="AX310" s="13" t="s">
        <v>72</v>
      </c>
      <c r="AY310" s="244" t="s">
        <v>183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1519</v>
      </c>
      <c r="G311" s="234"/>
      <c r="H311" s="238">
        <v>24.388000000000002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194</v>
      </c>
      <c r="AU311" s="244" t="s">
        <v>81</v>
      </c>
      <c r="AV311" s="13" t="s">
        <v>81</v>
      </c>
      <c r="AW311" s="13" t="s">
        <v>33</v>
      </c>
      <c r="AX311" s="13" t="s">
        <v>72</v>
      </c>
      <c r="AY311" s="244" t="s">
        <v>183</v>
      </c>
    </row>
    <row r="312" s="13" customFormat="1">
      <c r="A312" s="13"/>
      <c r="B312" s="233"/>
      <c r="C312" s="234"/>
      <c r="D312" s="235" t="s">
        <v>194</v>
      </c>
      <c r="E312" s="236" t="s">
        <v>19</v>
      </c>
      <c r="F312" s="237" t="s">
        <v>1520</v>
      </c>
      <c r="G312" s="234"/>
      <c r="H312" s="238">
        <v>27.43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194</v>
      </c>
      <c r="AU312" s="244" t="s">
        <v>81</v>
      </c>
      <c r="AV312" s="13" t="s">
        <v>81</v>
      </c>
      <c r="AW312" s="13" t="s">
        <v>33</v>
      </c>
      <c r="AX312" s="13" t="s">
        <v>72</v>
      </c>
      <c r="AY312" s="244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1521</v>
      </c>
      <c r="G313" s="234"/>
      <c r="H313" s="238">
        <v>50.834000000000003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72</v>
      </c>
      <c r="AY313" s="244" t="s">
        <v>183</v>
      </c>
    </row>
    <row r="314" s="13" customFormat="1">
      <c r="A314" s="13"/>
      <c r="B314" s="233"/>
      <c r="C314" s="234"/>
      <c r="D314" s="235" t="s">
        <v>194</v>
      </c>
      <c r="E314" s="236" t="s">
        <v>19</v>
      </c>
      <c r="F314" s="237" t="s">
        <v>1522</v>
      </c>
      <c r="G314" s="234"/>
      <c r="H314" s="238">
        <v>27.071999999999999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194</v>
      </c>
      <c r="AU314" s="244" t="s">
        <v>81</v>
      </c>
      <c r="AV314" s="13" t="s">
        <v>81</v>
      </c>
      <c r="AW314" s="13" t="s">
        <v>33</v>
      </c>
      <c r="AX314" s="13" t="s">
        <v>72</v>
      </c>
      <c r="AY314" s="244" t="s">
        <v>183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1523</v>
      </c>
      <c r="G315" s="234"/>
      <c r="H315" s="238">
        <v>28.132000000000001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33</v>
      </c>
      <c r="AX315" s="13" t="s">
        <v>72</v>
      </c>
      <c r="AY315" s="244" t="s">
        <v>183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1524</v>
      </c>
      <c r="G316" s="234"/>
      <c r="H316" s="238">
        <v>32.283000000000001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194</v>
      </c>
      <c r="AU316" s="244" t="s">
        <v>81</v>
      </c>
      <c r="AV316" s="13" t="s">
        <v>81</v>
      </c>
      <c r="AW316" s="13" t="s">
        <v>33</v>
      </c>
      <c r="AX316" s="13" t="s">
        <v>72</v>
      </c>
      <c r="AY316" s="244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1525</v>
      </c>
      <c r="G317" s="234"/>
      <c r="H317" s="238">
        <v>23.446000000000002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194</v>
      </c>
      <c r="AU317" s="244" t="s">
        <v>81</v>
      </c>
      <c r="AV317" s="13" t="s">
        <v>81</v>
      </c>
      <c r="AW317" s="13" t="s">
        <v>33</v>
      </c>
      <c r="AX317" s="13" t="s">
        <v>72</v>
      </c>
      <c r="AY317" s="244" t="s">
        <v>183</v>
      </c>
    </row>
    <row r="318" s="13" customFormat="1">
      <c r="A318" s="13"/>
      <c r="B318" s="233"/>
      <c r="C318" s="234"/>
      <c r="D318" s="235" t="s">
        <v>194</v>
      </c>
      <c r="E318" s="236" t="s">
        <v>19</v>
      </c>
      <c r="F318" s="237" t="s">
        <v>1526</v>
      </c>
      <c r="G318" s="234"/>
      <c r="H318" s="238">
        <v>25.132999999999999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194</v>
      </c>
      <c r="AU318" s="244" t="s">
        <v>81</v>
      </c>
      <c r="AV318" s="13" t="s">
        <v>81</v>
      </c>
      <c r="AW318" s="13" t="s">
        <v>33</v>
      </c>
      <c r="AX318" s="13" t="s">
        <v>72</v>
      </c>
      <c r="AY318" s="244" t="s">
        <v>183</v>
      </c>
    </row>
    <row r="319" s="13" customFormat="1">
      <c r="A319" s="13"/>
      <c r="B319" s="233"/>
      <c r="C319" s="234"/>
      <c r="D319" s="235" t="s">
        <v>194</v>
      </c>
      <c r="E319" s="236" t="s">
        <v>19</v>
      </c>
      <c r="F319" s="237" t="s">
        <v>1527</v>
      </c>
      <c r="G319" s="234"/>
      <c r="H319" s="238">
        <v>24.629000000000001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194</v>
      </c>
      <c r="AU319" s="244" t="s">
        <v>81</v>
      </c>
      <c r="AV319" s="13" t="s">
        <v>81</v>
      </c>
      <c r="AW319" s="13" t="s">
        <v>33</v>
      </c>
      <c r="AX319" s="13" t="s">
        <v>72</v>
      </c>
      <c r="AY319" s="244" t="s">
        <v>183</v>
      </c>
    </row>
    <row r="320" s="13" customFormat="1">
      <c r="A320" s="13"/>
      <c r="B320" s="233"/>
      <c r="C320" s="234"/>
      <c r="D320" s="235" t="s">
        <v>194</v>
      </c>
      <c r="E320" s="236" t="s">
        <v>19</v>
      </c>
      <c r="F320" s="237" t="s">
        <v>1528</v>
      </c>
      <c r="G320" s="234"/>
      <c r="H320" s="238">
        <v>25.84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194</v>
      </c>
      <c r="AU320" s="244" t="s">
        <v>81</v>
      </c>
      <c r="AV320" s="13" t="s">
        <v>81</v>
      </c>
      <c r="AW320" s="13" t="s">
        <v>33</v>
      </c>
      <c r="AX320" s="13" t="s">
        <v>72</v>
      </c>
      <c r="AY320" s="244" t="s">
        <v>183</v>
      </c>
    </row>
    <row r="321" s="14" customFormat="1">
      <c r="A321" s="14"/>
      <c r="B321" s="245"/>
      <c r="C321" s="246"/>
      <c r="D321" s="235" t="s">
        <v>194</v>
      </c>
      <c r="E321" s="247" t="s">
        <v>19</v>
      </c>
      <c r="F321" s="248" t="s">
        <v>204</v>
      </c>
      <c r="G321" s="246"/>
      <c r="H321" s="249">
        <v>309.86900000000003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194</v>
      </c>
      <c r="AU321" s="255" t="s">
        <v>81</v>
      </c>
      <c r="AV321" s="14" t="s">
        <v>190</v>
      </c>
      <c r="AW321" s="14" t="s">
        <v>33</v>
      </c>
      <c r="AX321" s="14" t="s">
        <v>79</v>
      </c>
      <c r="AY321" s="255" t="s">
        <v>183</v>
      </c>
    </row>
    <row r="322" s="12" customFormat="1" ht="22.8" customHeight="1">
      <c r="A322" s="12"/>
      <c r="B322" s="199"/>
      <c r="C322" s="200"/>
      <c r="D322" s="201" t="s">
        <v>71</v>
      </c>
      <c r="E322" s="213" t="s">
        <v>374</v>
      </c>
      <c r="F322" s="213" t="s">
        <v>375</v>
      </c>
      <c r="G322" s="200"/>
      <c r="H322" s="200"/>
      <c r="I322" s="203"/>
      <c r="J322" s="214">
        <f>BK322</f>
        <v>0</v>
      </c>
      <c r="K322" s="200"/>
      <c r="L322" s="205"/>
      <c r="M322" s="206"/>
      <c r="N322" s="207"/>
      <c r="O322" s="207"/>
      <c r="P322" s="208">
        <f>SUM(P323:P337)</f>
        <v>0</v>
      </c>
      <c r="Q322" s="207"/>
      <c r="R322" s="208">
        <f>SUM(R323:R337)</f>
        <v>0</v>
      </c>
      <c r="S322" s="207"/>
      <c r="T322" s="209">
        <f>SUM(T323:T337)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0" t="s">
        <v>79</v>
      </c>
      <c r="AT322" s="211" t="s">
        <v>71</v>
      </c>
      <c r="AU322" s="211" t="s">
        <v>79</v>
      </c>
      <c r="AY322" s="210" t="s">
        <v>183</v>
      </c>
      <c r="BK322" s="212">
        <f>SUM(BK323:BK337)</f>
        <v>0</v>
      </c>
    </row>
    <row r="323" s="2" customFormat="1" ht="24.15" customHeight="1">
      <c r="A323" s="39"/>
      <c r="B323" s="40"/>
      <c r="C323" s="215" t="s">
        <v>436</v>
      </c>
      <c r="D323" s="215" t="s">
        <v>185</v>
      </c>
      <c r="E323" s="216" t="s">
        <v>377</v>
      </c>
      <c r="F323" s="217" t="s">
        <v>378</v>
      </c>
      <c r="G323" s="218" t="s">
        <v>218</v>
      </c>
      <c r="H323" s="219">
        <v>31.952000000000002</v>
      </c>
      <c r="I323" s="220"/>
      <c r="J323" s="221">
        <f>ROUND(I323*H323,2)</f>
        <v>0</v>
      </c>
      <c r="K323" s="217" t="s">
        <v>189</v>
      </c>
      <c r="L323" s="45"/>
      <c r="M323" s="222" t="s">
        <v>19</v>
      </c>
      <c r="N323" s="223" t="s">
        <v>43</v>
      </c>
      <c r="O323" s="85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6" t="s">
        <v>190</v>
      </c>
      <c r="AT323" s="226" t="s">
        <v>185</v>
      </c>
      <c r="AU323" s="226" t="s">
        <v>81</v>
      </c>
      <c r="AY323" s="18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8" t="s">
        <v>79</v>
      </c>
      <c r="BK323" s="227">
        <f>ROUND(I323*H323,2)</f>
        <v>0</v>
      </c>
      <c r="BL323" s="18" t="s">
        <v>190</v>
      </c>
      <c r="BM323" s="226" t="s">
        <v>1529</v>
      </c>
    </row>
    <row r="324" s="2" customFormat="1">
      <c r="A324" s="39"/>
      <c r="B324" s="40"/>
      <c r="C324" s="41"/>
      <c r="D324" s="228" t="s">
        <v>192</v>
      </c>
      <c r="E324" s="41"/>
      <c r="F324" s="229" t="s">
        <v>380</v>
      </c>
      <c r="G324" s="41"/>
      <c r="H324" s="41"/>
      <c r="I324" s="230"/>
      <c r="J324" s="41"/>
      <c r="K324" s="41"/>
      <c r="L324" s="45"/>
      <c r="M324" s="231"/>
      <c r="N324" s="23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192</v>
      </c>
      <c r="AU324" s="18" t="s">
        <v>81</v>
      </c>
    </row>
    <row r="325" s="2" customFormat="1" ht="21.75" customHeight="1">
      <c r="A325" s="39"/>
      <c r="B325" s="40"/>
      <c r="C325" s="215" t="s">
        <v>441</v>
      </c>
      <c r="D325" s="215" t="s">
        <v>185</v>
      </c>
      <c r="E325" s="216" t="s">
        <v>382</v>
      </c>
      <c r="F325" s="217" t="s">
        <v>383</v>
      </c>
      <c r="G325" s="218" t="s">
        <v>218</v>
      </c>
      <c r="H325" s="219">
        <v>31.952000000000002</v>
      </c>
      <c r="I325" s="220"/>
      <c r="J325" s="221">
        <f>ROUND(I325*H325,2)</f>
        <v>0</v>
      </c>
      <c r="K325" s="217" t="s">
        <v>189</v>
      </c>
      <c r="L325" s="45"/>
      <c r="M325" s="222" t="s">
        <v>19</v>
      </c>
      <c r="N325" s="223" t="s">
        <v>43</v>
      </c>
      <c r="O325" s="85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6" t="s">
        <v>190</v>
      </c>
      <c r="AT325" s="226" t="s">
        <v>185</v>
      </c>
      <c r="AU325" s="226" t="s">
        <v>81</v>
      </c>
      <c r="AY325" s="18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8" t="s">
        <v>79</v>
      </c>
      <c r="BK325" s="227">
        <f>ROUND(I325*H325,2)</f>
        <v>0</v>
      </c>
      <c r="BL325" s="18" t="s">
        <v>190</v>
      </c>
      <c r="BM325" s="226" t="s">
        <v>1530</v>
      </c>
    </row>
    <row r="326" s="2" customFormat="1">
      <c r="A326" s="39"/>
      <c r="B326" s="40"/>
      <c r="C326" s="41"/>
      <c r="D326" s="228" t="s">
        <v>192</v>
      </c>
      <c r="E326" s="41"/>
      <c r="F326" s="229" t="s">
        <v>385</v>
      </c>
      <c r="G326" s="41"/>
      <c r="H326" s="41"/>
      <c r="I326" s="230"/>
      <c r="J326" s="41"/>
      <c r="K326" s="41"/>
      <c r="L326" s="45"/>
      <c r="M326" s="231"/>
      <c r="N326" s="23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192</v>
      </c>
      <c r="AU326" s="18" t="s">
        <v>81</v>
      </c>
    </row>
    <row r="327" s="2" customFormat="1" ht="24.15" customHeight="1">
      <c r="A327" s="39"/>
      <c r="B327" s="40"/>
      <c r="C327" s="215" t="s">
        <v>445</v>
      </c>
      <c r="D327" s="215" t="s">
        <v>185</v>
      </c>
      <c r="E327" s="216" t="s">
        <v>387</v>
      </c>
      <c r="F327" s="217" t="s">
        <v>388</v>
      </c>
      <c r="G327" s="218" t="s">
        <v>218</v>
      </c>
      <c r="H327" s="219">
        <v>1693.4559999999999</v>
      </c>
      <c r="I327" s="220"/>
      <c r="J327" s="221">
        <f>ROUND(I327*H327,2)</f>
        <v>0</v>
      </c>
      <c r="K327" s="217" t="s">
        <v>189</v>
      </c>
      <c r="L327" s="45"/>
      <c r="M327" s="222" t="s">
        <v>19</v>
      </c>
      <c r="N327" s="223" t="s">
        <v>43</v>
      </c>
      <c r="O327" s="85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190</v>
      </c>
      <c r="AT327" s="226" t="s">
        <v>185</v>
      </c>
      <c r="AU327" s="226" t="s">
        <v>81</v>
      </c>
      <c r="AY327" s="18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79</v>
      </c>
      <c r="BK327" s="227">
        <f>ROUND(I327*H327,2)</f>
        <v>0</v>
      </c>
      <c r="BL327" s="18" t="s">
        <v>190</v>
      </c>
      <c r="BM327" s="226" t="s">
        <v>1531</v>
      </c>
    </row>
    <row r="328" s="2" customFormat="1">
      <c r="A328" s="39"/>
      <c r="B328" s="40"/>
      <c r="C328" s="41"/>
      <c r="D328" s="228" t="s">
        <v>192</v>
      </c>
      <c r="E328" s="41"/>
      <c r="F328" s="229" t="s">
        <v>390</v>
      </c>
      <c r="G328" s="41"/>
      <c r="H328" s="41"/>
      <c r="I328" s="230"/>
      <c r="J328" s="41"/>
      <c r="K328" s="41"/>
      <c r="L328" s="45"/>
      <c r="M328" s="231"/>
      <c r="N328" s="23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192</v>
      </c>
      <c r="AU328" s="18" t="s">
        <v>81</v>
      </c>
    </row>
    <row r="329" s="13" customFormat="1">
      <c r="A329" s="13"/>
      <c r="B329" s="233"/>
      <c r="C329" s="234"/>
      <c r="D329" s="235" t="s">
        <v>194</v>
      </c>
      <c r="E329" s="236" t="s">
        <v>19</v>
      </c>
      <c r="F329" s="237" t="s">
        <v>1532</v>
      </c>
      <c r="G329" s="234"/>
      <c r="H329" s="238">
        <v>373.83800000000002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194</v>
      </c>
      <c r="AU329" s="244" t="s">
        <v>81</v>
      </c>
      <c r="AV329" s="13" t="s">
        <v>81</v>
      </c>
      <c r="AW329" s="13" t="s">
        <v>33</v>
      </c>
      <c r="AX329" s="13" t="s">
        <v>72</v>
      </c>
      <c r="AY329" s="244" t="s">
        <v>183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1533</v>
      </c>
      <c r="G330" s="234"/>
      <c r="H330" s="238">
        <v>1319.6179999999999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194</v>
      </c>
      <c r="AU330" s="244" t="s">
        <v>81</v>
      </c>
      <c r="AV330" s="13" t="s">
        <v>81</v>
      </c>
      <c r="AW330" s="13" t="s">
        <v>33</v>
      </c>
      <c r="AX330" s="13" t="s">
        <v>72</v>
      </c>
      <c r="AY330" s="244" t="s">
        <v>183</v>
      </c>
    </row>
    <row r="331" s="14" customFormat="1">
      <c r="A331" s="14"/>
      <c r="B331" s="245"/>
      <c r="C331" s="246"/>
      <c r="D331" s="235" t="s">
        <v>194</v>
      </c>
      <c r="E331" s="247" t="s">
        <v>19</v>
      </c>
      <c r="F331" s="248" t="s">
        <v>204</v>
      </c>
      <c r="G331" s="246"/>
      <c r="H331" s="249">
        <v>1693.4559999999999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194</v>
      </c>
      <c r="AU331" s="255" t="s">
        <v>81</v>
      </c>
      <c r="AV331" s="14" t="s">
        <v>190</v>
      </c>
      <c r="AW331" s="14" t="s">
        <v>33</v>
      </c>
      <c r="AX331" s="14" t="s">
        <v>79</v>
      </c>
      <c r="AY331" s="255" t="s">
        <v>183</v>
      </c>
    </row>
    <row r="332" s="2" customFormat="1" ht="24.15" customHeight="1">
      <c r="A332" s="39"/>
      <c r="B332" s="40"/>
      <c r="C332" s="215" t="s">
        <v>450</v>
      </c>
      <c r="D332" s="215" t="s">
        <v>185</v>
      </c>
      <c r="E332" s="216" t="s">
        <v>394</v>
      </c>
      <c r="F332" s="217" t="s">
        <v>395</v>
      </c>
      <c r="G332" s="218" t="s">
        <v>218</v>
      </c>
      <c r="H332" s="219">
        <v>9.5860000000000003</v>
      </c>
      <c r="I332" s="220"/>
      <c r="J332" s="221">
        <f>ROUND(I332*H332,2)</f>
        <v>0</v>
      </c>
      <c r="K332" s="217" t="s">
        <v>189</v>
      </c>
      <c r="L332" s="45"/>
      <c r="M332" s="222" t="s">
        <v>19</v>
      </c>
      <c r="N332" s="223" t="s">
        <v>43</v>
      </c>
      <c r="O332" s="85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6" t="s">
        <v>284</v>
      </c>
      <c r="AT332" s="226" t="s">
        <v>185</v>
      </c>
      <c r="AU332" s="226" t="s">
        <v>81</v>
      </c>
      <c r="AY332" s="18" t="s">
        <v>183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8" t="s">
        <v>79</v>
      </c>
      <c r="BK332" s="227">
        <f>ROUND(I332*H332,2)</f>
        <v>0</v>
      </c>
      <c r="BL332" s="18" t="s">
        <v>284</v>
      </c>
      <c r="BM332" s="226" t="s">
        <v>1534</v>
      </c>
    </row>
    <row r="333" s="2" customFormat="1">
      <c r="A333" s="39"/>
      <c r="B333" s="40"/>
      <c r="C333" s="41"/>
      <c r="D333" s="228" t="s">
        <v>192</v>
      </c>
      <c r="E333" s="41"/>
      <c r="F333" s="229" t="s">
        <v>397</v>
      </c>
      <c r="G333" s="41"/>
      <c r="H333" s="41"/>
      <c r="I333" s="230"/>
      <c r="J333" s="41"/>
      <c r="K333" s="41"/>
      <c r="L333" s="45"/>
      <c r="M333" s="231"/>
      <c r="N333" s="23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192</v>
      </c>
      <c r="AU333" s="18" t="s">
        <v>81</v>
      </c>
    </row>
    <row r="334" s="13" customFormat="1">
      <c r="A334" s="13"/>
      <c r="B334" s="233"/>
      <c r="C334" s="234"/>
      <c r="D334" s="235" t="s">
        <v>194</v>
      </c>
      <c r="E334" s="234"/>
      <c r="F334" s="237" t="s">
        <v>1535</v>
      </c>
      <c r="G334" s="234"/>
      <c r="H334" s="238">
        <v>9.5860000000000003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194</v>
      </c>
      <c r="AU334" s="244" t="s">
        <v>81</v>
      </c>
      <c r="AV334" s="13" t="s">
        <v>81</v>
      </c>
      <c r="AW334" s="13" t="s">
        <v>4</v>
      </c>
      <c r="AX334" s="13" t="s">
        <v>79</v>
      </c>
      <c r="AY334" s="244" t="s">
        <v>183</v>
      </c>
    </row>
    <row r="335" s="2" customFormat="1" ht="24.15" customHeight="1">
      <c r="A335" s="39"/>
      <c r="B335" s="40"/>
      <c r="C335" s="215" t="s">
        <v>457</v>
      </c>
      <c r="D335" s="215" t="s">
        <v>185</v>
      </c>
      <c r="E335" s="216" t="s">
        <v>400</v>
      </c>
      <c r="F335" s="217" t="s">
        <v>401</v>
      </c>
      <c r="G335" s="218" t="s">
        <v>218</v>
      </c>
      <c r="H335" s="219">
        <v>22.366</v>
      </c>
      <c r="I335" s="220"/>
      <c r="J335" s="221">
        <f>ROUND(I335*H335,2)</f>
        <v>0</v>
      </c>
      <c r="K335" s="217" t="s">
        <v>189</v>
      </c>
      <c r="L335" s="45"/>
      <c r="M335" s="222" t="s">
        <v>19</v>
      </c>
      <c r="N335" s="223" t="s">
        <v>43</v>
      </c>
      <c r="O335" s="85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6" t="s">
        <v>190</v>
      </c>
      <c r="AT335" s="226" t="s">
        <v>185</v>
      </c>
      <c r="AU335" s="226" t="s">
        <v>81</v>
      </c>
      <c r="AY335" s="18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8" t="s">
        <v>79</v>
      </c>
      <c r="BK335" s="227">
        <f>ROUND(I335*H335,2)</f>
        <v>0</v>
      </c>
      <c r="BL335" s="18" t="s">
        <v>190</v>
      </c>
      <c r="BM335" s="226" t="s">
        <v>1536</v>
      </c>
    </row>
    <row r="336" s="2" customFormat="1">
      <c r="A336" s="39"/>
      <c r="B336" s="40"/>
      <c r="C336" s="41"/>
      <c r="D336" s="228" t="s">
        <v>192</v>
      </c>
      <c r="E336" s="41"/>
      <c r="F336" s="229" t="s">
        <v>403</v>
      </c>
      <c r="G336" s="41"/>
      <c r="H336" s="41"/>
      <c r="I336" s="230"/>
      <c r="J336" s="41"/>
      <c r="K336" s="41"/>
      <c r="L336" s="45"/>
      <c r="M336" s="231"/>
      <c r="N336" s="23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192</v>
      </c>
      <c r="AU336" s="18" t="s">
        <v>81</v>
      </c>
    </row>
    <row r="337" s="13" customFormat="1">
      <c r="A337" s="13"/>
      <c r="B337" s="233"/>
      <c r="C337" s="234"/>
      <c r="D337" s="235" t="s">
        <v>194</v>
      </c>
      <c r="E337" s="234"/>
      <c r="F337" s="237" t="s">
        <v>1537</v>
      </c>
      <c r="G337" s="234"/>
      <c r="H337" s="238">
        <v>22.366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194</v>
      </c>
      <c r="AU337" s="244" t="s">
        <v>81</v>
      </c>
      <c r="AV337" s="13" t="s">
        <v>81</v>
      </c>
      <c r="AW337" s="13" t="s">
        <v>4</v>
      </c>
      <c r="AX337" s="13" t="s">
        <v>79</v>
      </c>
      <c r="AY337" s="244" t="s">
        <v>183</v>
      </c>
    </row>
    <row r="338" s="12" customFormat="1" ht="22.8" customHeight="1">
      <c r="A338" s="12"/>
      <c r="B338" s="199"/>
      <c r="C338" s="200"/>
      <c r="D338" s="201" t="s">
        <v>71</v>
      </c>
      <c r="E338" s="213" t="s">
        <v>405</v>
      </c>
      <c r="F338" s="213" t="s">
        <v>406</v>
      </c>
      <c r="G338" s="200"/>
      <c r="H338" s="200"/>
      <c r="I338" s="203"/>
      <c r="J338" s="214">
        <f>BK338</f>
        <v>0</v>
      </c>
      <c r="K338" s="200"/>
      <c r="L338" s="205"/>
      <c r="M338" s="206"/>
      <c r="N338" s="207"/>
      <c r="O338" s="207"/>
      <c r="P338" s="208">
        <f>SUM(P339:P340)</f>
        <v>0</v>
      </c>
      <c r="Q338" s="207"/>
      <c r="R338" s="208">
        <f>SUM(R339:R340)</f>
        <v>0</v>
      </c>
      <c r="S338" s="207"/>
      <c r="T338" s="209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79</v>
      </c>
      <c r="AT338" s="211" t="s">
        <v>71</v>
      </c>
      <c r="AU338" s="211" t="s">
        <v>79</v>
      </c>
      <c r="AY338" s="210" t="s">
        <v>183</v>
      </c>
      <c r="BK338" s="212">
        <f>SUM(BK339:BK340)</f>
        <v>0</v>
      </c>
    </row>
    <row r="339" s="2" customFormat="1" ht="33" customHeight="1">
      <c r="A339" s="39"/>
      <c r="B339" s="40"/>
      <c r="C339" s="215" t="s">
        <v>463</v>
      </c>
      <c r="D339" s="215" t="s">
        <v>185</v>
      </c>
      <c r="E339" s="216" t="s">
        <v>1538</v>
      </c>
      <c r="F339" s="217" t="s">
        <v>1539</v>
      </c>
      <c r="G339" s="218" t="s">
        <v>218</v>
      </c>
      <c r="H339" s="219">
        <v>23.021000000000001</v>
      </c>
      <c r="I339" s="220"/>
      <c r="J339" s="221">
        <f>ROUND(I339*H339,2)</f>
        <v>0</v>
      </c>
      <c r="K339" s="217" t="s">
        <v>189</v>
      </c>
      <c r="L339" s="45"/>
      <c r="M339" s="222" t="s">
        <v>19</v>
      </c>
      <c r="N339" s="223" t="s">
        <v>43</v>
      </c>
      <c r="O339" s="85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6" t="s">
        <v>190</v>
      </c>
      <c r="AT339" s="226" t="s">
        <v>185</v>
      </c>
      <c r="AU339" s="226" t="s">
        <v>81</v>
      </c>
      <c r="AY339" s="18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8" t="s">
        <v>79</v>
      </c>
      <c r="BK339" s="227">
        <f>ROUND(I339*H339,2)</f>
        <v>0</v>
      </c>
      <c r="BL339" s="18" t="s">
        <v>190</v>
      </c>
      <c r="BM339" s="226" t="s">
        <v>1540</v>
      </c>
    </row>
    <row r="340" s="2" customFormat="1">
      <c r="A340" s="39"/>
      <c r="B340" s="40"/>
      <c r="C340" s="41"/>
      <c r="D340" s="228" t="s">
        <v>192</v>
      </c>
      <c r="E340" s="41"/>
      <c r="F340" s="229" t="s">
        <v>1541</v>
      </c>
      <c r="G340" s="41"/>
      <c r="H340" s="41"/>
      <c r="I340" s="230"/>
      <c r="J340" s="41"/>
      <c r="K340" s="41"/>
      <c r="L340" s="45"/>
      <c r="M340" s="231"/>
      <c r="N340" s="23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192</v>
      </c>
      <c r="AU340" s="18" t="s">
        <v>81</v>
      </c>
    </row>
    <row r="341" s="12" customFormat="1" ht="25.92" customHeight="1">
      <c r="A341" s="12"/>
      <c r="B341" s="199"/>
      <c r="C341" s="200"/>
      <c r="D341" s="201" t="s">
        <v>71</v>
      </c>
      <c r="E341" s="202" t="s">
        <v>412</v>
      </c>
      <c r="F341" s="202" t="s">
        <v>413</v>
      </c>
      <c r="G341" s="200"/>
      <c r="H341" s="200"/>
      <c r="I341" s="203"/>
      <c r="J341" s="204">
        <f>BK341</f>
        <v>0</v>
      </c>
      <c r="K341" s="200"/>
      <c r="L341" s="205"/>
      <c r="M341" s="206"/>
      <c r="N341" s="207"/>
      <c r="O341" s="207"/>
      <c r="P341" s="208">
        <f>P342+P355+P359+P401+P425+P453+P511+P544+P562</f>
        <v>0</v>
      </c>
      <c r="Q341" s="207"/>
      <c r="R341" s="208">
        <f>R342+R355+R359+R401+R425+R453+R511+R544+R562</f>
        <v>4.37147329</v>
      </c>
      <c r="S341" s="207"/>
      <c r="T341" s="209">
        <f>T342+T355+T359+T401+T425+T453+T511+T544+T562</f>
        <v>6.7016766299999997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81</v>
      </c>
      <c r="AT341" s="211" t="s">
        <v>71</v>
      </c>
      <c r="AU341" s="211" t="s">
        <v>72</v>
      </c>
      <c r="AY341" s="210" t="s">
        <v>183</v>
      </c>
      <c r="BK341" s="212">
        <f>BK342+BK355+BK359+BK401+BK425+BK453+BK511+BK544+BK562</f>
        <v>0</v>
      </c>
    </row>
    <row r="342" s="12" customFormat="1" ht="22.8" customHeight="1">
      <c r="A342" s="12"/>
      <c r="B342" s="199"/>
      <c r="C342" s="200"/>
      <c r="D342" s="201" t="s">
        <v>71</v>
      </c>
      <c r="E342" s="213" t="s">
        <v>897</v>
      </c>
      <c r="F342" s="213" t="s">
        <v>898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SUM(P343:P354)</f>
        <v>0</v>
      </c>
      <c r="Q342" s="207"/>
      <c r="R342" s="208">
        <f>SUM(R343:R354)</f>
        <v>0.090720000000000009</v>
      </c>
      <c r="S342" s="207"/>
      <c r="T342" s="209">
        <f>SUM(T343:T354)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81</v>
      </c>
      <c r="AT342" s="211" t="s">
        <v>71</v>
      </c>
      <c r="AU342" s="211" t="s">
        <v>79</v>
      </c>
      <c r="AY342" s="210" t="s">
        <v>183</v>
      </c>
      <c r="BK342" s="212">
        <f>SUM(BK343:BK354)</f>
        <v>0</v>
      </c>
    </row>
    <row r="343" s="2" customFormat="1" ht="21.75" customHeight="1">
      <c r="A343" s="39"/>
      <c r="B343" s="40"/>
      <c r="C343" s="215" t="s">
        <v>467</v>
      </c>
      <c r="D343" s="215" t="s">
        <v>185</v>
      </c>
      <c r="E343" s="216" t="s">
        <v>899</v>
      </c>
      <c r="F343" s="217" t="s">
        <v>900</v>
      </c>
      <c r="G343" s="218" t="s">
        <v>237</v>
      </c>
      <c r="H343" s="219">
        <v>19.920000000000002</v>
      </c>
      <c r="I343" s="220"/>
      <c r="J343" s="221">
        <f>ROUND(I343*H343,2)</f>
        <v>0</v>
      </c>
      <c r="K343" s="217" t="s">
        <v>189</v>
      </c>
      <c r="L343" s="45"/>
      <c r="M343" s="222" t="s">
        <v>19</v>
      </c>
      <c r="N343" s="223" t="s">
        <v>43</v>
      </c>
      <c r="O343" s="85"/>
      <c r="P343" s="224">
        <f>O343*H343</f>
        <v>0</v>
      </c>
      <c r="Q343" s="224">
        <v>0.0035000000000000001</v>
      </c>
      <c r="R343" s="224">
        <f>Q343*H343</f>
        <v>0.069720000000000004</v>
      </c>
      <c r="S343" s="224">
        <v>0</v>
      </c>
      <c r="T343" s="22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6" t="s">
        <v>284</v>
      </c>
      <c r="AT343" s="226" t="s">
        <v>185</v>
      </c>
      <c r="AU343" s="226" t="s">
        <v>81</v>
      </c>
      <c r="AY343" s="18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8" t="s">
        <v>79</v>
      </c>
      <c r="BK343" s="227">
        <f>ROUND(I343*H343,2)</f>
        <v>0</v>
      </c>
      <c r="BL343" s="18" t="s">
        <v>284</v>
      </c>
      <c r="BM343" s="226" t="s">
        <v>1542</v>
      </c>
    </row>
    <row r="344" s="2" customFormat="1">
      <c r="A344" s="39"/>
      <c r="B344" s="40"/>
      <c r="C344" s="41"/>
      <c r="D344" s="228" t="s">
        <v>192</v>
      </c>
      <c r="E344" s="41"/>
      <c r="F344" s="229" t="s">
        <v>902</v>
      </c>
      <c r="G344" s="41"/>
      <c r="H344" s="41"/>
      <c r="I344" s="230"/>
      <c r="J344" s="41"/>
      <c r="K344" s="41"/>
      <c r="L344" s="45"/>
      <c r="M344" s="231"/>
      <c r="N344" s="23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192</v>
      </c>
      <c r="AU344" s="18" t="s">
        <v>81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1543</v>
      </c>
      <c r="G345" s="234"/>
      <c r="H345" s="238">
        <v>10.09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81</v>
      </c>
      <c r="AV345" s="13" t="s">
        <v>81</v>
      </c>
      <c r="AW345" s="13" t="s">
        <v>33</v>
      </c>
      <c r="AX345" s="13" t="s">
        <v>72</v>
      </c>
      <c r="AY345" s="244" t="s">
        <v>183</v>
      </c>
    </row>
    <row r="346" s="13" customFormat="1">
      <c r="A346" s="13"/>
      <c r="B346" s="233"/>
      <c r="C346" s="234"/>
      <c r="D346" s="235" t="s">
        <v>194</v>
      </c>
      <c r="E346" s="236" t="s">
        <v>19</v>
      </c>
      <c r="F346" s="237" t="s">
        <v>1544</v>
      </c>
      <c r="G346" s="234"/>
      <c r="H346" s="238">
        <v>9.8300000000000001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194</v>
      </c>
      <c r="AU346" s="244" t="s">
        <v>81</v>
      </c>
      <c r="AV346" s="13" t="s">
        <v>81</v>
      </c>
      <c r="AW346" s="13" t="s">
        <v>33</v>
      </c>
      <c r="AX346" s="13" t="s">
        <v>72</v>
      </c>
      <c r="AY346" s="244" t="s">
        <v>183</v>
      </c>
    </row>
    <row r="347" s="14" customFormat="1">
      <c r="A347" s="14"/>
      <c r="B347" s="245"/>
      <c r="C347" s="246"/>
      <c r="D347" s="235" t="s">
        <v>194</v>
      </c>
      <c r="E347" s="247" t="s">
        <v>19</v>
      </c>
      <c r="F347" s="248" t="s">
        <v>1545</v>
      </c>
      <c r="G347" s="246"/>
      <c r="H347" s="249">
        <v>19.920000000000002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194</v>
      </c>
      <c r="AU347" s="255" t="s">
        <v>81</v>
      </c>
      <c r="AV347" s="14" t="s">
        <v>190</v>
      </c>
      <c r="AW347" s="14" t="s">
        <v>33</v>
      </c>
      <c r="AX347" s="14" t="s">
        <v>79</v>
      </c>
      <c r="AY347" s="255" t="s">
        <v>183</v>
      </c>
    </row>
    <row r="348" s="2" customFormat="1" ht="21.75" customHeight="1">
      <c r="A348" s="39"/>
      <c r="B348" s="40"/>
      <c r="C348" s="215" t="s">
        <v>472</v>
      </c>
      <c r="D348" s="215" t="s">
        <v>185</v>
      </c>
      <c r="E348" s="216" t="s">
        <v>906</v>
      </c>
      <c r="F348" s="217" t="s">
        <v>907</v>
      </c>
      <c r="G348" s="218" t="s">
        <v>237</v>
      </c>
      <c r="H348" s="219">
        <v>6</v>
      </c>
      <c r="I348" s="220"/>
      <c r="J348" s="221">
        <f>ROUND(I348*H348,2)</f>
        <v>0</v>
      </c>
      <c r="K348" s="217" t="s">
        <v>189</v>
      </c>
      <c r="L348" s="45"/>
      <c r="M348" s="222" t="s">
        <v>19</v>
      </c>
      <c r="N348" s="223" t="s">
        <v>43</v>
      </c>
      <c r="O348" s="85"/>
      <c r="P348" s="224">
        <f>O348*H348</f>
        <v>0</v>
      </c>
      <c r="Q348" s="224">
        <v>0.0035000000000000001</v>
      </c>
      <c r="R348" s="224">
        <f>Q348*H348</f>
        <v>0.021000000000000001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284</v>
      </c>
      <c r="AT348" s="226" t="s">
        <v>185</v>
      </c>
      <c r="AU348" s="226" t="s">
        <v>81</v>
      </c>
      <c r="AY348" s="18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79</v>
      </c>
      <c r="BK348" s="227">
        <f>ROUND(I348*H348,2)</f>
        <v>0</v>
      </c>
      <c r="BL348" s="18" t="s">
        <v>284</v>
      </c>
      <c r="BM348" s="226" t="s">
        <v>1546</v>
      </c>
    </row>
    <row r="349" s="2" customFormat="1">
      <c r="A349" s="39"/>
      <c r="B349" s="40"/>
      <c r="C349" s="41"/>
      <c r="D349" s="228" t="s">
        <v>192</v>
      </c>
      <c r="E349" s="41"/>
      <c r="F349" s="229" t="s">
        <v>909</v>
      </c>
      <c r="G349" s="41"/>
      <c r="H349" s="41"/>
      <c r="I349" s="230"/>
      <c r="J349" s="41"/>
      <c r="K349" s="41"/>
      <c r="L349" s="45"/>
      <c r="M349" s="231"/>
      <c r="N349" s="23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192</v>
      </c>
      <c r="AU349" s="18" t="s">
        <v>81</v>
      </c>
    </row>
    <row r="350" s="13" customFormat="1">
      <c r="A350" s="13"/>
      <c r="B350" s="233"/>
      <c r="C350" s="234"/>
      <c r="D350" s="235" t="s">
        <v>194</v>
      </c>
      <c r="E350" s="236" t="s">
        <v>19</v>
      </c>
      <c r="F350" s="237" t="s">
        <v>1547</v>
      </c>
      <c r="G350" s="234"/>
      <c r="H350" s="238">
        <v>6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194</v>
      </c>
      <c r="AU350" s="244" t="s">
        <v>81</v>
      </c>
      <c r="AV350" s="13" t="s">
        <v>81</v>
      </c>
      <c r="AW350" s="13" t="s">
        <v>33</v>
      </c>
      <c r="AX350" s="13" t="s">
        <v>79</v>
      </c>
      <c r="AY350" s="244" t="s">
        <v>183</v>
      </c>
    </row>
    <row r="351" s="2" customFormat="1" ht="24.15" customHeight="1">
      <c r="A351" s="39"/>
      <c r="B351" s="40"/>
      <c r="C351" s="215" t="s">
        <v>479</v>
      </c>
      <c r="D351" s="215" t="s">
        <v>185</v>
      </c>
      <c r="E351" s="216" t="s">
        <v>1548</v>
      </c>
      <c r="F351" s="217" t="s">
        <v>1549</v>
      </c>
      <c r="G351" s="218" t="s">
        <v>218</v>
      </c>
      <c r="H351" s="219">
        <v>0.090999999999999998</v>
      </c>
      <c r="I351" s="220"/>
      <c r="J351" s="221">
        <f>ROUND(I351*H351,2)</f>
        <v>0</v>
      </c>
      <c r="K351" s="217" t="s">
        <v>189</v>
      </c>
      <c r="L351" s="45"/>
      <c r="M351" s="222" t="s">
        <v>19</v>
      </c>
      <c r="N351" s="223" t="s">
        <v>43</v>
      </c>
      <c r="O351" s="85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284</v>
      </c>
      <c r="AT351" s="226" t="s">
        <v>185</v>
      </c>
      <c r="AU351" s="226" t="s">
        <v>81</v>
      </c>
      <c r="AY351" s="18" t="s">
        <v>183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79</v>
      </c>
      <c r="BK351" s="227">
        <f>ROUND(I351*H351,2)</f>
        <v>0</v>
      </c>
      <c r="BL351" s="18" t="s">
        <v>284</v>
      </c>
      <c r="BM351" s="226" t="s">
        <v>1550</v>
      </c>
    </row>
    <row r="352" s="2" customFormat="1">
      <c r="A352" s="39"/>
      <c r="B352" s="40"/>
      <c r="C352" s="41"/>
      <c r="D352" s="228" t="s">
        <v>192</v>
      </c>
      <c r="E352" s="41"/>
      <c r="F352" s="229" t="s">
        <v>1551</v>
      </c>
      <c r="G352" s="41"/>
      <c r="H352" s="41"/>
      <c r="I352" s="230"/>
      <c r="J352" s="41"/>
      <c r="K352" s="41"/>
      <c r="L352" s="45"/>
      <c r="M352" s="231"/>
      <c r="N352" s="23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192</v>
      </c>
      <c r="AU352" s="18" t="s">
        <v>81</v>
      </c>
    </row>
    <row r="353" s="2" customFormat="1" ht="33" customHeight="1">
      <c r="A353" s="39"/>
      <c r="B353" s="40"/>
      <c r="C353" s="215" t="s">
        <v>485</v>
      </c>
      <c r="D353" s="215" t="s">
        <v>185</v>
      </c>
      <c r="E353" s="216" t="s">
        <v>915</v>
      </c>
      <c r="F353" s="217" t="s">
        <v>916</v>
      </c>
      <c r="G353" s="218" t="s">
        <v>218</v>
      </c>
      <c r="H353" s="219">
        <v>0.090999999999999998</v>
      </c>
      <c r="I353" s="220"/>
      <c r="J353" s="221">
        <f>ROUND(I353*H353,2)</f>
        <v>0</v>
      </c>
      <c r="K353" s="217" t="s">
        <v>189</v>
      </c>
      <c r="L353" s="45"/>
      <c r="M353" s="222" t="s">
        <v>19</v>
      </c>
      <c r="N353" s="223" t="s">
        <v>43</v>
      </c>
      <c r="O353" s="85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284</v>
      </c>
      <c r="AT353" s="226" t="s">
        <v>185</v>
      </c>
      <c r="AU353" s="226" t="s">
        <v>81</v>
      </c>
      <c r="AY353" s="18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79</v>
      </c>
      <c r="BK353" s="227">
        <f>ROUND(I353*H353,2)</f>
        <v>0</v>
      </c>
      <c r="BL353" s="18" t="s">
        <v>284</v>
      </c>
      <c r="BM353" s="226" t="s">
        <v>1552</v>
      </c>
    </row>
    <row r="354" s="2" customFormat="1">
      <c r="A354" s="39"/>
      <c r="B354" s="40"/>
      <c r="C354" s="41"/>
      <c r="D354" s="228" t="s">
        <v>192</v>
      </c>
      <c r="E354" s="41"/>
      <c r="F354" s="229" t="s">
        <v>918</v>
      </c>
      <c r="G354" s="41"/>
      <c r="H354" s="41"/>
      <c r="I354" s="230"/>
      <c r="J354" s="41"/>
      <c r="K354" s="41"/>
      <c r="L354" s="45"/>
      <c r="M354" s="231"/>
      <c r="N354" s="23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192</v>
      </c>
      <c r="AU354" s="18" t="s">
        <v>81</v>
      </c>
    </row>
    <row r="355" s="12" customFormat="1" ht="22.8" customHeight="1">
      <c r="A355" s="12"/>
      <c r="B355" s="199"/>
      <c r="C355" s="200"/>
      <c r="D355" s="201" t="s">
        <v>71</v>
      </c>
      <c r="E355" s="213" t="s">
        <v>948</v>
      </c>
      <c r="F355" s="213" t="s">
        <v>949</v>
      </c>
      <c r="G355" s="200"/>
      <c r="H355" s="200"/>
      <c r="I355" s="203"/>
      <c r="J355" s="214">
        <f>BK355</f>
        <v>0</v>
      </c>
      <c r="K355" s="200"/>
      <c r="L355" s="205"/>
      <c r="M355" s="206"/>
      <c r="N355" s="207"/>
      <c r="O355" s="207"/>
      <c r="P355" s="208">
        <f>SUM(P356:P358)</f>
        <v>0</v>
      </c>
      <c r="Q355" s="207"/>
      <c r="R355" s="208">
        <f>SUM(R356:R358)</f>
        <v>0</v>
      </c>
      <c r="S355" s="207"/>
      <c r="T355" s="209">
        <f>SUM(T356:T358)</f>
        <v>0.09910999999999999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81</v>
      </c>
      <c r="AT355" s="211" t="s">
        <v>71</v>
      </c>
      <c r="AU355" s="211" t="s">
        <v>79</v>
      </c>
      <c r="AY355" s="210" t="s">
        <v>183</v>
      </c>
      <c r="BK355" s="212">
        <f>SUM(BK356:BK358)</f>
        <v>0</v>
      </c>
    </row>
    <row r="356" s="2" customFormat="1" ht="16.5" customHeight="1">
      <c r="A356" s="39"/>
      <c r="B356" s="40"/>
      <c r="C356" s="215" t="s">
        <v>490</v>
      </c>
      <c r="D356" s="215" t="s">
        <v>185</v>
      </c>
      <c r="E356" s="216" t="s">
        <v>1553</v>
      </c>
      <c r="F356" s="217" t="s">
        <v>1554</v>
      </c>
      <c r="G356" s="218" t="s">
        <v>237</v>
      </c>
      <c r="H356" s="219">
        <v>4.5049999999999999</v>
      </c>
      <c r="I356" s="220"/>
      <c r="J356" s="221">
        <f>ROUND(I356*H356,2)</f>
        <v>0</v>
      </c>
      <c r="K356" s="217" t="s">
        <v>189</v>
      </c>
      <c r="L356" s="45"/>
      <c r="M356" s="222" t="s">
        <v>19</v>
      </c>
      <c r="N356" s="223" t="s">
        <v>43</v>
      </c>
      <c r="O356" s="85"/>
      <c r="P356" s="224">
        <f>O356*H356</f>
        <v>0</v>
      </c>
      <c r="Q356" s="224">
        <v>0</v>
      </c>
      <c r="R356" s="224">
        <f>Q356*H356</f>
        <v>0</v>
      </c>
      <c r="S356" s="224">
        <v>0.021999999999999999</v>
      </c>
      <c r="T356" s="225">
        <f>S356*H356</f>
        <v>0.09910999999999999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284</v>
      </c>
      <c r="AT356" s="226" t="s">
        <v>185</v>
      </c>
      <c r="AU356" s="226" t="s">
        <v>81</v>
      </c>
      <c r="AY356" s="18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79</v>
      </c>
      <c r="BK356" s="227">
        <f>ROUND(I356*H356,2)</f>
        <v>0</v>
      </c>
      <c r="BL356" s="18" t="s">
        <v>284</v>
      </c>
      <c r="BM356" s="226" t="s">
        <v>1555</v>
      </c>
    </row>
    <row r="357" s="2" customFormat="1">
      <c r="A357" s="39"/>
      <c r="B357" s="40"/>
      <c r="C357" s="41"/>
      <c r="D357" s="228" t="s">
        <v>192</v>
      </c>
      <c r="E357" s="41"/>
      <c r="F357" s="229" t="s">
        <v>1556</v>
      </c>
      <c r="G357" s="41"/>
      <c r="H357" s="41"/>
      <c r="I357" s="230"/>
      <c r="J357" s="41"/>
      <c r="K357" s="41"/>
      <c r="L357" s="45"/>
      <c r="M357" s="231"/>
      <c r="N357" s="23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192</v>
      </c>
      <c r="AU357" s="18" t="s">
        <v>81</v>
      </c>
    </row>
    <row r="358" s="13" customFormat="1">
      <c r="A358" s="13"/>
      <c r="B358" s="233"/>
      <c r="C358" s="234"/>
      <c r="D358" s="235" t="s">
        <v>194</v>
      </c>
      <c r="E358" s="236" t="s">
        <v>19</v>
      </c>
      <c r="F358" s="237" t="s">
        <v>1557</v>
      </c>
      <c r="G358" s="234"/>
      <c r="H358" s="238">
        <v>4.5049999999999999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194</v>
      </c>
      <c r="AU358" s="244" t="s">
        <v>81</v>
      </c>
      <c r="AV358" s="13" t="s">
        <v>81</v>
      </c>
      <c r="AW358" s="13" t="s">
        <v>33</v>
      </c>
      <c r="AX358" s="13" t="s">
        <v>79</v>
      </c>
      <c r="AY358" s="244" t="s">
        <v>183</v>
      </c>
    </row>
    <row r="359" s="12" customFormat="1" ht="22.8" customHeight="1">
      <c r="A359" s="12"/>
      <c r="B359" s="199"/>
      <c r="C359" s="200"/>
      <c r="D359" s="201" t="s">
        <v>71</v>
      </c>
      <c r="E359" s="213" t="s">
        <v>955</v>
      </c>
      <c r="F359" s="213" t="s">
        <v>956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SUM(P360:P400)</f>
        <v>0</v>
      </c>
      <c r="Q359" s="207"/>
      <c r="R359" s="208">
        <f>SUM(R360:R400)</f>
        <v>0.47074699000000003</v>
      </c>
      <c r="S359" s="207"/>
      <c r="T359" s="209">
        <f>SUM(T360:T400)</f>
        <v>0.32869540000000003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81</v>
      </c>
      <c r="AT359" s="211" t="s">
        <v>71</v>
      </c>
      <c r="AU359" s="211" t="s">
        <v>79</v>
      </c>
      <c r="AY359" s="210" t="s">
        <v>183</v>
      </c>
      <c r="BK359" s="212">
        <f>SUM(BK360:BK400)</f>
        <v>0</v>
      </c>
    </row>
    <row r="360" s="2" customFormat="1" ht="33" customHeight="1">
      <c r="A360" s="39"/>
      <c r="B360" s="40"/>
      <c r="C360" s="215" t="s">
        <v>496</v>
      </c>
      <c r="D360" s="215" t="s">
        <v>185</v>
      </c>
      <c r="E360" s="216" t="s">
        <v>957</v>
      </c>
      <c r="F360" s="217" t="s">
        <v>958</v>
      </c>
      <c r="G360" s="218" t="s">
        <v>237</v>
      </c>
      <c r="H360" s="219">
        <v>3.0299999999999998</v>
      </c>
      <c r="I360" s="220"/>
      <c r="J360" s="221">
        <f>ROUND(I360*H360,2)</f>
        <v>0</v>
      </c>
      <c r="K360" s="217" t="s">
        <v>189</v>
      </c>
      <c r="L360" s="45"/>
      <c r="M360" s="222" t="s">
        <v>19</v>
      </c>
      <c r="N360" s="223" t="s">
        <v>43</v>
      </c>
      <c r="O360" s="85"/>
      <c r="P360" s="224">
        <f>O360*H360</f>
        <v>0</v>
      </c>
      <c r="Q360" s="224">
        <v>0.02614</v>
      </c>
      <c r="R360" s="224">
        <f>Q360*H360</f>
        <v>0.079204199999999988</v>
      </c>
      <c r="S360" s="224">
        <v>0</v>
      </c>
      <c r="T360" s="22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6" t="s">
        <v>284</v>
      </c>
      <c r="AT360" s="226" t="s">
        <v>185</v>
      </c>
      <c r="AU360" s="226" t="s">
        <v>81</v>
      </c>
      <c r="AY360" s="18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8" t="s">
        <v>79</v>
      </c>
      <c r="BK360" s="227">
        <f>ROUND(I360*H360,2)</f>
        <v>0</v>
      </c>
      <c r="BL360" s="18" t="s">
        <v>284</v>
      </c>
      <c r="BM360" s="226" t="s">
        <v>1558</v>
      </c>
    </row>
    <row r="361" s="2" customFormat="1">
      <c r="A361" s="39"/>
      <c r="B361" s="40"/>
      <c r="C361" s="41"/>
      <c r="D361" s="228" t="s">
        <v>192</v>
      </c>
      <c r="E361" s="41"/>
      <c r="F361" s="229" t="s">
        <v>960</v>
      </c>
      <c r="G361" s="41"/>
      <c r="H361" s="41"/>
      <c r="I361" s="230"/>
      <c r="J361" s="41"/>
      <c r="K361" s="41"/>
      <c r="L361" s="45"/>
      <c r="M361" s="231"/>
      <c r="N361" s="23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192</v>
      </c>
      <c r="AU361" s="18" t="s">
        <v>81</v>
      </c>
    </row>
    <row r="362" s="13" customFormat="1">
      <c r="A362" s="13"/>
      <c r="B362" s="233"/>
      <c r="C362" s="234"/>
      <c r="D362" s="235" t="s">
        <v>194</v>
      </c>
      <c r="E362" s="236" t="s">
        <v>19</v>
      </c>
      <c r="F362" s="237" t="s">
        <v>1559</v>
      </c>
      <c r="G362" s="234"/>
      <c r="H362" s="238">
        <v>3.0299999999999998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194</v>
      </c>
      <c r="AU362" s="244" t="s">
        <v>81</v>
      </c>
      <c r="AV362" s="13" t="s">
        <v>81</v>
      </c>
      <c r="AW362" s="13" t="s">
        <v>33</v>
      </c>
      <c r="AX362" s="13" t="s">
        <v>79</v>
      </c>
      <c r="AY362" s="244" t="s">
        <v>183</v>
      </c>
    </row>
    <row r="363" s="2" customFormat="1" ht="37.8" customHeight="1">
      <c r="A363" s="39"/>
      <c r="B363" s="40"/>
      <c r="C363" s="215" t="s">
        <v>502</v>
      </c>
      <c r="D363" s="215" t="s">
        <v>185</v>
      </c>
      <c r="E363" s="216" t="s">
        <v>1560</v>
      </c>
      <c r="F363" s="217" t="s">
        <v>1561</v>
      </c>
      <c r="G363" s="218" t="s">
        <v>237</v>
      </c>
      <c r="H363" s="219">
        <v>6.415</v>
      </c>
      <c r="I363" s="220"/>
      <c r="J363" s="221">
        <f>ROUND(I363*H363,2)</f>
        <v>0</v>
      </c>
      <c r="K363" s="217" t="s">
        <v>189</v>
      </c>
      <c r="L363" s="45"/>
      <c r="M363" s="222" t="s">
        <v>19</v>
      </c>
      <c r="N363" s="223" t="s">
        <v>43</v>
      </c>
      <c r="O363" s="85"/>
      <c r="P363" s="224">
        <f>O363*H363</f>
        <v>0</v>
      </c>
      <c r="Q363" s="224">
        <v>0.046960000000000002</v>
      </c>
      <c r="R363" s="224">
        <f>Q363*H363</f>
        <v>0.30124840000000003</v>
      </c>
      <c r="S363" s="224">
        <v>0</v>
      </c>
      <c r="T363" s="22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6" t="s">
        <v>284</v>
      </c>
      <c r="AT363" s="226" t="s">
        <v>185</v>
      </c>
      <c r="AU363" s="226" t="s">
        <v>81</v>
      </c>
      <c r="AY363" s="18" t="s">
        <v>183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8" t="s">
        <v>79</v>
      </c>
      <c r="BK363" s="227">
        <f>ROUND(I363*H363,2)</f>
        <v>0</v>
      </c>
      <c r="BL363" s="18" t="s">
        <v>284</v>
      </c>
      <c r="BM363" s="226" t="s">
        <v>1562</v>
      </c>
    </row>
    <row r="364" s="2" customFormat="1">
      <c r="A364" s="39"/>
      <c r="B364" s="40"/>
      <c r="C364" s="41"/>
      <c r="D364" s="228" t="s">
        <v>192</v>
      </c>
      <c r="E364" s="41"/>
      <c r="F364" s="229" t="s">
        <v>1563</v>
      </c>
      <c r="G364" s="41"/>
      <c r="H364" s="41"/>
      <c r="I364" s="230"/>
      <c r="J364" s="41"/>
      <c r="K364" s="41"/>
      <c r="L364" s="45"/>
      <c r="M364" s="231"/>
      <c r="N364" s="23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192</v>
      </c>
      <c r="AU364" s="18" t="s">
        <v>81</v>
      </c>
    </row>
    <row r="365" s="13" customFormat="1">
      <c r="A365" s="13"/>
      <c r="B365" s="233"/>
      <c r="C365" s="234"/>
      <c r="D365" s="235" t="s">
        <v>194</v>
      </c>
      <c r="E365" s="236" t="s">
        <v>19</v>
      </c>
      <c r="F365" s="237" t="s">
        <v>1564</v>
      </c>
      <c r="G365" s="234"/>
      <c r="H365" s="238">
        <v>6.415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194</v>
      </c>
      <c r="AU365" s="244" t="s">
        <v>81</v>
      </c>
      <c r="AV365" s="13" t="s">
        <v>81</v>
      </c>
      <c r="AW365" s="13" t="s">
        <v>33</v>
      </c>
      <c r="AX365" s="13" t="s">
        <v>79</v>
      </c>
      <c r="AY365" s="244" t="s">
        <v>183</v>
      </c>
    </row>
    <row r="366" s="2" customFormat="1" ht="24.15" customHeight="1">
      <c r="A366" s="39"/>
      <c r="B366" s="40"/>
      <c r="C366" s="215" t="s">
        <v>508</v>
      </c>
      <c r="D366" s="215" t="s">
        <v>185</v>
      </c>
      <c r="E366" s="216" t="s">
        <v>1565</v>
      </c>
      <c r="F366" s="217" t="s">
        <v>1566</v>
      </c>
      <c r="G366" s="218" t="s">
        <v>419</v>
      </c>
      <c r="H366" s="219">
        <v>5.2999999999999998</v>
      </c>
      <c r="I366" s="220"/>
      <c r="J366" s="221">
        <f>ROUND(I366*H366,2)</f>
        <v>0</v>
      </c>
      <c r="K366" s="217" t="s">
        <v>189</v>
      </c>
      <c r="L366" s="45"/>
      <c r="M366" s="222" t="s">
        <v>19</v>
      </c>
      <c r="N366" s="223" t="s">
        <v>43</v>
      </c>
      <c r="O366" s="85"/>
      <c r="P366" s="224">
        <f>O366*H366</f>
        <v>0</v>
      </c>
      <c r="Q366" s="224">
        <v>0.00091</v>
      </c>
      <c r="R366" s="224">
        <f>Q366*H366</f>
        <v>0.004823</v>
      </c>
      <c r="S366" s="224">
        <v>0</v>
      </c>
      <c r="T366" s="22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284</v>
      </c>
      <c r="AT366" s="226" t="s">
        <v>185</v>
      </c>
      <c r="AU366" s="226" t="s">
        <v>81</v>
      </c>
      <c r="AY366" s="18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79</v>
      </c>
      <c r="BK366" s="227">
        <f>ROUND(I366*H366,2)</f>
        <v>0</v>
      </c>
      <c r="BL366" s="18" t="s">
        <v>284</v>
      </c>
      <c r="BM366" s="226" t="s">
        <v>1567</v>
      </c>
    </row>
    <row r="367" s="2" customFormat="1">
      <c r="A367" s="39"/>
      <c r="B367" s="40"/>
      <c r="C367" s="41"/>
      <c r="D367" s="228" t="s">
        <v>192</v>
      </c>
      <c r="E367" s="41"/>
      <c r="F367" s="229" t="s">
        <v>1568</v>
      </c>
      <c r="G367" s="41"/>
      <c r="H367" s="41"/>
      <c r="I367" s="230"/>
      <c r="J367" s="41"/>
      <c r="K367" s="41"/>
      <c r="L367" s="45"/>
      <c r="M367" s="231"/>
      <c r="N367" s="23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192</v>
      </c>
      <c r="AU367" s="18" t="s">
        <v>81</v>
      </c>
    </row>
    <row r="368" s="13" customFormat="1">
      <c r="A368" s="13"/>
      <c r="B368" s="233"/>
      <c r="C368" s="234"/>
      <c r="D368" s="235" t="s">
        <v>194</v>
      </c>
      <c r="E368" s="236" t="s">
        <v>19</v>
      </c>
      <c r="F368" s="237" t="s">
        <v>1569</v>
      </c>
      <c r="G368" s="234"/>
      <c r="H368" s="238">
        <v>5.2999999999999998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194</v>
      </c>
      <c r="AU368" s="244" t="s">
        <v>81</v>
      </c>
      <c r="AV368" s="13" t="s">
        <v>81</v>
      </c>
      <c r="AW368" s="13" t="s">
        <v>33</v>
      </c>
      <c r="AX368" s="13" t="s">
        <v>79</v>
      </c>
      <c r="AY368" s="244" t="s">
        <v>183</v>
      </c>
    </row>
    <row r="369" s="2" customFormat="1" ht="24.15" customHeight="1">
      <c r="A369" s="39"/>
      <c r="B369" s="40"/>
      <c r="C369" s="215" t="s">
        <v>513</v>
      </c>
      <c r="D369" s="215" t="s">
        <v>185</v>
      </c>
      <c r="E369" s="216" t="s">
        <v>962</v>
      </c>
      <c r="F369" s="217" t="s">
        <v>963</v>
      </c>
      <c r="G369" s="218" t="s">
        <v>237</v>
      </c>
      <c r="H369" s="219">
        <v>9.4450000000000003</v>
      </c>
      <c r="I369" s="220"/>
      <c r="J369" s="221">
        <f>ROUND(I369*H369,2)</f>
        <v>0</v>
      </c>
      <c r="K369" s="217" t="s">
        <v>189</v>
      </c>
      <c r="L369" s="45"/>
      <c r="M369" s="222" t="s">
        <v>19</v>
      </c>
      <c r="N369" s="223" t="s">
        <v>43</v>
      </c>
      <c r="O369" s="85"/>
      <c r="P369" s="224">
        <f>O369*H369</f>
        <v>0</v>
      </c>
      <c r="Q369" s="224">
        <v>0.00020000000000000001</v>
      </c>
      <c r="R369" s="224">
        <f>Q369*H369</f>
        <v>0.0018890000000000001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284</v>
      </c>
      <c r="AT369" s="226" t="s">
        <v>185</v>
      </c>
      <c r="AU369" s="226" t="s">
        <v>81</v>
      </c>
      <c r="AY369" s="18" t="s">
        <v>183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79</v>
      </c>
      <c r="BK369" s="227">
        <f>ROUND(I369*H369,2)</f>
        <v>0</v>
      </c>
      <c r="BL369" s="18" t="s">
        <v>284</v>
      </c>
      <c r="BM369" s="226" t="s">
        <v>1570</v>
      </c>
    </row>
    <row r="370" s="2" customFormat="1">
      <c r="A370" s="39"/>
      <c r="B370" s="40"/>
      <c r="C370" s="41"/>
      <c r="D370" s="228" t="s">
        <v>192</v>
      </c>
      <c r="E370" s="41"/>
      <c r="F370" s="229" t="s">
        <v>965</v>
      </c>
      <c r="G370" s="41"/>
      <c r="H370" s="41"/>
      <c r="I370" s="230"/>
      <c r="J370" s="41"/>
      <c r="K370" s="41"/>
      <c r="L370" s="45"/>
      <c r="M370" s="231"/>
      <c r="N370" s="23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192</v>
      </c>
      <c r="AU370" s="18" t="s">
        <v>81</v>
      </c>
    </row>
    <row r="371" s="13" customFormat="1">
      <c r="A371" s="13"/>
      <c r="B371" s="233"/>
      <c r="C371" s="234"/>
      <c r="D371" s="235" t="s">
        <v>194</v>
      </c>
      <c r="E371" s="236" t="s">
        <v>19</v>
      </c>
      <c r="F371" s="237" t="s">
        <v>1571</v>
      </c>
      <c r="G371" s="234"/>
      <c r="H371" s="238">
        <v>9.4450000000000003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194</v>
      </c>
      <c r="AU371" s="244" t="s">
        <v>81</v>
      </c>
      <c r="AV371" s="13" t="s">
        <v>81</v>
      </c>
      <c r="AW371" s="13" t="s">
        <v>33</v>
      </c>
      <c r="AX371" s="13" t="s">
        <v>79</v>
      </c>
      <c r="AY371" s="244" t="s">
        <v>183</v>
      </c>
    </row>
    <row r="372" s="2" customFormat="1" ht="24.15" customHeight="1">
      <c r="A372" s="39"/>
      <c r="B372" s="40"/>
      <c r="C372" s="215" t="s">
        <v>517</v>
      </c>
      <c r="D372" s="215" t="s">
        <v>185</v>
      </c>
      <c r="E372" s="216" t="s">
        <v>1572</v>
      </c>
      <c r="F372" s="217" t="s">
        <v>1573</v>
      </c>
      <c r="G372" s="218" t="s">
        <v>419</v>
      </c>
      <c r="H372" s="219">
        <v>5.2999999999999998</v>
      </c>
      <c r="I372" s="220"/>
      <c r="J372" s="221">
        <f>ROUND(I372*H372,2)</f>
        <v>0</v>
      </c>
      <c r="K372" s="217" t="s">
        <v>189</v>
      </c>
      <c r="L372" s="45"/>
      <c r="M372" s="222" t="s">
        <v>19</v>
      </c>
      <c r="N372" s="223" t="s">
        <v>43</v>
      </c>
      <c r="O372" s="85"/>
      <c r="P372" s="224">
        <f>O372*H372</f>
        <v>0</v>
      </c>
      <c r="Q372" s="224">
        <v>0.00036000000000000002</v>
      </c>
      <c r="R372" s="224">
        <f>Q372*H372</f>
        <v>0.001908</v>
      </c>
      <c r="S372" s="224">
        <v>0</v>
      </c>
      <c r="T372" s="22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6" t="s">
        <v>284</v>
      </c>
      <c r="AT372" s="226" t="s">
        <v>185</v>
      </c>
      <c r="AU372" s="226" t="s">
        <v>81</v>
      </c>
      <c r="AY372" s="18" t="s">
        <v>183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8" t="s">
        <v>79</v>
      </c>
      <c r="BK372" s="227">
        <f>ROUND(I372*H372,2)</f>
        <v>0</v>
      </c>
      <c r="BL372" s="18" t="s">
        <v>284</v>
      </c>
      <c r="BM372" s="226" t="s">
        <v>1574</v>
      </c>
    </row>
    <row r="373" s="2" customFormat="1">
      <c r="A373" s="39"/>
      <c r="B373" s="40"/>
      <c r="C373" s="41"/>
      <c r="D373" s="228" t="s">
        <v>192</v>
      </c>
      <c r="E373" s="41"/>
      <c r="F373" s="229" t="s">
        <v>1575</v>
      </c>
      <c r="G373" s="41"/>
      <c r="H373" s="41"/>
      <c r="I373" s="230"/>
      <c r="J373" s="41"/>
      <c r="K373" s="41"/>
      <c r="L373" s="45"/>
      <c r="M373" s="231"/>
      <c r="N373" s="23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192</v>
      </c>
      <c r="AU373" s="18" t="s">
        <v>81</v>
      </c>
    </row>
    <row r="374" s="13" customFormat="1">
      <c r="A374" s="13"/>
      <c r="B374" s="233"/>
      <c r="C374" s="234"/>
      <c r="D374" s="235" t="s">
        <v>194</v>
      </c>
      <c r="E374" s="236" t="s">
        <v>19</v>
      </c>
      <c r="F374" s="237" t="s">
        <v>1569</v>
      </c>
      <c r="G374" s="234"/>
      <c r="H374" s="238">
        <v>5.2999999999999998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194</v>
      </c>
      <c r="AU374" s="244" t="s">
        <v>81</v>
      </c>
      <c r="AV374" s="13" t="s">
        <v>81</v>
      </c>
      <c r="AW374" s="13" t="s">
        <v>33</v>
      </c>
      <c r="AX374" s="13" t="s">
        <v>79</v>
      </c>
      <c r="AY374" s="244" t="s">
        <v>183</v>
      </c>
    </row>
    <row r="375" s="2" customFormat="1" ht="24.15" customHeight="1">
      <c r="A375" s="39"/>
      <c r="B375" s="40"/>
      <c r="C375" s="215" t="s">
        <v>524</v>
      </c>
      <c r="D375" s="215" t="s">
        <v>185</v>
      </c>
      <c r="E375" s="216" t="s">
        <v>966</v>
      </c>
      <c r="F375" s="217" t="s">
        <v>967</v>
      </c>
      <c r="G375" s="218" t="s">
        <v>237</v>
      </c>
      <c r="H375" s="219">
        <v>18.890000000000001</v>
      </c>
      <c r="I375" s="220"/>
      <c r="J375" s="221">
        <f>ROUND(I375*H375,2)</f>
        <v>0</v>
      </c>
      <c r="K375" s="217" t="s">
        <v>189</v>
      </c>
      <c r="L375" s="45"/>
      <c r="M375" s="222" t="s">
        <v>19</v>
      </c>
      <c r="N375" s="223" t="s">
        <v>43</v>
      </c>
      <c r="O375" s="85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6" t="s">
        <v>284</v>
      </c>
      <c r="AT375" s="226" t="s">
        <v>185</v>
      </c>
      <c r="AU375" s="226" t="s">
        <v>81</v>
      </c>
      <c r="AY375" s="18" t="s">
        <v>183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8" t="s">
        <v>79</v>
      </c>
      <c r="BK375" s="227">
        <f>ROUND(I375*H375,2)</f>
        <v>0</v>
      </c>
      <c r="BL375" s="18" t="s">
        <v>284</v>
      </c>
      <c r="BM375" s="226" t="s">
        <v>1576</v>
      </c>
    </row>
    <row r="376" s="2" customFormat="1">
      <c r="A376" s="39"/>
      <c r="B376" s="40"/>
      <c r="C376" s="41"/>
      <c r="D376" s="228" t="s">
        <v>192</v>
      </c>
      <c r="E376" s="41"/>
      <c r="F376" s="229" t="s">
        <v>969</v>
      </c>
      <c r="G376" s="41"/>
      <c r="H376" s="41"/>
      <c r="I376" s="230"/>
      <c r="J376" s="41"/>
      <c r="K376" s="41"/>
      <c r="L376" s="45"/>
      <c r="M376" s="231"/>
      <c r="N376" s="23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192</v>
      </c>
      <c r="AU376" s="18" t="s">
        <v>81</v>
      </c>
    </row>
    <row r="377" s="13" customFormat="1">
      <c r="A377" s="13"/>
      <c r="B377" s="233"/>
      <c r="C377" s="234"/>
      <c r="D377" s="235" t="s">
        <v>194</v>
      </c>
      <c r="E377" s="236" t="s">
        <v>19</v>
      </c>
      <c r="F377" s="237" t="s">
        <v>1577</v>
      </c>
      <c r="G377" s="234"/>
      <c r="H377" s="238">
        <v>18.890000000000001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194</v>
      </c>
      <c r="AU377" s="244" t="s">
        <v>81</v>
      </c>
      <c r="AV377" s="13" t="s">
        <v>81</v>
      </c>
      <c r="AW377" s="13" t="s">
        <v>33</v>
      </c>
      <c r="AX377" s="13" t="s">
        <v>79</v>
      </c>
      <c r="AY377" s="244" t="s">
        <v>183</v>
      </c>
    </row>
    <row r="378" s="2" customFormat="1" ht="16.5" customHeight="1">
      <c r="A378" s="39"/>
      <c r="B378" s="40"/>
      <c r="C378" s="256" t="s">
        <v>528</v>
      </c>
      <c r="D378" s="256" t="s">
        <v>310</v>
      </c>
      <c r="E378" s="257" t="s">
        <v>971</v>
      </c>
      <c r="F378" s="258" t="s">
        <v>972</v>
      </c>
      <c r="G378" s="259" t="s">
        <v>237</v>
      </c>
      <c r="H378" s="260">
        <v>20.779</v>
      </c>
      <c r="I378" s="261"/>
      <c r="J378" s="262">
        <f>ROUND(I378*H378,2)</f>
        <v>0</v>
      </c>
      <c r="K378" s="258" t="s">
        <v>189</v>
      </c>
      <c r="L378" s="263"/>
      <c r="M378" s="264" t="s">
        <v>19</v>
      </c>
      <c r="N378" s="265" t="s">
        <v>43</v>
      </c>
      <c r="O378" s="85"/>
      <c r="P378" s="224">
        <f>O378*H378</f>
        <v>0</v>
      </c>
      <c r="Q378" s="224">
        <v>0.00016000000000000001</v>
      </c>
      <c r="R378" s="224">
        <f>Q378*H378</f>
        <v>0.0033246400000000002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376</v>
      </c>
      <c r="AT378" s="226" t="s">
        <v>310</v>
      </c>
      <c r="AU378" s="226" t="s">
        <v>81</v>
      </c>
      <c r="AY378" s="18" t="s">
        <v>183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79</v>
      </c>
      <c r="BK378" s="227">
        <f>ROUND(I378*H378,2)</f>
        <v>0</v>
      </c>
      <c r="BL378" s="18" t="s">
        <v>284</v>
      </c>
      <c r="BM378" s="226" t="s">
        <v>1578</v>
      </c>
    </row>
    <row r="379" s="13" customFormat="1">
      <c r="A379" s="13"/>
      <c r="B379" s="233"/>
      <c r="C379" s="234"/>
      <c r="D379" s="235" t="s">
        <v>194</v>
      </c>
      <c r="E379" s="234"/>
      <c r="F379" s="237" t="s">
        <v>1579</v>
      </c>
      <c r="G379" s="234"/>
      <c r="H379" s="238">
        <v>20.779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194</v>
      </c>
      <c r="AU379" s="244" t="s">
        <v>81</v>
      </c>
      <c r="AV379" s="13" t="s">
        <v>81</v>
      </c>
      <c r="AW379" s="13" t="s">
        <v>4</v>
      </c>
      <c r="AX379" s="13" t="s">
        <v>79</v>
      </c>
      <c r="AY379" s="244" t="s">
        <v>183</v>
      </c>
    </row>
    <row r="380" s="2" customFormat="1" ht="16.5" customHeight="1">
      <c r="A380" s="39"/>
      <c r="B380" s="40"/>
      <c r="C380" s="215" t="s">
        <v>534</v>
      </c>
      <c r="D380" s="215" t="s">
        <v>185</v>
      </c>
      <c r="E380" s="216" t="s">
        <v>975</v>
      </c>
      <c r="F380" s="217" t="s">
        <v>976</v>
      </c>
      <c r="G380" s="218" t="s">
        <v>237</v>
      </c>
      <c r="H380" s="219">
        <v>3.0299999999999998</v>
      </c>
      <c r="I380" s="220"/>
      <c r="J380" s="221">
        <f>ROUND(I380*H380,2)</f>
        <v>0</v>
      </c>
      <c r="K380" s="217" t="s">
        <v>189</v>
      </c>
      <c r="L380" s="45"/>
      <c r="M380" s="222" t="s">
        <v>19</v>
      </c>
      <c r="N380" s="223" t="s">
        <v>43</v>
      </c>
      <c r="O380" s="85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6" t="s">
        <v>284</v>
      </c>
      <c r="AT380" s="226" t="s">
        <v>185</v>
      </c>
      <c r="AU380" s="226" t="s">
        <v>81</v>
      </c>
      <c r="AY380" s="18" t="s">
        <v>183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8" t="s">
        <v>79</v>
      </c>
      <c r="BK380" s="227">
        <f>ROUND(I380*H380,2)</f>
        <v>0</v>
      </c>
      <c r="BL380" s="18" t="s">
        <v>284</v>
      </c>
      <c r="BM380" s="226" t="s">
        <v>1580</v>
      </c>
    </row>
    <row r="381" s="2" customFormat="1">
      <c r="A381" s="39"/>
      <c r="B381" s="40"/>
      <c r="C381" s="41"/>
      <c r="D381" s="228" t="s">
        <v>192</v>
      </c>
      <c r="E381" s="41"/>
      <c r="F381" s="229" t="s">
        <v>978</v>
      </c>
      <c r="G381" s="41"/>
      <c r="H381" s="41"/>
      <c r="I381" s="230"/>
      <c r="J381" s="41"/>
      <c r="K381" s="41"/>
      <c r="L381" s="45"/>
      <c r="M381" s="231"/>
      <c r="N381" s="23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192</v>
      </c>
      <c r="AU381" s="18" t="s">
        <v>81</v>
      </c>
    </row>
    <row r="382" s="2" customFormat="1" ht="24.15" customHeight="1">
      <c r="A382" s="39"/>
      <c r="B382" s="40"/>
      <c r="C382" s="215" t="s">
        <v>538</v>
      </c>
      <c r="D382" s="215" t="s">
        <v>185</v>
      </c>
      <c r="E382" s="216" t="s">
        <v>1581</v>
      </c>
      <c r="F382" s="217" t="s">
        <v>1582</v>
      </c>
      <c r="G382" s="218" t="s">
        <v>237</v>
      </c>
      <c r="H382" s="219">
        <v>5.8300000000000001</v>
      </c>
      <c r="I382" s="220"/>
      <c r="J382" s="221">
        <f>ROUND(I382*H382,2)</f>
        <v>0</v>
      </c>
      <c r="K382" s="217" t="s">
        <v>189</v>
      </c>
      <c r="L382" s="45"/>
      <c r="M382" s="222" t="s">
        <v>19</v>
      </c>
      <c r="N382" s="223" t="s">
        <v>43</v>
      </c>
      <c r="O382" s="85"/>
      <c r="P382" s="224">
        <f>O382*H382</f>
        <v>0</v>
      </c>
      <c r="Q382" s="224">
        <v>0</v>
      </c>
      <c r="R382" s="224">
        <f>Q382*H382</f>
        <v>0</v>
      </c>
      <c r="S382" s="224">
        <v>0.05638</v>
      </c>
      <c r="T382" s="225">
        <f>S382*H382</f>
        <v>0.32869540000000003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6" t="s">
        <v>284</v>
      </c>
      <c r="AT382" s="226" t="s">
        <v>185</v>
      </c>
      <c r="AU382" s="226" t="s">
        <v>81</v>
      </c>
      <c r="AY382" s="18" t="s">
        <v>183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8" t="s">
        <v>79</v>
      </c>
      <c r="BK382" s="227">
        <f>ROUND(I382*H382,2)</f>
        <v>0</v>
      </c>
      <c r="BL382" s="18" t="s">
        <v>284</v>
      </c>
      <c r="BM382" s="226" t="s">
        <v>1583</v>
      </c>
    </row>
    <row r="383" s="2" customFormat="1">
      <c r="A383" s="39"/>
      <c r="B383" s="40"/>
      <c r="C383" s="41"/>
      <c r="D383" s="228" t="s">
        <v>192</v>
      </c>
      <c r="E383" s="41"/>
      <c r="F383" s="229" t="s">
        <v>1584</v>
      </c>
      <c r="G383" s="41"/>
      <c r="H383" s="41"/>
      <c r="I383" s="230"/>
      <c r="J383" s="41"/>
      <c r="K383" s="41"/>
      <c r="L383" s="45"/>
      <c r="M383" s="231"/>
      <c r="N383" s="23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192</v>
      </c>
      <c r="AU383" s="18" t="s">
        <v>81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1585</v>
      </c>
      <c r="G384" s="234"/>
      <c r="H384" s="238">
        <v>5.8300000000000001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194</v>
      </c>
      <c r="AU384" s="244" t="s">
        <v>81</v>
      </c>
      <c r="AV384" s="13" t="s">
        <v>81</v>
      </c>
      <c r="AW384" s="13" t="s">
        <v>33</v>
      </c>
      <c r="AX384" s="13" t="s">
        <v>79</v>
      </c>
      <c r="AY384" s="244" t="s">
        <v>183</v>
      </c>
    </row>
    <row r="385" s="2" customFormat="1" ht="33" customHeight="1">
      <c r="A385" s="39"/>
      <c r="B385" s="40"/>
      <c r="C385" s="215" t="s">
        <v>544</v>
      </c>
      <c r="D385" s="215" t="s">
        <v>185</v>
      </c>
      <c r="E385" s="216" t="s">
        <v>979</v>
      </c>
      <c r="F385" s="217" t="s">
        <v>980</v>
      </c>
      <c r="G385" s="218" t="s">
        <v>237</v>
      </c>
      <c r="H385" s="219">
        <v>2.915</v>
      </c>
      <c r="I385" s="220"/>
      <c r="J385" s="221">
        <f>ROUND(I385*H385,2)</f>
        <v>0</v>
      </c>
      <c r="K385" s="217" t="s">
        <v>189</v>
      </c>
      <c r="L385" s="45"/>
      <c r="M385" s="222" t="s">
        <v>19</v>
      </c>
      <c r="N385" s="223" t="s">
        <v>43</v>
      </c>
      <c r="O385" s="85"/>
      <c r="P385" s="224">
        <f>O385*H385</f>
        <v>0</v>
      </c>
      <c r="Q385" s="224">
        <v>0.01355</v>
      </c>
      <c r="R385" s="224">
        <f>Q385*H385</f>
        <v>0.039498249999999999</v>
      </c>
      <c r="S385" s="224">
        <v>0</v>
      </c>
      <c r="T385" s="22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6" t="s">
        <v>284</v>
      </c>
      <c r="AT385" s="226" t="s">
        <v>185</v>
      </c>
      <c r="AU385" s="226" t="s">
        <v>81</v>
      </c>
      <c r="AY385" s="18" t="s">
        <v>183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8" t="s">
        <v>79</v>
      </c>
      <c r="BK385" s="227">
        <f>ROUND(I385*H385,2)</f>
        <v>0</v>
      </c>
      <c r="BL385" s="18" t="s">
        <v>284</v>
      </c>
      <c r="BM385" s="226" t="s">
        <v>1586</v>
      </c>
    </row>
    <row r="386" s="2" customFormat="1">
      <c r="A386" s="39"/>
      <c r="B386" s="40"/>
      <c r="C386" s="41"/>
      <c r="D386" s="228" t="s">
        <v>192</v>
      </c>
      <c r="E386" s="41"/>
      <c r="F386" s="229" t="s">
        <v>982</v>
      </c>
      <c r="G386" s="41"/>
      <c r="H386" s="41"/>
      <c r="I386" s="230"/>
      <c r="J386" s="41"/>
      <c r="K386" s="41"/>
      <c r="L386" s="45"/>
      <c r="M386" s="231"/>
      <c r="N386" s="23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192</v>
      </c>
      <c r="AU386" s="18" t="s">
        <v>81</v>
      </c>
    </row>
    <row r="387" s="13" customFormat="1">
      <c r="A387" s="13"/>
      <c r="B387" s="233"/>
      <c r="C387" s="234"/>
      <c r="D387" s="235" t="s">
        <v>194</v>
      </c>
      <c r="E387" s="236" t="s">
        <v>19</v>
      </c>
      <c r="F387" s="237" t="s">
        <v>1587</v>
      </c>
      <c r="G387" s="234"/>
      <c r="H387" s="238">
        <v>2.915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194</v>
      </c>
      <c r="AU387" s="244" t="s">
        <v>81</v>
      </c>
      <c r="AV387" s="13" t="s">
        <v>81</v>
      </c>
      <c r="AW387" s="13" t="s">
        <v>33</v>
      </c>
      <c r="AX387" s="13" t="s">
        <v>79</v>
      </c>
      <c r="AY387" s="244" t="s">
        <v>183</v>
      </c>
    </row>
    <row r="388" s="2" customFormat="1" ht="24.15" customHeight="1">
      <c r="A388" s="39"/>
      <c r="B388" s="40"/>
      <c r="C388" s="215" t="s">
        <v>547</v>
      </c>
      <c r="D388" s="215" t="s">
        <v>185</v>
      </c>
      <c r="E388" s="216" t="s">
        <v>984</v>
      </c>
      <c r="F388" s="217" t="s">
        <v>985</v>
      </c>
      <c r="G388" s="218" t="s">
        <v>237</v>
      </c>
      <c r="H388" s="219">
        <v>2.915</v>
      </c>
      <c r="I388" s="220"/>
      <c r="J388" s="221">
        <f>ROUND(I388*H388,2)</f>
        <v>0</v>
      </c>
      <c r="K388" s="217" t="s">
        <v>189</v>
      </c>
      <c r="L388" s="45"/>
      <c r="M388" s="222" t="s">
        <v>19</v>
      </c>
      <c r="N388" s="223" t="s">
        <v>43</v>
      </c>
      <c r="O388" s="85"/>
      <c r="P388" s="224">
        <f>O388*H388</f>
        <v>0</v>
      </c>
      <c r="Q388" s="224">
        <v>0.00010000000000000001</v>
      </c>
      <c r="R388" s="224">
        <f>Q388*H388</f>
        <v>0.00029150000000000004</v>
      </c>
      <c r="S388" s="224">
        <v>0</v>
      </c>
      <c r="T388" s="22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6" t="s">
        <v>284</v>
      </c>
      <c r="AT388" s="226" t="s">
        <v>185</v>
      </c>
      <c r="AU388" s="226" t="s">
        <v>81</v>
      </c>
      <c r="AY388" s="18" t="s">
        <v>183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8" t="s">
        <v>79</v>
      </c>
      <c r="BK388" s="227">
        <f>ROUND(I388*H388,2)</f>
        <v>0</v>
      </c>
      <c r="BL388" s="18" t="s">
        <v>284</v>
      </c>
      <c r="BM388" s="226" t="s">
        <v>1588</v>
      </c>
    </row>
    <row r="389" s="2" customFormat="1">
      <c r="A389" s="39"/>
      <c r="B389" s="40"/>
      <c r="C389" s="41"/>
      <c r="D389" s="228" t="s">
        <v>192</v>
      </c>
      <c r="E389" s="41"/>
      <c r="F389" s="229" t="s">
        <v>987</v>
      </c>
      <c r="G389" s="41"/>
      <c r="H389" s="41"/>
      <c r="I389" s="230"/>
      <c r="J389" s="41"/>
      <c r="K389" s="41"/>
      <c r="L389" s="45"/>
      <c r="M389" s="231"/>
      <c r="N389" s="23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192</v>
      </c>
      <c r="AU389" s="18" t="s">
        <v>81</v>
      </c>
    </row>
    <row r="390" s="2" customFormat="1" ht="16.5" customHeight="1">
      <c r="A390" s="39"/>
      <c r="B390" s="40"/>
      <c r="C390" s="215" t="s">
        <v>552</v>
      </c>
      <c r="D390" s="215" t="s">
        <v>185</v>
      </c>
      <c r="E390" s="216" t="s">
        <v>988</v>
      </c>
      <c r="F390" s="217" t="s">
        <v>989</v>
      </c>
      <c r="G390" s="218" t="s">
        <v>237</v>
      </c>
      <c r="H390" s="219">
        <v>2.915</v>
      </c>
      <c r="I390" s="220"/>
      <c r="J390" s="221">
        <f>ROUND(I390*H390,2)</f>
        <v>0</v>
      </c>
      <c r="K390" s="217" t="s">
        <v>189</v>
      </c>
      <c r="L390" s="45"/>
      <c r="M390" s="222" t="s">
        <v>19</v>
      </c>
      <c r="N390" s="223" t="s">
        <v>43</v>
      </c>
      <c r="O390" s="85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6" t="s">
        <v>284</v>
      </c>
      <c r="AT390" s="226" t="s">
        <v>185</v>
      </c>
      <c r="AU390" s="226" t="s">
        <v>81</v>
      </c>
      <c r="AY390" s="18" t="s">
        <v>183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8" t="s">
        <v>79</v>
      </c>
      <c r="BK390" s="227">
        <f>ROUND(I390*H390,2)</f>
        <v>0</v>
      </c>
      <c r="BL390" s="18" t="s">
        <v>284</v>
      </c>
      <c r="BM390" s="226" t="s">
        <v>1589</v>
      </c>
    </row>
    <row r="391" s="2" customFormat="1">
      <c r="A391" s="39"/>
      <c r="B391" s="40"/>
      <c r="C391" s="41"/>
      <c r="D391" s="228" t="s">
        <v>192</v>
      </c>
      <c r="E391" s="41"/>
      <c r="F391" s="229" t="s">
        <v>991</v>
      </c>
      <c r="G391" s="41"/>
      <c r="H391" s="41"/>
      <c r="I391" s="230"/>
      <c r="J391" s="41"/>
      <c r="K391" s="41"/>
      <c r="L391" s="45"/>
      <c r="M391" s="231"/>
      <c r="N391" s="23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192</v>
      </c>
      <c r="AU391" s="18" t="s">
        <v>81</v>
      </c>
    </row>
    <row r="392" s="2" customFormat="1" ht="21.75" customHeight="1">
      <c r="A392" s="39"/>
      <c r="B392" s="40"/>
      <c r="C392" s="215" t="s">
        <v>557</v>
      </c>
      <c r="D392" s="215" t="s">
        <v>185</v>
      </c>
      <c r="E392" s="216" t="s">
        <v>1016</v>
      </c>
      <c r="F392" s="217" t="s">
        <v>1017</v>
      </c>
      <c r="G392" s="218" t="s">
        <v>207</v>
      </c>
      <c r="H392" s="219">
        <v>3</v>
      </c>
      <c r="I392" s="220"/>
      <c r="J392" s="221">
        <f>ROUND(I392*H392,2)</f>
        <v>0</v>
      </c>
      <c r="K392" s="217" t="s">
        <v>189</v>
      </c>
      <c r="L392" s="45"/>
      <c r="M392" s="222" t="s">
        <v>19</v>
      </c>
      <c r="N392" s="223" t="s">
        <v>43</v>
      </c>
      <c r="O392" s="85"/>
      <c r="P392" s="224">
        <f>O392*H392</f>
        <v>0</v>
      </c>
      <c r="Q392" s="224">
        <v>0.00022000000000000001</v>
      </c>
      <c r="R392" s="224">
        <f>Q392*H392</f>
        <v>0.00066</v>
      </c>
      <c r="S392" s="224">
        <v>0</v>
      </c>
      <c r="T392" s="22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6" t="s">
        <v>190</v>
      </c>
      <c r="AT392" s="226" t="s">
        <v>185</v>
      </c>
      <c r="AU392" s="226" t="s">
        <v>81</v>
      </c>
      <c r="AY392" s="18" t="s">
        <v>183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8" t="s">
        <v>79</v>
      </c>
      <c r="BK392" s="227">
        <f>ROUND(I392*H392,2)</f>
        <v>0</v>
      </c>
      <c r="BL392" s="18" t="s">
        <v>190</v>
      </c>
      <c r="BM392" s="226" t="s">
        <v>1590</v>
      </c>
    </row>
    <row r="393" s="2" customFormat="1">
      <c r="A393" s="39"/>
      <c r="B393" s="40"/>
      <c r="C393" s="41"/>
      <c r="D393" s="228" t="s">
        <v>192</v>
      </c>
      <c r="E393" s="41"/>
      <c r="F393" s="229" t="s">
        <v>1019</v>
      </c>
      <c r="G393" s="41"/>
      <c r="H393" s="41"/>
      <c r="I393" s="230"/>
      <c r="J393" s="41"/>
      <c r="K393" s="41"/>
      <c r="L393" s="45"/>
      <c r="M393" s="231"/>
      <c r="N393" s="23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192</v>
      </c>
      <c r="AU393" s="18" t="s">
        <v>81</v>
      </c>
    </row>
    <row r="394" s="2" customFormat="1" ht="16.5" customHeight="1">
      <c r="A394" s="39"/>
      <c r="B394" s="40"/>
      <c r="C394" s="256" t="s">
        <v>562</v>
      </c>
      <c r="D394" s="256" t="s">
        <v>310</v>
      </c>
      <c r="E394" s="257" t="s">
        <v>1591</v>
      </c>
      <c r="F394" s="258" t="s">
        <v>1592</v>
      </c>
      <c r="G394" s="259" t="s">
        <v>207</v>
      </c>
      <c r="H394" s="260">
        <v>1</v>
      </c>
      <c r="I394" s="261"/>
      <c r="J394" s="262">
        <f>ROUND(I394*H394,2)</f>
        <v>0</v>
      </c>
      <c r="K394" s="258" t="s">
        <v>19</v>
      </c>
      <c r="L394" s="263"/>
      <c r="M394" s="264" t="s">
        <v>19</v>
      </c>
      <c r="N394" s="265" t="s">
        <v>43</v>
      </c>
      <c r="O394" s="85"/>
      <c r="P394" s="224">
        <f>O394*H394</f>
        <v>0</v>
      </c>
      <c r="Q394" s="224">
        <v>0.0141</v>
      </c>
      <c r="R394" s="224">
        <f>Q394*H394</f>
        <v>0.0141</v>
      </c>
      <c r="S394" s="224">
        <v>0</v>
      </c>
      <c r="T394" s="22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6" t="s">
        <v>234</v>
      </c>
      <c r="AT394" s="226" t="s">
        <v>310</v>
      </c>
      <c r="AU394" s="226" t="s">
        <v>81</v>
      </c>
      <c r="AY394" s="18" t="s">
        <v>183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8" t="s">
        <v>79</v>
      </c>
      <c r="BK394" s="227">
        <f>ROUND(I394*H394,2)</f>
        <v>0</v>
      </c>
      <c r="BL394" s="18" t="s">
        <v>190</v>
      </c>
      <c r="BM394" s="226" t="s">
        <v>1593</v>
      </c>
    </row>
    <row r="395" s="2" customFormat="1" ht="16.5" customHeight="1">
      <c r="A395" s="39"/>
      <c r="B395" s="40"/>
      <c r="C395" s="256" t="s">
        <v>567</v>
      </c>
      <c r="D395" s="256" t="s">
        <v>310</v>
      </c>
      <c r="E395" s="257" t="s">
        <v>1020</v>
      </c>
      <c r="F395" s="258" t="s">
        <v>1021</v>
      </c>
      <c r="G395" s="259" t="s">
        <v>207</v>
      </c>
      <c r="H395" s="260">
        <v>1</v>
      </c>
      <c r="I395" s="261"/>
      <c r="J395" s="262">
        <f>ROUND(I395*H395,2)</f>
        <v>0</v>
      </c>
      <c r="K395" s="258" t="s">
        <v>19</v>
      </c>
      <c r="L395" s="263"/>
      <c r="M395" s="264" t="s">
        <v>19</v>
      </c>
      <c r="N395" s="265" t="s">
        <v>43</v>
      </c>
      <c r="O395" s="85"/>
      <c r="P395" s="224">
        <f>O395*H395</f>
        <v>0</v>
      </c>
      <c r="Q395" s="224">
        <v>0.011900000000000001</v>
      </c>
      <c r="R395" s="224">
        <f>Q395*H395</f>
        <v>0.011900000000000001</v>
      </c>
      <c r="S395" s="224">
        <v>0</v>
      </c>
      <c r="T395" s="22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6" t="s">
        <v>234</v>
      </c>
      <c r="AT395" s="226" t="s">
        <v>310</v>
      </c>
      <c r="AU395" s="226" t="s">
        <v>81</v>
      </c>
      <c r="AY395" s="18" t="s">
        <v>183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8" t="s">
        <v>79</v>
      </c>
      <c r="BK395" s="227">
        <f>ROUND(I395*H395,2)</f>
        <v>0</v>
      </c>
      <c r="BL395" s="18" t="s">
        <v>190</v>
      </c>
      <c r="BM395" s="226" t="s">
        <v>1594</v>
      </c>
    </row>
    <row r="396" s="2" customFormat="1" ht="16.5" customHeight="1">
      <c r="A396" s="39"/>
      <c r="B396" s="40"/>
      <c r="C396" s="256" t="s">
        <v>572</v>
      </c>
      <c r="D396" s="256" t="s">
        <v>310</v>
      </c>
      <c r="E396" s="257" t="s">
        <v>1595</v>
      </c>
      <c r="F396" s="258" t="s">
        <v>1024</v>
      </c>
      <c r="G396" s="259" t="s">
        <v>207</v>
      </c>
      <c r="H396" s="260">
        <v>1</v>
      </c>
      <c r="I396" s="261"/>
      <c r="J396" s="262">
        <f>ROUND(I396*H396,2)</f>
        <v>0</v>
      </c>
      <c r="K396" s="258" t="s">
        <v>19</v>
      </c>
      <c r="L396" s="263"/>
      <c r="M396" s="264" t="s">
        <v>19</v>
      </c>
      <c r="N396" s="265" t="s">
        <v>43</v>
      </c>
      <c r="O396" s="85"/>
      <c r="P396" s="224">
        <f>O396*H396</f>
        <v>0</v>
      </c>
      <c r="Q396" s="224">
        <v>0.011900000000000001</v>
      </c>
      <c r="R396" s="224">
        <f>Q396*H396</f>
        <v>0.011900000000000001</v>
      </c>
      <c r="S396" s="224">
        <v>0</v>
      </c>
      <c r="T396" s="22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6" t="s">
        <v>234</v>
      </c>
      <c r="AT396" s="226" t="s">
        <v>310</v>
      </c>
      <c r="AU396" s="226" t="s">
        <v>81</v>
      </c>
      <c r="AY396" s="18" t="s">
        <v>183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8" t="s">
        <v>79</v>
      </c>
      <c r="BK396" s="227">
        <f>ROUND(I396*H396,2)</f>
        <v>0</v>
      </c>
      <c r="BL396" s="18" t="s">
        <v>190</v>
      </c>
      <c r="BM396" s="226" t="s">
        <v>1596</v>
      </c>
    </row>
    <row r="397" s="2" customFormat="1" ht="37.8" customHeight="1">
      <c r="A397" s="39"/>
      <c r="B397" s="40"/>
      <c r="C397" s="215" t="s">
        <v>579</v>
      </c>
      <c r="D397" s="215" t="s">
        <v>185</v>
      </c>
      <c r="E397" s="216" t="s">
        <v>1597</v>
      </c>
      <c r="F397" s="217" t="s">
        <v>1598</v>
      </c>
      <c r="G397" s="218" t="s">
        <v>218</v>
      </c>
      <c r="H397" s="219">
        <v>0.432</v>
      </c>
      <c r="I397" s="220"/>
      <c r="J397" s="221">
        <f>ROUND(I397*H397,2)</f>
        <v>0</v>
      </c>
      <c r="K397" s="217" t="s">
        <v>189</v>
      </c>
      <c r="L397" s="45"/>
      <c r="M397" s="222" t="s">
        <v>19</v>
      </c>
      <c r="N397" s="223" t="s">
        <v>43</v>
      </c>
      <c r="O397" s="85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6" t="s">
        <v>284</v>
      </c>
      <c r="AT397" s="226" t="s">
        <v>185</v>
      </c>
      <c r="AU397" s="226" t="s">
        <v>81</v>
      </c>
      <c r="AY397" s="18" t="s">
        <v>183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8" t="s">
        <v>79</v>
      </c>
      <c r="BK397" s="227">
        <f>ROUND(I397*H397,2)</f>
        <v>0</v>
      </c>
      <c r="BL397" s="18" t="s">
        <v>284</v>
      </c>
      <c r="BM397" s="226" t="s">
        <v>1599</v>
      </c>
    </row>
    <row r="398" s="2" customFormat="1">
      <c r="A398" s="39"/>
      <c r="B398" s="40"/>
      <c r="C398" s="41"/>
      <c r="D398" s="228" t="s">
        <v>192</v>
      </c>
      <c r="E398" s="41"/>
      <c r="F398" s="229" t="s">
        <v>1600</v>
      </c>
      <c r="G398" s="41"/>
      <c r="H398" s="41"/>
      <c r="I398" s="230"/>
      <c r="J398" s="41"/>
      <c r="K398" s="41"/>
      <c r="L398" s="45"/>
      <c r="M398" s="231"/>
      <c r="N398" s="23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192</v>
      </c>
      <c r="AU398" s="18" t="s">
        <v>81</v>
      </c>
    </row>
    <row r="399" s="2" customFormat="1" ht="33" customHeight="1">
      <c r="A399" s="39"/>
      <c r="B399" s="40"/>
      <c r="C399" s="215" t="s">
        <v>584</v>
      </c>
      <c r="D399" s="215" t="s">
        <v>185</v>
      </c>
      <c r="E399" s="216" t="s">
        <v>1030</v>
      </c>
      <c r="F399" s="217" t="s">
        <v>1031</v>
      </c>
      <c r="G399" s="218" t="s">
        <v>218</v>
      </c>
      <c r="H399" s="219">
        <v>0.432</v>
      </c>
      <c r="I399" s="220"/>
      <c r="J399" s="221">
        <f>ROUND(I399*H399,2)</f>
        <v>0</v>
      </c>
      <c r="K399" s="217" t="s">
        <v>189</v>
      </c>
      <c r="L399" s="45"/>
      <c r="M399" s="222" t="s">
        <v>19</v>
      </c>
      <c r="N399" s="223" t="s">
        <v>43</v>
      </c>
      <c r="O399" s="85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6" t="s">
        <v>284</v>
      </c>
      <c r="AT399" s="226" t="s">
        <v>185</v>
      </c>
      <c r="AU399" s="226" t="s">
        <v>81</v>
      </c>
      <c r="AY399" s="18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8" t="s">
        <v>79</v>
      </c>
      <c r="BK399" s="227">
        <f>ROUND(I399*H399,2)</f>
        <v>0</v>
      </c>
      <c r="BL399" s="18" t="s">
        <v>284</v>
      </c>
      <c r="BM399" s="226" t="s">
        <v>1601</v>
      </c>
    </row>
    <row r="400" s="2" customFormat="1">
      <c r="A400" s="39"/>
      <c r="B400" s="40"/>
      <c r="C400" s="41"/>
      <c r="D400" s="228" t="s">
        <v>192</v>
      </c>
      <c r="E400" s="41"/>
      <c r="F400" s="229" t="s">
        <v>1033</v>
      </c>
      <c r="G400" s="41"/>
      <c r="H400" s="41"/>
      <c r="I400" s="230"/>
      <c r="J400" s="41"/>
      <c r="K400" s="41"/>
      <c r="L400" s="45"/>
      <c r="M400" s="231"/>
      <c r="N400" s="23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192</v>
      </c>
      <c r="AU400" s="18" t="s">
        <v>81</v>
      </c>
    </row>
    <row r="401" s="12" customFormat="1" ht="22.8" customHeight="1">
      <c r="A401" s="12"/>
      <c r="B401" s="199"/>
      <c r="C401" s="200"/>
      <c r="D401" s="201" t="s">
        <v>71</v>
      </c>
      <c r="E401" s="213" t="s">
        <v>414</v>
      </c>
      <c r="F401" s="213" t="s">
        <v>415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SUM(P402:P424)</f>
        <v>0</v>
      </c>
      <c r="Q401" s="207"/>
      <c r="R401" s="208">
        <f>SUM(R402:R424)</f>
        <v>0.14160000000000003</v>
      </c>
      <c r="S401" s="207"/>
      <c r="T401" s="209">
        <f>SUM(T402:T424)</f>
        <v>0.049464899999999999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81</v>
      </c>
      <c r="AT401" s="211" t="s">
        <v>71</v>
      </c>
      <c r="AU401" s="211" t="s">
        <v>79</v>
      </c>
      <c r="AY401" s="210" t="s">
        <v>183</v>
      </c>
      <c r="BK401" s="212">
        <f>SUM(BK402:BK424)</f>
        <v>0</v>
      </c>
    </row>
    <row r="402" s="2" customFormat="1" ht="33" customHeight="1">
      <c r="A402" s="39"/>
      <c r="B402" s="40"/>
      <c r="C402" s="215" t="s">
        <v>589</v>
      </c>
      <c r="D402" s="215" t="s">
        <v>185</v>
      </c>
      <c r="E402" s="216" t="s">
        <v>1602</v>
      </c>
      <c r="F402" s="217" t="s">
        <v>1603</v>
      </c>
      <c r="G402" s="218" t="s">
        <v>207</v>
      </c>
      <c r="H402" s="219">
        <v>1</v>
      </c>
      <c r="I402" s="220"/>
      <c r="J402" s="221">
        <f>ROUND(I402*H402,2)</f>
        <v>0</v>
      </c>
      <c r="K402" s="217" t="s">
        <v>19</v>
      </c>
      <c r="L402" s="45"/>
      <c r="M402" s="222" t="s">
        <v>19</v>
      </c>
      <c r="N402" s="223" t="s">
        <v>43</v>
      </c>
      <c r="O402" s="85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6" t="s">
        <v>284</v>
      </c>
      <c r="AT402" s="226" t="s">
        <v>185</v>
      </c>
      <c r="AU402" s="226" t="s">
        <v>81</v>
      </c>
      <c r="AY402" s="18" t="s">
        <v>183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8" t="s">
        <v>79</v>
      </c>
      <c r="BK402" s="227">
        <f>ROUND(I402*H402,2)</f>
        <v>0</v>
      </c>
      <c r="BL402" s="18" t="s">
        <v>284</v>
      </c>
      <c r="BM402" s="226" t="s">
        <v>1604</v>
      </c>
    </row>
    <row r="403" s="2" customFormat="1" ht="16.5" customHeight="1">
      <c r="A403" s="39"/>
      <c r="B403" s="40"/>
      <c r="C403" s="215" t="s">
        <v>595</v>
      </c>
      <c r="D403" s="215" t="s">
        <v>185</v>
      </c>
      <c r="E403" s="216" t="s">
        <v>1605</v>
      </c>
      <c r="F403" s="217" t="s">
        <v>1606</v>
      </c>
      <c r="G403" s="218" t="s">
        <v>237</v>
      </c>
      <c r="H403" s="219">
        <v>4.5049999999999999</v>
      </c>
      <c r="I403" s="220"/>
      <c r="J403" s="221">
        <f>ROUND(I403*H403,2)</f>
        <v>0</v>
      </c>
      <c r="K403" s="217" t="s">
        <v>189</v>
      </c>
      <c r="L403" s="45"/>
      <c r="M403" s="222" t="s">
        <v>19</v>
      </c>
      <c r="N403" s="223" t="s">
        <v>43</v>
      </c>
      <c r="O403" s="85"/>
      <c r="P403" s="224">
        <f>O403*H403</f>
        <v>0</v>
      </c>
      <c r="Q403" s="224">
        <v>0</v>
      </c>
      <c r="R403" s="224">
        <f>Q403*H403</f>
        <v>0</v>
      </c>
      <c r="S403" s="224">
        <v>0.01098</v>
      </c>
      <c r="T403" s="225">
        <f>S403*H403</f>
        <v>0.049464899999999999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6" t="s">
        <v>284</v>
      </c>
      <c r="AT403" s="226" t="s">
        <v>185</v>
      </c>
      <c r="AU403" s="226" t="s">
        <v>81</v>
      </c>
      <c r="AY403" s="18" t="s">
        <v>183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8" t="s">
        <v>79</v>
      </c>
      <c r="BK403" s="227">
        <f>ROUND(I403*H403,2)</f>
        <v>0</v>
      </c>
      <c r="BL403" s="18" t="s">
        <v>284</v>
      </c>
      <c r="BM403" s="226" t="s">
        <v>1607</v>
      </c>
    </row>
    <row r="404" s="2" customFormat="1">
      <c r="A404" s="39"/>
      <c r="B404" s="40"/>
      <c r="C404" s="41"/>
      <c r="D404" s="228" t="s">
        <v>192</v>
      </c>
      <c r="E404" s="41"/>
      <c r="F404" s="229" t="s">
        <v>1608</v>
      </c>
      <c r="G404" s="41"/>
      <c r="H404" s="41"/>
      <c r="I404" s="230"/>
      <c r="J404" s="41"/>
      <c r="K404" s="41"/>
      <c r="L404" s="45"/>
      <c r="M404" s="231"/>
      <c r="N404" s="23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192</v>
      </c>
      <c r="AU404" s="18" t="s">
        <v>81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1557</v>
      </c>
      <c r="G405" s="234"/>
      <c r="H405" s="238">
        <v>4.5049999999999999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194</v>
      </c>
      <c r="AU405" s="244" t="s">
        <v>81</v>
      </c>
      <c r="AV405" s="13" t="s">
        <v>81</v>
      </c>
      <c r="AW405" s="13" t="s">
        <v>33</v>
      </c>
      <c r="AX405" s="13" t="s">
        <v>79</v>
      </c>
      <c r="AY405" s="244" t="s">
        <v>183</v>
      </c>
    </row>
    <row r="406" s="2" customFormat="1" ht="24.15" customHeight="1">
      <c r="A406" s="39"/>
      <c r="B406" s="40"/>
      <c r="C406" s="215" t="s">
        <v>600</v>
      </c>
      <c r="D406" s="215" t="s">
        <v>185</v>
      </c>
      <c r="E406" s="216" t="s">
        <v>1042</v>
      </c>
      <c r="F406" s="217" t="s">
        <v>1043</v>
      </c>
      <c r="G406" s="218" t="s">
        <v>207</v>
      </c>
      <c r="H406" s="219">
        <v>3</v>
      </c>
      <c r="I406" s="220"/>
      <c r="J406" s="221">
        <f>ROUND(I406*H406,2)</f>
        <v>0</v>
      </c>
      <c r="K406" s="217" t="s">
        <v>189</v>
      </c>
      <c r="L406" s="45"/>
      <c r="M406" s="222" t="s">
        <v>19</v>
      </c>
      <c r="N406" s="223" t="s">
        <v>43</v>
      </c>
      <c r="O406" s="85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6" t="s">
        <v>284</v>
      </c>
      <c r="AT406" s="226" t="s">
        <v>185</v>
      </c>
      <c r="AU406" s="226" t="s">
        <v>81</v>
      </c>
      <c r="AY406" s="18" t="s">
        <v>183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8" t="s">
        <v>79</v>
      </c>
      <c r="BK406" s="227">
        <f>ROUND(I406*H406,2)</f>
        <v>0</v>
      </c>
      <c r="BL406" s="18" t="s">
        <v>284</v>
      </c>
      <c r="BM406" s="226" t="s">
        <v>1609</v>
      </c>
    </row>
    <row r="407" s="2" customFormat="1">
      <c r="A407" s="39"/>
      <c r="B407" s="40"/>
      <c r="C407" s="41"/>
      <c r="D407" s="228" t="s">
        <v>192</v>
      </c>
      <c r="E407" s="41"/>
      <c r="F407" s="229" t="s">
        <v>1045</v>
      </c>
      <c r="G407" s="41"/>
      <c r="H407" s="41"/>
      <c r="I407" s="230"/>
      <c r="J407" s="41"/>
      <c r="K407" s="41"/>
      <c r="L407" s="45"/>
      <c r="M407" s="231"/>
      <c r="N407" s="23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192</v>
      </c>
      <c r="AU407" s="18" t="s">
        <v>81</v>
      </c>
    </row>
    <row r="408" s="2" customFormat="1" ht="16.5" customHeight="1">
      <c r="A408" s="39"/>
      <c r="B408" s="40"/>
      <c r="C408" s="256" t="s">
        <v>605</v>
      </c>
      <c r="D408" s="256" t="s">
        <v>310</v>
      </c>
      <c r="E408" s="257" t="s">
        <v>1048</v>
      </c>
      <c r="F408" s="258" t="s">
        <v>1610</v>
      </c>
      <c r="G408" s="259" t="s">
        <v>207</v>
      </c>
      <c r="H408" s="260">
        <v>1</v>
      </c>
      <c r="I408" s="261"/>
      <c r="J408" s="262">
        <f>ROUND(I408*H408,2)</f>
        <v>0</v>
      </c>
      <c r="K408" s="258" t="s">
        <v>19</v>
      </c>
      <c r="L408" s="263"/>
      <c r="M408" s="264" t="s">
        <v>19</v>
      </c>
      <c r="N408" s="265" t="s">
        <v>43</v>
      </c>
      <c r="O408" s="85"/>
      <c r="P408" s="224">
        <f>O408*H408</f>
        <v>0</v>
      </c>
      <c r="Q408" s="224">
        <v>0.0138</v>
      </c>
      <c r="R408" s="224">
        <f>Q408*H408</f>
        <v>0.0138</v>
      </c>
      <c r="S408" s="224">
        <v>0</v>
      </c>
      <c r="T408" s="22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6" t="s">
        <v>376</v>
      </c>
      <c r="AT408" s="226" t="s">
        <v>310</v>
      </c>
      <c r="AU408" s="226" t="s">
        <v>81</v>
      </c>
      <c r="AY408" s="18" t="s">
        <v>183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8" t="s">
        <v>79</v>
      </c>
      <c r="BK408" s="227">
        <f>ROUND(I408*H408,2)</f>
        <v>0</v>
      </c>
      <c r="BL408" s="18" t="s">
        <v>284</v>
      </c>
      <c r="BM408" s="226" t="s">
        <v>1611</v>
      </c>
    </row>
    <row r="409" s="2" customFormat="1" ht="16.5" customHeight="1">
      <c r="A409" s="39"/>
      <c r="B409" s="40"/>
      <c r="C409" s="256" t="s">
        <v>611</v>
      </c>
      <c r="D409" s="256" t="s">
        <v>310</v>
      </c>
      <c r="E409" s="257" t="s">
        <v>1052</v>
      </c>
      <c r="F409" s="258" t="s">
        <v>1053</v>
      </c>
      <c r="G409" s="259" t="s">
        <v>207</v>
      </c>
      <c r="H409" s="260">
        <v>1</v>
      </c>
      <c r="I409" s="261"/>
      <c r="J409" s="262">
        <f>ROUND(I409*H409,2)</f>
        <v>0</v>
      </c>
      <c r="K409" s="258" t="s">
        <v>19</v>
      </c>
      <c r="L409" s="263"/>
      <c r="M409" s="264" t="s">
        <v>19</v>
      </c>
      <c r="N409" s="265" t="s">
        <v>43</v>
      </c>
      <c r="O409" s="85"/>
      <c r="P409" s="224">
        <f>O409*H409</f>
        <v>0</v>
      </c>
      <c r="Q409" s="224">
        <v>0.0138</v>
      </c>
      <c r="R409" s="224">
        <f>Q409*H409</f>
        <v>0.0138</v>
      </c>
      <c r="S409" s="224">
        <v>0</v>
      </c>
      <c r="T409" s="22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6" t="s">
        <v>376</v>
      </c>
      <c r="AT409" s="226" t="s">
        <v>310</v>
      </c>
      <c r="AU409" s="226" t="s">
        <v>81</v>
      </c>
      <c r="AY409" s="18" t="s">
        <v>183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8" t="s">
        <v>79</v>
      </c>
      <c r="BK409" s="227">
        <f>ROUND(I409*H409,2)</f>
        <v>0</v>
      </c>
      <c r="BL409" s="18" t="s">
        <v>284</v>
      </c>
      <c r="BM409" s="226" t="s">
        <v>1612</v>
      </c>
    </row>
    <row r="410" s="2" customFormat="1" ht="16.5" customHeight="1">
      <c r="A410" s="39"/>
      <c r="B410" s="40"/>
      <c r="C410" s="256" t="s">
        <v>616</v>
      </c>
      <c r="D410" s="256" t="s">
        <v>310</v>
      </c>
      <c r="E410" s="257" t="s">
        <v>1056</v>
      </c>
      <c r="F410" s="258" t="s">
        <v>1057</v>
      </c>
      <c r="G410" s="259" t="s">
        <v>207</v>
      </c>
      <c r="H410" s="260">
        <v>1</v>
      </c>
      <c r="I410" s="261"/>
      <c r="J410" s="262">
        <f>ROUND(I410*H410,2)</f>
        <v>0</v>
      </c>
      <c r="K410" s="258" t="s">
        <v>19</v>
      </c>
      <c r="L410" s="263"/>
      <c r="M410" s="264" t="s">
        <v>19</v>
      </c>
      <c r="N410" s="265" t="s">
        <v>43</v>
      </c>
      <c r="O410" s="85"/>
      <c r="P410" s="224">
        <f>O410*H410</f>
        <v>0</v>
      </c>
      <c r="Q410" s="224">
        <v>0.0138</v>
      </c>
      <c r="R410" s="224">
        <f>Q410*H410</f>
        <v>0.0138</v>
      </c>
      <c r="S410" s="224">
        <v>0</v>
      </c>
      <c r="T410" s="22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6" t="s">
        <v>376</v>
      </c>
      <c r="AT410" s="226" t="s">
        <v>310</v>
      </c>
      <c r="AU410" s="226" t="s">
        <v>81</v>
      </c>
      <c r="AY410" s="18" t="s">
        <v>183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8" t="s">
        <v>79</v>
      </c>
      <c r="BK410" s="227">
        <f>ROUND(I410*H410,2)</f>
        <v>0</v>
      </c>
      <c r="BL410" s="18" t="s">
        <v>284</v>
      </c>
      <c r="BM410" s="226" t="s">
        <v>1613</v>
      </c>
    </row>
    <row r="411" s="2" customFormat="1" ht="24.15" customHeight="1">
      <c r="A411" s="39"/>
      <c r="B411" s="40"/>
      <c r="C411" s="215" t="s">
        <v>623</v>
      </c>
      <c r="D411" s="215" t="s">
        <v>185</v>
      </c>
      <c r="E411" s="216" t="s">
        <v>428</v>
      </c>
      <c r="F411" s="217" t="s">
        <v>429</v>
      </c>
      <c r="G411" s="218" t="s">
        <v>207</v>
      </c>
      <c r="H411" s="219">
        <v>4</v>
      </c>
      <c r="I411" s="220"/>
      <c r="J411" s="221">
        <f>ROUND(I411*H411,2)</f>
        <v>0</v>
      </c>
      <c r="K411" s="217" t="s">
        <v>189</v>
      </c>
      <c r="L411" s="45"/>
      <c r="M411" s="222" t="s">
        <v>19</v>
      </c>
      <c r="N411" s="223" t="s">
        <v>43</v>
      </c>
      <c r="O411" s="85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284</v>
      </c>
      <c r="AT411" s="226" t="s">
        <v>185</v>
      </c>
      <c r="AU411" s="226" t="s">
        <v>81</v>
      </c>
      <c r="AY411" s="18" t="s">
        <v>183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79</v>
      </c>
      <c r="BK411" s="227">
        <f>ROUND(I411*H411,2)</f>
        <v>0</v>
      </c>
      <c r="BL411" s="18" t="s">
        <v>284</v>
      </c>
      <c r="BM411" s="226" t="s">
        <v>1614</v>
      </c>
    </row>
    <row r="412" s="2" customFormat="1">
      <c r="A412" s="39"/>
      <c r="B412" s="40"/>
      <c r="C412" s="41"/>
      <c r="D412" s="228" t="s">
        <v>192</v>
      </c>
      <c r="E412" s="41"/>
      <c r="F412" s="229" t="s">
        <v>431</v>
      </c>
      <c r="G412" s="41"/>
      <c r="H412" s="41"/>
      <c r="I412" s="230"/>
      <c r="J412" s="41"/>
      <c r="K412" s="41"/>
      <c r="L412" s="45"/>
      <c r="M412" s="231"/>
      <c r="N412" s="23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192</v>
      </c>
      <c r="AU412" s="18" t="s">
        <v>81</v>
      </c>
    </row>
    <row r="413" s="2" customFormat="1" ht="16.5" customHeight="1">
      <c r="A413" s="39"/>
      <c r="B413" s="40"/>
      <c r="C413" s="256" t="s">
        <v>632</v>
      </c>
      <c r="D413" s="256" t="s">
        <v>310</v>
      </c>
      <c r="E413" s="257" t="s">
        <v>433</v>
      </c>
      <c r="F413" s="258" t="s">
        <v>434</v>
      </c>
      <c r="G413" s="259" t="s">
        <v>207</v>
      </c>
      <c r="H413" s="260">
        <v>3</v>
      </c>
      <c r="I413" s="261"/>
      <c r="J413" s="262">
        <f>ROUND(I413*H413,2)</f>
        <v>0</v>
      </c>
      <c r="K413" s="258" t="s">
        <v>19</v>
      </c>
      <c r="L413" s="263"/>
      <c r="M413" s="264" t="s">
        <v>19</v>
      </c>
      <c r="N413" s="265" t="s">
        <v>43</v>
      </c>
      <c r="O413" s="85"/>
      <c r="P413" s="224">
        <f>O413*H413</f>
        <v>0</v>
      </c>
      <c r="Q413" s="224">
        <v>0.0138</v>
      </c>
      <c r="R413" s="224">
        <f>Q413*H413</f>
        <v>0.041399999999999999</v>
      </c>
      <c r="S413" s="224">
        <v>0</v>
      </c>
      <c r="T413" s="22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6" t="s">
        <v>376</v>
      </c>
      <c r="AT413" s="226" t="s">
        <v>310</v>
      </c>
      <c r="AU413" s="226" t="s">
        <v>81</v>
      </c>
      <c r="AY413" s="18" t="s">
        <v>183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8" t="s">
        <v>79</v>
      </c>
      <c r="BK413" s="227">
        <f>ROUND(I413*H413,2)</f>
        <v>0</v>
      </c>
      <c r="BL413" s="18" t="s">
        <v>284</v>
      </c>
      <c r="BM413" s="226" t="s">
        <v>1615</v>
      </c>
    </row>
    <row r="414" s="2" customFormat="1" ht="16.5" customHeight="1">
      <c r="A414" s="39"/>
      <c r="B414" s="40"/>
      <c r="C414" s="256" t="s">
        <v>637</v>
      </c>
      <c r="D414" s="256" t="s">
        <v>310</v>
      </c>
      <c r="E414" s="257" t="s">
        <v>1616</v>
      </c>
      <c r="F414" s="258" t="s">
        <v>1617</v>
      </c>
      <c r="G414" s="259" t="s">
        <v>207</v>
      </c>
      <c r="H414" s="260">
        <v>1</v>
      </c>
      <c r="I414" s="261"/>
      <c r="J414" s="262">
        <f>ROUND(I414*H414,2)</f>
        <v>0</v>
      </c>
      <c r="K414" s="258" t="s">
        <v>19</v>
      </c>
      <c r="L414" s="263"/>
      <c r="M414" s="264" t="s">
        <v>19</v>
      </c>
      <c r="N414" s="265" t="s">
        <v>43</v>
      </c>
      <c r="O414" s="85"/>
      <c r="P414" s="224">
        <f>O414*H414</f>
        <v>0</v>
      </c>
      <c r="Q414" s="224">
        <v>0.0138</v>
      </c>
      <c r="R414" s="224">
        <f>Q414*H414</f>
        <v>0.0138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376</v>
      </c>
      <c r="AT414" s="226" t="s">
        <v>310</v>
      </c>
      <c r="AU414" s="226" t="s">
        <v>81</v>
      </c>
      <c r="AY414" s="18" t="s">
        <v>183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79</v>
      </c>
      <c r="BK414" s="227">
        <f>ROUND(I414*H414,2)</f>
        <v>0</v>
      </c>
      <c r="BL414" s="18" t="s">
        <v>284</v>
      </c>
      <c r="BM414" s="226" t="s">
        <v>1618</v>
      </c>
    </row>
    <row r="415" s="2" customFormat="1" ht="24.15" customHeight="1">
      <c r="A415" s="39"/>
      <c r="B415" s="40"/>
      <c r="C415" s="215" t="s">
        <v>642</v>
      </c>
      <c r="D415" s="215" t="s">
        <v>185</v>
      </c>
      <c r="E415" s="216" t="s">
        <v>1065</v>
      </c>
      <c r="F415" s="217" t="s">
        <v>1066</v>
      </c>
      <c r="G415" s="218" t="s">
        <v>207</v>
      </c>
      <c r="H415" s="219">
        <v>1</v>
      </c>
      <c r="I415" s="220"/>
      <c r="J415" s="221">
        <f>ROUND(I415*H415,2)</f>
        <v>0</v>
      </c>
      <c r="K415" s="217" t="s">
        <v>189</v>
      </c>
      <c r="L415" s="45"/>
      <c r="M415" s="222" t="s">
        <v>19</v>
      </c>
      <c r="N415" s="223" t="s">
        <v>43</v>
      </c>
      <c r="O415" s="85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6" t="s">
        <v>284</v>
      </c>
      <c r="AT415" s="226" t="s">
        <v>185</v>
      </c>
      <c r="AU415" s="226" t="s">
        <v>81</v>
      </c>
      <c r="AY415" s="18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8" t="s">
        <v>79</v>
      </c>
      <c r="BK415" s="227">
        <f>ROUND(I415*H415,2)</f>
        <v>0</v>
      </c>
      <c r="BL415" s="18" t="s">
        <v>284</v>
      </c>
      <c r="BM415" s="226" t="s">
        <v>1619</v>
      </c>
    </row>
    <row r="416" s="2" customFormat="1">
      <c r="A416" s="39"/>
      <c r="B416" s="40"/>
      <c r="C416" s="41"/>
      <c r="D416" s="228" t="s">
        <v>192</v>
      </c>
      <c r="E416" s="41"/>
      <c r="F416" s="229" t="s">
        <v>1068</v>
      </c>
      <c r="G416" s="41"/>
      <c r="H416" s="41"/>
      <c r="I416" s="230"/>
      <c r="J416" s="41"/>
      <c r="K416" s="41"/>
      <c r="L416" s="45"/>
      <c r="M416" s="231"/>
      <c r="N416" s="23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192</v>
      </c>
      <c r="AU416" s="18" t="s">
        <v>81</v>
      </c>
    </row>
    <row r="417" s="2" customFormat="1" ht="16.5" customHeight="1">
      <c r="A417" s="39"/>
      <c r="B417" s="40"/>
      <c r="C417" s="256" t="s">
        <v>647</v>
      </c>
      <c r="D417" s="256" t="s">
        <v>310</v>
      </c>
      <c r="E417" s="257" t="s">
        <v>1070</v>
      </c>
      <c r="F417" s="258" t="s">
        <v>1071</v>
      </c>
      <c r="G417" s="259" t="s">
        <v>207</v>
      </c>
      <c r="H417" s="260">
        <v>1</v>
      </c>
      <c r="I417" s="261"/>
      <c r="J417" s="262">
        <f>ROUND(I417*H417,2)</f>
        <v>0</v>
      </c>
      <c r="K417" s="258" t="s">
        <v>19</v>
      </c>
      <c r="L417" s="263"/>
      <c r="M417" s="264" t="s">
        <v>19</v>
      </c>
      <c r="N417" s="265" t="s">
        <v>43</v>
      </c>
      <c r="O417" s="85"/>
      <c r="P417" s="224">
        <f>O417*H417</f>
        <v>0</v>
      </c>
      <c r="Q417" s="224">
        <v>0.016</v>
      </c>
      <c r="R417" s="224">
        <f>Q417*H417</f>
        <v>0.016</v>
      </c>
      <c r="S417" s="224">
        <v>0</v>
      </c>
      <c r="T417" s="22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6" t="s">
        <v>376</v>
      </c>
      <c r="AT417" s="226" t="s">
        <v>310</v>
      </c>
      <c r="AU417" s="226" t="s">
        <v>81</v>
      </c>
      <c r="AY417" s="18" t="s">
        <v>183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8" t="s">
        <v>79</v>
      </c>
      <c r="BK417" s="227">
        <f>ROUND(I417*H417,2)</f>
        <v>0</v>
      </c>
      <c r="BL417" s="18" t="s">
        <v>284</v>
      </c>
      <c r="BM417" s="226" t="s">
        <v>1620</v>
      </c>
    </row>
    <row r="418" s="2" customFormat="1" ht="24.15" customHeight="1">
      <c r="A418" s="39"/>
      <c r="B418" s="40"/>
      <c r="C418" s="215" t="s">
        <v>655</v>
      </c>
      <c r="D418" s="215" t="s">
        <v>185</v>
      </c>
      <c r="E418" s="216" t="s">
        <v>1621</v>
      </c>
      <c r="F418" s="217" t="s">
        <v>1622</v>
      </c>
      <c r="G418" s="218" t="s">
        <v>207</v>
      </c>
      <c r="H418" s="219">
        <v>1</v>
      </c>
      <c r="I418" s="220"/>
      <c r="J418" s="221">
        <f>ROUND(I418*H418,2)</f>
        <v>0</v>
      </c>
      <c r="K418" s="217" t="s">
        <v>189</v>
      </c>
      <c r="L418" s="45"/>
      <c r="M418" s="222" t="s">
        <v>19</v>
      </c>
      <c r="N418" s="223" t="s">
        <v>43</v>
      </c>
      <c r="O418" s="85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6" t="s">
        <v>284</v>
      </c>
      <c r="AT418" s="226" t="s">
        <v>185</v>
      </c>
      <c r="AU418" s="226" t="s">
        <v>81</v>
      </c>
      <c r="AY418" s="18" t="s">
        <v>183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8" t="s">
        <v>79</v>
      </c>
      <c r="BK418" s="227">
        <f>ROUND(I418*H418,2)</f>
        <v>0</v>
      </c>
      <c r="BL418" s="18" t="s">
        <v>284</v>
      </c>
      <c r="BM418" s="226" t="s">
        <v>1623</v>
      </c>
    </row>
    <row r="419" s="2" customFormat="1">
      <c r="A419" s="39"/>
      <c r="B419" s="40"/>
      <c r="C419" s="41"/>
      <c r="D419" s="228" t="s">
        <v>192</v>
      </c>
      <c r="E419" s="41"/>
      <c r="F419" s="229" t="s">
        <v>1624</v>
      </c>
      <c r="G419" s="41"/>
      <c r="H419" s="41"/>
      <c r="I419" s="230"/>
      <c r="J419" s="41"/>
      <c r="K419" s="41"/>
      <c r="L419" s="45"/>
      <c r="M419" s="231"/>
      <c r="N419" s="23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192</v>
      </c>
      <c r="AU419" s="18" t="s">
        <v>81</v>
      </c>
    </row>
    <row r="420" s="2" customFormat="1" ht="16.5" customHeight="1">
      <c r="A420" s="39"/>
      <c r="B420" s="40"/>
      <c r="C420" s="256" t="s">
        <v>661</v>
      </c>
      <c r="D420" s="256" t="s">
        <v>310</v>
      </c>
      <c r="E420" s="257" t="s">
        <v>1625</v>
      </c>
      <c r="F420" s="258" t="s">
        <v>1626</v>
      </c>
      <c r="G420" s="259" t="s">
        <v>207</v>
      </c>
      <c r="H420" s="260">
        <v>1</v>
      </c>
      <c r="I420" s="261"/>
      <c r="J420" s="262">
        <f>ROUND(I420*H420,2)</f>
        <v>0</v>
      </c>
      <c r="K420" s="258" t="s">
        <v>19</v>
      </c>
      <c r="L420" s="263"/>
      <c r="M420" s="264" t="s">
        <v>19</v>
      </c>
      <c r="N420" s="265" t="s">
        <v>43</v>
      </c>
      <c r="O420" s="85"/>
      <c r="P420" s="224">
        <f>O420*H420</f>
        <v>0</v>
      </c>
      <c r="Q420" s="224">
        <v>0.029000000000000001</v>
      </c>
      <c r="R420" s="224">
        <f>Q420*H420</f>
        <v>0.029000000000000001</v>
      </c>
      <c r="S420" s="224">
        <v>0</v>
      </c>
      <c r="T420" s="22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6" t="s">
        <v>376</v>
      </c>
      <c r="AT420" s="226" t="s">
        <v>310</v>
      </c>
      <c r="AU420" s="226" t="s">
        <v>81</v>
      </c>
      <c r="AY420" s="18" t="s">
        <v>183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8" t="s">
        <v>79</v>
      </c>
      <c r="BK420" s="227">
        <f>ROUND(I420*H420,2)</f>
        <v>0</v>
      </c>
      <c r="BL420" s="18" t="s">
        <v>284</v>
      </c>
      <c r="BM420" s="226" t="s">
        <v>1627</v>
      </c>
    </row>
    <row r="421" s="2" customFormat="1" ht="24.15" customHeight="1">
      <c r="A421" s="39"/>
      <c r="B421" s="40"/>
      <c r="C421" s="215" t="s">
        <v>666</v>
      </c>
      <c r="D421" s="215" t="s">
        <v>185</v>
      </c>
      <c r="E421" s="216" t="s">
        <v>1628</v>
      </c>
      <c r="F421" s="217" t="s">
        <v>1629</v>
      </c>
      <c r="G421" s="218" t="s">
        <v>218</v>
      </c>
      <c r="H421" s="219">
        <v>0.14199999999999999</v>
      </c>
      <c r="I421" s="220"/>
      <c r="J421" s="221">
        <f>ROUND(I421*H421,2)</f>
        <v>0</v>
      </c>
      <c r="K421" s="217" t="s">
        <v>189</v>
      </c>
      <c r="L421" s="45"/>
      <c r="M421" s="222" t="s">
        <v>19</v>
      </c>
      <c r="N421" s="223" t="s">
        <v>43</v>
      </c>
      <c r="O421" s="85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6" t="s">
        <v>284</v>
      </c>
      <c r="AT421" s="226" t="s">
        <v>185</v>
      </c>
      <c r="AU421" s="226" t="s">
        <v>81</v>
      </c>
      <c r="AY421" s="18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79</v>
      </c>
      <c r="BK421" s="227">
        <f>ROUND(I421*H421,2)</f>
        <v>0</v>
      </c>
      <c r="BL421" s="18" t="s">
        <v>284</v>
      </c>
      <c r="BM421" s="226" t="s">
        <v>1630</v>
      </c>
    </row>
    <row r="422" s="2" customFormat="1">
      <c r="A422" s="39"/>
      <c r="B422" s="40"/>
      <c r="C422" s="41"/>
      <c r="D422" s="228" t="s">
        <v>192</v>
      </c>
      <c r="E422" s="41"/>
      <c r="F422" s="229" t="s">
        <v>1631</v>
      </c>
      <c r="G422" s="41"/>
      <c r="H422" s="41"/>
      <c r="I422" s="230"/>
      <c r="J422" s="41"/>
      <c r="K422" s="41"/>
      <c r="L422" s="45"/>
      <c r="M422" s="231"/>
      <c r="N422" s="23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192</v>
      </c>
      <c r="AU422" s="18" t="s">
        <v>81</v>
      </c>
    </row>
    <row r="423" s="2" customFormat="1" ht="24.15" customHeight="1">
      <c r="A423" s="39"/>
      <c r="B423" s="40"/>
      <c r="C423" s="215" t="s">
        <v>671</v>
      </c>
      <c r="D423" s="215" t="s">
        <v>185</v>
      </c>
      <c r="E423" s="216" t="s">
        <v>451</v>
      </c>
      <c r="F423" s="217" t="s">
        <v>452</v>
      </c>
      <c r="G423" s="218" t="s">
        <v>218</v>
      </c>
      <c r="H423" s="219">
        <v>0.14199999999999999</v>
      </c>
      <c r="I423" s="220"/>
      <c r="J423" s="221">
        <f>ROUND(I423*H423,2)</f>
        <v>0</v>
      </c>
      <c r="K423" s="217" t="s">
        <v>189</v>
      </c>
      <c r="L423" s="45"/>
      <c r="M423" s="222" t="s">
        <v>19</v>
      </c>
      <c r="N423" s="223" t="s">
        <v>43</v>
      </c>
      <c r="O423" s="85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6" t="s">
        <v>284</v>
      </c>
      <c r="AT423" s="226" t="s">
        <v>185</v>
      </c>
      <c r="AU423" s="226" t="s">
        <v>81</v>
      </c>
      <c r="AY423" s="18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8" t="s">
        <v>79</v>
      </c>
      <c r="BK423" s="227">
        <f>ROUND(I423*H423,2)</f>
        <v>0</v>
      </c>
      <c r="BL423" s="18" t="s">
        <v>284</v>
      </c>
      <c r="BM423" s="226" t="s">
        <v>1632</v>
      </c>
    </row>
    <row r="424" s="2" customFormat="1">
      <c r="A424" s="39"/>
      <c r="B424" s="40"/>
      <c r="C424" s="41"/>
      <c r="D424" s="228" t="s">
        <v>192</v>
      </c>
      <c r="E424" s="41"/>
      <c r="F424" s="229" t="s">
        <v>454</v>
      </c>
      <c r="G424" s="41"/>
      <c r="H424" s="41"/>
      <c r="I424" s="230"/>
      <c r="J424" s="41"/>
      <c r="K424" s="41"/>
      <c r="L424" s="45"/>
      <c r="M424" s="231"/>
      <c r="N424" s="23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192</v>
      </c>
      <c r="AU424" s="18" t="s">
        <v>81</v>
      </c>
    </row>
    <row r="425" s="12" customFormat="1" ht="22.8" customHeight="1">
      <c r="A425" s="12"/>
      <c r="B425" s="199"/>
      <c r="C425" s="200"/>
      <c r="D425" s="201" t="s">
        <v>71</v>
      </c>
      <c r="E425" s="213" t="s">
        <v>477</v>
      </c>
      <c r="F425" s="213" t="s">
        <v>478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SUM(P426:P452)</f>
        <v>0</v>
      </c>
      <c r="Q425" s="207"/>
      <c r="R425" s="208">
        <f>SUM(R426:R452)</f>
        <v>0.43955709999999998</v>
      </c>
      <c r="S425" s="207"/>
      <c r="T425" s="209">
        <f>SUM(T426:T452)</f>
        <v>2.9729207999999998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81</v>
      </c>
      <c r="AT425" s="211" t="s">
        <v>71</v>
      </c>
      <c r="AU425" s="211" t="s">
        <v>79</v>
      </c>
      <c r="AY425" s="210" t="s">
        <v>183</v>
      </c>
      <c r="BK425" s="212">
        <f>SUM(BK426:BK452)</f>
        <v>0</v>
      </c>
    </row>
    <row r="426" s="2" customFormat="1" ht="16.5" customHeight="1">
      <c r="A426" s="39"/>
      <c r="B426" s="40"/>
      <c r="C426" s="215" t="s">
        <v>677</v>
      </c>
      <c r="D426" s="215" t="s">
        <v>185</v>
      </c>
      <c r="E426" s="216" t="s">
        <v>480</v>
      </c>
      <c r="F426" s="217" t="s">
        <v>481</v>
      </c>
      <c r="G426" s="218" t="s">
        <v>237</v>
      </c>
      <c r="H426" s="219">
        <v>14.279999999999999</v>
      </c>
      <c r="I426" s="220"/>
      <c r="J426" s="221">
        <f>ROUND(I426*H426,2)</f>
        <v>0</v>
      </c>
      <c r="K426" s="217" t="s">
        <v>189</v>
      </c>
      <c r="L426" s="45"/>
      <c r="M426" s="222" t="s">
        <v>19</v>
      </c>
      <c r="N426" s="223" t="s">
        <v>43</v>
      </c>
      <c r="O426" s="85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6" t="s">
        <v>284</v>
      </c>
      <c r="AT426" s="226" t="s">
        <v>185</v>
      </c>
      <c r="AU426" s="226" t="s">
        <v>81</v>
      </c>
      <c r="AY426" s="18" t="s">
        <v>183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8" t="s">
        <v>79</v>
      </c>
      <c r="BK426" s="227">
        <f>ROUND(I426*H426,2)</f>
        <v>0</v>
      </c>
      <c r="BL426" s="18" t="s">
        <v>284</v>
      </c>
      <c r="BM426" s="226" t="s">
        <v>1633</v>
      </c>
    </row>
    <row r="427" s="2" customFormat="1">
      <c r="A427" s="39"/>
      <c r="B427" s="40"/>
      <c r="C427" s="41"/>
      <c r="D427" s="228" t="s">
        <v>192</v>
      </c>
      <c r="E427" s="41"/>
      <c r="F427" s="229" t="s">
        <v>483</v>
      </c>
      <c r="G427" s="41"/>
      <c r="H427" s="41"/>
      <c r="I427" s="230"/>
      <c r="J427" s="41"/>
      <c r="K427" s="41"/>
      <c r="L427" s="45"/>
      <c r="M427" s="231"/>
      <c r="N427" s="23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192</v>
      </c>
      <c r="AU427" s="18" t="s">
        <v>81</v>
      </c>
    </row>
    <row r="428" s="2" customFormat="1" ht="16.5" customHeight="1">
      <c r="A428" s="39"/>
      <c r="B428" s="40"/>
      <c r="C428" s="215" t="s">
        <v>1041</v>
      </c>
      <c r="D428" s="215" t="s">
        <v>185</v>
      </c>
      <c r="E428" s="216" t="s">
        <v>491</v>
      </c>
      <c r="F428" s="217" t="s">
        <v>492</v>
      </c>
      <c r="G428" s="218" t="s">
        <v>237</v>
      </c>
      <c r="H428" s="219">
        <v>14.279999999999999</v>
      </c>
      <c r="I428" s="220"/>
      <c r="J428" s="221">
        <f>ROUND(I428*H428,2)</f>
        <v>0</v>
      </c>
      <c r="K428" s="217" t="s">
        <v>189</v>
      </c>
      <c r="L428" s="45"/>
      <c r="M428" s="222" t="s">
        <v>19</v>
      </c>
      <c r="N428" s="223" t="s">
        <v>43</v>
      </c>
      <c r="O428" s="85"/>
      <c r="P428" s="224">
        <f>O428*H428</f>
        <v>0</v>
      </c>
      <c r="Q428" s="224">
        <v>0.00029999999999999997</v>
      </c>
      <c r="R428" s="224">
        <f>Q428*H428</f>
        <v>0.0042839999999999996</v>
      </c>
      <c r="S428" s="224">
        <v>0</v>
      </c>
      <c r="T428" s="22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6" t="s">
        <v>284</v>
      </c>
      <c r="AT428" s="226" t="s">
        <v>185</v>
      </c>
      <c r="AU428" s="226" t="s">
        <v>81</v>
      </c>
      <c r="AY428" s="18" t="s">
        <v>183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8" t="s">
        <v>79</v>
      </c>
      <c r="BK428" s="227">
        <f>ROUND(I428*H428,2)</f>
        <v>0</v>
      </c>
      <c r="BL428" s="18" t="s">
        <v>284</v>
      </c>
      <c r="BM428" s="226" t="s">
        <v>1634</v>
      </c>
    </row>
    <row r="429" s="2" customFormat="1">
      <c r="A429" s="39"/>
      <c r="B429" s="40"/>
      <c r="C429" s="41"/>
      <c r="D429" s="228" t="s">
        <v>192</v>
      </c>
      <c r="E429" s="41"/>
      <c r="F429" s="229" t="s">
        <v>494</v>
      </c>
      <c r="G429" s="41"/>
      <c r="H429" s="41"/>
      <c r="I429" s="230"/>
      <c r="J429" s="41"/>
      <c r="K429" s="41"/>
      <c r="L429" s="45"/>
      <c r="M429" s="231"/>
      <c r="N429" s="23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192</v>
      </c>
      <c r="AU429" s="18" t="s">
        <v>81</v>
      </c>
    </row>
    <row r="430" s="2" customFormat="1" ht="24.15" customHeight="1">
      <c r="A430" s="39"/>
      <c r="B430" s="40"/>
      <c r="C430" s="215" t="s">
        <v>1047</v>
      </c>
      <c r="D430" s="215" t="s">
        <v>185</v>
      </c>
      <c r="E430" s="216" t="s">
        <v>1091</v>
      </c>
      <c r="F430" s="217" t="s">
        <v>1092</v>
      </c>
      <c r="G430" s="218" t="s">
        <v>237</v>
      </c>
      <c r="H430" s="219">
        <v>14.279999999999999</v>
      </c>
      <c r="I430" s="220"/>
      <c r="J430" s="221">
        <f>ROUND(I430*H430,2)</f>
        <v>0</v>
      </c>
      <c r="K430" s="217" t="s">
        <v>189</v>
      </c>
      <c r="L430" s="45"/>
      <c r="M430" s="222" t="s">
        <v>19</v>
      </c>
      <c r="N430" s="223" t="s">
        <v>43</v>
      </c>
      <c r="O430" s="85"/>
      <c r="P430" s="224">
        <f>O430*H430</f>
        <v>0</v>
      </c>
      <c r="Q430" s="224">
        <v>0.0074999999999999997</v>
      </c>
      <c r="R430" s="224">
        <f>Q430*H430</f>
        <v>0.10709999999999999</v>
      </c>
      <c r="S430" s="224">
        <v>0</v>
      </c>
      <c r="T430" s="22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6" t="s">
        <v>284</v>
      </c>
      <c r="AT430" s="226" t="s">
        <v>185</v>
      </c>
      <c r="AU430" s="226" t="s">
        <v>81</v>
      </c>
      <c r="AY430" s="18" t="s">
        <v>183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8" t="s">
        <v>79</v>
      </c>
      <c r="BK430" s="227">
        <f>ROUND(I430*H430,2)</f>
        <v>0</v>
      </c>
      <c r="BL430" s="18" t="s">
        <v>284</v>
      </c>
      <c r="BM430" s="226" t="s">
        <v>1635</v>
      </c>
    </row>
    <row r="431" s="2" customFormat="1">
      <c r="A431" s="39"/>
      <c r="B431" s="40"/>
      <c r="C431" s="41"/>
      <c r="D431" s="228" t="s">
        <v>192</v>
      </c>
      <c r="E431" s="41"/>
      <c r="F431" s="229" t="s">
        <v>1094</v>
      </c>
      <c r="G431" s="41"/>
      <c r="H431" s="41"/>
      <c r="I431" s="230"/>
      <c r="J431" s="41"/>
      <c r="K431" s="41"/>
      <c r="L431" s="45"/>
      <c r="M431" s="231"/>
      <c r="N431" s="23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192</v>
      </c>
      <c r="AU431" s="18" t="s">
        <v>81</v>
      </c>
    </row>
    <row r="432" s="13" customFormat="1">
      <c r="A432" s="13"/>
      <c r="B432" s="233"/>
      <c r="C432" s="234"/>
      <c r="D432" s="235" t="s">
        <v>194</v>
      </c>
      <c r="E432" s="236" t="s">
        <v>19</v>
      </c>
      <c r="F432" s="237" t="s">
        <v>1636</v>
      </c>
      <c r="G432" s="234"/>
      <c r="H432" s="238">
        <v>14.279999999999999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194</v>
      </c>
      <c r="AU432" s="244" t="s">
        <v>81</v>
      </c>
      <c r="AV432" s="13" t="s">
        <v>81</v>
      </c>
      <c r="AW432" s="13" t="s">
        <v>33</v>
      </c>
      <c r="AX432" s="13" t="s">
        <v>79</v>
      </c>
      <c r="AY432" s="244" t="s">
        <v>183</v>
      </c>
    </row>
    <row r="433" s="2" customFormat="1" ht="16.5" customHeight="1">
      <c r="A433" s="39"/>
      <c r="B433" s="40"/>
      <c r="C433" s="215" t="s">
        <v>1051</v>
      </c>
      <c r="D433" s="215" t="s">
        <v>185</v>
      </c>
      <c r="E433" s="216" t="s">
        <v>1113</v>
      </c>
      <c r="F433" s="217" t="s">
        <v>1114</v>
      </c>
      <c r="G433" s="218" t="s">
        <v>419</v>
      </c>
      <c r="H433" s="219">
        <v>39</v>
      </c>
      <c r="I433" s="220"/>
      <c r="J433" s="221">
        <f>ROUND(I433*H433,2)</f>
        <v>0</v>
      </c>
      <c r="K433" s="217" t="s">
        <v>189</v>
      </c>
      <c r="L433" s="45"/>
      <c r="M433" s="222" t="s">
        <v>19</v>
      </c>
      <c r="N433" s="223" t="s">
        <v>43</v>
      </c>
      <c r="O433" s="85"/>
      <c r="P433" s="224">
        <f>O433*H433</f>
        <v>0</v>
      </c>
      <c r="Q433" s="224">
        <v>0</v>
      </c>
      <c r="R433" s="224">
        <f>Q433*H433</f>
        <v>0</v>
      </c>
      <c r="S433" s="224">
        <v>0.01174</v>
      </c>
      <c r="T433" s="225">
        <f>S433*H433</f>
        <v>0.45786000000000004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6" t="s">
        <v>284</v>
      </c>
      <c r="AT433" s="226" t="s">
        <v>185</v>
      </c>
      <c r="AU433" s="226" t="s">
        <v>81</v>
      </c>
      <c r="AY433" s="18" t="s">
        <v>183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8" t="s">
        <v>79</v>
      </c>
      <c r="BK433" s="227">
        <f>ROUND(I433*H433,2)</f>
        <v>0</v>
      </c>
      <c r="BL433" s="18" t="s">
        <v>284</v>
      </c>
      <c r="BM433" s="226" t="s">
        <v>1637</v>
      </c>
    </row>
    <row r="434" s="2" customFormat="1">
      <c r="A434" s="39"/>
      <c r="B434" s="40"/>
      <c r="C434" s="41"/>
      <c r="D434" s="228" t="s">
        <v>192</v>
      </c>
      <c r="E434" s="41"/>
      <c r="F434" s="229" t="s">
        <v>1116</v>
      </c>
      <c r="G434" s="41"/>
      <c r="H434" s="41"/>
      <c r="I434" s="230"/>
      <c r="J434" s="41"/>
      <c r="K434" s="41"/>
      <c r="L434" s="45"/>
      <c r="M434" s="231"/>
      <c r="N434" s="23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192</v>
      </c>
      <c r="AU434" s="18" t="s">
        <v>81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1638</v>
      </c>
      <c r="G435" s="234"/>
      <c r="H435" s="238">
        <v>39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194</v>
      </c>
      <c r="AU435" s="244" t="s">
        <v>81</v>
      </c>
      <c r="AV435" s="13" t="s">
        <v>81</v>
      </c>
      <c r="AW435" s="13" t="s">
        <v>33</v>
      </c>
      <c r="AX435" s="13" t="s">
        <v>79</v>
      </c>
      <c r="AY435" s="244" t="s">
        <v>183</v>
      </c>
    </row>
    <row r="436" s="2" customFormat="1" ht="16.5" customHeight="1">
      <c r="A436" s="39"/>
      <c r="B436" s="40"/>
      <c r="C436" s="215" t="s">
        <v>1055</v>
      </c>
      <c r="D436" s="215" t="s">
        <v>185</v>
      </c>
      <c r="E436" s="216" t="s">
        <v>1136</v>
      </c>
      <c r="F436" s="217" t="s">
        <v>1137</v>
      </c>
      <c r="G436" s="218" t="s">
        <v>237</v>
      </c>
      <c r="H436" s="219">
        <v>30.239999999999998</v>
      </c>
      <c r="I436" s="220"/>
      <c r="J436" s="221">
        <f>ROUND(I436*H436,2)</f>
        <v>0</v>
      </c>
      <c r="K436" s="217" t="s">
        <v>189</v>
      </c>
      <c r="L436" s="45"/>
      <c r="M436" s="222" t="s">
        <v>19</v>
      </c>
      <c r="N436" s="223" t="s">
        <v>43</v>
      </c>
      <c r="O436" s="85"/>
      <c r="P436" s="224">
        <f>O436*H436</f>
        <v>0</v>
      </c>
      <c r="Q436" s="224">
        <v>0</v>
      </c>
      <c r="R436" s="224">
        <f>Q436*H436</f>
        <v>0</v>
      </c>
      <c r="S436" s="224">
        <v>0.083169999999999994</v>
      </c>
      <c r="T436" s="225">
        <f>S436*H436</f>
        <v>2.5150607999999997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6" t="s">
        <v>284</v>
      </c>
      <c r="AT436" s="226" t="s">
        <v>185</v>
      </c>
      <c r="AU436" s="226" t="s">
        <v>81</v>
      </c>
      <c r="AY436" s="18" t="s">
        <v>183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8" t="s">
        <v>79</v>
      </c>
      <c r="BK436" s="227">
        <f>ROUND(I436*H436,2)</f>
        <v>0</v>
      </c>
      <c r="BL436" s="18" t="s">
        <v>284</v>
      </c>
      <c r="BM436" s="226" t="s">
        <v>1639</v>
      </c>
    </row>
    <row r="437" s="2" customFormat="1">
      <c r="A437" s="39"/>
      <c r="B437" s="40"/>
      <c r="C437" s="41"/>
      <c r="D437" s="228" t="s">
        <v>192</v>
      </c>
      <c r="E437" s="41"/>
      <c r="F437" s="229" t="s">
        <v>1139</v>
      </c>
      <c r="G437" s="41"/>
      <c r="H437" s="41"/>
      <c r="I437" s="230"/>
      <c r="J437" s="41"/>
      <c r="K437" s="41"/>
      <c r="L437" s="45"/>
      <c r="M437" s="231"/>
      <c r="N437" s="23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192</v>
      </c>
      <c r="AU437" s="18" t="s">
        <v>81</v>
      </c>
    </row>
    <row r="438" s="13" customFormat="1">
      <c r="A438" s="13"/>
      <c r="B438" s="233"/>
      <c r="C438" s="234"/>
      <c r="D438" s="235" t="s">
        <v>194</v>
      </c>
      <c r="E438" s="236" t="s">
        <v>19</v>
      </c>
      <c r="F438" s="237" t="s">
        <v>1640</v>
      </c>
      <c r="G438" s="234"/>
      <c r="H438" s="238">
        <v>30.239999999999998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194</v>
      </c>
      <c r="AU438" s="244" t="s">
        <v>81</v>
      </c>
      <c r="AV438" s="13" t="s">
        <v>81</v>
      </c>
      <c r="AW438" s="13" t="s">
        <v>33</v>
      </c>
      <c r="AX438" s="13" t="s">
        <v>79</v>
      </c>
      <c r="AY438" s="244" t="s">
        <v>183</v>
      </c>
    </row>
    <row r="439" s="2" customFormat="1" ht="24.15" customHeight="1">
      <c r="A439" s="39"/>
      <c r="B439" s="40"/>
      <c r="C439" s="215" t="s">
        <v>1059</v>
      </c>
      <c r="D439" s="215" t="s">
        <v>185</v>
      </c>
      <c r="E439" s="216" t="s">
        <v>539</v>
      </c>
      <c r="F439" s="217" t="s">
        <v>540</v>
      </c>
      <c r="G439" s="218" t="s">
        <v>237</v>
      </c>
      <c r="H439" s="219">
        <v>14.279999999999999</v>
      </c>
      <c r="I439" s="220"/>
      <c r="J439" s="221">
        <f>ROUND(I439*H439,2)</f>
        <v>0</v>
      </c>
      <c r="K439" s="217" t="s">
        <v>189</v>
      </c>
      <c r="L439" s="45"/>
      <c r="M439" s="222" t="s">
        <v>19</v>
      </c>
      <c r="N439" s="223" t="s">
        <v>43</v>
      </c>
      <c r="O439" s="85"/>
      <c r="P439" s="224">
        <f>O439*H439</f>
        <v>0</v>
      </c>
      <c r="Q439" s="224">
        <v>0.0058799999999999998</v>
      </c>
      <c r="R439" s="224">
        <f>Q439*H439</f>
        <v>0.083966399999999997</v>
      </c>
      <c r="S439" s="224">
        <v>0</v>
      </c>
      <c r="T439" s="22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6" t="s">
        <v>190</v>
      </c>
      <c r="AT439" s="226" t="s">
        <v>185</v>
      </c>
      <c r="AU439" s="226" t="s">
        <v>81</v>
      </c>
      <c r="AY439" s="18" t="s">
        <v>183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8" t="s">
        <v>79</v>
      </c>
      <c r="BK439" s="227">
        <f>ROUND(I439*H439,2)</f>
        <v>0</v>
      </c>
      <c r="BL439" s="18" t="s">
        <v>190</v>
      </c>
      <c r="BM439" s="226" t="s">
        <v>1641</v>
      </c>
    </row>
    <row r="440" s="2" customFormat="1">
      <c r="A440" s="39"/>
      <c r="B440" s="40"/>
      <c r="C440" s="41"/>
      <c r="D440" s="228" t="s">
        <v>192</v>
      </c>
      <c r="E440" s="41"/>
      <c r="F440" s="229" t="s">
        <v>542</v>
      </c>
      <c r="G440" s="41"/>
      <c r="H440" s="41"/>
      <c r="I440" s="230"/>
      <c r="J440" s="41"/>
      <c r="K440" s="41"/>
      <c r="L440" s="45"/>
      <c r="M440" s="231"/>
      <c r="N440" s="23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192</v>
      </c>
      <c r="AU440" s="18" t="s">
        <v>81</v>
      </c>
    </row>
    <row r="441" s="13" customFormat="1">
      <c r="A441" s="13"/>
      <c r="B441" s="233"/>
      <c r="C441" s="234"/>
      <c r="D441" s="235" t="s">
        <v>194</v>
      </c>
      <c r="E441" s="236" t="s">
        <v>19</v>
      </c>
      <c r="F441" s="237" t="s">
        <v>1636</v>
      </c>
      <c r="G441" s="234"/>
      <c r="H441" s="238">
        <v>14.279999999999999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194</v>
      </c>
      <c r="AU441" s="244" t="s">
        <v>81</v>
      </c>
      <c r="AV441" s="13" t="s">
        <v>81</v>
      </c>
      <c r="AW441" s="13" t="s">
        <v>33</v>
      </c>
      <c r="AX441" s="13" t="s">
        <v>79</v>
      </c>
      <c r="AY441" s="244" t="s">
        <v>183</v>
      </c>
    </row>
    <row r="442" s="2" customFormat="1" ht="24.15" customHeight="1">
      <c r="A442" s="39"/>
      <c r="B442" s="40"/>
      <c r="C442" s="256" t="s">
        <v>1061</v>
      </c>
      <c r="D442" s="256" t="s">
        <v>310</v>
      </c>
      <c r="E442" s="257" t="s">
        <v>503</v>
      </c>
      <c r="F442" s="258" t="s">
        <v>504</v>
      </c>
      <c r="G442" s="259" t="s">
        <v>237</v>
      </c>
      <c r="H442" s="260">
        <v>15.708</v>
      </c>
      <c r="I442" s="261"/>
      <c r="J442" s="262">
        <f>ROUND(I442*H442,2)</f>
        <v>0</v>
      </c>
      <c r="K442" s="258" t="s">
        <v>19</v>
      </c>
      <c r="L442" s="263"/>
      <c r="M442" s="264" t="s">
        <v>19</v>
      </c>
      <c r="N442" s="265" t="s">
        <v>43</v>
      </c>
      <c r="O442" s="85"/>
      <c r="P442" s="224">
        <f>O442*H442</f>
        <v>0</v>
      </c>
      <c r="Q442" s="224">
        <v>0.0155</v>
      </c>
      <c r="R442" s="224">
        <f>Q442*H442</f>
        <v>0.243474</v>
      </c>
      <c r="S442" s="224">
        <v>0</v>
      </c>
      <c r="T442" s="22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6" t="s">
        <v>234</v>
      </c>
      <c r="AT442" s="226" t="s">
        <v>310</v>
      </c>
      <c r="AU442" s="226" t="s">
        <v>81</v>
      </c>
      <c r="AY442" s="18" t="s">
        <v>183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8" t="s">
        <v>79</v>
      </c>
      <c r="BK442" s="227">
        <f>ROUND(I442*H442,2)</f>
        <v>0</v>
      </c>
      <c r="BL442" s="18" t="s">
        <v>190</v>
      </c>
      <c r="BM442" s="226" t="s">
        <v>1642</v>
      </c>
    </row>
    <row r="443" s="13" customFormat="1">
      <c r="A443" s="13"/>
      <c r="B443" s="233"/>
      <c r="C443" s="234"/>
      <c r="D443" s="235" t="s">
        <v>194</v>
      </c>
      <c r="E443" s="234"/>
      <c r="F443" s="237" t="s">
        <v>1643</v>
      </c>
      <c r="G443" s="234"/>
      <c r="H443" s="238">
        <v>15.708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194</v>
      </c>
      <c r="AU443" s="244" t="s">
        <v>81</v>
      </c>
      <c r="AV443" s="13" t="s">
        <v>81</v>
      </c>
      <c r="AW443" s="13" t="s">
        <v>4</v>
      </c>
      <c r="AX443" s="13" t="s">
        <v>79</v>
      </c>
      <c r="AY443" s="244" t="s">
        <v>183</v>
      </c>
    </row>
    <row r="444" s="2" customFormat="1" ht="24.15" customHeight="1">
      <c r="A444" s="39"/>
      <c r="B444" s="40"/>
      <c r="C444" s="215" t="s">
        <v>1064</v>
      </c>
      <c r="D444" s="215" t="s">
        <v>185</v>
      </c>
      <c r="E444" s="216" t="s">
        <v>1149</v>
      </c>
      <c r="F444" s="217" t="s">
        <v>1150</v>
      </c>
      <c r="G444" s="218" t="s">
        <v>419</v>
      </c>
      <c r="H444" s="219">
        <v>1.7</v>
      </c>
      <c r="I444" s="220"/>
      <c r="J444" s="221">
        <f>ROUND(I444*H444,2)</f>
        <v>0</v>
      </c>
      <c r="K444" s="217" t="s">
        <v>189</v>
      </c>
      <c r="L444" s="45"/>
      <c r="M444" s="222" t="s">
        <v>19</v>
      </c>
      <c r="N444" s="223" t="s">
        <v>43</v>
      </c>
      <c r="O444" s="85"/>
      <c r="P444" s="224">
        <f>O444*H444</f>
        <v>0</v>
      </c>
      <c r="Q444" s="224">
        <v>0.00020000000000000001</v>
      </c>
      <c r="R444" s="224">
        <f>Q444*H444</f>
        <v>0.00034000000000000002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284</v>
      </c>
      <c r="AT444" s="226" t="s">
        <v>185</v>
      </c>
      <c r="AU444" s="226" t="s">
        <v>81</v>
      </c>
      <c r="AY444" s="18" t="s">
        <v>183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79</v>
      </c>
      <c r="BK444" s="227">
        <f>ROUND(I444*H444,2)</f>
        <v>0</v>
      </c>
      <c r="BL444" s="18" t="s">
        <v>284</v>
      </c>
      <c r="BM444" s="226" t="s">
        <v>1644</v>
      </c>
    </row>
    <row r="445" s="2" customFormat="1">
      <c r="A445" s="39"/>
      <c r="B445" s="40"/>
      <c r="C445" s="41"/>
      <c r="D445" s="228" t="s">
        <v>192</v>
      </c>
      <c r="E445" s="41"/>
      <c r="F445" s="229" t="s">
        <v>1152</v>
      </c>
      <c r="G445" s="41"/>
      <c r="H445" s="41"/>
      <c r="I445" s="230"/>
      <c r="J445" s="41"/>
      <c r="K445" s="41"/>
      <c r="L445" s="45"/>
      <c r="M445" s="231"/>
      <c r="N445" s="23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192</v>
      </c>
      <c r="AU445" s="18" t="s">
        <v>81</v>
      </c>
    </row>
    <row r="446" s="13" customFormat="1">
      <c r="A446" s="13"/>
      <c r="B446" s="233"/>
      <c r="C446" s="234"/>
      <c r="D446" s="235" t="s">
        <v>194</v>
      </c>
      <c r="E446" s="236" t="s">
        <v>19</v>
      </c>
      <c r="F446" s="237" t="s">
        <v>1645</v>
      </c>
      <c r="G446" s="234"/>
      <c r="H446" s="238">
        <v>1.7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194</v>
      </c>
      <c r="AU446" s="244" t="s">
        <v>81</v>
      </c>
      <c r="AV446" s="13" t="s">
        <v>81</v>
      </c>
      <c r="AW446" s="13" t="s">
        <v>33</v>
      </c>
      <c r="AX446" s="13" t="s">
        <v>79</v>
      </c>
      <c r="AY446" s="244" t="s">
        <v>183</v>
      </c>
    </row>
    <row r="447" s="2" customFormat="1" ht="16.5" customHeight="1">
      <c r="A447" s="39"/>
      <c r="B447" s="40"/>
      <c r="C447" s="256" t="s">
        <v>1069</v>
      </c>
      <c r="D447" s="256" t="s">
        <v>310</v>
      </c>
      <c r="E447" s="257" t="s">
        <v>1155</v>
      </c>
      <c r="F447" s="258" t="s">
        <v>1156</v>
      </c>
      <c r="G447" s="259" t="s">
        <v>419</v>
      </c>
      <c r="H447" s="260">
        <v>1.8700000000000001</v>
      </c>
      <c r="I447" s="261"/>
      <c r="J447" s="262">
        <f>ROUND(I447*H447,2)</f>
        <v>0</v>
      </c>
      <c r="K447" s="258" t="s">
        <v>189</v>
      </c>
      <c r="L447" s="263"/>
      <c r="M447" s="264" t="s">
        <v>19</v>
      </c>
      <c r="N447" s="265" t="s">
        <v>43</v>
      </c>
      <c r="O447" s="85"/>
      <c r="P447" s="224">
        <f>O447*H447</f>
        <v>0</v>
      </c>
      <c r="Q447" s="224">
        <v>0.00021000000000000001</v>
      </c>
      <c r="R447" s="224">
        <f>Q447*H447</f>
        <v>0.00039270000000000006</v>
      </c>
      <c r="S447" s="224">
        <v>0</v>
      </c>
      <c r="T447" s="22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6" t="s">
        <v>376</v>
      </c>
      <c r="AT447" s="226" t="s">
        <v>310</v>
      </c>
      <c r="AU447" s="226" t="s">
        <v>81</v>
      </c>
      <c r="AY447" s="18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8" t="s">
        <v>79</v>
      </c>
      <c r="BK447" s="227">
        <f>ROUND(I447*H447,2)</f>
        <v>0</v>
      </c>
      <c r="BL447" s="18" t="s">
        <v>284</v>
      </c>
      <c r="BM447" s="226" t="s">
        <v>1646</v>
      </c>
    </row>
    <row r="448" s="13" customFormat="1">
      <c r="A448" s="13"/>
      <c r="B448" s="233"/>
      <c r="C448" s="234"/>
      <c r="D448" s="235" t="s">
        <v>194</v>
      </c>
      <c r="E448" s="234"/>
      <c r="F448" s="237" t="s">
        <v>1647</v>
      </c>
      <c r="G448" s="234"/>
      <c r="H448" s="238">
        <v>1.8700000000000001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194</v>
      </c>
      <c r="AU448" s="244" t="s">
        <v>81</v>
      </c>
      <c r="AV448" s="13" t="s">
        <v>81</v>
      </c>
      <c r="AW448" s="13" t="s">
        <v>4</v>
      </c>
      <c r="AX448" s="13" t="s">
        <v>79</v>
      </c>
      <c r="AY448" s="244" t="s">
        <v>183</v>
      </c>
    </row>
    <row r="449" s="2" customFormat="1" ht="24.15" customHeight="1">
      <c r="A449" s="39"/>
      <c r="B449" s="40"/>
      <c r="C449" s="215" t="s">
        <v>1073</v>
      </c>
      <c r="D449" s="215" t="s">
        <v>185</v>
      </c>
      <c r="E449" s="216" t="s">
        <v>1648</v>
      </c>
      <c r="F449" s="217" t="s">
        <v>1649</v>
      </c>
      <c r="G449" s="218" t="s">
        <v>218</v>
      </c>
      <c r="H449" s="219">
        <v>0.112</v>
      </c>
      <c r="I449" s="220"/>
      <c r="J449" s="221">
        <f>ROUND(I449*H449,2)</f>
        <v>0</v>
      </c>
      <c r="K449" s="217" t="s">
        <v>189</v>
      </c>
      <c r="L449" s="45"/>
      <c r="M449" s="222" t="s">
        <v>19</v>
      </c>
      <c r="N449" s="223" t="s">
        <v>43</v>
      </c>
      <c r="O449" s="85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6" t="s">
        <v>284</v>
      </c>
      <c r="AT449" s="226" t="s">
        <v>185</v>
      </c>
      <c r="AU449" s="226" t="s">
        <v>81</v>
      </c>
      <c r="AY449" s="18" t="s">
        <v>183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8" t="s">
        <v>79</v>
      </c>
      <c r="BK449" s="227">
        <f>ROUND(I449*H449,2)</f>
        <v>0</v>
      </c>
      <c r="BL449" s="18" t="s">
        <v>284</v>
      </c>
      <c r="BM449" s="226" t="s">
        <v>1650</v>
      </c>
    </row>
    <row r="450" s="2" customFormat="1">
      <c r="A450" s="39"/>
      <c r="B450" s="40"/>
      <c r="C450" s="41"/>
      <c r="D450" s="228" t="s">
        <v>192</v>
      </c>
      <c r="E450" s="41"/>
      <c r="F450" s="229" t="s">
        <v>1651</v>
      </c>
      <c r="G450" s="41"/>
      <c r="H450" s="41"/>
      <c r="I450" s="230"/>
      <c r="J450" s="41"/>
      <c r="K450" s="41"/>
      <c r="L450" s="45"/>
      <c r="M450" s="231"/>
      <c r="N450" s="23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192</v>
      </c>
      <c r="AU450" s="18" t="s">
        <v>81</v>
      </c>
    </row>
    <row r="451" s="2" customFormat="1" ht="24.15" customHeight="1">
      <c r="A451" s="39"/>
      <c r="B451" s="40"/>
      <c r="C451" s="215" t="s">
        <v>1075</v>
      </c>
      <c r="D451" s="215" t="s">
        <v>185</v>
      </c>
      <c r="E451" s="216" t="s">
        <v>573</v>
      </c>
      <c r="F451" s="217" t="s">
        <v>574</v>
      </c>
      <c r="G451" s="218" t="s">
        <v>218</v>
      </c>
      <c r="H451" s="219">
        <v>0.112</v>
      </c>
      <c r="I451" s="220"/>
      <c r="J451" s="221">
        <f>ROUND(I451*H451,2)</f>
        <v>0</v>
      </c>
      <c r="K451" s="217" t="s">
        <v>189</v>
      </c>
      <c r="L451" s="45"/>
      <c r="M451" s="222" t="s">
        <v>19</v>
      </c>
      <c r="N451" s="223" t="s">
        <v>43</v>
      </c>
      <c r="O451" s="85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6" t="s">
        <v>284</v>
      </c>
      <c r="AT451" s="226" t="s">
        <v>185</v>
      </c>
      <c r="AU451" s="226" t="s">
        <v>81</v>
      </c>
      <c r="AY451" s="18" t="s">
        <v>183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79</v>
      </c>
      <c r="BK451" s="227">
        <f>ROUND(I451*H451,2)</f>
        <v>0</v>
      </c>
      <c r="BL451" s="18" t="s">
        <v>284</v>
      </c>
      <c r="BM451" s="226" t="s">
        <v>1652</v>
      </c>
    </row>
    <row r="452" s="2" customFormat="1">
      <c r="A452" s="39"/>
      <c r="B452" s="40"/>
      <c r="C452" s="41"/>
      <c r="D452" s="228" t="s">
        <v>192</v>
      </c>
      <c r="E452" s="41"/>
      <c r="F452" s="229" t="s">
        <v>576</v>
      </c>
      <c r="G452" s="41"/>
      <c r="H452" s="41"/>
      <c r="I452" s="230"/>
      <c r="J452" s="41"/>
      <c r="K452" s="41"/>
      <c r="L452" s="45"/>
      <c r="M452" s="231"/>
      <c r="N452" s="23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192</v>
      </c>
      <c r="AU452" s="18" t="s">
        <v>81</v>
      </c>
    </row>
    <row r="453" s="12" customFormat="1" ht="22.8" customHeight="1">
      <c r="A453" s="12"/>
      <c r="B453" s="199"/>
      <c r="C453" s="200"/>
      <c r="D453" s="201" t="s">
        <v>71</v>
      </c>
      <c r="E453" s="213" t="s">
        <v>1168</v>
      </c>
      <c r="F453" s="213" t="s">
        <v>1169</v>
      </c>
      <c r="G453" s="200"/>
      <c r="H453" s="200"/>
      <c r="I453" s="203"/>
      <c r="J453" s="214">
        <f>BK453</f>
        <v>0</v>
      </c>
      <c r="K453" s="200"/>
      <c r="L453" s="205"/>
      <c r="M453" s="206"/>
      <c r="N453" s="207"/>
      <c r="O453" s="207"/>
      <c r="P453" s="208">
        <f>SUM(P454:P510)</f>
        <v>0</v>
      </c>
      <c r="Q453" s="207"/>
      <c r="R453" s="208">
        <f>SUM(R454:R510)</f>
        <v>1.2940676600000001</v>
      </c>
      <c r="S453" s="207"/>
      <c r="T453" s="209">
        <f>SUM(T454:T510)</f>
        <v>0.29704199999999997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0" t="s">
        <v>81</v>
      </c>
      <c r="AT453" s="211" t="s">
        <v>71</v>
      </c>
      <c r="AU453" s="211" t="s">
        <v>79</v>
      </c>
      <c r="AY453" s="210" t="s">
        <v>183</v>
      </c>
      <c r="BK453" s="212">
        <f>SUM(BK454:BK510)</f>
        <v>0</v>
      </c>
    </row>
    <row r="454" s="2" customFormat="1" ht="21.75" customHeight="1">
      <c r="A454" s="39"/>
      <c r="B454" s="40"/>
      <c r="C454" s="215" t="s">
        <v>1079</v>
      </c>
      <c r="D454" s="215" t="s">
        <v>185</v>
      </c>
      <c r="E454" s="216" t="s">
        <v>1171</v>
      </c>
      <c r="F454" s="217" t="s">
        <v>1172</v>
      </c>
      <c r="G454" s="218" t="s">
        <v>237</v>
      </c>
      <c r="H454" s="219">
        <v>113.70999999999999</v>
      </c>
      <c r="I454" s="220"/>
      <c r="J454" s="221">
        <f>ROUND(I454*H454,2)</f>
        <v>0</v>
      </c>
      <c r="K454" s="217" t="s">
        <v>189</v>
      </c>
      <c r="L454" s="45"/>
      <c r="M454" s="222" t="s">
        <v>19</v>
      </c>
      <c r="N454" s="223" t="s">
        <v>43</v>
      </c>
      <c r="O454" s="85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6" t="s">
        <v>284</v>
      </c>
      <c r="AT454" s="226" t="s">
        <v>185</v>
      </c>
      <c r="AU454" s="226" t="s">
        <v>81</v>
      </c>
      <c r="AY454" s="18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8" t="s">
        <v>79</v>
      </c>
      <c r="BK454" s="227">
        <f>ROUND(I454*H454,2)</f>
        <v>0</v>
      </c>
      <c r="BL454" s="18" t="s">
        <v>284</v>
      </c>
      <c r="BM454" s="226" t="s">
        <v>1653</v>
      </c>
    </row>
    <row r="455" s="2" customFormat="1">
      <c r="A455" s="39"/>
      <c r="B455" s="40"/>
      <c r="C455" s="41"/>
      <c r="D455" s="228" t="s">
        <v>192</v>
      </c>
      <c r="E455" s="41"/>
      <c r="F455" s="229" t="s">
        <v>1174</v>
      </c>
      <c r="G455" s="41"/>
      <c r="H455" s="41"/>
      <c r="I455" s="230"/>
      <c r="J455" s="41"/>
      <c r="K455" s="41"/>
      <c r="L455" s="45"/>
      <c r="M455" s="231"/>
      <c r="N455" s="23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192</v>
      </c>
      <c r="AU455" s="18" t="s">
        <v>81</v>
      </c>
    </row>
    <row r="456" s="13" customFormat="1">
      <c r="A456" s="13"/>
      <c r="B456" s="233"/>
      <c r="C456" s="234"/>
      <c r="D456" s="235" t="s">
        <v>194</v>
      </c>
      <c r="E456" s="236" t="s">
        <v>19</v>
      </c>
      <c r="F456" s="237" t="s">
        <v>1654</v>
      </c>
      <c r="G456" s="234"/>
      <c r="H456" s="238">
        <v>88.219999999999999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194</v>
      </c>
      <c r="AU456" s="244" t="s">
        <v>81</v>
      </c>
      <c r="AV456" s="13" t="s">
        <v>81</v>
      </c>
      <c r="AW456" s="13" t="s">
        <v>33</v>
      </c>
      <c r="AX456" s="13" t="s">
        <v>72</v>
      </c>
      <c r="AY456" s="244" t="s">
        <v>183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1655</v>
      </c>
      <c r="G457" s="234"/>
      <c r="H457" s="238">
        <v>25.489999999999998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194</v>
      </c>
      <c r="AU457" s="244" t="s">
        <v>81</v>
      </c>
      <c r="AV457" s="13" t="s">
        <v>81</v>
      </c>
      <c r="AW457" s="13" t="s">
        <v>33</v>
      </c>
      <c r="AX457" s="13" t="s">
        <v>72</v>
      </c>
      <c r="AY457" s="244" t="s">
        <v>183</v>
      </c>
    </row>
    <row r="458" s="14" customFormat="1">
      <c r="A458" s="14"/>
      <c r="B458" s="245"/>
      <c r="C458" s="246"/>
      <c r="D458" s="235" t="s">
        <v>194</v>
      </c>
      <c r="E458" s="247" t="s">
        <v>19</v>
      </c>
      <c r="F458" s="248" t="s">
        <v>204</v>
      </c>
      <c r="G458" s="246"/>
      <c r="H458" s="249">
        <v>113.70999999999999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194</v>
      </c>
      <c r="AU458" s="255" t="s">
        <v>81</v>
      </c>
      <c r="AV458" s="14" t="s">
        <v>190</v>
      </c>
      <c r="AW458" s="14" t="s">
        <v>33</v>
      </c>
      <c r="AX458" s="14" t="s">
        <v>79</v>
      </c>
      <c r="AY458" s="255" t="s">
        <v>183</v>
      </c>
    </row>
    <row r="459" s="2" customFormat="1" ht="16.5" customHeight="1">
      <c r="A459" s="39"/>
      <c r="B459" s="40"/>
      <c r="C459" s="215" t="s">
        <v>1081</v>
      </c>
      <c r="D459" s="215" t="s">
        <v>185</v>
      </c>
      <c r="E459" s="216" t="s">
        <v>1193</v>
      </c>
      <c r="F459" s="217" t="s">
        <v>1194</v>
      </c>
      <c r="G459" s="218" t="s">
        <v>237</v>
      </c>
      <c r="H459" s="219">
        <v>113.70999999999999</v>
      </c>
      <c r="I459" s="220"/>
      <c r="J459" s="221">
        <f>ROUND(I459*H459,2)</f>
        <v>0</v>
      </c>
      <c r="K459" s="217" t="s">
        <v>189</v>
      </c>
      <c r="L459" s="45"/>
      <c r="M459" s="222" t="s">
        <v>19</v>
      </c>
      <c r="N459" s="223" t="s">
        <v>43</v>
      </c>
      <c r="O459" s="85"/>
      <c r="P459" s="224">
        <f>O459*H459</f>
        <v>0</v>
      </c>
      <c r="Q459" s="224">
        <v>0.00020000000000000001</v>
      </c>
      <c r="R459" s="224">
        <f>Q459*H459</f>
        <v>0.022741999999999998</v>
      </c>
      <c r="S459" s="224">
        <v>0</v>
      </c>
      <c r="T459" s="22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284</v>
      </c>
      <c r="AT459" s="226" t="s">
        <v>185</v>
      </c>
      <c r="AU459" s="226" t="s">
        <v>81</v>
      </c>
      <c r="AY459" s="18" t="s">
        <v>183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79</v>
      </c>
      <c r="BK459" s="227">
        <f>ROUND(I459*H459,2)</f>
        <v>0</v>
      </c>
      <c r="BL459" s="18" t="s">
        <v>284</v>
      </c>
      <c r="BM459" s="226" t="s">
        <v>1656</v>
      </c>
    </row>
    <row r="460" s="2" customFormat="1">
      <c r="A460" s="39"/>
      <c r="B460" s="40"/>
      <c r="C460" s="41"/>
      <c r="D460" s="228" t="s">
        <v>192</v>
      </c>
      <c r="E460" s="41"/>
      <c r="F460" s="229" t="s">
        <v>1196</v>
      </c>
      <c r="G460" s="41"/>
      <c r="H460" s="41"/>
      <c r="I460" s="230"/>
      <c r="J460" s="41"/>
      <c r="K460" s="41"/>
      <c r="L460" s="45"/>
      <c r="M460" s="231"/>
      <c r="N460" s="23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192</v>
      </c>
      <c r="AU460" s="18" t="s">
        <v>81</v>
      </c>
    </row>
    <row r="461" s="13" customFormat="1">
      <c r="A461" s="13"/>
      <c r="B461" s="233"/>
      <c r="C461" s="234"/>
      <c r="D461" s="235" t="s">
        <v>194</v>
      </c>
      <c r="E461" s="236" t="s">
        <v>19</v>
      </c>
      <c r="F461" s="237" t="s">
        <v>1654</v>
      </c>
      <c r="G461" s="234"/>
      <c r="H461" s="238">
        <v>88.219999999999999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194</v>
      </c>
      <c r="AU461" s="244" t="s">
        <v>81</v>
      </c>
      <c r="AV461" s="13" t="s">
        <v>81</v>
      </c>
      <c r="AW461" s="13" t="s">
        <v>33</v>
      </c>
      <c r="AX461" s="13" t="s">
        <v>72</v>
      </c>
      <c r="AY461" s="244" t="s">
        <v>183</v>
      </c>
    </row>
    <row r="462" s="13" customFormat="1">
      <c r="A462" s="13"/>
      <c r="B462" s="233"/>
      <c r="C462" s="234"/>
      <c r="D462" s="235" t="s">
        <v>194</v>
      </c>
      <c r="E462" s="236" t="s">
        <v>19</v>
      </c>
      <c r="F462" s="237" t="s">
        <v>1655</v>
      </c>
      <c r="G462" s="234"/>
      <c r="H462" s="238">
        <v>25.489999999999998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194</v>
      </c>
      <c r="AU462" s="244" t="s">
        <v>81</v>
      </c>
      <c r="AV462" s="13" t="s">
        <v>81</v>
      </c>
      <c r="AW462" s="13" t="s">
        <v>33</v>
      </c>
      <c r="AX462" s="13" t="s">
        <v>72</v>
      </c>
      <c r="AY462" s="244" t="s">
        <v>183</v>
      </c>
    </row>
    <row r="463" s="14" customFormat="1">
      <c r="A463" s="14"/>
      <c r="B463" s="245"/>
      <c r="C463" s="246"/>
      <c r="D463" s="235" t="s">
        <v>194</v>
      </c>
      <c r="E463" s="247" t="s">
        <v>19</v>
      </c>
      <c r="F463" s="248" t="s">
        <v>204</v>
      </c>
      <c r="G463" s="246"/>
      <c r="H463" s="249">
        <v>113.70999999999999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194</v>
      </c>
      <c r="AU463" s="255" t="s">
        <v>81</v>
      </c>
      <c r="AV463" s="14" t="s">
        <v>190</v>
      </c>
      <c r="AW463" s="14" t="s">
        <v>33</v>
      </c>
      <c r="AX463" s="14" t="s">
        <v>79</v>
      </c>
      <c r="AY463" s="255" t="s">
        <v>183</v>
      </c>
    </row>
    <row r="464" s="2" customFormat="1" ht="21.75" customHeight="1">
      <c r="A464" s="39"/>
      <c r="B464" s="40"/>
      <c r="C464" s="215" t="s">
        <v>1083</v>
      </c>
      <c r="D464" s="215" t="s">
        <v>185</v>
      </c>
      <c r="E464" s="216" t="s">
        <v>1208</v>
      </c>
      <c r="F464" s="217" t="s">
        <v>1209</v>
      </c>
      <c r="G464" s="218" t="s">
        <v>237</v>
      </c>
      <c r="H464" s="219">
        <v>113.70999999999999</v>
      </c>
      <c r="I464" s="220"/>
      <c r="J464" s="221">
        <f>ROUND(I464*H464,2)</f>
        <v>0</v>
      </c>
      <c r="K464" s="217" t="s">
        <v>189</v>
      </c>
      <c r="L464" s="45"/>
      <c r="M464" s="222" t="s">
        <v>19</v>
      </c>
      <c r="N464" s="223" t="s">
        <v>43</v>
      </c>
      <c r="O464" s="85"/>
      <c r="P464" s="224">
        <f>O464*H464</f>
        <v>0</v>
      </c>
      <c r="Q464" s="224">
        <v>0.0074999999999999997</v>
      </c>
      <c r="R464" s="224">
        <f>Q464*H464</f>
        <v>0.85282499999999994</v>
      </c>
      <c r="S464" s="224">
        <v>0</v>
      </c>
      <c r="T464" s="22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6" t="s">
        <v>284</v>
      </c>
      <c r="AT464" s="226" t="s">
        <v>185</v>
      </c>
      <c r="AU464" s="226" t="s">
        <v>81</v>
      </c>
      <c r="AY464" s="18" t="s">
        <v>183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8" t="s">
        <v>79</v>
      </c>
      <c r="BK464" s="227">
        <f>ROUND(I464*H464,2)</f>
        <v>0</v>
      </c>
      <c r="BL464" s="18" t="s">
        <v>284</v>
      </c>
      <c r="BM464" s="226" t="s">
        <v>1657</v>
      </c>
    </row>
    <row r="465" s="2" customFormat="1">
      <c r="A465" s="39"/>
      <c r="B465" s="40"/>
      <c r="C465" s="41"/>
      <c r="D465" s="228" t="s">
        <v>192</v>
      </c>
      <c r="E465" s="41"/>
      <c r="F465" s="229" t="s">
        <v>1211</v>
      </c>
      <c r="G465" s="41"/>
      <c r="H465" s="41"/>
      <c r="I465" s="230"/>
      <c r="J465" s="41"/>
      <c r="K465" s="41"/>
      <c r="L465" s="45"/>
      <c r="M465" s="231"/>
      <c r="N465" s="23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192</v>
      </c>
      <c r="AU465" s="18" t="s">
        <v>81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1654</v>
      </c>
      <c r="G466" s="234"/>
      <c r="H466" s="238">
        <v>88.219999999999999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194</v>
      </c>
      <c r="AU466" s="244" t="s">
        <v>81</v>
      </c>
      <c r="AV466" s="13" t="s">
        <v>81</v>
      </c>
      <c r="AW466" s="13" t="s">
        <v>33</v>
      </c>
      <c r="AX466" s="13" t="s">
        <v>72</v>
      </c>
      <c r="AY466" s="244" t="s">
        <v>183</v>
      </c>
    </row>
    <row r="467" s="13" customFormat="1">
      <c r="A467" s="13"/>
      <c r="B467" s="233"/>
      <c r="C467" s="234"/>
      <c r="D467" s="235" t="s">
        <v>194</v>
      </c>
      <c r="E467" s="236" t="s">
        <v>19</v>
      </c>
      <c r="F467" s="237" t="s">
        <v>1655</v>
      </c>
      <c r="G467" s="234"/>
      <c r="H467" s="238">
        <v>25.489999999999998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194</v>
      </c>
      <c r="AU467" s="244" t="s">
        <v>81</v>
      </c>
      <c r="AV467" s="13" t="s">
        <v>81</v>
      </c>
      <c r="AW467" s="13" t="s">
        <v>33</v>
      </c>
      <c r="AX467" s="13" t="s">
        <v>72</v>
      </c>
      <c r="AY467" s="244" t="s">
        <v>183</v>
      </c>
    </row>
    <row r="468" s="14" customFormat="1">
      <c r="A468" s="14"/>
      <c r="B468" s="245"/>
      <c r="C468" s="246"/>
      <c r="D468" s="235" t="s">
        <v>194</v>
      </c>
      <c r="E468" s="247" t="s">
        <v>19</v>
      </c>
      <c r="F468" s="248" t="s">
        <v>204</v>
      </c>
      <c r="G468" s="246"/>
      <c r="H468" s="249">
        <v>113.70999999999999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194</v>
      </c>
      <c r="AU468" s="255" t="s">
        <v>81</v>
      </c>
      <c r="AV468" s="14" t="s">
        <v>190</v>
      </c>
      <c r="AW468" s="14" t="s">
        <v>33</v>
      </c>
      <c r="AX468" s="14" t="s">
        <v>79</v>
      </c>
      <c r="AY468" s="255" t="s">
        <v>183</v>
      </c>
    </row>
    <row r="469" s="2" customFormat="1" ht="16.5" customHeight="1">
      <c r="A469" s="39"/>
      <c r="B469" s="40"/>
      <c r="C469" s="215" t="s">
        <v>1086</v>
      </c>
      <c r="D469" s="215" t="s">
        <v>185</v>
      </c>
      <c r="E469" s="216" t="s">
        <v>1223</v>
      </c>
      <c r="F469" s="217" t="s">
        <v>1224</v>
      </c>
      <c r="G469" s="218" t="s">
        <v>237</v>
      </c>
      <c r="H469" s="219">
        <v>86.439999999999998</v>
      </c>
      <c r="I469" s="220"/>
      <c r="J469" s="221">
        <f>ROUND(I469*H469,2)</f>
        <v>0</v>
      </c>
      <c r="K469" s="217" t="s">
        <v>189</v>
      </c>
      <c r="L469" s="45"/>
      <c r="M469" s="222" t="s">
        <v>19</v>
      </c>
      <c r="N469" s="223" t="s">
        <v>43</v>
      </c>
      <c r="O469" s="85"/>
      <c r="P469" s="224">
        <f>O469*H469</f>
        <v>0</v>
      </c>
      <c r="Q469" s="224">
        <v>0</v>
      </c>
      <c r="R469" s="224">
        <f>Q469*H469</f>
        <v>0</v>
      </c>
      <c r="S469" s="224">
        <v>0.0030000000000000001</v>
      </c>
      <c r="T469" s="225">
        <f>S469*H469</f>
        <v>0.25931999999999999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6" t="s">
        <v>284</v>
      </c>
      <c r="AT469" s="226" t="s">
        <v>185</v>
      </c>
      <c r="AU469" s="226" t="s">
        <v>81</v>
      </c>
      <c r="AY469" s="18" t="s">
        <v>183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8" t="s">
        <v>79</v>
      </c>
      <c r="BK469" s="227">
        <f>ROUND(I469*H469,2)</f>
        <v>0</v>
      </c>
      <c r="BL469" s="18" t="s">
        <v>284</v>
      </c>
      <c r="BM469" s="226" t="s">
        <v>1658</v>
      </c>
    </row>
    <row r="470" s="2" customFormat="1">
      <c r="A470" s="39"/>
      <c r="B470" s="40"/>
      <c r="C470" s="41"/>
      <c r="D470" s="228" t="s">
        <v>192</v>
      </c>
      <c r="E470" s="41"/>
      <c r="F470" s="229" t="s">
        <v>1226</v>
      </c>
      <c r="G470" s="41"/>
      <c r="H470" s="41"/>
      <c r="I470" s="230"/>
      <c r="J470" s="41"/>
      <c r="K470" s="41"/>
      <c r="L470" s="45"/>
      <c r="M470" s="231"/>
      <c r="N470" s="23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192</v>
      </c>
      <c r="AU470" s="18" t="s">
        <v>81</v>
      </c>
    </row>
    <row r="471" s="13" customFormat="1">
      <c r="A471" s="13"/>
      <c r="B471" s="233"/>
      <c r="C471" s="234"/>
      <c r="D471" s="235" t="s">
        <v>194</v>
      </c>
      <c r="E471" s="236" t="s">
        <v>19</v>
      </c>
      <c r="F471" s="237" t="s">
        <v>1659</v>
      </c>
      <c r="G471" s="234"/>
      <c r="H471" s="238">
        <v>86.439999999999998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194</v>
      </c>
      <c r="AU471" s="244" t="s">
        <v>81</v>
      </c>
      <c r="AV471" s="13" t="s">
        <v>81</v>
      </c>
      <c r="AW471" s="13" t="s">
        <v>33</v>
      </c>
      <c r="AX471" s="13" t="s">
        <v>79</v>
      </c>
      <c r="AY471" s="244" t="s">
        <v>183</v>
      </c>
    </row>
    <row r="472" s="2" customFormat="1" ht="16.5" customHeight="1">
      <c r="A472" s="39"/>
      <c r="B472" s="40"/>
      <c r="C472" s="215" t="s">
        <v>1088</v>
      </c>
      <c r="D472" s="215" t="s">
        <v>185</v>
      </c>
      <c r="E472" s="216" t="s">
        <v>1660</v>
      </c>
      <c r="F472" s="217" t="s">
        <v>1661</v>
      </c>
      <c r="G472" s="218" t="s">
        <v>237</v>
      </c>
      <c r="H472" s="219">
        <v>25.489999999999998</v>
      </c>
      <c r="I472" s="220"/>
      <c r="J472" s="221">
        <f>ROUND(I472*H472,2)</f>
        <v>0</v>
      </c>
      <c r="K472" s="217" t="s">
        <v>189</v>
      </c>
      <c r="L472" s="45"/>
      <c r="M472" s="222" t="s">
        <v>19</v>
      </c>
      <c r="N472" s="223" t="s">
        <v>43</v>
      </c>
      <c r="O472" s="85"/>
      <c r="P472" s="224">
        <f>O472*H472</f>
        <v>0</v>
      </c>
      <c r="Q472" s="224">
        <v>0.00050000000000000001</v>
      </c>
      <c r="R472" s="224">
        <f>Q472*H472</f>
        <v>0.012744999999999999</v>
      </c>
      <c r="S472" s="224">
        <v>0</v>
      </c>
      <c r="T472" s="22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6" t="s">
        <v>284</v>
      </c>
      <c r="AT472" s="226" t="s">
        <v>185</v>
      </c>
      <c r="AU472" s="226" t="s">
        <v>81</v>
      </c>
      <c r="AY472" s="18" t="s">
        <v>183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8" t="s">
        <v>79</v>
      </c>
      <c r="BK472" s="227">
        <f>ROUND(I472*H472,2)</f>
        <v>0</v>
      </c>
      <c r="BL472" s="18" t="s">
        <v>284</v>
      </c>
      <c r="BM472" s="226" t="s">
        <v>1662</v>
      </c>
    </row>
    <row r="473" s="2" customFormat="1">
      <c r="A473" s="39"/>
      <c r="B473" s="40"/>
      <c r="C473" s="41"/>
      <c r="D473" s="228" t="s">
        <v>192</v>
      </c>
      <c r="E473" s="41"/>
      <c r="F473" s="229" t="s">
        <v>1663</v>
      </c>
      <c r="G473" s="41"/>
      <c r="H473" s="41"/>
      <c r="I473" s="230"/>
      <c r="J473" s="41"/>
      <c r="K473" s="41"/>
      <c r="L473" s="45"/>
      <c r="M473" s="231"/>
      <c r="N473" s="23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192</v>
      </c>
      <c r="AU473" s="18" t="s">
        <v>81</v>
      </c>
    </row>
    <row r="474" s="13" customFormat="1">
      <c r="A474" s="13"/>
      <c r="B474" s="233"/>
      <c r="C474" s="234"/>
      <c r="D474" s="235" t="s">
        <v>194</v>
      </c>
      <c r="E474" s="236" t="s">
        <v>19</v>
      </c>
      <c r="F474" s="237" t="s">
        <v>1655</v>
      </c>
      <c r="G474" s="234"/>
      <c r="H474" s="238">
        <v>25.489999999999998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194</v>
      </c>
      <c r="AU474" s="244" t="s">
        <v>81</v>
      </c>
      <c r="AV474" s="13" t="s">
        <v>81</v>
      </c>
      <c r="AW474" s="13" t="s">
        <v>33</v>
      </c>
      <c r="AX474" s="13" t="s">
        <v>79</v>
      </c>
      <c r="AY474" s="244" t="s">
        <v>183</v>
      </c>
    </row>
    <row r="475" s="2" customFormat="1" ht="16.5" customHeight="1">
      <c r="A475" s="39"/>
      <c r="B475" s="40"/>
      <c r="C475" s="256" t="s">
        <v>1090</v>
      </c>
      <c r="D475" s="256" t="s">
        <v>310</v>
      </c>
      <c r="E475" s="257" t="s">
        <v>1664</v>
      </c>
      <c r="F475" s="258" t="s">
        <v>1665</v>
      </c>
      <c r="G475" s="259" t="s">
        <v>237</v>
      </c>
      <c r="H475" s="260">
        <v>28.039000000000001</v>
      </c>
      <c r="I475" s="261"/>
      <c r="J475" s="262">
        <f>ROUND(I475*H475,2)</f>
        <v>0</v>
      </c>
      <c r="K475" s="258" t="s">
        <v>189</v>
      </c>
      <c r="L475" s="263"/>
      <c r="M475" s="264" t="s">
        <v>19</v>
      </c>
      <c r="N475" s="265" t="s">
        <v>43</v>
      </c>
      <c r="O475" s="85"/>
      <c r="P475" s="224">
        <f>O475*H475</f>
        <v>0</v>
      </c>
      <c r="Q475" s="224">
        <v>0.0023500000000000001</v>
      </c>
      <c r="R475" s="224">
        <f>Q475*H475</f>
        <v>0.06589165000000001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376</v>
      </c>
      <c r="AT475" s="226" t="s">
        <v>310</v>
      </c>
      <c r="AU475" s="226" t="s">
        <v>81</v>
      </c>
      <c r="AY475" s="18" t="s">
        <v>183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8" t="s">
        <v>79</v>
      </c>
      <c r="BK475" s="227">
        <f>ROUND(I475*H475,2)</f>
        <v>0</v>
      </c>
      <c r="BL475" s="18" t="s">
        <v>284</v>
      </c>
      <c r="BM475" s="226" t="s">
        <v>1666</v>
      </c>
    </row>
    <row r="476" s="13" customFormat="1">
      <c r="A476" s="13"/>
      <c r="B476" s="233"/>
      <c r="C476" s="234"/>
      <c r="D476" s="235" t="s">
        <v>194</v>
      </c>
      <c r="E476" s="234"/>
      <c r="F476" s="237" t="s">
        <v>1667</v>
      </c>
      <c r="G476" s="234"/>
      <c r="H476" s="238">
        <v>28.039000000000001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194</v>
      </c>
      <c r="AU476" s="244" t="s">
        <v>81</v>
      </c>
      <c r="AV476" s="13" t="s">
        <v>81</v>
      </c>
      <c r="AW476" s="13" t="s">
        <v>4</v>
      </c>
      <c r="AX476" s="13" t="s">
        <v>79</v>
      </c>
      <c r="AY476" s="244" t="s">
        <v>183</v>
      </c>
    </row>
    <row r="477" s="2" customFormat="1" ht="16.5" customHeight="1">
      <c r="A477" s="39"/>
      <c r="B477" s="40"/>
      <c r="C477" s="215" t="s">
        <v>1096</v>
      </c>
      <c r="D477" s="215" t="s">
        <v>185</v>
      </c>
      <c r="E477" s="216" t="s">
        <v>1229</v>
      </c>
      <c r="F477" s="217" t="s">
        <v>1230</v>
      </c>
      <c r="G477" s="218" t="s">
        <v>237</v>
      </c>
      <c r="H477" s="219">
        <v>88.219999999999999</v>
      </c>
      <c r="I477" s="220"/>
      <c r="J477" s="221">
        <f>ROUND(I477*H477,2)</f>
        <v>0</v>
      </c>
      <c r="K477" s="217" t="s">
        <v>189</v>
      </c>
      <c r="L477" s="45"/>
      <c r="M477" s="222" t="s">
        <v>19</v>
      </c>
      <c r="N477" s="223" t="s">
        <v>43</v>
      </c>
      <c r="O477" s="85"/>
      <c r="P477" s="224">
        <f>O477*H477</f>
        <v>0</v>
      </c>
      <c r="Q477" s="224">
        <v>0.00029999999999999997</v>
      </c>
      <c r="R477" s="224">
        <f>Q477*H477</f>
        <v>0.026465999999999996</v>
      </c>
      <c r="S477" s="224">
        <v>0</v>
      </c>
      <c r="T477" s="22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6" t="s">
        <v>284</v>
      </c>
      <c r="AT477" s="226" t="s">
        <v>185</v>
      </c>
      <c r="AU477" s="226" t="s">
        <v>81</v>
      </c>
      <c r="AY477" s="18" t="s">
        <v>183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8" t="s">
        <v>79</v>
      </c>
      <c r="BK477" s="227">
        <f>ROUND(I477*H477,2)</f>
        <v>0</v>
      </c>
      <c r="BL477" s="18" t="s">
        <v>284</v>
      </c>
      <c r="BM477" s="226" t="s">
        <v>1668</v>
      </c>
    </row>
    <row r="478" s="2" customFormat="1">
      <c r="A478" s="39"/>
      <c r="B478" s="40"/>
      <c r="C478" s="41"/>
      <c r="D478" s="228" t="s">
        <v>192</v>
      </c>
      <c r="E478" s="41"/>
      <c r="F478" s="229" t="s">
        <v>1232</v>
      </c>
      <c r="G478" s="41"/>
      <c r="H478" s="41"/>
      <c r="I478" s="230"/>
      <c r="J478" s="41"/>
      <c r="K478" s="41"/>
      <c r="L478" s="45"/>
      <c r="M478" s="231"/>
      <c r="N478" s="23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192</v>
      </c>
      <c r="AU478" s="18" t="s">
        <v>81</v>
      </c>
    </row>
    <row r="479" s="13" customFormat="1">
      <c r="A479" s="13"/>
      <c r="B479" s="233"/>
      <c r="C479" s="234"/>
      <c r="D479" s="235" t="s">
        <v>194</v>
      </c>
      <c r="E479" s="236" t="s">
        <v>19</v>
      </c>
      <c r="F479" s="237" t="s">
        <v>1654</v>
      </c>
      <c r="G479" s="234"/>
      <c r="H479" s="238">
        <v>88.219999999999999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194</v>
      </c>
      <c r="AU479" s="244" t="s">
        <v>81</v>
      </c>
      <c r="AV479" s="13" t="s">
        <v>81</v>
      </c>
      <c r="AW479" s="13" t="s">
        <v>33</v>
      </c>
      <c r="AX479" s="13" t="s">
        <v>79</v>
      </c>
      <c r="AY479" s="244" t="s">
        <v>183</v>
      </c>
    </row>
    <row r="480" s="2" customFormat="1" ht="24.15" customHeight="1">
      <c r="A480" s="39"/>
      <c r="B480" s="40"/>
      <c r="C480" s="256" t="s">
        <v>1102</v>
      </c>
      <c r="D480" s="256" t="s">
        <v>310</v>
      </c>
      <c r="E480" s="257" t="s">
        <v>1234</v>
      </c>
      <c r="F480" s="258" t="s">
        <v>1235</v>
      </c>
      <c r="G480" s="259" t="s">
        <v>237</v>
      </c>
      <c r="H480" s="260">
        <v>97.042000000000002</v>
      </c>
      <c r="I480" s="261"/>
      <c r="J480" s="262">
        <f>ROUND(I480*H480,2)</f>
        <v>0</v>
      </c>
      <c r="K480" s="258" t="s">
        <v>19</v>
      </c>
      <c r="L480" s="263"/>
      <c r="M480" s="264" t="s">
        <v>19</v>
      </c>
      <c r="N480" s="265" t="s">
        <v>43</v>
      </c>
      <c r="O480" s="85"/>
      <c r="P480" s="224">
        <f>O480*H480</f>
        <v>0</v>
      </c>
      <c r="Q480" s="224">
        <v>0.0028300000000000001</v>
      </c>
      <c r="R480" s="224">
        <f>Q480*H480</f>
        <v>0.27462886000000003</v>
      </c>
      <c r="S480" s="224">
        <v>0</v>
      </c>
      <c r="T480" s="22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6" t="s">
        <v>376</v>
      </c>
      <c r="AT480" s="226" t="s">
        <v>310</v>
      </c>
      <c r="AU480" s="226" t="s">
        <v>81</v>
      </c>
      <c r="AY480" s="18" t="s">
        <v>183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8" t="s">
        <v>79</v>
      </c>
      <c r="BK480" s="227">
        <f>ROUND(I480*H480,2)</f>
        <v>0</v>
      </c>
      <c r="BL480" s="18" t="s">
        <v>284</v>
      </c>
      <c r="BM480" s="226" t="s">
        <v>1669</v>
      </c>
    </row>
    <row r="481" s="13" customFormat="1">
      <c r="A481" s="13"/>
      <c r="B481" s="233"/>
      <c r="C481" s="234"/>
      <c r="D481" s="235" t="s">
        <v>194</v>
      </c>
      <c r="E481" s="234"/>
      <c r="F481" s="237" t="s">
        <v>1670</v>
      </c>
      <c r="G481" s="234"/>
      <c r="H481" s="238">
        <v>97.042000000000002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194</v>
      </c>
      <c r="AU481" s="244" t="s">
        <v>81</v>
      </c>
      <c r="AV481" s="13" t="s">
        <v>81</v>
      </c>
      <c r="AW481" s="13" t="s">
        <v>4</v>
      </c>
      <c r="AX481" s="13" t="s">
        <v>79</v>
      </c>
      <c r="AY481" s="244" t="s">
        <v>183</v>
      </c>
    </row>
    <row r="482" s="2" customFormat="1" ht="16.5" customHeight="1">
      <c r="A482" s="39"/>
      <c r="B482" s="40"/>
      <c r="C482" s="215" t="s">
        <v>1106</v>
      </c>
      <c r="D482" s="215" t="s">
        <v>185</v>
      </c>
      <c r="E482" s="216" t="s">
        <v>1239</v>
      </c>
      <c r="F482" s="217" t="s">
        <v>1240</v>
      </c>
      <c r="G482" s="218" t="s">
        <v>419</v>
      </c>
      <c r="H482" s="219">
        <v>123.508</v>
      </c>
      <c r="I482" s="220"/>
      <c r="J482" s="221">
        <f>ROUND(I482*H482,2)</f>
        <v>0</v>
      </c>
      <c r="K482" s="217" t="s">
        <v>189</v>
      </c>
      <c r="L482" s="45"/>
      <c r="M482" s="222" t="s">
        <v>19</v>
      </c>
      <c r="N482" s="223" t="s">
        <v>43</v>
      </c>
      <c r="O482" s="85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6" t="s">
        <v>284</v>
      </c>
      <c r="AT482" s="226" t="s">
        <v>185</v>
      </c>
      <c r="AU482" s="226" t="s">
        <v>81</v>
      </c>
      <c r="AY482" s="18" t="s">
        <v>183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8" t="s">
        <v>79</v>
      </c>
      <c r="BK482" s="227">
        <f>ROUND(I482*H482,2)</f>
        <v>0</v>
      </c>
      <c r="BL482" s="18" t="s">
        <v>284</v>
      </c>
      <c r="BM482" s="226" t="s">
        <v>1671</v>
      </c>
    </row>
    <row r="483" s="2" customFormat="1">
      <c r="A483" s="39"/>
      <c r="B483" s="40"/>
      <c r="C483" s="41"/>
      <c r="D483" s="228" t="s">
        <v>192</v>
      </c>
      <c r="E483" s="41"/>
      <c r="F483" s="229" t="s">
        <v>1242</v>
      </c>
      <c r="G483" s="41"/>
      <c r="H483" s="41"/>
      <c r="I483" s="230"/>
      <c r="J483" s="41"/>
      <c r="K483" s="41"/>
      <c r="L483" s="45"/>
      <c r="M483" s="231"/>
      <c r="N483" s="23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192</v>
      </c>
      <c r="AU483" s="18" t="s">
        <v>81</v>
      </c>
    </row>
    <row r="484" s="13" customFormat="1">
      <c r="A484" s="13"/>
      <c r="B484" s="233"/>
      <c r="C484" s="234"/>
      <c r="D484" s="235" t="s">
        <v>194</v>
      </c>
      <c r="E484" s="236" t="s">
        <v>19</v>
      </c>
      <c r="F484" s="237" t="s">
        <v>1672</v>
      </c>
      <c r="G484" s="234"/>
      <c r="H484" s="238">
        <v>123.508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194</v>
      </c>
      <c r="AU484" s="244" t="s">
        <v>81</v>
      </c>
      <c r="AV484" s="13" t="s">
        <v>81</v>
      </c>
      <c r="AW484" s="13" t="s">
        <v>33</v>
      </c>
      <c r="AX484" s="13" t="s">
        <v>79</v>
      </c>
      <c r="AY484" s="244" t="s">
        <v>183</v>
      </c>
    </row>
    <row r="485" s="2" customFormat="1" ht="16.5" customHeight="1">
      <c r="A485" s="39"/>
      <c r="B485" s="40"/>
      <c r="C485" s="215" t="s">
        <v>1108</v>
      </c>
      <c r="D485" s="215" t="s">
        <v>185</v>
      </c>
      <c r="E485" s="216" t="s">
        <v>1264</v>
      </c>
      <c r="F485" s="217" t="s">
        <v>1265</v>
      </c>
      <c r="G485" s="218" t="s">
        <v>419</v>
      </c>
      <c r="H485" s="219">
        <v>125.74</v>
      </c>
      <c r="I485" s="220"/>
      <c r="J485" s="221">
        <f>ROUND(I485*H485,2)</f>
        <v>0</v>
      </c>
      <c r="K485" s="217" t="s">
        <v>189</v>
      </c>
      <c r="L485" s="45"/>
      <c r="M485" s="222" t="s">
        <v>19</v>
      </c>
      <c r="N485" s="223" t="s">
        <v>43</v>
      </c>
      <c r="O485" s="85"/>
      <c r="P485" s="224">
        <f>O485*H485</f>
        <v>0</v>
      </c>
      <c r="Q485" s="224">
        <v>0</v>
      </c>
      <c r="R485" s="224">
        <f>Q485*H485</f>
        <v>0</v>
      </c>
      <c r="S485" s="224">
        <v>0.00029999999999999997</v>
      </c>
      <c r="T485" s="225">
        <f>S485*H485</f>
        <v>0.037721999999999999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6" t="s">
        <v>284</v>
      </c>
      <c r="AT485" s="226" t="s">
        <v>185</v>
      </c>
      <c r="AU485" s="226" t="s">
        <v>81</v>
      </c>
      <c r="AY485" s="18" t="s">
        <v>183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8" t="s">
        <v>79</v>
      </c>
      <c r="BK485" s="227">
        <f>ROUND(I485*H485,2)</f>
        <v>0</v>
      </c>
      <c r="BL485" s="18" t="s">
        <v>284</v>
      </c>
      <c r="BM485" s="226" t="s">
        <v>1673</v>
      </c>
    </row>
    <row r="486" s="2" customFormat="1">
      <c r="A486" s="39"/>
      <c r="B486" s="40"/>
      <c r="C486" s="41"/>
      <c r="D486" s="228" t="s">
        <v>192</v>
      </c>
      <c r="E486" s="41"/>
      <c r="F486" s="229" t="s">
        <v>1267</v>
      </c>
      <c r="G486" s="41"/>
      <c r="H486" s="41"/>
      <c r="I486" s="230"/>
      <c r="J486" s="41"/>
      <c r="K486" s="41"/>
      <c r="L486" s="45"/>
      <c r="M486" s="231"/>
      <c r="N486" s="23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192</v>
      </c>
      <c r="AU486" s="18" t="s">
        <v>81</v>
      </c>
    </row>
    <row r="487" s="13" customFormat="1">
      <c r="A487" s="13"/>
      <c r="B487" s="233"/>
      <c r="C487" s="234"/>
      <c r="D487" s="235" t="s">
        <v>194</v>
      </c>
      <c r="E487" s="236" t="s">
        <v>19</v>
      </c>
      <c r="F487" s="237" t="s">
        <v>1674</v>
      </c>
      <c r="G487" s="234"/>
      <c r="H487" s="238">
        <v>125.74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194</v>
      </c>
      <c r="AU487" s="244" t="s">
        <v>81</v>
      </c>
      <c r="AV487" s="13" t="s">
        <v>81</v>
      </c>
      <c r="AW487" s="13" t="s">
        <v>33</v>
      </c>
      <c r="AX487" s="13" t="s">
        <v>79</v>
      </c>
      <c r="AY487" s="244" t="s">
        <v>183</v>
      </c>
    </row>
    <row r="488" s="2" customFormat="1" ht="16.5" customHeight="1">
      <c r="A488" s="39"/>
      <c r="B488" s="40"/>
      <c r="C488" s="215" t="s">
        <v>1112</v>
      </c>
      <c r="D488" s="215" t="s">
        <v>185</v>
      </c>
      <c r="E488" s="216" t="s">
        <v>1270</v>
      </c>
      <c r="F488" s="217" t="s">
        <v>1271</v>
      </c>
      <c r="G488" s="218" t="s">
        <v>419</v>
      </c>
      <c r="H488" s="219">
        <v>76.430000000000007</v>
      </c>
      <c r="I488" s="220"/>
      <c r="J488" s="221">
        <f>ROUND(I488*H488,2)</f>
        <v>0</v>
      </c>
      <c r="K488" s="217" t="s">
        <v>189</v>
      </c>
      <c r="L488" s="45"/>
      <c r="M488" s="222" t="s">
        <v>19</v>
      </c>
      <c r="N488" s="223" t="s">
        <v>43</v>
      </c>
      <c r="O488" s="85"/>
      <c r="P488" s="224">
        <f>O488*H488</f>
        <v>0</v>
      </c>
      <c r="Q488" s="224">
        <v>3.0000000000000001E-05</v>
      </c>
      <c r="R488" s="224">
        <f>Q488*H488</f>
        <v>0.0022929000000000001</v>
      </c>
      <c r="S488" s="224">
        <v>0</v>
      </c>
      <c r="T488" s="22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6" t="s">
        <v>284</v>
      </c>
      <c r="AT488" s="226" t="s">
        <v>185</v>
      </c>
      <c r="AU488" s="226" t="s">
        <v>81</v>
      </c>
      <c r="AY488" s="18" t="s">
        <v>183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8" t="s">
        <v>79</v>
      </c>
      <c r="BK488" s="227">
        <f>ROUND(I488*H488,2)</f>
        <v>0</v>
      </c>
      <c r="BL488" s="18" t="s">
        <v>284</v>
      </c>
      <c r="BM488" s="226" t="s">
        <v>1675</v>
      </c>
    </row>
    <row r="489" s="2" customFormat="1">
      <c r="A489" s="39"/>
      <c r="B489" s="40"/>
      <c r="C489" s="41"/>
      <c r="D489" s="228" t="s">
        <v>192</v>
      </c>
      <c r="E489" s="41"/>
      <c r="F489" s="229" t="s">
        <v>1273</v>
      </c>
      <c r="G489" s="41"/>
      <c r="H489" s="41"/>
      <c r="I489" s="230"/>
      <c r="J489" s="41"/>
      <c r="K489" s="41"/>
      <c r="L489" s="45"/>
      <c r="M489" s="231"/>
      <c r="N489" s="23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192</v>
      </c>
      <c r="AU489" s="18" t="s">
        <v>81</v>
      </c>
    </row>
    <row r="490" s="13" customFormat="1">
      <c r="A490" s="13"/>
      <c r="B490" s="233"/>
      <c r="C490" s="234"/>
      <c r="D490" s="235" t="s">
        <v>194</v>
      </c>
      <c r="E490" s="236" t="s">
        <v>19</v>
      </c>
      <c r="F490" s="237" t="s">
        <v>1676</v>
      </c>
      <c r="G490" s="234"/>
      <c r="H490" s="238">
        <v>76.430000000000007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194</v>
      </c>
      <c r="AU490" s="244" t="s">
        <v>81</v>
      </c>
      <c r="AV490" s="13" t="s">
        <v>81</v>
      </c>
      <c r="AW490" s="13" t="s">
        <v>33</v>
      </c>
      <c r="AX490" s="13" t="s">
        <v>79</v>
      </c>
      <c r="AY490" s="244" t="s">
        <v>183</v>
      </c>
    </row>
    <row r="491" s="2" customFormat="1" ht="16.5" customHeight="1">
      <c r="A491" s="39"/>
      <c r="B491" s="40"/>
      <c r="C491" s="256" t="s">
        <v>1118</v>
      </c>
      <c r="D491" s="256" t="s">
        <v>310</v>
      </c>
      <c r="E491" s="257" t="s">
        <v>1276</v>
      </c>
      <c r="F491" s="258" t="s">
        <v>1277</v>
      </c>
      <c r="G491" s="259" t="s">
        <v>419</v>
      </c>
      <c r="H491" s="260">
        <v>77.959000000000003</v>
      </c>
      <c r="I491" s="261"/>
      <c r="J491" s="262">
        <f>ROUND(I491*H491,2)</f>
        <v>0</v>
      </c>
      <c r="K491" s="258" t="s">
        <v>189</v>
      </c>
      <c r="L491" s="263"/>
      <c r="M491" s="264" t="s">
        <v>19</v>
      </c>
      <c r="N491" s="265" t="s">
        <v>43</v>
      </c>
      <c r="O491" s="85"/>
      <c r="P491" s="224">
        <f>O491*H491</f>
        <v>0</v>
      </c>
      <c r="Q491" s="224">
        <v>0.00038000000000000002</v>
      </c>
      <c r="R491" s="224">
        <f>Q491*H491</f>
        <v>0.029624420000000002</v>
      </c>
      <c r="S491" s="224">
        <v>0</v>
      </c>
      <c r="T491" s="22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6" t="s">
        <v>376</v>
      </c>
      <c r="AT491" s="226" t="s">
        <v>310</v>
      </c>
      <c r="AU491" s="226" t="s">
        <v>81</v>
      </c>
      <c r="AY491" s="18" t="s">
        <v>183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8" t="s">
        <v>79</v>
      </c>
      <c r="BK491" s="227">
        <f>ROUND(I491*H491,2)</f>
        <v>0</v>
      </c>
      <c r="BL491" s="18" t="s">
        <v>284</v>
      </c>
      <c r="BM491" s="226" t="s">
        <v>1677</v>
      </c>
    </row>
    <row r="492" s="13" customFormat="1">
      <c r="A492" s="13"/>
      <c r="B492" s="233"/>
      <c r="C492" s="234"/>
      <c r="D492" s="235" t="s">
        <v>194</v>
      </c>
      <c r="E492" s="234"/>
      <c r="F492" s="237" t="s">
        <v>1678</v>
      </c>
      <c r="G492" s="234"/>
      <c r="H492" s="238">
        <v>77.959000000000003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194</v>
      </c>
      <c r="AU492" s="244" t="s">
        <v>81</v>
      </c>
      <c r="AV492" s="13" t="s">
        <v>81</v>
      </c>
      <c r="AW492" s="13" t="s">
        <v>4</v>
      </c>
      <c r="AX492" s="13" t="s">
        <v>79</v>
      </c>
      <c r="AY492" s="244" t="s">
        <v>183</v>
      </c>
    </row>
    <row r="493" s="2" customFormat="1" ht="16.5" customHeight="1">
      <c r="A493" s="39"/>
      <c r="B493" s="40"/>
      <c r="C493" s="215" t="s">
        <v>1121</v>
      </c>
      <c r="D493" s="215" t="s">
        <v>185</v>
      </c>
      <c r="E493" s="216" t="s">
        <v>1679</v>
      </c>
      <c r="F493" s="217" t="s">
        <v>1680</v>
      </c>
      <c r="G493" s="218" t="s">
        <v>419</v>
      </c>
      <c r="H493" s="219">
        <v>19.399999999999999</v>
      </c>
      <c r="I493" s="220"/>
      <c r="J493" s="221">
        <f>ROUND(I493*H493,2)</f>
        <v>0</v>
      </c>
      <c r="K493" s="217" t="s">
        <v>189</v>
      </c>
      <c r="L493" s="45"/>
      <c r="M493" s="222" t="s">
        <v>19</v>
      </c>
      <c r="N493" s="223" t="s">
        <v>43</v>
      </c>
      <c r="O493" s="85"/>
      <c r="P493" s="224">
        <f>O493*H493</f>
        <v>0</v>
      </c>
      <c r="Q493" s="224">
        <v>1.0000000000000001E-05</v>
      </c>
      <c r="R493" s="224">
        <f>Q493*H493</f>
        <v>0.000194</v>
      </c>
      <c r="S493" s="224">
        <v>0</v>
      </c>
      <c r="T493" s="22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6" t="s">
        <v>284</v>
      </c>
      <c r="AT493" s="226" t="s">
        <v>185</v>
      </c>
      <c r="AU493" s="226" t="s">
        <v>81</v>
      </c>
      <c r="AY493" s="18" t="s">
        <v>183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8" t="s">
        <v>79</v>
      </c>
      <c r="BK493" s="227">
        <f>ROUND(I493*H493,2)</f>
        <v>0</v>
      </c>
      <c r="BL493" s="18" t="s">
        <v>284</v>
      </c>
      <c r="BM493" s="226" t="s">
        <v>1681</v>
      </c>
    </row>
    <row r="494" s="2" customFormat="1">
      <c r="A494" s="39"/>
      <c r="B494" s="40"/>
      <c r="C494" s="41"/>
      <c r="D494" s="228" t="s">
        <v>192</v>
      </c>
      <c r="E494" s="41"/>
      <c r="F494" s="229" t="s">
        <v>1682</v>
      </c>
      <c r="G494" s="41"/>
      <c r="H494" s="41"/>
      <c r="I494" s="230"/>
      <c r="J494" s="41"/>
      <c r="K494" s="41"/>
      <c r="L494" s="45"/>
      <c r="M494" s="231"/>
      <c r="N494" s="23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192</v>
      </c>
      <c r="AU494" s="18" t="s">
        <v>81</v>
      </c>
    </row>
    <row r="495" s="13" customFormat="1">
      <c r="A495" s="13"/>
      <c r="B495" s="233"/>
      <c r="C495" s="234"/>
      <c r="D495" s="235" t="s">
        <v>194</v>
      </c>
      <c r="E495" s="236" t="s">
        <v>19</v>
      </c>
      <c r="F495" s="237" t="s">
        <v>1683</v>
      </c>
      <c r="G495" s="234"/>
      <c r="H495" s="238">
        <v>19.399999999999999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194</v>
      </c>
      <c r="AU495" s="244" t="s">
        <v>81</v>
      </c>
      <c r="AV495" s="13" t="s">
        <v>81</v>
      </c>
      <c r="AW495" s="13" t="s">
        <v>33</v>
      </c>
      <c r="AX495" s="13" t="s">
        <v>79</v>
      </c>
      <c r="AY495" s="244" t="s">
        <v>183</v>
      </c>
    </row>
    <row r="496" s="2" customFormat="1" ht="16.5" customHeight="1">
      <c r="A496" s="39"/>
      <c r="B496" s="40"/>
      <c r="C496" s="256" t="s">
        <v>1125</v>
      </c>
      <c r="D496" s="256" t="s">
        <v>310</v>
      </c>
      <c r="E496" s="257" t="s">
        <v>1684</v>
      </c>
      <c r="F496" s="258" t="s">
        <v>1685</v>
      </c>
      <c r="G496" s="259" t="s">
        <v>419</v>
      </c>
      <c r="H496" s="260">
        <v>19.788</v>
      </c>
      <c r="I496" s="261"/>
      <c r="J496" s="262">
        <f>ROUND(I496*H496,2)</f>
        <v>0</v>
      </c>
      <c r="K496" s="258" t="s">
        <v>189</v>
      </c>
      <c r="L496" s="263"/>
      <c r="M496" s="264" t="s">
        <v>19</v>
      </c>
      <c r="N496" s="265" t="s">
        <v>43</v>
      </c>
      <c r="O496" s="85"/>
      <c r="P496" s="224">
        <f>O496*H496</f>
        <v>0</v>
      </c>
      <c r="Q496" s="224">
        <v>0.00020000000000000001</v>
      </c>
      <c r="R496" s="224">
        <f>Q496*H496</f>
        <v>0.0039576000000000004</v>
      </c>
      <c r="S496" s="224">
        <v>0</v>
      </c>
      <c r="T496" s="22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6" t="s">
        <v>376</v>
      </c>
      <c r="AT496" s="226" t="s">
        <v>310</v>
      </c>
      <c r="AU496" s="226" t="s">
        <v>81</v>
      </c>
      <c r="AY496" s="18" t="s">
        <v>183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8" t="s">
        <v>79</v>
      </c>
      <c r="BK496" s="227">
        <f>ROUND(I496*H496,2)</f>
        <v>0</v>
      </c>
      <c r="BL496" s="18" t="s">
        <v>284</v>
      </c>
      <c r="BM496" s="226" t="s">
        <v>1686</v>
      </c>
    </row>
    <row r="497" s="13" customFormat="1">
      <c r="A497" s="13"/>
      <c r="B497" s="233"/>
      <c r="C497" s="234"/>
      <c r="D497" s="235" t="s">
        <v>194</v>
      </c>
      <c r="E497" s="234"/>
      <c r="F497" s="237" t="s">
        <v>1687</v>
      </c>
      <c r="G497" s="234"/>
      <c r="H497" s="238">
        <v>19.788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194</v>
      </c>
      <c r="AU497" s="244" t="s">
        <v>81</v>
      </c>
      <c r="AV497" s="13" t="s">
        <v>81</v>
      </c>
      <c r="AW497" s="13" t="s">
        <v>4</v>
      </c>
      <c r="AX497" s="13" t="s">
        <v>79</v>
      </c>
      <c r="AY497" s="244" t="s">
        <v>183</v>
      </c>
    </row>
    <row r="498" s="2" customFormat="1" ht="16.5" customHeight="1">
      <c r="A498" s="39"/>
      <c r="B498" s="40"/>
      <c r="C498" s="215" t="s">
        <v>1131</v>
      </c>
      <c r="D498" s="215" t="s">
        <v>185</v>
      </c>
      <c r="E498" s="216" t="s">
        <v>1688</v>
      </c>
      <c r="F498" s="217" t="s">
        <v>1689</v>
      </c>
      <c r="G498" s="218" t="s">
        <v>419</v>
      </c>
      <c r="H498" s="219">
        <v>0.90000000000000002</v>
      </c>
      <c r="I498" s="220"/>
      <c r="J498" s="221">
        <f>ROUND(I498*H498,2)</f>
        <v>0</v>
      </c>
      <c r="K498" s="217" t="s">
        <v>189</v>
      </c>
      <c r="L498" s="45"/>
      <c r="M498" s="222" t="s">
        <v>19</v>
      </c>
      <c r="N498" s="223" t="s">
        <v>43</v>
      </c>
      <c r="O498" s="85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6" t="s">
        <v>284</v>
      </c>
      <c r="AT498" s="226" t="s">
        <v>185</v>
      </c>
      <c r="AU498" s="226" t="s">
        <v>81</v>
      </c>
      <c r="AY498" s="18" t="s">
        <v>183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8" t="s">
        <v>79</v>
      </c>
      <c r="BK498" s="227">
        <f>ROUND(I498*H498,2)</f>
        <v>0</v>
      </c>
      <c r="BL498" s="18" t="s">
        <v>284</v>
      </c>
      <c r="BM498" s="226" t="s">
        <v>1690</v>
      </c>
    </row>
    <row r="499" s="2" customFormat="1">
      <c r="A499" s="39"/>
      <c r="B499" s="40"/>
      <c r="C499" s="41"/>
      <c r="D499" s="228" t="s">
        <v>192</v>
      </c>
      <c r="E499" s="41"/>
      <c r="F499" s="229" t="s">
        <v>1691</v>
      </c>
      <c r="G499" s="41"/>
      <c r="H499" s="41"/>
      <c r="I499" s="230"/>
      <c r="J499" s="41"/>
      <c r="K499" s="41"/>
      <c r="L499" s="45"/>
      <c r="M499" s="231"/>
      <c r="N499" s="23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192</v>
      </c>
      <c r="AU499" s="18" t="s">
        <v>81</v>
      </c>
    </row>
    <row r="500" s="2" customFormat="1" ht="16.5" customHeight="1">
      <c r="A500" s="39"/>
      <c r="B500" s="40"/>
      <c r="C500" s="256" t="s">
        <v>1135</v>
      </c>
      <c r="D500" s="256" t="s">
        <v>310</v>
      </c>
      <c r="E500" s="257" t="s">
        <v>1155</v>
      </c>
      <c r="F500" s="258" t="s">
        <v>1156</v>
      </c>
      <c r="G500" s="259" t="s">
        <v>419</v>
      </c>
      <c r="H500" s="260">
        <v>0.91800000000000004</v>
      </c>
      <c r="I500" s="261"/>
      <c r="J500" s="262">
        <f>ROUND(I500*H500,2)</f>
        <v>0</v>
      </c>
      <c r="K500" s="258" t="s">
        <v>189</v>
      </c>
      <c r="L500" s="263"/>
      <c r="M500" s="264" t="s">
        <v>19</v>
      </c>
      <c r="N500" s="265" t="s">
        <v>43</v>
      </c>
      <c r="O500" s="85"/>
      <c r="P500" s="224">
        <f>O500*H500</f>
        <v>0</v>
      </c>
      <c r="Q500" s="224">
        <v>0.00021000000000000001</v>
      </c>
      <c r="R500" s="224">
        <f>Q500*H500</f>
        <v>0.00019278000000000001</v>
      </c>
      <c r="S500" s="224">
        <v>0</v>
      </c>
      <c r="T500" s="22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6" t="s">
        <v>376</v>
      </c>
      <c r="AT500" s="226" t="s">
        <v>310</v>
      </c>
      <c r="AU500" s="226" t="s">
        <v>81</v>
      </c>
      <c r="AY500" s="18" t="s">
        <v>183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8" t="s">
        <v>79</v>
      </c>
      <c r="BK500" s="227">
        <f>ROUND(I500*H500,2)</f>
        <v>0</v>
      </c>
      <c r="BL500" s="18" t="s">
        <v>284</v>
      </c>
      <c r="BM500" s="226" t="s">
        <v>1692</v>
      </c>
    </row>
    <row r="501" s="13" customFormat="1">
      <c r="A501" s="13"/>
      <c r="B501" s="233"/>
      <c r="C501" s="234"/>
      <c r="D501" s="235" t="s">
        <v>194</v>
      </c>
      <c r="E501" s="234"/>
      <c r="F501" s="237" t="s">
        <v>1693</v>
      </c>
      <c r="G501" s="234"/>
      <c r="H501" s="238">
        <v>0.91800000000000004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194</v>
      </c>
      <c r="AU501" s="244" t="s">
        <v>81</v>
      </c>
      <c r="AV501" s="13" t="s">
        <v>81</v>
      </c>
      <c r="AW501" s="13" t="s">
        <v>4</v>
      </c>
      <c r="AX501" s="13" t="s">
        <v>79</v>
      </c>
      <c r="AY501" s="244" t="s">
        <v>183</v>
      </c>
    </row>
    <row r="502" s="2" customFormat="1" ht="16.5" customHeight="1">
      <c r="A502" s="39"/>
      <c r="B502" s="40"/>
      <c r="C502" s="215" t="s">
        <v>1141</v>
      </c>
      <c r="D502" s="215" t="s">
        <v>185</v>
      </c>
      <c r="E502" s="216" t="s">
        <v>1694</v>
      </c>
      <c r="F502" s="217" t="s">
        <v>1695</v>
      </c>
      <c r="G502" s="218" t="s">
        <v>419</v>
      </c>
      <c r="H502" s="219">
        <v>19.399999999999999</v>
      </c>
      <c r="I502" s="220"/>
      <c r="J502" s="221">
        <f>ROUND(I502*H502,2)</f>
        <v>0</v>
      </c>
      <c r="K502" s="217" t="s">
        <v>189</v>
      </c>
      <c r="L502" s="45"/>
      <c r="M502" s="222" t="s">
        <v>19</v>
      </c>
      <c r="N502" s="223" t="s">
        <v>43</v>
      </c>
      <c r="O502" s="85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6" t="s">
        <v>284</v>
      </c>
      <c r="AT502" s="226" t="s">
        <v>185</v>
      </c>
      <c r="AU502" s="226" t="s">
        <v>81</v>
      </c>
      <c r="AY502" s="18" t="s">
        <v>183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8" t="s">
        <v>79</v>
      </c>
      <c r="BK502" s="227">
        <f>ROUND(I502*H502,2)</f>
        <v>0</v>
      </c>
      <c r="BL502" s="18" t="s">
        <v>284</v>
      </c>
      <c r="BM502" s="226" t="s">
        <v>1696</v>
      </c>
    </row>
    <row r="503" s="2" customFormat="1">
      <c r="A503" s="39"/>
      <c r="B503" s="40"/>
      <c r="C503" s="41"/>
      <c r="D503" s="228" t="s">
        <v>192</v>
      </c>
      <c r="E503" s="41"/>
      <c r="F503" s="229" t="s">
        <v>1697</v>
      </c>
      <c r="G503" s="41"/>
      <c r="H503" s="41"/>
      <c r="I503" s="230"/>
      <c r="J503" s="41"/>
      <c r="K503" s="41"/>
      <c r="L503" s="45"/>
      <c r="M503" s="231"/>
      <c r="N503" s="23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192</v>
      </c>
      <c r="AU503" s="18" t="s">
        <v>81</v>
      </c>
    </row>
    <row r="504" s="2" customFormat="1" ht="16.5" customHeight="1">
      <c r="A504" s="39"/>
      <c r="B504" s="40"/>
      <c r="C504" s="256" t="s">
        <v>1145</v>
      </c>
      <c r="D504" s="256" t="s">
        <v>310</v>
      </c>
      <c r="E504" s="257" t="s">
        <v>1664</v>
      </c>
      <c r="F504" s="258" t="s">
        <v>1665</v>
      </c>
      <c r="G504" s="259" t="s">
        <v>237</v>
      </c>
      <c r="H504" s="260">
        <v>1.067</v>
      </c>
      <c r="I504" s="261"/>
      <c r="J504" s="262">
        <f>ROUND(I504*H504,2)</f>
        <v>0</v>
      </c>
      <c r="K504" s="258" t="s">
        <v>189</v>
      </c>
      <c r="L504" s="263"/>
      <c r="M504" s="264" t="s">
        <v>19</v>
      </c>
      <c r="N504" s="265" t="s">
        <v>43</v>
      </c>
      <c r="O504" s="85"/>
      <c r="P504" s="224">
        <f>O504*H504</f>
        <v>0</v>
      </c>
      <c r="Q504" s="224">
        <v>0.0023500000000000001</v>
      </c>
      <c r="R504" s="224">
        <f>Q504*H504</f>
        <v>0.00250745</v>
      </c>
      <c r="S504" s="224">
        <v>0</v>
      </c>
      <c r="T504" s="22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6" t="s">
        <v>376</v>
      </c>
      <c r="AT504" s="226" t="s">
        <v>310</v>
      </c>
      <c r="AU504" s="226" t="s">
        <v>81</v>
      </c>
      <c r="AY504" s="18" t="s">
        <v>183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8" t="s">
        <v>79</v>
      </c>
      <c r="BK504" s="227">
        <f>ROUND(I504*H504,2)</f>
        <v>0</v>
      </c>
      <c r="BL504" s="18" t="s">
        <v>284</v>
      </c>
      <c r="BM504" s="226" t="s">
        <v>1698</v>
      </c>
    </row>
    <row r="505" s="13" customFormat="1">
      <c r="A505" s="13"/>
      <c r="B505" s="233"/>
      <c r="C505" s="234"/>
      <c r="D505" s="235" t="s">
        <v>194</v>
      </c>
      <c r="E505" s="236" t="s">
        <v>19</v>
      </c>
      <c r="F505" s="237" t="s">
        <v>1699</v>
      </c>
      <c r="G505" s="234"/>
      <c r="H505" s="238">
        <v>0.96999999999999997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194</v>
      </c>
      <c r="AU505" s="244" t="s">
        <v>81</v>
      </c>
      <c r="AV505" s="13" t="s">
        <v>81</v>
      </c>
      <c r="AW505" s="13" t="s">
        <v>33</v>
      </c>
      <c r="AX505" s="13" t="s">
        <v>79</v>
      </c>
      <c r="AY505" s="244" t="s">
        <v>183</v>
      </c>
    </row>
    <row r="506" s="13" customFormat="1">
      <c r="A506" s="13"/>
      <c r="B506" s="233"/>
      <c r="C506" s="234"/>
      <c r="D506" s="235" t="s">
        <v>194</v>
      </c>
      <c r="E506" s="234"/>
      <c r="F506" s="237" t="s">
        <v>1700</v>
      </c>
      <c r="G506" s="234"/>
      <c r="H506" s="238">
        <v>1.067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194</v>
      </c>
      <c r="AU506" s="244" t="s">
        <v>81</v>
      </c>
      <c r="AV506" s="13" t="s">
        <v>81</v>
      </c>
      <c r="AW506" s="13" t="s">
        <v>4</v>
      </c>
      <c r="AX506" s="13" t="s">
        <v>79</v>
      </c>
      <c r="AY506" s="244" t="s">
        <v>183</v>
      </c>
    </row>
    <row r="507" s="2" customFormat="1" ht="24.15" customHeight="1">
      <c r="A507" s="39"/>
      <c r="B507" s="40"/>
      <c r="C507" s="215" t="s">
        <v>1148</v>
      </c>
      <c r="D507" s="215" t="s">
        <v>185</v>
      </c>
      <c r="E507" s="216" t="s">
        <v>1701</v>
      </c>
      <c r="F507" s="217" t="s">
        <v>1702</v>
      </c>
      <c r="G507" s="218" t="s">
        <v>218</v>
      </c>
      <c r="H507" s="219">
        <v>1.294</v>
      </c>
      <c r="I507" s="220"/>
      <c r="J507" s="221">
        <f>ROUND(I507*H507,2)</f>
        <v>0</v>
      </c>
      <c r="K507" s="217" t="s">
        <v>189</v>
      </c>
      <c r="L507" s="45"/>
      <c r="M507" s="222" t="s">
        <v>19</v>
      </c>
      <c r="N507" s="223" t="s">
        <v>43</v>
      </c>
      <c r="O507" s="85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6" t="s">
        <v>284</v>
      </c>
      <c r="AT507" s="226" t="s">
        <v>185</v>
      </c>
      <c r="AU507" s="226" t="s">
        <v>81</v>
      </c>
      <c r="AY507" s="18" t="s">
        <v>183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8" t="s">
        <v>79</v>
      </c>
      <c r="BK507" s="227">
        <f>ROUND(I507*H507,2)</f>
        <v>0</v>
      </c>
      <c r="BL507" s="18" t="s">
        <v>284</v>
      </c>
      <c r="BM507" s="226" t="s">
        <v>1703</v>
      </c>
    </row>
    <row r="508" s="2" customFormat="1">
      <c r="A508" s="39"/>
      <c r="B508" s="40"/>
      <c r="C508" s="41"/>
      <c r="D508" s="228" t="s">
        <v>192</v>
      </c>
      <c r="E508" s="41"/>
      <c r="F508" s="229" t="s">
        <v>1704</v>
      </c>
      <c r="G508" s="41"/>
      <c r="H508" s="41"/>
      <c r="I508" s="230"/>
      <c r="J508" s="41"/>
      <c r="K508" s="41"/>
      <c r="L508" s="45"/>
      <c r="M508" s="231"/>
      <c r="N508" s="23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192</v>
      </c>
      <c r="AU508" s="18" t="s">
        <v>81</v>
      </c>
    </row>
    <row r="509" s="2" customFormat="1" ht="24.15" customHeight="1">
      <c r="A509" s="39"/>
      <c r="B509" s="40"/>
      <c r="C509" s="215" t="s">
        <v>1154</v>
      </c>
      <c r="D509" s="215" t="s">
        <v>185</v>
      </c>
      <c r="E509" s="216" t="s">
        <v>1296</v>
      </c>
      <c r="F509" s="217" t="s">
        <v>1297</v>
      </c>
      <c r="G509" s="218" t="s">
        <v>218</v>
      </c>
      <c r="H509" s="219">
        <v>1.294</v>
      </c>
      <c r="I509" s="220"/>
      <c r="J509" s="221">
        <f>ROUND(I509*H509,2)</f>
        <v>0</v>
      </c>
      <c r="K509" s="217" t="s">
        <v>189</v>
      </c>
      <c r="L509" s="45"/>
      <c r="M509" s="222" t="s">
        <v>19</v>
      </c>
      <c r="N509" s="223" t="s">
        <v>43</v>
      </c>
      <c r="O509" s="85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6" t="s">
        <v>284</v>
      </c>
      <c r="AT509" s="226" t="s">
        <v>185</v>
      </c>
      <c r="AU509" s="226" t="s">
        <v>81</v>
      </c>
      <c r="AY509" s="18" t="s">
        <v>183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8" t="s">
        <v>79</v>
      </c>
      <c r="BK509" s="227">
        <f>ROUND(I509*H509,2)</f>
        <v>0</v>
      </c>
      <c r="BL509" s="18" t="s">
        <v>284</v>
      </c>
      <c r="BM509" s="226" t="s">
        <v>1705</v>
      </c>
    </row>
    <row r="510" s="2" customFormat="1">
      <c r="A510" s="39"/>
      <c r="B510" s="40"/>
      <c r="C510" s="41"/>
      <c r="D510" s="228" t="s">
        <v>192</v>
      </c>
      <c r="E510" s="41"/>
      <c r="F510" s="229" t="s">
        <v>1299</v>
      </c>
      <c r="G510" s="41"/>
      <c r="H510" s="41"/>
      <c r="I510" s="230"/>
      <c r="J510" s="41"/>
      <c r="K510" s="41"/>
      <c r="L510" s="45"/>
      <c r="M510" s="231"/>
      <c r="N510" s="23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192</v>
      </c>
      <c r="AU510" s="18" t="s">
        <v>81</v>
      </c>
    </row>
    <row r="511" s="12" customFormat="1" ht="22.8" customHeight="1">
      <c r="A511" s="12"/>
      <c r="B511" s="199"/>
      <c r="C511" s="200"/>
      <c r="D511" s="201" t="s">
        <v>71</v>
      </c>
      <c r="E511" s="213" t="s">
        <v>577</v>
      </c>
      <c r="F511" s="213" t="s">
        <v>578</v>
      </c>
      <c r="G511" s="200"/>
      <c r="H511" s="200"/>
      <c r="I511" s="203"/>
      <c r="J511" s="214">
        <f>BK511</f>
        <v>0</v>
      </c>
      <c r="K511" s="200"/>
      <c r="L511" s="205"/>
      <c r="M511" s="206"/>
      <c r="N511" s="207"/>
      <c r="O511" s="207"/>
      <c r="P511" s="208">
        <f>SUM(P512:P543)</f>
        <v>0</v>
      </c>
      <c r="Q511" s="207"/>
      <c r="R511" s="208">
        <f>SUM(R512:R543)</f>
        <v>1.5907022</v>
      </c>
      <c r="S511" s="207"/>
      <c r="T511" s="209">
        <f>SUM(T512:T543)</f>
        <v>2.8928425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0" t="s">
        <v>81</v>
      </c>
      <c r="AT511" s="211" t="s">
        <v>71</v>
      </c>
      <c r="AU511" s="211" t="s">
        <v>79</v>
      </c>
      <c r="AY511" s="210" t="s">
        <v>183</v>
      </c>
      <c r="BK511" s="212">
        <f>SUM(BK512:BK543)</f>
        <v>0</v>
      </c>
    </row>
    <row r="512" s="2" customFormat="1" ht="16.5" customHeight="1">
      <c r="A512" s="39"/>
      <c r="B512" s="40"/>
      <c r="C512" s="215" t="s">
        <v>1159</v>
      </c>
      <c r="D512" s="215" t="s">
        <v>185</v>
      </c>
      <c r="E512" s="216" t="s">
        <v>580</v>
      </c>
      <c r="F512" s="217" t="s">
        <v>581</v>
      </c>
      <c r="G512" s="218" t="s">
        <v>237</v>
      </c>
      <c r="H512" s="219">
        <v>56.82</v>
      </c>
      <c r="I512" s="220"/>
      <c r="J512" s="221">
        <f>ROUND(I512*H512,2)</f>
        <v>0</v>
      </c>
      <c r="K512" s="217" t="s">
        <v>189</v>
      </c>
      <c r="L512" s="45"/>
      <c r="M512" s="222" t="s">
        <v>19</v>
      </c>
      <c r="N512" s="223" t="s">
        <v>43</v>
      </c>
      <c r="O512" s="85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6" t="s">
        <v>284</v>
      </c>
      <c r="AT512" s="226" t="s">
        <v>185</v>
      </c>
      <c r="AU512" s="226" t="s">
        <v>81</v>
      </c>
      <c r="AY512" s="18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79</v>
      </c>
      <c r="BK512" s="227">
        <f>ROUND(I512*H512,2)</f>
        <v>0</v>
      </c>
      <c r="BL512" s="18" t="s">
        <v>284</v>
      </c>
      <c r="BM512" s="226" t="s">
        <v>1706</v>
      </c>
    </row>
    <row r="513" s="2" customFormat="1">
      <c r="A513" s="39"/>
      <c r="B513" s="40"/>
      <c r="C513" s="41"/>
      <c r="D513" s="228" t="s">
        <v>192</v>
      </c>
      <c r="E513" s="41"/>
      <c r="F513" s="229" t="s">
        <v>583</v>
      </c>
      <c r="G513" s="41"/>
      <c r="H513" s="41"/>
      <c r="I513" s="230"/>
      <c r="J513" s="41"/>
      <c r="K513" s="41"/>
      <c r="L513" s="45"/>
      <c r="M513" s="231"/>
      <c r="N513" s="23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192</v>
      </c>
      <c r="AU513" s="18" t="s">
        <v>81</v>
      </c>
    </row>
    <row r="514" s="2" customFormat="1" ht="16.5" customHeight="1">
      <c r="A514" s="39"/>
      <c r="B514" s="40"/>
      <c r="C514" s="215" t="s">
        <v>1161</v>
      </c>
      <c r="D514" s="215" t="s">
        <v>185</v>
      </c>
      <c r="E514" s="216" t="s">
        <v>585</v>
      </c>
      <c r="F514" s="217" t="s">
        <v>586</v>
      </c>
      <c r="G514" s="218" t="s">
        <v>237</v>
      </c>
      <c r="H514" s="219">
        <v>56.82</v>
      </c>
      <c r="I514" s="220"/>
      <c r="J514" s="221">
        <f>ROUND(I514*H514,2)</f>
        <v>0</v>
      </c>
      <c r="K514" s="217" t="s">
        <v>189</v>
      </c>
      <c r="L514" s="45"/>
      <c r="M514" s="222" t="s">
        <v>19</v>
      </c>
      <c r="N514" s="223" t="s">
        <v>43</v>
      </c>
      <c r="O514" s="85"/>
      <c r="P514" s="224">
        <f>O514*H514</f>
        <v>0</v>
      </c>
      <c r="Q514" s="224">
        <v>0.00029999999999999997</v>
      </c>
      <c r="R514" s="224">
        <f>Q514*H514</f>
        <v>0.017045999999999999</v>
      </c>
      <c r="S514" s="224">
        <v>0</v>
      </c>
      <c r="T514" s="22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6" t="s">
        <v>284</v>
      </c>
      <c r="AT514" s="226" t="s">
        <v>185</v>
      </c>
      <c r="AU514" s="226" t="s">
        <v>81</v>
      </c>
      <c r="AY514" s="18" t="s">
        <v>183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8" t="s">
        <v>79</v>
      </c>
      <c r="BK514" s="227">
        <f>ROUND(I514*H514,2)</f>
        <v>0</v>
      </c>
      <c r="BL514" s="18" t="s">
        <v>284</v>
      </c>
      <c r="BM514" s="226" t="s">
        <v>1707</v>
      </c>
    </row>
    <row r="515" s="2" customFormat="1">
      <c r="A515" s="39"/>
      <c r="B515" s="40"/>
      <c r="C515" s="41"/>
      <c r="D515" s="228" t="s">
        <v>192</v>
      </c>
      <c r="E515" s="41"/>
      <c r="F515" s="229" t="s">
        <v>588</v>
      </c>
      <c r="G515" s="41"/>
      <c r="H515" s="41"/>
      <c r="I515" s="230"/>
      <c r="J515" s="41"/>
      <c r="K515" s="41"/>
      <c r="L515" s="45"/>
      <c r="M515" s="231"/>
      <c r="N515" s="23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192</v>
      </c>
      <c r="AU515" s="18" t="s">
        <v>81</v>
      </c>
    </row>
    <row r="516" s="2" customFormat="1" ht="16.5" customHeight="1">
      <c r="A516" s="39"/>
      <c r="B516" s="40"/>
      <c r="C516" s="215" t="s">
        <v>1164</v>
      </c>
      <c r="D516" s="215" t="s">
        <v>185</v>
      </c>
      <c r="E516" s="216" t="s">
        <v>1305</v>
      </c>
      <c r="F516" s="217" t="s">
        <v>1306</v>
      </c>
      <c r="G516" s="218" t="s">
        <v>237</v>
      </c>
      <c r="H516" s="219">
        <v>35.494999999999997</v>
      </c>
      <c r="I516" s="220"/>
      <c r="J516" s="221">
        <f>ROUND(I516*H516,2)</f>
        <v>0</v>
      </c>
      <c r="K516" s="217" t="s">
        <v>189</v>
      </c>
      <c r="L516" s="45"/>
      <c r="M516" s="222" t="s">
        <v>19</v>
      </c>
      <c r="N516" s="223" t="s">
        <v>43</v>
      </c>
      <c r="O516" s="85"/>
      <c r="P516" s="224">
        <f>O516*H516</f>
        <v>0</v>
      </c>
      <c r="Q516" s="224">
        <v>0</v>
      </c>
      <c r="R516" s="224">
        <f>Q516*H516</f>
        <v>0</v>
      </c>
      <c r="S516" s="224">
        <v>0.081500000000000003</v>
      </c>
      <c r="T516" s="225">
        <f>S516*H516</f>
        <v>2.8928425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6" t="s">
        <v>284</v>
      </c>
      <c r="AT516" s="226" t="s">
        <v>185</v>
      </c>
      <c r="AU516" s="226" t="s">
        <v>81</v>
      </c>
      <c r="AY516" s="18" t="s">
        <v>183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8" t="s">
        <v>79</v>
      </c>
      <c r="BK516" s="227">
        <f>ROUND(I516*H516,2)</f>
        <v>0</v>
      </c>
      <c r="BL516" s="18" t="s">
        <v>284</v>
      </c>
      <c r="BM516" s="226" t="s">
        <v>1708</v>
      </c>
    </row>
    <row r="517" s="2" customFormat="1">
      <c r="A517" s="39"/>
      <c r="B517" s="40"/>
      <c r="C517" s="41"/>
      <c r="D517" s="228" t="s">
        <v>192</v>
      </c>
      <c r="E517" s="41"/>
      <c r="F517" s="229" t="s">
        <v>1308</v>
      </c>
      <c r="G517" s="41"/>
      <c r="H517" s="41"/>
      <c r="I517" s="230"/>
      <c r="J517" s="41"/>
      <c r="K517" s="41"/>
      <c r="L517" s="45"/>
      <c r="M517" s="231"/>
      <c r="N517" s="23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192</v>
      </c>
      <c r="AU517" s="18" t="s">
        <v>81</v>
      </c>
    </row>
    <row r="518" s="13" customFormat="1">
      <c r="A518" s="13"/>
      <c r="B518" s="233"/>
      <c r="C518" s="234"/>
      <c r="D518" s="235" t="s">
        <v>194</v>
      </c>
      <c r="E518" s="236" t="s">
        <v>19</v>
      </c>
      <c r="F518" s="237" t="s">
        <v>1709</v>
      </c>
      <c r="G518" s="234"/>
      <c r="H518" s="238">
        <v>9.4949999999999992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194</v>
      </c>
      <c r="AU518" s="244" t="s">
        <v>81</v>
      </c>
      <c r="AV518" s="13" t="s">
        <v>81</v>
      </c>
      <c r="AW518" s="13" t="s">
        <v>33</v>
      </c>
      <c r="AX518" s="13" t="s">
        <v>72</v>
      </c>
      <c r="AY518" s="244" t="s">
        <v>183</v>
      </c>
    </row>
    <row r="519" s="13" customFormat="1">
      <c r="A519" s="13"/>
      <c r="B519" s="233"/>
      <c r="C519" s="234"/>
      <c r="D519" s="235" t="s">
        <v>194</v>
      </c>
      <c r="E519" s="236" t="s">
        <v>19</v>
      </c>
      <c r="F519" s="237" t="s">
        <v>1710</v>
      </c>
      <c r="G519" s="234"/>
      <c r="H519" s="238">
        <v>1.2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194</v>
      </c>
      <c r="AU519" s="244" t="s">
        <v>81</v>
      </c>
      <c r="AV519" s="13" t="s">
        <v>81</v>
      </c>
      <c r="AW519" s="13" t="s">
        <v>33</v>
      </c>
      <c r="AX519" s="13" t="s">
        <v>72</v>
      </c>
      <c r="AY519" s="244" t="s">
        <v>183</v>
      </c>
    </row>
    <row r="520" s="13" customFormat="1">
      <c r="A520" s="13"/>
      <c r="B520" s="233"/>
      <c r="C520" s="234"/>
      <c r="D520" s="235" t="s">
        <v>194</v>
      </c>
      <c r="E520" s="236" t="s">
        <v>19</v>
      </c>
      <c r="F520" s="237" t="s">
        <v>1711</v>
      </c>
      <c r="G520" s="234"/>
      <c r="H520" s="238">
        <v>24.800000000000001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194</v>
      </c>
      <c r="AU520" s="244" t="s">
        <v>81</v>
      </c>
      <c r="AV520" s="13" t="s">
        <v>81</v>
      </c>
      <c r="AW520" s="13" t="s">
        <v>33</v>
      </c>
      <c r="AX520" s="13" t="s">
        <v>72</v>
      </c>
      <c r="AY520" s="244" t="s">
        <v>183</v>
      </c>
    </row>
    <row r="521" s="14" customFormat="1">
      <c r="A521" s="14"/>
      <c r="B521" s="245"/>
      <c r="C521" s="246"/>
      <c r="D521" s="235" t="s">
        <v>194</v>
      </c>
      <c r="E521" s="247" t="s">
        <v>19</v>
      </c>
      <c r="F521" s="248" t="s">
        <v>204</v>
      </c>
      <c r="G521" s="246"/>
      <c r="H521" s="249">
        <v>35.494999999999997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194</v>
      </c>
      <c r="AU521" s="255" t="s">
        <v>81</v>
      </c>
      <c r="AV521" s="14" t="s">
        <v>190</v>
      </c>
      <c r="AW521" s="14" t="s">
        <v>33</v>
      </c>
      <c r="AX521" s="14" t="s">
        <v>79</v>
      </c>
      <c r="AY521" s="255" t="s">
        <v>183</v>
      </c>
    </row>
    <row r="522" s="2" customFormat="1" ht="24.15" customHeight="1">
      <c r="A522" s="39"/>
      <c r="B522" s="40"/>
      <c r="C522" s="215" t="s">
        <v>1166</v>
      </c>
      <c r="D522" s="215" t="s">
        <v>185</v>
      </c>
      <c r="E522" s="216" t="s">
        <v>590</v>
      </c>
      <c r="F522" s="217" t="s">
        <v>591</v>
      </c>
      <c r="G522" s="218" t="s">
        <v>237</v>
      </c>
      <c r="H522" s="219">
        <v>56.82</v>
      </c>
      <c r="I522" s="220"/>
      <c r="J522" s="221">
        <f>ROUND(I522*H522,2)</f>
        <v>0</v>
      </c>
      <c r="K522" s="217" t="s">
        <v>189</v>
      </c>
      <c r="L522" s="45"/>
      <c r="M522" s="222" t="s">
        <v>19</v>
      </c>
      <c r="N522" s="223" t="s">
        <v>43</v>
      </c>
      <c r="O522" s="85"/>
      <c r="P522" s="224">
        <f>O522*H522</f>
        <v>0</v>
      </c>
      <c r="Q522" s="224">
        <v>0.0053</v>
      </c>
      <c r="R522" s="224">
        <f>Q522*H522</f>
        <v>0.30114600000000002</v>
      </c>
      <c r="S522" s="224">
        <v>0</v>
      </c>
      <c r="T522" s="22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6" t="s">
        <v>284</v>
      </c>
      <c r="AT522" s="226" t="s">
        <v>185</v>
      </c>
      <c r="AU522" s="226" t="s">
        <v>81</v>
      </c>
      <c r="AY522" s="18" t="s">
        <v>183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8" t="s">
        <v>79</v>
      </c>
      <c r="BK522" s="227">
        <f>ROUND(I522*H522,2)</f>
        <v>0</v>
      </c>
      <c r="BL522" s="18" t="s">
        <v>284</v>
      </c>
      <c r="BM522" s="226" t="s">
        <v>1712</v>
      </c>
    </row>
    <row r="523" s="2" customFormat="1">
      <c r="A523" s="39"/>
      <c r="B523" s="40"/>
      <c r="C523" s="41"/>
      <c r="D523" s="228" t="s">
        <v>192</v>
      </c>
      <c r="E523" s="41"/>
      <c r="F523" s="229" t="s">
        <v>593</v>
      </c>
      <c r="G523" s="41"/>
      <c r="H523" s="41"/>
      <c r="I523" s="230"/>
      <c r="J523" s="41"/>
      <c r="K523" s="41"/>
      <c r="L523" s="45"/>
      <c r="M523" s="231"/>
      <c r="N523" s="23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192</v>
      </c>
      <c r="AU523" s="18" t="s">
        <v>81</v>
      </c>
    </row>
    <row r="524" s="13" customFormat="1">
      <c r="A524" s="13"/>
      <c r="B524" s="233"/>
      <c r="C524" s="234"/>
      <c r="D524" s="235" t="s">
        <v>194</v>
      </c>
      <c r="E524" s="236" t="s">
        <v>19</v>
      </c>
      <c r="F524" s="237" t="s">
        <v>1713</v>
      </c>
      <c r="G524" s="234"/>
      <c r="H524" s="238">
        <v>49.859999999999999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194</v>
      </c>
      <c r="AU524" s="244" t="s">
        <v>81</v>
      </c>
      <c r="AV524" s="13" t="s">
        <v>81</v>
      </c>
      <c r="AW524" s="13" t="s">
        <v>33</v>
      </c>
      <c r="AX524" s="13" t="s">
        <v>72</v>
      </c>
      <c r="AY524" s="244" t="s">
        <v>183</v>
      </c>
    </row>
    <row r="525" s="13" customFormat="1">
      <c r="A525" s="13"/>
      <c r="B525" s="233"/>
      <c r="C525" s="234"/>
      <c r="D525" s="235" t="s">
        <v>194</v>
      </c>
      <c r="E525" s="236" t="s">
        <v>19</v>
      </c>
      <c r="F525" s="237" t="s">
        <v>1714</v>
      </c>
      <c r="G525" s="234"/>
      <c r="H525" s="238">
        <v>5.4299999999999997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194</v>
      </c>
      <c r="AU525" s="244" t="s">
        <v>81</v>
      </c>
      <c r="AV525" s="13" t="s">
        <v>81</v>
      </c>
      <c r="AW525" s="13" t="s">
        <v>33</v>
      </c>
      <c r="AX525" s="13" t="s">
        <v>72</v>
      </c>
      <c r="AY525" s="244" t="s">
        <v>183</v>
      </c>
    </row>
    <row r="526" s="13" customFormat="1">
      <c r="A526" s="13"/>
      <c r="B526" s="233"/>
      <c r="C526" s="234"/>
      <c r="D526" s="235" t="s">
        <v>194</v>
      </c>
      <c r="E526" s="236" t="s">
        <v>19</v>
      </c>
      <c r="F526" s="237" t="s">
        <v>1715</v>
      </c>
      <c r="G526" s="234"/>
      <c r="H526" s="238">
        <v>1.53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194</v>
      </c>
      <c r="AU526" s="244" t="s">
        <v>81</v>
      </c>
      <c r="AV526" s="13" t="s">
        <v>81</v>
      </c>
      <c r="AW526" s="13" t="s">
        <v>33</v>
      </c>
      <c r="AX526" s="13" t="s">
        <v>72</v>
      </c>
      <c r="AY526" s="244" t="s">
        <v>183</v>
      </c>
    </row>
    <row r="527" s="14" customFormat="1">
      <c r="A527" s="14"/>
      <c r="B527" s="245"/>
      <c r="C527" s="246"/>
      <c r="D527" s="235" t="s">
        <v>194</v>
      </c>
      <c r="E527" s="247" t="s">
        <v>19</v>
      </c>
      <c r="F527" s="248" t="s">
        <v>204</v>
      </c>
      <c r="G527" s="246"/>
      <c r="H527" s="249">
        <v>56.82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194</v>
      </c>
      <c r="AU527" s="255" t="s">
        <v>81</v>
      </c>
      <c r="AV527" s="14" t="s">
        <v>190</v>
      </c>
      <c r="AW527" s="14" t="s">
        <v>33</v>
      </c>
      <c r="AX527" s="14" t="s">
        <v>79</v>
      </c>
      <c r="AY527" s="255" t="s">
        <v>183</v>
      </c>
    </row>
    <row r="528" s="2" customFormat="1" ht="16.5" customHeight="1">
      <c r="A528" s="39"/>
      <c r="B528" s="40"/>
      <c r="C528" s="256" t="s">
        <v>1170</v>
      </c>
      <c r="D528" s="256" t="s">
        <v>310</v>
      </c>
      <c r="E528" s="257" t="s">
        <v>596</v>
      </c>
      <c r="F528" s="258" t="s">
        <v>597</v>
      </c>
      <c r="G528" s="259" t="s">
        <v>237</v>
      </c>
      <c r="H528" s="260">
        <v>62.502000000000002</v>
      </c>
      <c r="I528" s="261"/>
      <c r="J528" s="262">
        <f>ROUND(I528*H528,2)</f>
        <v>0</v>
      </c>
      <c r="K528" s="258" t="s">
        <v>189</v>
      </c>
      <c r="L528" s="263"/>
      <c r="M528" s="264" t="s">
        <v>19</v>
      </c>
      <c r="N528" s="265" t="s">
        <v>43</v>
      </c>
      <c r="O528" s="85"/>
      <c r="P528" s="224">
        <f>O528*H528</f>
        <v>0</v>
      </c>
      <c r="Q528" s="224">
        <v>0.0126</v>
      </c>
      <c r="R528" s="224">
        <f>Q528*H528</f>
        <v>0.78752520000000004</v>
      </c>
      <c r="S528" s="224">
        <v>0</v>
      </c>
      <c r="T528" s="22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6" t="s">
        <v>376</v>
      </c>
      <c r="AT528" s="226" t="s">
        <v>310</v>
      </c>
      <c r="AU528" s="226" t="s">
        <v>81</v>
      </c>
      <c r="AY528" s="18" t="s">
        <v>183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8" t="s">
        <v>79</v>
      </c>
      <c r="BK528" s="227">
        <f>ROUND(I528*H528,2)</f>
        <v>0</v>
      </c>
      <c r="BL528" s="18" t="s">
        <v>284</v>
      </c>
      <c r="BM528" s="226" t="s">
        <v>1716</v>
      </c>
    </row>
    <row r="529" s="13" customFormat="1">
      <c r="A529" s="13"/>
      <c r="B529" s="233"/>
      <c r="C529" s="234"/>
      <c r="D529" s="235" t="s">
        <v>194</v>
      </c>
      <c r="E529" s="234"/>
      <c r="F529" s="237" t="s">
        <v>1717</v>
      </c>
      <c r="G529" s="234"/>
      <c r="H529" s="238">
        <v>62.502000000000002</v>
      </c>
      <c r="I529" s="239"/>
      <c r="J529" s="234"/>
      <c r="K529" s="234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194</v>
      </c>
      <c r="AU529" s="244" t="s">
        <v>81</v>
      </c>
      <c r="AV529" s="13" t="s">
        <v>81</v>
      </c>
      <c r="AW529" s="13" t="s">
        <v>4</v>
      </c>
      <c r="AX529" s="13" t="s">
        <v>79</v>
      </c>
      <c r="AY529" s="244" t="s">
        <v>183</v>
      </c>
    </row>
    <row r="530" s="2" customFormat="1" ht="21.75" customHeight="1">
      <c r="A530" s="39"/>
      <c r="B530" s="40"/>
      <c r="C530" s="215" t="s">
        <v>1176</v>
      </c>
      <c r="D530" s="215" t="s">
        <v>185</v>
      </c>
      <c r="E530" s="216" t="s">
        <v>601</v>
      </c>
      <c r="F530" s="217" t="s">
        <v>602</v>
      </c>
      <c r="G530" s="218" t="s">
        <v>237</v>
      </c>
      <c r="H530" s="219">
        <v>5.9000000000000004</v>
      </c>
      <c r="I530" s="220"/>
      <c r="J530" s="221">
        <f>ROUND(I530*H530,2)</f>
        <v>0</v>
      </c>
      <c r="K530" s="217" t="s">
        <v>189</v>
      </c>
      <c r="L530" s="45"/>
      <c r="M530" s="222" t="s">
        <v>19</v>
      </c>
      <c r="N530" s="223" t="s">
        <v>43</v>
      </c>
      <c r="O530" s="85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6" t="s">
        <v>284</v>
      </c>
      <c r="AT530" s="226" t="s">
        <v>185</v>
      </c>
      <c r="AU530" s="226" t="s">
        <v>81</v>
      </c>
      <c r="AY530" s="18" t="s">
        <v>183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8" t="s">
        <v>79</v>
      </c>
      <c r="BK530" s="227">
        <f>ROUND(I530*H530,2)</f>
        <v>0</v>
      </c>
      <c r="BL530" s="18" t="s">
        <v>284</v>
      </c>
      <c r="BM530" s="226" t="s">
        <v>1718</v>
      </c>
    </row>
    <row r="531" s="2" customFormat="1">
      <c r="A531" s="39"/>
      <c r="B531" s="40"/>
      <c r="C531" s="41"/>
      <c r="D531" s="228" t="s">
        <v>192</v>
      </c>
      <c r="E531" s="41"/>
      <c r="F531" s="229" t="s">
        <v>604</v>
      </c>
      <c r="G531" s="41"/>
      <c r="H531" s="41"/>
      <c r="I531" s="230"/>
      <c r="J531" s="41"/>
      <c r="K531" s="41"/>
      <c r="L531" s="45"/>
      <c r="M531" s="231"/>
      <c r="N531" s="23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192</v>
      </c>
      <c r="AU531" s="18" t="s">
        <v>81</v>
      </c>
    </row>
    <row r="532" s="13" customFormat="1">
      <c r="A532" s="13"/>
      <c r="B532" s="233"/>
      <c r="C532" s="234"/>
      <c r="D532" s="235" t="s">
        <v>194</v>
      </c>
      <c r="E532" s="236" t="s">
        <v>19</v>
      </c>
      <c r="F532" s="237" t="s">
        <v>1719</v>
      </c>
      <c r="G532" s="234"/>
      <c r="H532" s="238">
        <v>5.9000000000000004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194</v>
      </c>
      <c r="AU532" s="244" t="s">
        <v>81</v>
      </c>
      <c r="AV532" s="13" t="s">
        <v>81</v>
      </c>
      <c r="AW532" s="13" t="s">
        <v>33</v>
      </c>
      <c r="AX532" s="13" t="s">
        <v>79</v>
      </c>
      <c r="AY532" s="244" t="s">
        <v>183</v>
      </c>
    </row>
    <row r="533" s="2" customFormat="1" ht="21.75" customHeight="1">
      <c r="A533" s="39"/>
      <c r="B533" s="40"/>
      <c r="C533" s="215" t="s">
        <v>1182</v>
      </c>
      <c r="D533" s="215" t="s">
        <v>185</v>
      </c>
      <c r="E533" s="216" t="s">
        <v>1325</v>
      </c>
      <c r="F533" s="217" t="s">
        <v>1326</v>
      </c>
      <c r="G533" s="218" t="s">
        <v>237</v>
      </c>
      <c r="H533" s="219">
        <v>56.82</v>
      </c>
      <c r="I533" s="220"/>
      <c r="J533" s="221">
        <f>ROUND(I533*H533,2)</f>
        <v>0</v>
      </c>
      <c r="K533" s="217" t="s">
        <v>19</v>
      </c>
      <c r="L533" s="45"/>
      <c r="M533" s="222" t="s">
        <v>19</v>
      </c>
      <c r="N533" s="223" t="s">
        <v>43</v>
      </c>
      <c r="O533" s="85"/>
      <c r="P533" s="224">
        <f>O533*H533</f>
        <v>0</v>
      </c>
      <c r="Q533" s="224">
        <v>0.0080000000000000002</v>
      </c>
      <c r="R533" s="224">
        <f>Q533*H533</f>
        <v>0.45456000000000002</v>
      </c>
      <c r="S533" s="224">
        <v>0</v>
      </c>
      <c r="T533" s="22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6" t="s">
        <v>284</v>
      </c>
      <c r="AT533" s="226" t="s">
        <v>185</v>
      </c>
      <c r="AU533" s="226" t="s">
        <v>81</v>
      </c>
      <c r="AY533" s="18" t="s">
        <v>183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8" t="s">
        <v>79</v>
      </c>
      <c r="BK533" s="227">
        <f>ROUND(I533*H533,2)</f>
        <v>0</v>
      </c>
      <c r="BL533" s="18" t="s">
        <v>284</v>
      </c>
      <c r="BM533" s="226" t="s">
        <v>1720</v>
      </c>
    </row>
    <row r="534" s="2" customFormat="1" ht="16.5" customHeight="1">
      <c r="A534" s="39"/>
      <c r="B534" s="40"/>
      <c r="C534" s="215" t="s">
        <v>1187</v>
      </c>
      <c r="D534" s="215" t="s">
        <v>185</v>
      </c>
      <c r="E534" s="216" t="s">
        <v>1329</v>
      </c>
      <c r="F534" s="217" t="s">
        <v>1330</v>
      </c>
      <c r="G534" s="218" t="s">
        <v>419</v>
      </c>
      <c r="H534" s="219">
        <v>11.5</v>
      </c>
      <c r="I534" s="220"/>
      <c r="J534" s="221">
        <f>ROUND(I534*H534,2)</f>
        <v>0</v>
      </c>
      <c r="K534" s="217" t="s">
        <v>189</v>
      </c>
      <c r="L534" s="45"/>
      <c r="M534" s="222" t="s">
        <v>19</v>
      </c>
      <c r="N534" s="223" t="s">
        <v>43</v>
      </c>
      <c r="O534" s="85"/>
      <c r="P534" s="224">
        <f>O534*H534</f>
        <v>0</v>
      </c>
      <c r="Q534" s="224">
        <v>0.00055000000000000003</v>
      </c>
      <c r="R534" s="224">
        <f>Q534*H534</f>
        <v>0.0063250000000000008</v>
      </c>
      <c r="S534" s="224">
        <v>0</v>
      </c>
      <c r="T534" s="22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6" t="s">
        <v>284</v>
      </c>
      <c r="AT534" s="226" t="s">
        <v>185</v>
      </c>
      <c r="AU534" s="226" t="s">
        <v>81</v>
      </c>
      <c r="AY534" s="18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8" t="s">
        <v>79</v>
      </c>
      <c r="BK534" s="227">
        <f>ROUND(I534*H534,2)</f>
        <v>0</v>
      </c>
      <c r="BL534" s="18" t="s">
        <v>284</v>
      </c>
      <c r="BM534" s="226" t="s">
        <v>1721</v>
      </c>
    </row>
    <row r="535" s="2" customFormat="1">
      <c r="A535" s="39"/>
      <c r="B535" s="40"/>
      <c r="C535" s="41"/>
      <c r="D535" s="228" t="s">
        <v>192</v>
      </c>
      <c r="E535" s="41"/>
      <c r="F535" s="229" t="s">
        <v>1332</v>
      </c>
      <c r="G535" s="41"/>
      <c r="H535" s="41"/>
      <c r="I535" s="230"/>
      <c r="J535" s="41"/>
      <c r="K535" s="41"/>
      <c r="L535" s="45"/>
      <c r="M535" s="231"/>
      <c r="N535" s="23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192</v>
      </c>
      <c r="AU535" s="18" t="s">
        <v>81</v>
      </c>
    </row>
    <row r="536" s="13" customFormat="1">
      <c r="A536" s="13"/>
      <c r="B536" s="233"/>
      <c r="C536" s="234"/>
      <c r="D536" s="235" t="s">
        <v>194</v>
      </c>
      <c r="E536" s="236" t="s">
        <v>19</v>
      </c>
      <c r="F536" s="237" t="s">
        <v>1722</v>
      </c>
      <c r="G536" s="234"/>
      <c r="H536" s="238">
        <v>11.5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194</v>
      </c>
      <c r="AU536" s="244" t="s">
        <v>81</v>
      </c>
      <c r="AV536" s="13" t="s">
        <v>81</v>
      </c>
      <c r="AW536" s="13" t="s">
        <v>33</v>
      </c>
      <c r="AX536" s="13" t="s">
        <v>79</v>
      </c>
      <c r="AY536" s="244" t="s">
        <v>183</v>
      </c>
    </row>
    <row r="537" s="2" customFormat="1" ht="16.5" customHeight="1">
      <c r="A537" s="39"/>
      <c r="B537" s="40"/>
      <c r="C537" s="215" t="s">
        <v>1192</v>
      </c>
      <c r="D537" s="215" t="s">
        <v>185</v>
      </c>
      <c r="E537" s="216" t="s">
        <v>606</v>
      </c>
      <c r="F537" s="217" t="s">
        <v>607</v>
      </c>
      <c r="G537" s="218" t="s">
        <v>419</v>
      </c>
      <c r="H537" s="219">
        <v>48.200000000000003</v>
      </c>
      <c r="I537" s="220"/>
      <c r="J537" s="221">
        <f>ROUND(I537*H537,2)</f>
        <v>0</v>
      </c>
      <c r="K537" s="217" t="s">
        <v>189</v>
      </c>
      <c r="L537" s="45"/>
      <c r="M537" s="222" t="s">
        <v>19</v>
      </c>
      <c r="N537" s="223" t="s">
        <v>43</v>
      </c>
      <c r="O537" s="85"/>
      <c r="P537" s="224">
        <f>O537*H537</f>
        <v>0</v>
      </c>
      <c r="Q537" s="224">
        <v>0.00050000000000000001</v>
      </c>
      <c r="R537" s="224">
        <f>Q537*H537</f>
        <v>0.024100000000000003</v>
      </c>
      <c r="S537" s="224">
        <v>0</v>
      </c>
      <c r="T537" s="22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6" t="s">
        <v>284</v>
      </c>
      <c r="AT537" s="226" t="s">
        <v>185</v>
      </c>
      <c r="AU537" s="226" t="s">
        <v>81</v>
      </c>
      <c r="AY537" s="18" t="s">
        <v>183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8" t="s">
        <v>79</v>
      </c>
      <c r="BK537" s="227">
        <f>ROUND(I537*H537,2)</f>
        <v>0</v>
      </c>
      <c r="BL537" s="18" t="s">
        <v>284</v>
      </c>
      <c r="BM537" s="226" t="s">
        <v>1723</v>
      </c>
    </row>
    <row r="538" s="2" customFormat="1">
      <c r="A538" s="39"/>
      <c r="B538" s="40"/>
      <c r="C538" s="41"/>
      <c r="D538" s="228" t="s">
        <v>192</v>
      </c>
      <c r="E538" s="41"/>
      <c r="F538" s="229" t="s">
        <v>609</v>
      </c>
      <c r="G538" s="41"/>
      <c r="H538" s="41"/>
      <c r="I538" s="230"/>
      <c r="J538" s="41"/>
      <c r="K538" s="41"/>
      <c r="L538" s="45"/>
      <c r="M538" s="231"/>
      <c r="N538" s="23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192</v>
      </c>
      <c r="AU538" s="18" t="s">
        <v>81</v>
      </c>
    </row>
    <row r="539" s="13" customFormat="1">
      <c r="A539" s="13"/>
      <c r="B539" s="233"/>
      <c r="C539" s="234"/>
      <c r="D539" s="235" t="s">
        <v>194</v>
      </c>
      <c r="E539" s="236" t="s">
        <v>19</v>
      </c>
      <c r="F539" s="237" t="s">
        <v>1724</v>
      </c>
      <c r="G539" s="234"/>
      <c r="H539" s="238">
        <v>48.200000000000003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194</v>
      </c>
      <c r="AU539" s="244" t="s">
        <v>81</v>
      </c>
      <c r="AV539" s="13" t="s">
        <v>81</v>
      </c>
      <c r="AW539" s="13" t="s">
        <v>33</v>
      </c>
      <c r="AX539" s="13" t="s">
        <v>79</v>
      </c>
      <c r="AY539" s="244" t="s">
        <v>183</v>
      </c>
    </row>
    <row r="540" s="2" customFormat="1" ht="24.15" customHeight="1">
      <c r="A540" s="39"/>
      <c r="B540" s="40"/>
      <c r="C540" s="215" t="s">
        <v>1197</v>
      </c>
      <c r="D540" s="215" t="s">
        <v>185</v>
      </c>
      <c r="E540" s="216" t="s">
        <v>1725</v>
      </c>
      <c r="F540" s="217" t="s">
        <v>1726</v>
      </c>
      <c r="G540" s="218" t="s">
        <v>218</v>
      </c>
      <c r="H540" s="219">
        <v>1.591</v>
      </c>
      <c r="I540" s="220"/>
      <c r="J540" s="221">
        <f>ROUND(I540*H540,2)</f>
        <v>0</v>
      </c>
      <c r="K540" s="217" t="s">
        <v>189</v>
      </c>
      <c r="L540" s="45"/>
      <c r="M540" s="222" t="s">
        <v>19</v>
      </c>
      <c r="N540" s="223" t="s">
        <v>43</v>
      </c>
      <c r="O540" s="85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6" t="s">
        <v>284</v>
      </c>
      <c r="AT540" s="226" t="s">
        <v>185</v>
      </c>
      <c r="AU540" s="226" t="s">
        <v>81</v>
      </c>
      <c r="AY540" s="18" t="s">
        <v>183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8" t="s">
        <v>79</v>
      </c>
      <c r="BK540" s="227">
        <f>ROUND(I540*H540,2)</f>
        <v>0</v>
      </c>
      <c r="BL540" s="18" t="s">
        <v>284</v>
      </c>
      <c r="BM540" s="226" t="s">
        <v>1727</v>
      </c>
    </row>
    <row r="541" s="2" customFormat="1">
      <c r="A541" s="39"/>
      <c r="B541" s="40"/>
      <c r="C541" s="41"/>
      <c r="D541" s="228" t="s">
        <v>192</v>
      </c>
      <c r="E541" s="41"/>
      <c r="F541" s="229" t="s">
        <v>1728</v>
      </c>
      <c r="G541" s="41"/>
      <c r="H541" s="41"/>
      <c r="I541" s="230"/>
      <c r="J541" s="41"/>
      <c r="K541" s="41"/>
      <c r="L541" s="45"/>
      <c r="M541" s="231"/>
      <c r="N541" s="23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192</v>
      </c>
      <c r="AU541" s="18" t="s">
        <v>81</v>
      </c>
    </row>
    <row r="542" s="2" customFormat="1" ht="24.15" customHeight="1">
      <c r="A542" s="39"/>
      <c r="B542" s="40"/>
      <c r="C542" s="215" t="s">
        <v>1202</v>
      </c>
      <c r="D542" s="215" t="s">
        <v>185</v>
      </c>
      <c r="E542" s="216" t="s">
        <v>617</v>
      </c>
      <c r="F542" s="217" t="s">
        <v>618</v>
      </c>
      <c r="G542" s="218" t="s">
        <v>218</v>
      </c>
      <c r="H542" s="219">
        <v>1.591</v>
      </c>
      <c r="I542" s="220"/>
      <c r="J542" s="221">
        <f>ROUND(I542*H542,2)</f>
        <v>0</v>
      </c>
      <c r="K542" s="217" t="s">
        <v>189</v>
      </c>
      <c r="L542" s="45"/>
      <c r="M542" s="222" t="s">
        <v>19</v>
      </c>
      <c r="N542" s="223" t="s">
        <v>43</v>
      </c>
      <c r="O542" s="85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6" t="s">
        <v>284</v>
      </c>
      <c r="AT542" s="226" t="s">
        <v>185</v>
      </c>
      <c r="AU542" s="226" t="s">
        <v>81</v>
      </c>
      <c r="AY542" s="18" t="s">
        <v>183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8" t="s">
        <v>79</v>
      </c>
      <c r="BK542" s="227">
        <f>ROUND(I542*H542,2)</f>
        <v>0</v>
      </c>
      <c r="BL542" s="18" t="s">
        <v>284</v>
      </c>
      <c r="BM542" s="226" t="s">
        <v>1729</v>
      </c>
    </row>
    <row r="543" s="2" customFormat="1">
      <c r="A543" s="39"/>
      <c r="B543" s="40"/>
      <c r="C543" s="41"/>
      <c r="D543" s="228" t="s">
        <v>192</v>
      </c>
      <c r="E543" s="41"/>
      <c r="F543" s="229" t="s">
        <v>620</v>
      </c>
      <c r="G543" s="41"/>
      <c r="H543" s="41"/>
      <c r="I543" s="230"/>
      <c r="J543" s="41"/>
      <c r="K543" s="41"/>
      <c r="L543" s="45"/>
      <c r="M543" s="231"/>
      <c r="N543" s="23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192</v>
      </c>
      <c r="AU543" s="18" t="s">
        <v>81</v>
      </c>
    </row>
    <row r="544" s="12" customFormat="1" ht="22.8" customHeight="1">
      <c r="A544" s="12"/>
      <c r="B544" s="199"/>
      <c r="C544" s="200"/>
      <c r="D544" s="201" t="s">
        <v>71</v>
      </c>
      <c r="E544" s="213" t="s">
        <v>621</v>
      </c>
      <c r="F544" s="213" t="s">
        <v>622</v>
      </c>
      <c r="G544" s="200"/>
      <c r="H544" s="200"/>
      <c r="I544" s="203"/>
      <c r="J544" s="214">
        <f>BK544</f>
        <v>0</v>
      </c>
      <c r="K544" s="200"/>
      <c r="L544" s="205"/>
      <c r="M544" s="206"/>
      <c r="N544" s="207"/>
      <c r="O544" s="207"/>
      <c r="P544" s="208">
        <f>SUM(P545:P561)</f>
        <v>0</v>
      </c>
      <c r="Q544" s="207"/>
      <c r="R544" s="208">
        <f>SUM(R545:R561)</f>
        <v>0.0085768400000000005</v>
      </c>
      <c r="S544" s="207"/>
      <c r="T544" s="209">
        <f>SUM(T545:T561)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0" t="s">
        <v>81</v>
      </c>
      <c r="AT544" s="211" t="s">
        <v>71</v>
      </c>
      <c r="AU544" s="211" t="s">
        <v>79</v>
      </c>
      <c r="AY544" s="210" t="s">
        <v>183</v>
      </c>
      <c r="BK544" s="212">
        <f>SUM(BK545:BK561)</f>
        <v>0</v>
      </c>
    </row>
    <row r="545" s="2" customFormat="1" ht="21.75" customHeight="1">
      <c r="A545" s="39"/>
      <c r="B545" s="40"/>
      <c r="C545" s="215" t="s">
        <v>1207</v>
      </c>
      <c r="D545" s="215" t="s">
        <v>185</v>
      </c>
      <c r="E545" s="216" t="s">
        <v>624</v>
      </c>
      <c r="F545" s="217" t="s">
        <v>625</v>
      </c>
      <c r="G545" s="218" t="s">
        <v>237</v>
      </c>
      <c r="H545" s="219">
        <v>12.613</v>
      </c>
      <c r="I545" s="220"/>
      <c r="J545" s="221">
        <f>ROUND(I545*H545,2)</f>
        <v>0</v>
      </c>
      <c r="K545" s="217" t="s">
        <v>189</v>
      </c>
      <c r="L545" s="45"/>
      <c r="M545" s="222" t="s">
        <v>19</v>
      </c>
      <c r="N545" s="223" t="s">
        <v>43</v>
      </c>
      <c r="O545" s="85"/>
      <c r="P545" s="224">
        <f>O545*H545</f>
        <v>0</v>
      </c>
      <c r="Q545" s="224">
        <v>6.9999999999999994E-05</v>
      </c>
      <c r="R545" s="224">
        <f>Q545*H545</f>
        <v>0.00088290999999999988</v>
      </c>
      <c r="S545" s="224">
        <v>0</v>
      </c>
      <c r="T545" s="22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6" t="s">
        <v>284</v>
      </c>
      <c r="AT545" s="226" t="s">
        <v>185</v>
      </c>
      <c r="AU545" s="226" t="s">
        <v>81</v>
      </c>
      <c r="AY545" s="18" t="s">
        <v>183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8" t="s">
        <v>79</v>
      </c>
      <c r="BK545" s="227">
        <f>ROUND(I545*H545,2)</f>
        <v>0</v>
      </c>
      <c r="BL545" s="18" t="s">
        <v>284</v>
      </c>
      <c r="BM545" s="226" t="s">
        <v>1730</v>
      </c>
    </row>
    <row r="546" s="2" customFormat="1">
      <c r="A546" s="39"/>
      <c r="B546" s="40"/>
      <c r="C546" s="41"/>
      <c r="D546" s="228" t="s">
        <v>192</v>
      </c>
      <c r="E546" s="41"/>
      <c r="F546" s="229" t="s">
        <v>627</v>
      </c>
      <c r="G546" s="41"/>
      <c r="H546" s="41"/>
      <c r="I546" s="230"/>
      <c r="J546" s="41"/>
      <c r="K546" s="41"/>
      <c r="L546" s="45"/>
      <c r="M546" s="231"/>
      <c r="N546" s="23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192</v>
      </c>
      <c r="AU546" s="18" t="s">
        <v>81</v>
      </c>
    </row>
    <row r="547" s="13" customFormat="1">
      <c r="A547" s="13"/>
      <c r="B547" s="233"/>
      <c r="C547" s="234"/>
      <c r="D547" s="235" t="s">
        <v>194</v>
      </c>
      <c r="E547" s="236" t="s">
        <v>19</v>
      </c>
      <c r="F547" s="237" t="s">
        <v>1731</v>
      </c>
      <c r="G547" s="234"/>
      <c r="H547" s="238">
        <v>1.2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194</v>
      </c>
      <c r="AU547" s="244" t="s">
        <v>81</v>
      </c>
      <c r="AV547" s="13" t="s">
        <v>81</v>
      </c>
      <c r="AW547" s="13" t="s">
        <v>33</v>
      </c>
      <c r="AX547" s="13" t="s">
        <v>72</v>
      </c>
      <c r="AY547" s="244" t="s">
        <v>183</v>
      </c>
    </row>
    <row r="548" s="13" customFormat="1">
      <c r="A548" s="13"/>
      <c r="B548" s="233"/>
      <c r="C548" s="234"/>
      <c r="D548" s="235" t="s">
        <v>194</v>
      </c>
      <c r="E548" s="236" t="s">
        <v>19</v>
      </c>
      <c r="F548" s="237" t="s">
        <v>1360</v>
      </c>
      <c r="G548" s="234"/>
      <c r="H548" s="238">
        <v>2.4500000000000002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194</v>
      </c>
      <c r="AU548" s="244" t="s">
        <v>81</v>
      </c>
      <c r="AV548" s="13" t="s">
        <v>81</v>
      </c>
      <c r="AW548" s="13" t="s">
        <v>33</v>
      </c>
      <c r="AX548" s="13" t="s">
        <v>72</v>
      </c>
      <c r="AY548" s="244" t="s">
        <v>183</v>
      </c>
    </row>
    <row r="549" s="13" customFormat="1">
      <c r="A549" s="13"/>
      <c r="B549" s="233"/>
      <c r="C549" s="234"/>
      <c r="D549" s="235" t="s">
        <v>194</v>
      </c>
      <c r="E549" s="236" t="s">
        <v>19</v>
      </c>
      <c r="F549" s="237" t="s">
        <v>1732</v>
      </c>
      <c r="G549" s="234"/>
      <c r="H549" s="238">
        <v>2.5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194</v>
      </c>
      <c r="AU549" s="244" t="s">
        <v>81</v>
      </c>
      <c r="AV549" s="13" t="s">
        <v>81</v>
      </c>
      <c r="AW549" s="13" t="s">
        <v>33</v>
      </c>
      <c r="AX549" s="13" t="s">
        <v>72</v>
      </c>
      <c r="AY549" s="244" t="s">
        <v>183</v>
      </c>
    </row>
    <row r="550" s="13" customFormat="1">
      <c r="A550" s="13"/>
      <c r="B550" s="233"/>
      <c r="C550" s="234"/>
      <c r="D550" s="235" t="s">
        <v>194</v>
      </c>
      <c r="E550" s="236" t="s">
        <v>19</v>
      </c>
      <c r="F550" s="237" t="s">
        <v>1733</v>
      </c>
      <c r="G550" s="234"/>
      <c r="H550" s="238">
        <v>5.0999999999999996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194</v>
      </c>
      <c r="AU550" s="244" t="s">
        <v>81</v>
      </c>
      <c r="AV550" s="13" t="s">
        <v>81</v>
      </c>
      <c r="AW550" s="13" t="s">
        <v>33</v>
      </c>
      <c r="AX550" s="13" t="s">
        <v>72</v>
      </c>
      <c r="AY550" s="244" t="s">
        <v>183</v>
      </c>
    </row>
    <row r="551" s="13" customFormat="1">
      <c r="A551" s="13"/>
      <c r="B551" s="233"/>
      <c r="C551" s="234"/>
      <c r="D551" s="235" t="s">
        <v>194</v>
      </c>
      <c r="E551" s="236" t="s">
        <v>19</v>
      </c>
      <c r="F551" s="237" t="s">
        <v>1364</v>
      </c>
      <c r="G551" s="234"/>
      <c r="H551" s="238">
        <v>1.363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194</v>
      </c>
      <c r="AU551" s="244" t="s">
        <v>81</v>
      </c>
      <c r="AV551" s="13" t="s">
        <v>81</v>
      </c>
      <c r="AW551" s="13" t="s">
        <v>33</v>
      </c>
      <c r="AX551" s="13" t="s">
        <v>72</v>
      </c>
      <c r="AY551" s="244" t="s">
        <v>183</v>
      </c>
    </row>
    <row r="552" s="14" customFormat="1">
      <c r="A552" s="14"/>
      <c r="B552" s="245"/>
      <c r="C552" s="246"/>
      <c r="D552" s="235" t="s">
        <v>194</v>
      </c>
      <c r="E552" s="247" t="s">
        <v>19</v>
      </c>
      <c r="F552" s="248" t="s">
        <v>1365</v>
      </c>
      <c r="G552" s="246"/>
      <c r="H552" s="249">
        <v>12.613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194</v>
      </c>
      <c r="AU552" s="255" t="s">
        <v>81</v>
      </c>
      <c r="AV552" s="14" t="s">
        <v>190</v>
      </c>
      <c r="AW552" s="14" t="s">
        <v>33</v>
      </c>
      <c r="AX552" s="14" t="s">
        <v>79</v>
      </c>
      <c r="AY552" s="255" t="s">
        <v>183</v>
      </c>
    </row>
    <row r="553" s="2" customFormat="1" ht="21.75" customHeight="1">
      <c r="A553" s="39"/>
      <c r="B553" s="40"/>
      <c r="C553" s="215" t="s">
        <v>1212</v>
      </c>
      <c r="D553" s="215" t="s">
        <v>185</v>
      </c>
      <c r="E553" s="216" t="s">
        <v>633</v>
      </c>
      <c r="F553" s="217" t="s">
        <v>634</v>
      </c>
      <c r="G553" s="218" t="s">
        <v>237</v>
      </c>
      <c r="H553" s="219">
        <v>12.613</v>
      </c>
      <c r="I553" s="220"/>
      <c r="J553" s="221">
        <f>ROUND(I553*H553,2)</f>
        <v>0</v>
      </c>
      <c r="K553" s="217" t="s">
        <v>189</v>
      </c>
      <c r="L553" s="45"/>
      <c r="M553" s="222" t="s">
        <v>19</v>
      </c>
      <c r="N553" s="223" t="s">
        <v>43</v>
      </c>
      <c r="O553" s="85"/>
      <c r="P553" s="224">
        <f>O553*H553</f>
        <v>0</v>
      </c>
      <c r="Q553" s="224">
        <v>6.9999999999999994E-05</v>
      </c>
      <c r="R553" s="224">
        <f>Q553*H553</f>
        <v>0.00088290999999999988</v>
      </c>
      <c r="S553" s="224">
        <v>0</v>
      </c>
      <c r="T553" s="22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6" t="s">
        <v>284</v>
      </c>
      <c r="AT553" s="226" t="s">
        <v>185</v>
      </c>
      <c r="AU553" s="226" t="s">
        <v>81</v>
      </c>
      <c r="AY553" s="18" t="s">
        <v>183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8" t="s">
        <v>79</v>
      </c>
      <c r="BK553" s="227">
        <f>ROUND(I553*H553,2)</f>
        <v>0</v>
      </c>
      <c r="BL553" s="18" t="s">
        <v>284</v>
      </c>
      <c r="BM553" s="226" t="s">
        <v>1734</v>
      </c>
    </row>
    <row r="554" s="2" customFormat="1">
      <c r="A554" s="39"/>
      <c r="B554" s="40"/>
      <c r="C554" s="41"/>
      <c r="D554" s="228" t="s">
        <v>192</v>
      </c>
      <c r="E554" s="41"/>
      <c r="F554" s="229" t="s">
        <v>636</v>
      </c>
      <c r="G554" s="41"/>
      <c r="H554" s="41"/>
      <c r="I554" s="230"/>
      <c r="J554" s="41"/>
      <c r="K554" s="41"/>
      <c r="L554" s="45"/>
      <c r="M554" s="231"/>
      <c r="N554" s="23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192</v>
      </c>
      <c r="AU554" s="18" t="s">
        <v>81</v>
      </c>
    </row>
    <row r="555" s="2" customFormat="1" ht="16.5" customHeight="1">
      <c r="A555" s="39"/>
      <c r="B555" s="40"/>
      <c r="C555" s="215" t="s">
        <v>1217</v>
      </c>
      <c r="D555" s="215" t="s">
        <v>185</v>
      </c>
      <c r="E555" s="216" t="s">
        <v>638</v>
      </c>
      <c r="F555" s="217" t="s">
        <v>639</v>
      </c>
      <c r="G555" s="218" t="s">
        <v>237</v>
      </c>
      <c r="H555" s="219">
        <v>12.613</v>
      </c>
      <c r="I555" s="220"/>
      <c r="J555" s="221">
        <f>ROUND(I555*H555,2)</f>
        <v>0</v>
      </c>
      <c r="K555" s="217" t="s">
        <v>189</v>
      </c>
      <c r="L555" s="45"/>
      <c r="M555" s="222" t="s">
        <v>19</v>
      </c>
      <c r="N555" s="223" t="s">
        <v>43</v>
      </c>
      <c r="O555" s="85"/>
      <c r="P555" s="224">
        <f>O555*H555</f>
        <v>0</v>
      </c>
      <c r="Q555" s="224">
        <v>0.00012999999999999999</v>
      </c>
      <c r="R555" s="224">
        <f>Q555*H555</f>
        <v>0.0016396899999999999</v>
      </c>
      <c r="S555" s="224">
        <v>0</v>
      </c>
      <c r="T555" s="22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6" t="s">
        <v>284</v>
      </c>
      <c r="AT555" s="226" t="s">
        <v>185</v>
      </c>
      <c r="AU555" s="226" t="s">
        <v>81</v>
      </c>
      <c r="AY555" s="18" t="s">
        <v>183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8" t="s">
        <v>79</v>
      </c>
      <c r="BK555" s="227">
        <f>ROUND(I555*H555,2)</f>
        <v>0</v>
      </c>
      <c r="BL555" s="18" t="s">
        <v>284</v>
      </c>
      <c r="BM555" s="226" t="s">
        <v>1735</v>
      </c>
    </row>
    <row r="556" s="2" customFormat="1">
      <c r="A556" s="39"/>
      <c r="B556" s="40"/>
      <c r="C556" s="41"/>
      <c r="D556" s="228" t="s">
        <v>192</v>
      </c>
      <c r="E556" s="41"/>
      <c r="F556" s="229" t="s">
        <v>641</v>
      </c>
      <c r="G556" s="41"/>
      <c r="H556" s="41"/>
      <c r="I556" s="230"/>
      <c r="J556" s="41"/>
      <c r="K556" s="41"/>
      <c r="L556" s="45"/>
      <c r="M556" s="231"/>
      <c r="N556" s="23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192</v>
      </c>
      <c r="AU556" s="18" t="s">
        <v>81</v>
      </c>
    </row>
    <row r="557" s="2" customFormat="1" ht="16.5" customHeight="1">
      <c r="A557" s="39"/>
      <c r="B557" s="40"/>
      <c r="C557" s="215" t="s">
        <v>1222</v>
      </c>
      <c r="D557" s="215" t="s">
        <v>185</v>
      </c>
      <c r="E557" s="216" t="s">
        <v>643</v>
      </c>
      <c r="F557" s="217" t="s">
        <v>644</v>
      </c>
      <c r="G557" s="218" t="s">
        <v>237</v>
      </c>
      <c r="H557" s="219">
        <v>12.613</v>
      </c>
      <c r="I557" s="220"/>
      <c r="J557" s="221">
        <f>ROUND(I557*H557,2)</f>
        <v>0</v>
      </c>
      <c r="K557" s="217" t="s">
        <v>189</v>
      </c>
      <c r="L557" s="45"/>
      <c r="M557" s="222" t="s">
        <v>19</v>
      </c>
      <c r="N557" s="223" t="s">
        <v>43</v>
      </c>
      <c r="O557" s="85"/>
      <c r="P557" s="224">
        <f>O557*H557</f>
        <v>0</v>
      </c>
      <c r="Q557" s="224">
        <v>0.00013999999999999999</v>
      </c>
      <c r="R557" s="224">
        <f>Q557*H557</f>
        <v>0.0017658199999999998</v>
      </c>
      <c r="S557" s="224">
        <v>0</v>
      </c>
      <c r="T557" s="22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6" t="s">
        <v>284</v>
      </c>
      <c r="AT557" s="226" t="s">
        <v>185</v>
      </c>
      <c r="AU557" s="226" t="s">
        <v>81</v>
      </c>
      <c r="AY557" s="18" t="s">
        <v>183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8" t="s">
        <v>79</v>
      </c>
      <c r="BK557" s="227">
        <f>ROUND(I557*H557,2)</f>
        <v>0</v>
      </c>
      <c r="BL557" s="18" t="s">
        <v>284</v>
      </c>
      <c r="BM557" s="226" t="s">
        <v>1736</v>
      </c>
    </row>
    <row r="558" s="2" customFormat="1">
      <c r="A558" s="39"/>
      <c r="B558" s="40"/>
      <c r="C558" s="41"/>
      <c r="D558" s="228" t="s">
        <v>192</v>
      </c>
      <c r="E558" s="41"/>
      <c r="F558" s="229" t="s">
        <v>646</v>
      </c>
      <c r="G558" s="41"/>
      <c r="H558" s="41"/>
      <c r="I558" s="230"/>
      <c r="J558" s="41"/>
      <c r="K558" s="41"/>
      <c r="L558" s="45"/>
      <c r="M558" s="231"/>
      <c r="N558" s="232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192</v>
      </c>
      <c r="AU558" s="18" t="s">
        <v>81</v>
      </c>
    </row>
    <row r="559" s="2" customFormat="1" ht="16.5" customHeight="1">
      <c r="A559" s="39"/>
      <c r="B559" s="40"/>
      <c r="C559" s="215" t="s">
        <v>1228</v>
      </c>
      <c r="D559" s="215" t="s">
        <v>185</v>
      </c>
      <c r="E559" s="216" t="s">
        <v>648</v>
      </c>
      <c r="F559" s="217" t="s">
        <v>649</v>
      </c>
      <c r="G559" s="218" t="s">
        <v>237</v>
      </c>
      <c r="H559" s="219">
        <v>37.838999999999999</v>
      </c>
      <c r="I559" s="220"/>
      <c r="J559" s="221">
        <f>ROUND(I559*H559,2)</f>
        <v>0</v>
      </c>
      <c r="K559" s="217" t="s">
        <v>189</v>
      </c>
      <c r="L559" s="45"/>
      <c r="M559" s="222" t="s">
        <v>19</v>
      </c>
      <c r="N559" s="223" t="s">
        <v>43</v>
      </c>
      <c r="O559" s="85"/>
      <c r="P559" s="224">
        <f>O559*H559</f>
        <v>0</v>
      </c>
      <c r="Q559" s="224">
        <v>9.0000000000000006E-05</v>
      </c>
      <c r="R559" s="224">
        <f>Q559*H559</f>
        <v>0.00340551</v>
      </c>
      <c r="S559" s="224">
        <v>0</v>
      </c>
      <c r="T559" s="22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6" t="s">
        <v>284</v>
      </c>
      <c r="AT559" s="226" t="s">
        <v>185</v>
      </c>
      <c r="AU559" s="226" t="s">
        <v>81</v>
      </c>
      <c r="AY559" s="18" t="s">
        <v>183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8" t="s">
        <v>79</v>
      </c>
      <c r="BK559" s="227">
        <f>ROUND(I559*H559,2)</f>
        <v>0</v>
      </c>
      <c r="BL559" s="18" t="s">
        <v>284</v>
      </c>
      <c r="BM559" s="226" t="s">
        <v>1737</v>
      </c>
    </row>
    <row r="560" s="2" customFormat="1">
      <c r="A560" s="39"/>
      <c r="B560" s="40"/>
      <c r="C560" s="41"/>
      <c r="D560" s="228" t="s">
        <v>192</v>
      </c>
      <c r="E560" s="41"/>
      <c r="F560" s="229" t="s">
        <v>651</v>
      </c>
      <c r="G560" s="41"/>
      <c r="H560" s="41"/>
      <c r="I560" s="230"/>
      <c r="J560" s="41"/>
      <c r="K560" s="41"/>
      <c r="L560" s="45"/>
      <c r="M560" s="231"/>
      <c r="N560" s="23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192</v>
      </c>
      <c r="AU560" s="18" t="s">
        <v>81</v>
      </c>
    </row>
    <row r="561" s="13" customFormat="1">
      <c r="A561" s="13"/>
      <c r="B561" s="233"/>
      <c r="C561" s="234"/>
      <c r="D561" s="235" t="s">
        <v>194</v>
      </c>
      <c r="E561" s="234"/>
      <c r="F561" s="237" t="s">
        <v>1738</v>
      </c>
      <c r="G561" s="234"/>
      <c r="H561" s="238">
        <v>37.838999999999999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194</v>
      </c>
      <c r="AU561" s="244" t="s">
        <v>81</v>
      </c>
      <c r="AV561" s="13" t="s">
        <v>81</v>
      </c>
      <c r="AW561" s="13" t="s">
        <v>4</v>
      </c>
      <c r="AX561" s="13" t="s">
        <v>79</v>
      </c>
      <c r="AY561" s="244" t="s">
        <v>183</v>
      </c>
    </row>
    <row r="562" s="12" customFormat="1" ht="22.8" customHeight="1">
      <c r="A562" s="12"/>
      <c r="B562" s="199"/>
      <c r="C562" s="200"/>
      <c r="D562" s="201" t="s">
        <v>71</v>
      </c>
      <c r="E562" s="213" t="s">
        <v>653</v>
      </c>
      <c r="F562" s="213" t="s">
        <v>654</v>
      </c>
      <c r="G562" s="200"/>
      <c r="H562" s="200"/>
      <c r="I562" s="203"/>
      <c r="J562" s="214">
        <f>BK562</f>
        <v>0</v>
      </c>
      <c r="K562" s="200"/>
      <c r="L562" s="205"/>
      <c r="M562" s="206"/>
      <c r="N562" s="207"/>
      <c r="O562" s="207"/>
      <c r="P562" s="208">
        <f>SUM(P563:P579)</f>
        <v>0</v>
      </c>
      <c r="Q562" s="207"/>
      <c r="R562" s="208">
        <f>SUM(R563:R579)</f>
        <v>0.33550249999999998</v>
      </c>
      <c r="S562" s="207"/>
      <c r="T562" s="209">
        <f>SUM(T563:T579)</f>
        <v>0.061601030000000001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0" t="s">
        <v>81</v>
      </c>
      <c r="AT562" s="211" t="s">
        <v>71</v>
      </c>
      <c r="AU562" s="211" t="s">
        <v>79</v>
      </c>
      <c r="AY562" s="210" t="s">
        <v>183</v>
      </c>
      <c r="BK562" s="212">
        <f>SUM(BK563:BK579)</f>
        <v>0</v>
      </c>
    </row>
    <row r="563" s="2" customFormat="1" ht="16.5" customHeight="1">
      <c r="A563" s="39"/>
      <c r="B563" s="40"/>
      <c r="C563" s="215" t="s">
        <v>1233</v>
      </c>
      <c r="D563" s="215" t="s">
        <v>185</v>
      </c>
      <c r="E563" s="216" t="s">
        <v>656</v>
      </c>
      <c r="F563" s="217" t="s">
        <v>657</v>
      </c>
      <c r="G563" s="218" t="s">
        <v>237</v>
      </c>
      <c r="H563" s="219">
        <v>198.71299999999999</v>
      </c>
      <c r="I563" s="220"/>
      <c r="J563" s="221">
        <f>ROUND(I563*H563,2)</f>
        <v>0</v>
      </c>
      <c r="K563" s="217" t="s">
        <v>189</v>
      </c>
      <c r="L563" s="45"/>
      <c r="M563" s="222" t="s">
        <v>19</v>
      </c>
      <c r="N563" s="223" t="s">
        <v>43</v>
      </c>
      <c r="O563" s="85"/>
      <c r="P563" s="224">
        <f>O563*H563</f>
        <v>0</v>
      </c>
      <c r="Q563" s="224">
        <v>0.001</v>
      </c>
      <c r="R563" s="224">
        <f>Q563*H563</f>
        <v>0.198713</v>
      </c>
      <c r="S563" s="224">
        <v>0.00031</v>
      </c>
      <c r="T563" s="225">
        <f>S563*H563</f>
        <v>0.061601030000000001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6" t="s">
        <v>284</v>
      </c>
      <c r="AT563" s="226" t="s">
        <v>185</v>
      </c>
      <c r="AU563" s="226" t="s">
        <v>81</v>
      </c>
      <c r="AY563" s="18" t="s">
        <v>183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8" t="s">
        <v>79</v>
      </c>
      <c r="BK563" s="227">
        <f>ROUND(I563*H563,2)</f>
        <v>0</v>
      </c>
      <c r="BL563" s="18" t="s">
        <v>284</v>
      </c>
      <c r="BM563" s="226" t="s">
        <v>1739</v>
      </c>
    </row>
    <row r="564" s="2" customFormat="1">
      <c r="A564" s="39"/>
      <c r="B564" s="40"/>
      <c r="C564" s="41"/>
      <c r="D564" s="228" t="s">
        <v>192</v>
      </c>
      <c r="E564" s="41"/>
      <c r="F564" s="229" t="s">
        <v>659</v>
      </c>
      <c r="G564" s="41"/>
      <c r="H564" s="41"/>
      <c r="I564" s="230"/>
      <c r="J564" s="41"/>
      <c r="K564" s="41"/>
      <c r="L564" s="45"/>
      <c r="M564" s="231"/>
      <c r="N564" s="23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192</v>
      </c>
      <c r="AU564" s="18" t="s">
        <v>81</v>
      </c>
    </row>
    <row r="565" s="13" customFormat="1">
      <c r="A565" s="13"/>
      <c r="B565" s="233"/>
      <c r="C565" s="234"/>
      <c r="D565" s="235" t="s">
        <v>194</v>
      </c>
      <c r="E565" s="236" t="s">
        <v>19</v>
      </c>
      <c r="F565" s="237" t="s">
        <v>1740</v>
      </c>
      <c r="G565" s="234"/>
      <c r="H565" s="238">
        <v>198.71299999999999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194</v>
      </c>
      <c r="AU565" s="244" t="s">
        <v>81</v>
      </c>
      <c r="AV565" s="13" t="s">
        <v>81</v>
      </c>
      <c r="AW565" s="13" t="s">
        <v>33</v>
      </c>
      <c r="AX565" s="13" t="s">
        <v>79</v>
      </c>
      <c r="AY565" s="244" t="s">
        <v>183</v>
      </c>
    </row>
    <row r="566" s="2" customFormat="1" ht="16.5" customHeight="1">
      <c r="A566" s="39"/>
      <c r="B566" s="40"/>
      <c r="C566" s="215" t="s">
        <v>1238</v>
      </c>
      <c r="D566" s="215" t="s">
        <v>185</v>
      </c>
      <c r="E566" s="216" t="s">
        <v>662</v>
      </c>
      <c r="F566" s="217" t="s">
        <v>663</v>
      </c>
      <c r="G566" s="218" t="s">
        <v>237</v>
      </c>
      <c r="H566" s="219">
        <v>198.71299999999999</v>
      </c>
      <c r="I566" s="220"/>
      <c r="J566" s="221">
        <f>ROUND(I566*H566,2)</f>
        <v>0</v>
      </c>
      <c r="K566" s="217" t="s">
        <v>189</v>
      </c>
      <c r="L566" s="45"/>
      <c r="M566" s="222" t="s">
        <v>19</v>
      </c>
      <c r="N566" s="223" t="s">
        <v>43</v>
      </c>
      <c r="O566" s="85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6" t="s">
        <v>284</v>
      </c>
      <c r="AT566" s="226" t="s">
        <v>185</v>
      </c>
      <c r="AU566" s="226" t="s">
        <v>81</v>
      </c>
      <c r="AY566" s="18" t="s">
        <v>183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8" t="s">
        <v>79</v>
      </c>
      <c r="BK566" s="227">
        <f>ROUND(I566*H566,2)</f>
        <v>0</v>
      </c>
      <c r="BL566" s="18" t="s">
        <v>284</v>
      </c>
      <c r="BM566" s="226" t="s">
        <v>1741</v>
      </c>
    </row>
    <row r="567" s="2" customFormat="1">
      <c r="A567" s="39"/>
      <c r="B567" s="40"/>
      <c r="C567" s="41"/>
      <c r="D567" s="228" t="s">
        <v>192</v>
      </c>
      <c r="E567" s="41"/>
      <c r="F567" s="229" t="s">
        <v>665</v>
      </c>
      <c r="G567" s="41"/>
      <c r="H567" s="41"/>
      <c r="I567" s="230"/>
      <c r="J567" s="41"/>
      <c r="K567" s="41"/>
      <c r="L567" s="45"/>
      <c r="M567" s="231"/>
      <c r="N567" s="23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192</v>
      </c>
      <c r="AU567" s="18" t="s">
        <v>81</v>
      </c>
    </row>
    <row r="568" s="2" customFormat="1" ht="16.5" customHeight="1">
      <c r="A568" s="39"/>
      <c r="B568" s="40"/>
      <c r="C568" s="215" t="s">
        <v>1244</v>
      </c>
      <c r="D568" s="215" t="s">
        <v>185</v>
      </c>
      <c r="E568" s="216" t="s">
        <v>667</v>
      </c>
      <c r="F568" s="217" t="s">
        <v>668</v>
      </c>
      <c r="G568" s="218" t="s">
        <v>237</v>
      </c>
      <c r="H568" s="219">
        <v>273.57900000000001</v>
      </c>
      <c r="I568" s="220"/>
      <c r="J568" s="221">
        <f>ROUND(I568*H568,2)</f>
        <v>0</v>
      </c>
      <c r="K568" s="217" t="s">
        <v>189</v>
      </c>
      <c r="L568" s="45"/>
      <c r="M568" s="222" t="s">
        <v>19</v>
      </c>
      <c r="N568" s="223" t="s">
        <v>43</v>
      </c>
      <c r="O568" s="85"/>
      <c r="P568" s="224">
        <f>O568*H568</f>
        <v>0</v>
      </c>
      <c r="Q568" s="224">
        <v>0.00020000000000000001</v>
      </c>
      <c r="R568" s="224">
        <f>Q568*H568</f>
        <v>0.054715800000000002</v>
      </c>
      <c r="S568" s="224">
        <v>0</v>
      </c>
      <c r="T568" s="22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6" t="s">
        <v>284</v>
      </c>
      <c r="AT568" s="226" t="s">
        <v>185</v>
      </c>
      <c r="AU568" s="226" t="s">
        <v>81</v>
      </c>
      <c r="AY568" s="18" t="s">
        <v>183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8" t="s">
        <v>79</v>
      </c>
      <c r="BK568" s="227">
        <f>ROUND(I568*H568,2)</f>
        <v>0</v>
      </c>
      <c r="BL568" s="18" t="s">
        <v>284</v>
      </c>
      <c r="BM568" s="226" t="s">
        <v>1742</v>
      </c>
    </row>
    <row r="569" s="2" customFormat="1">
      <c r="A569" s="39"/>
      <c r="B569" s="40"/>
      <c r="C569" s="41"/>
      <c r="D569" s="228" t="s">
        <v>192</v>
      </c>
      <c r="E569" s="41"/>
      <c r="F569" s="229" t="s">
        <v>670</v>
      </c>
      <c r="G569" s="41"/>
      <c r="H569" s="41"/>
      <c r="I569" s="230"/>
      <c r="J569" s="41"/>
      <c r="K569" s="41"/>
      <c r="L569" s="45"/>
      <c r="M569" s="231"/>
      <c r="N569" s="23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192</v>
      </c>
      <c r="AU569" s="18" t="s">
        <v>81</v>
      </c>
    </row>
    <row r="570" s="13" customFormat="1">
      <c r="A570" s="13"/>
      <c r="B570" s="233"/>
      <c r="C570" s="234"/>
      <c r="D570" s="235" t="s">
        <v>194</v>
      </c>
      <c r="E570" s="236" t="s">
        <v>19</v>
      </c>
      <c r="F570" s="237" t="s">
        <v>1743</v>
      </c>
      <c r="G570" s="234"/>
      <c r="H570" s="238">
        <v>256.84899999999999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194</v>
      </c>
      <c r="AU570" s="244" t="s">
        <v>81</v>
      </c>
      <c r="AV570" s="13" t="s">
        <v>81</v>
      </c>
      <c r="AW570" s="13" t="s">
        <v>33</v>
      </c>
      <c r="AX570" s="13" t="s">
        <v>72</v>
      </c>
      <c r="AY570" s="244" t="s">
        <v>183</v>
      </c>
    </row>
    <row r="571" s="13" customFormat="1">
      <c r="A571" s="13"/>
      <c r="B571" s="233"/>
      <c r="C571" s="234"/>
      <c r="D571" s="235" t="s">
        <v>194</v>
      </c>
      <c r="E571" s="236" t="s">
        <v>19</v>
      </c>
      <c r="F571" s="237" t="s">
        <v>1744</v>
      </c>
      <c r="G571" s="234"/>
      <c r="H571" s="238">
        <v>16.73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194</v>
      </c>
      <c r="AU571" s="244" t="s">
        <v>81</v>
      </c>
      <c r="AV571" s="13" t="s">
        <v>81</v>
      </c>
      <c r="AW571" s="13" t="s">
        <v>33</v>
      </c>
      <c r="AX571" s="13" t="s">
        <v>72</v>
      </c>
      <c r="AY571" s="244" t="s">
        <v>183</v>
      </c>
    </row>
    <row r="572" s="14" customFormat="1">
      <c r="A572" s="14"/>
      <c r="B572" s="245"/>
      <c r="C572" s="246"/>
      <c r="D572" s="235" t="s">
        <v>194</v>
      </c>
      <c r="E572" s="247" t="s">
        <v>19</v>
      </c>
      <c r="F572" s="248" t="s">
        <v>204</v>
      </c>
      <c r="G572" s="246"/>
      <c r="H572" s="249">
        <v>273.57900000000001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194</v>
      </c>
      <c r="AU572" s="255" t="s">
        <v>81</v>
      </c>
      <c r="AV572" s="14" t="s">
        <v>190</v>
      </c>
      <c r="AW572" s="14" t="s">
        <v>33</v>
      </c>
      <c r="AX572" s="14" t="s">
        <v>79</v>
      </c>
      <c r="AY572" s="255" t="s">
        <v>183</v>
      </c>
    </row>
    <row r="573" s="2" customFormat="1" ht="24.15" customHeight="1">
      <c r="A573" s="39"/>
      <c r="B573" s="40"/>
      <c r="C573" s="215" t="s">
        <v>1250</v>
      </c>
      <c r="D573" s="215" t="s">
        <v>185</v>
      </c>
      <c r="E573" s="216" t="s">
        <v>672</v>
      </c>
      <c r="F573" s="217" t="s">
        <v>673</v>
      </c>
      <c r="G573" s="218" t="s">
        <v>237</v>
      </c>
      <c r="H573" s="219">
        <v>273.57900000000001</v>
      </c>
      <c r="I573" s="220"/>
      <c r="J573" s="221">
        <f>ROUND(I573*H573,2)</f>
        <v>0</v>
      </c>
      <c r="K573" s="217" t="s">
        <v>189</v>
      </c>
      <c r="L573" s="45"/>
      <c r="M573" s="222" t="s">
        <v>19</v>
      </c>
      <c r="N573" s="223" t="s">
        <v>43</v>
      </c>
      <c r="O573" s="85"/>
      <c r="P573" s="224">
        <f>O573*H573</f>
        <v>0</v>
      </c>
      <c r="Q573" s="224">
        <v>0.00029</v>
      </c>
      <c r="R573" s="224">
        <f>Q573*H573</f>
        <v>0.079337909999999998</v>
      </c>
      <c r="S573" s="224">
        <v>0</v>
      </c>
      <c r="T573" s="22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6" t="s">
        <v>284</v>
      </c>
      <c r="AT573" s="226" t="s">
        <v>185</v>
      </c>
      <c r="AU573" s="226" t="s">
        <v>81</v>
      </c>
      <c r="AY573" s="18" t="s">
        <v>183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8" t="s">
        <v>79</v>
      </c>
      <c r="BK573" s="227">
        <f>ROUND(I573*H573,2)</f>
        <v>0</v>
      </c>
      <c r="BL573" s="18" t="s">
        <v>284</v>
      </c>
      <c r="BM573" s="226" t="s">
        <v>1745</v>
      </c>
    </row>
    <row r="574" s="2" customFormat="1">
      <c r="A574" s="39"/>
      <c r="B574" s="40"/>
      <c r="C574" s="41"/>
      <c r="D574" s="228" t="s">
        <v>192</v>
      </c>
      <c r="E574" s="41"/>
      <c r="F574" s="229" t="s">
        <v>675</v>
      </c>
      <c r="G574" s="41"/>
      <c r="H574" s="41"/>
      <c r="I574" s="230"/>
      <c r="J574" s="41"/>
      <c r="K574" s="41"/>
      <c r="L574" s="45"/>
      <c r="M574" s="231"/>
      <c r="N574" s="23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192</v>
      </c>
      <c r="AU574" s="18" t="s">
        <v>81</v>
      </c>
    </row>
    <row r="575" s="13" customFormat="1">
      <c r="A575" s="13"/>
      <c r="B575" s="233"/>
      <c r="C575" s="234"/>
      <c r="D575" s="235" t="s">
        <v>194</v>
      </c>
      <c r="E575" s="236" t="s">
        <v>19</v>
      </c>
      <c r="F575" s="237" t="s">
        <v>1743</v>
      </c>
      <c r="G575" s="234"/>
      <c r="H575" s="238">
        <v>256.84899999999999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194</v>
      </c>
      <c r="AU575" s="244" t="s">
        <v>81</v>
      </c>
      <c r="AV575" s="13" t="s">
        <v>81</v>
      </c>
      <c r="AW575" s="13" t="s">
        <v>33</v>
      </c>
      <c r="AX575" s="13" t="s">
        <v>72</v>
      </c>
      <c r="AY575" s="244" t="s">
        <v>183</v>
      </c>
    </row>
    <row r="576" s="13" customFormat="1">
      <c r="A576" s="13"/>
      <c r="B576" s="233"/>
      <c r="C576" s="234"/>
      <c r="D576" s="235" t="s">
        <v>194</v>
      </c>
      <c r="E576" s="236" t="s">
        <v>19</v>
      </c>
      <c r="F576" s="237" t="s">
        <v>1744</v>
      </c>
      <c r="G576" s="234"/>
      <c r="H576" s="238">
        <v>16.73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194</v>
      </c>
      <c r="AU576" s="244" t="s">
        <v>81</v>
      </c>
      <c r="AV576" s="13" t="s">
        <v>81</v>
      </c>
      <c r="AW576" s="13" t="s">
        <v>33</v>
      </c>
      <c r="AX576" s="13" t="s">
        <v>72</v>
      </c>
      <c r="AY576" s="244" t="s">
        <v>183</v>
      </c>
    </row>
    <row r="577" s="14" customFormat="1">
      <c r="A577" s="14"/>
      <c r="B577" s="245"/>
      <c r="C577" s="246"/>
      <c r="D577" s="235" t="s">
        <v>194</v>
      </c>
      <c r="E577" s="247" t="s">
        <v>19</v>
      </c>
      <c r="F577" s="248" t="s">
        <v>204</v>
      </c>
      <c r="G577" s="246"/>
      <c r="H577" s="249">
        <v>273.57900000000001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194</v>
      </c>
      <c r="AU577" s="255" t="s">
        <v>81</v>
      </c>
      <c r="AV577" s="14" t="s">
        <v>190</v>
      </c>
      <c r="AW577" s="14" t="s">
        <v>33</v>
      </c>
      <c r="AX577" s="14" t="s">
        <v>79</v>
      </c>
      <c r="AY577" s="255" t="s">
        <v>183</v>
      </c>
    </row>
    <row r="578" s="2" customFormat="1" ht="24.15" customHeight="1">
      <c r="A578" s="39"/>
      <c r="B578" s="40"/>
      <c r="C578" s="215" t="s">
        <v>1254</v>
      </c>
      <c r="D578" s="215" t="s">
        <v>185</v>
      </c>
      <c r="E578" s="216" t="s">
        <v>678</v>
      </c>
      <c r="F578" s="217" t="s">
        <v>679</v>
      </c>
      <c r="G578" s="218" t="s">
        <v>237</v>
      </c>
      <c r="H578" s="219">
        <v>273.57900000000001</v>
      </c>
      <c r="I578" s="220"/>
      <c r="J578" s="221">
        <f>ROUND(I578*H578,2)</f>
        <v>0</v>
      </c>
      <c r="K578" s="217" t="s">
        <v>189</v>
      </c>
      <c r="L578" s="45"/>
      <c r="M578" s="222" t="s">
        <v>19</v>
      </c>
      <c r="N578" s="223" t="s">
        <v>43</v>
      </c>
      <c r="O578" s="85"/>
      <c r="P578" s="224">
        <f>O578*H578</f>
        <v>0</v>
      </c>
      <c r="Q578" s="224">
        <v>1.0000000000000001E-05</v>
      </c>
      <c r="R578" s="224">
        <f>Q578*H578</f>
        <v>0.0027357900000000001</v>
      </c>
      <c r="S578" s="224">
        <v>0</v>
      </c>
      <c r="T578" s="22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6" t="s">
        <v>284</v>
      </c>
      <c r="AT578" s="226" t="s">
        <v>185</v>
      </c>
      <c r="AU578" s="226" t="s">
        <v>81</v>
      </c>
      <c r="AY578" s="18" t="s">
        <v>183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8" t="s">
        <v>79</v>
      </c>
      <c r="BK578" s="227">
        <f>ROUND(I578*H578,2)</f>
        <v>0</v>
      </c>
      <c r="BL578" s="18" t="s">
        <v>284</v>
      </c>
      <c r="BM578" s="226" t="s">
        <v>1746</v>
      </c>
    </row>
    <row r="579" s="2" customFormat="1">
      <c r="A579" s="39"/>
      <c r="B579" s="40"/>
      <c r="C579" s="41"/>
      <c r="D579" s="228" t="s">
        <v>192</v>
      </c>
      <c r="E579" s="41"/>
      <c r="F579" s="229" t="s">
        <v>681</v>
      </c>
      <c r="G579" s="41"/>
      <c r="H579" s="41"/>
      <c r="I579" s="230"/>
      <c r="J579" s="41"/>
      <c r="K579" s="41"/>
      <c r="L579" s="45"/>
      <c r="M579" s="277"/>
      <c r="N579" s="278"/>
      <c r="O579" s="279"/>
      <c r="P579" s="279"/>
      <c r="Q579" s="279"/>
      <c r="R579" s="279"/>
      <c r="S579" s="279"/>
      <c r="T579" s="280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192</v>
      </c>
      <c r="AU579" s="18" t="s">
        <v>81</v>
      </c>
    </row>
    <row r="580" s="2" customFormat="1" ht="6.96" customHeight="1">
      <c r="A580" s="39"/>
      <c r="B580" s="60"/>
      <c r="C580" s="61"/>
      <c r="D580" s="61"/>
      <c r="E580" s="61"/>
      <c r="F580" s="61"/>
      <c r="G580" s="61"/>
      <c r="H580" s="61"/>
      <c r="I580" s="61"/>
      <c r="J580" s="61"/>
      <c r="K580" s="61"/>
      <c r="L580" s="45"/>
      <c r="M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</sheetData>
  <sheetProtection sheet="1" autoFilter="0" formatColumns="0" formatRows="0" objects="1" scenarios="1" spinCount="100000" saltValue="CLZktdJuSQrj5hSZJQaxX+L9ZZpJu7JJdvyfG36/BqbljfgZSj8GDbwrl4vT4cWnKisfqkrGkywWJc5hM+/sZQ==" hashValue="kmMl6somIbIFemsO2N4G3+tbHBeV2vXOgh168VluZIRqegqacgN6dZsx9DwvK1pkAA/hU5HMubV07W59GbPHdg==" algorithmName="SHA-512" password="CC35"/>
  <autoFilter ref="C107:K57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4:H94"/>
    <mergeCell ref="E98:H98"/>
    <mergeCell ref="E96:H96"/>
    <mergeCell ref="E100:H100"/>
    <mergeCell ref="L2:V2"/>
  </mergeCells>
  <hyperlinks>
    <hyperlink ref="F112" r:id="rId1" display="https://podminky.urs.cz/item/CS_URS_2022_01/310238211"/>
    <hyperlink ref="F115" r:id="rId2" display="https://podminky.urs.cz/item/CS_URS_2022_01/310239211"/>
    <hyperlink ref="F124" r:id="rId3" display="https://podminky.urs.cz/item/CS_URS_2022_01/317168012"/>
    <hyperlink ref="F126" r:id="rId4" display="https://podminky.urs.cz/item/CS_URS_2022_01/317168013"/>
    <hyperlink ref="F128" r:id="rId5" display="https://podminky.urs.cz/item/CS_URS_2022_01/317234410"/>
    <hyperlink ref="F131" r:id="rId6" display="https://podminky.urs.cz/item/CS_URS_2022_01/317944321"/>
    <hyperlink ref="F134" r:id="rId7" display="https://podminky.urs.cz/item/CS_URS_2022_01/317944325"/>
    <hyperlink ref="F137" r:id="rId8" display="https://podminky.urs.cz/item/CS_URS_2022_01/342241162"/>
    <hyperlink ref="F142" r:id="rId9" display="https://podminky.urs.cz/item/CS_URS_2022_01/342244211"/>
    <hyperlink ref="F147" r:id="rId10" display="https://podminky.urs.cz/item/CS_URS_2022_01/342244221"/>
    <hyperlink ref="F150" r:id="rId11" display="https://podminky.urs.cz/item/CS_URS_2022_01/342291121"/>
    <hyperlink ref="F156" r:id="rId12" display="https://podminky.urs.cz/item/CS_URS_2022_01/346244381"/>
    <hyperlink ref="F159" r:id="rId13" display="https://podminky.urs.cz/item/CS_URS_2022_01/346244382"/>
    <hyperlink ref="F163" r:id="rId14" display="https://podminky.urs.cz/item/CS_URS_2022_01/413232211"/>
    <hyperlink ref="F166" r:id="rId15" display="https://podminky.urs.cz/item/CS_URS_2022_01/413232221"/>
    <hyperlink ref="F169" r:id="rId16" display="https://podminky.urs.cz/item/CS_URS_2022_01/612131102"/>
    <hyperlink ref="F172" r:id="rId17" display="https://podminky.urs.cz/item/CS_URS_2022_01/612142001"/>
    <hyperlink ref="F175" r:id="rId18" display="https://podminky.urs.cz/item/CS_URS_2022_01/612311131"/>
    <hyperlink ref="F212" r:id="rId19" display="https://podminky.urs.cz/item/CS_URS_2022_01/612325413"/>
    <hyperlink ref="F244" r:id="rId20" display="https://podminky.urs.cz/item/CS_URS_2022_01/612325453"/>
    <hyperlink ref="F246" r:id="rId21" display="https://podminky.urs.cz/item/CS_URS_2022_01/612321121"/>
    <hyperlink ref="F249" r:id="rId22" display="https://podminky.urs.cz/item/CS_URS_2022_01/612321191"/>
    <hyperlink ref="F252" r:id="rId23" display="https://podminky.urs.cz/item/CS_URS_2022_01/619991001"/>
    <hyperlink ref="F255" r:id="rId24" display="https://podminky.urs.cz/item/CS_URS_2022_01/619991011"/>
    <hyperlink ref="F257" r:id="rId25" display="https://podminky.urs.cz/item/CS_URS_2022_01/642942611"/>
    <hyperlink ref="F263" r:id="rId26" display="https://podminky.urs.cz/item/CS_URS_2022_01/642945111"/>
    <hyperlink ref="F267" r:id="rId27" display="https://podminky.urs.cz/item/CS_URS_2022_01/949101111"/>
    <hyperlink ref="F270" r:id="rId28" display="https://podminky.urs.cz/item/CS_URS_2022_01/952901111"/>
    <hyperlink ref="F273" r:id="rId29" display="https://podminky.urs.cz/item/CS_URS_2022_01/962031132"/>
    <hyperlink ref="F282" r:id="rId30" display="https://podminky.urs.cz/item/CS_URS_2022_01/967031132"/>
    <hyperlink ref="F285" r:id="rId31" display="https://podminky.urs.cz/item/CS_URS_2022_01/968062455"/>
    <hyperlink ref="F288" r:id="rId32" display="https://podminky.urs.cz/item/CS_URS_2022_01/968062456"/>
    <hyperlink ref="F291" r:id="rId33" display="https://podminky.urs.cz/item/CS_URS_2022_01/971033521"/>
    <hyperlink ref="F297" r:id="rId34" display="https://podminky.urs.cz/item/CS_URS_2022_01/971033541"/>
    <hyperlink ref="F300" r:id="rId35" display="https://podminky.urs.cz/item/CS_URS_2022_01/971033641"/>
    <hyperlink ref="F303" r:id="rId36" display="https://podminky.urs.cz/item/CS_URS_2022_01/978012191"/>
    <hyperlink ref="F309" r:id="rId37" display="https://podminky.urs.cz/item/CS_URS_2022_01/978013161"/>
    <hyperlink ref="F324" r:id="rId38" display="https://podminky.urs.cz/item/CS_URS_2022_01/997013211"/>
    <hyperlink ref="F326" r:id="rId39" display="https://podminky.urs.cz/item/CS_URS_2022_01/997013501"/>
    <hyperlink ref="F328" r:id="rId40" display="https://podminky.urs.cz/item/CS_URS_2022_01/997013509"/>
    <hyperlink ref="F333" r:id="rId41" display="https://podminky.urs.cz/item/CS_URS_2022_01/997013631"/>
    <hyperlink ref="F336" r:id="rId42" display="https://podminky.urs.cz/item/CS_URS_2022_01/997013871"/>
    <hyperlink ref="F340" r:id="rId43" display="https://podminky.urs.cz/item/CS_URS_2022_01/998018002"/>
    <hyperlink ref="F344" r:id="rId44" display="https://podminky.urs.cz/item/CS_URS_2022_01/711193121"/>
    <hyperlink ref="F349" r:id="rId45" display="https://podminky.urs.cz/item/CS_URS_2022_01/711193131"/>
    <hyperlink ref="F352" r:id="rId46" display="https://podminky.urs.cz/item/CS_URS_2022_01/998711102"/>
    <hyperlink ref="F354" r:id="rId47" display="https://podminky.urs.cz/item/CS_URS_2022_01/998711181"/>
    <hyperlink ref="F357" r:id="rId48" display="https://podminky.urs.cz/item/CS_URS_2022_01/762111811"/>
    <hyperlink ref="F361" r:id="rId49" display="https://podminky.urs.cz/item/CS_URS_2022_01/763111333"/>
    <hyperlink ref="F364" r:id="rId50" display="https://podminky.urs.cz/item/CS_URS_2022_01/763111437"/>
    <hyperlink ref="F367" r:id="rId51" display="https://podminky.urs.cz/item/CS_URS_2022_01/763111714"/>
    <hyperlink ref="F370" r:id="rId52" display="https://podminky.urs.cz/item/CS_URS_2022_01/763111717"/>
    <hyperlink ref="F373" r:id="rId53" display="https://podminky.urs.cz/item/CS_URS_2022_01/763111722"/>
    <hyperlink ref="F376" r:id="rId54" display="https://podminky.urs.cz/item/CS_URS_2022_01/763111741"/>
    <hyperlink ref="F381" r:id="rId55" display="https://podminky.urs.cz/item/CS_URS_2022_01/763111751"/>
    <hyperlink ref="F383" r:id="rId56" display="https://podminky.urs.cz/item/CS_URS_2022_01/763111812"/>
    <hyperlink ref="F386" r:id="rId57" display="https://podminky.urs.cz/item/CS_URS_2022_01/763121426"/>
    <hyperlink ref="F389" r:id="rId58" display="https://podminky.urs.cz/item/CS_URS_2022_01/763121714"/>
    <hyperlink ref="F391" r:id="rId59" display="https://podminky.urs.cz/item/CS_URS_2022_01/763121751"/>
    <hyperlink ref="F393" r:id="rId60" display="https://podminky.urs.cz/item/CS_URS_2022_01/763181311"/>
    <hyperlink ref="F398" r:id="rId61" display="https://podminky.urs.cz/item/CS_URS_2022_01/998763302"/>
    <hyperlink ref="F400" r:id="rId62" display="https://podminky.urs.cz/item/CS_URS_2022_01/998763381"/>
    <hyperlink ref="F404" r:id="rId63" display="https://podminky.urs.cz/item/CS_URS_2022_01/766411821"/>
    <hyperlink ref="F407" r:id="rId64" display="https://podminky.urs.cz/item/CS_URS_2022_01/766660001"/>
    <hyperlink ref="F412" r:id="rId65" display="https://podminky.urs.cz/item/CS_URS_2022_01/766660002"/>
    <hyperlink ref="F416" r:id="rId66" display="https://podminky.urs.cz/item/CS_URS_2022_01/766660011"/>
    <hyperlink ref="F419" r:id="rId67" display="https://podminky.urs.cz/item/CS_URS_2022_01/766660021"/>
    <hyperlink ref="F422" r:id="rId68" display="https://podminky.urs.cz/item/CS_URS_2022_01/998766102"/>
    <hyperlink ref="F424" r:id="rId69" display="https://podminky.urs.cz/item/CS_URS_2022_01/998766181"/>
    <hyperlink ref="F427" r:id="rId70" display="https://podminky.urs.cz/item/CS_URS_2022_01/771111011"/>
    <hyperlink ref="F429" r:id="rId71" display="https://podminky.urs.cz/item/CS_URS_2022_01/771121011"/>
    <hyperlink ref="F431" r:id="rId72" display="https://podminky.urs.cz/item/CS_URS_2022_01/771151022"/>
    <hyperlink ref="F434" r:id="rId73" display="https://podminky.urs.cz/item/CS_URS_2022_01/771471810"/>
    <hyperlink ref="F437" r:id="rId74" display="https://podminky.urs.cz/item/CS_URS_2022_01/771571810"/>
    <hyperlink ref="F440" r:id="rId75" display="https://podminky.urs.cz/item/CS_URS_2022_01/771574266"/>
    <hyperlink ref="F445" r:id="rId76" display="https://podminky.urs.cz/item/CS_URS_2022_01/771161021"/>
    <hyperlink ref="F450" r:id="rId77" display="https://podminky.urs.cz/item/CS_URS_2022_01/998771102"/>
    <hyperlink ref="F452" r:id="rId78" display="https://podminky.urs.cz/item/CS_URS_2022_01/998771181"/>
    <hyperlink ref="F455" r:id="rId79" display="https://podminky.urs.cz/item/CS_URS_2022_01/776111116"/>
    <hyperlink ref="F460" r:id="rId80" display="https://podminky.urs.cz/item/CS_URS_2022_01/776121321"/>
    <hyperlink ref="F465" r:id="rId81" display="https://podminky.urs.cz/item/CS_URS_2022_01/776141122"/>
    <hyperlink ref="F470" r:id="rId82" display="https://podminky.urs.cz/item/CS_URS_2022_01/776201812"/>
    <hyperlink ref="F473" r:id="rId83" display="https://podminky.urs.cz/item/CS_URS_2022_01/776211111"/>
    <hyperlink ref="F478" r:id="rId84" display="https://podminky.urs.cz/item/CS_URS_2022_01/776221111"/>
    <hyperlink ref="F483" r:id="rId85" display="https://podminky.urs.cz/item/CS_URS_2022_01/776223112"/>
    <hyperlink ref="F486" r:id="rId86" display="https://podminky.urs.cz/item/CS_URS_2022_01/776410811"/>
    <hyperlink ref="F489" r:id="rId87" display="https://podminky.urs.cz/item/CS_URS_2022_01/776411112"/>
    <hyperlink ref="F494" r:id="rId88" display="https://podminky.urs.cz/item/CS_URS_2022_01/776421111"/>
    <hyperlink ref="F499" r:id="rId89" display="https://podminky.urs.cz/item/CS_URS_2022_01/776421312"/>
    <hyperlink ref="F503" r:id="rId90" display="https://podminky.urs.cz/item/CS_URS_2022_01/776421711"/>
    <hyperlink ref="F508" r:id="rId91" display="https://podminky.urs.cz/item/CS_URS_2022_01/998776102"/>
    <hyperlink ref="F510" r:id="rId92" display="https://podminky.urs.cz/item/CS_URS_2022_01/998776181"/>
    <hyperlink ref="F513" r:id="rId93" display="https://podminky.urs.cz/item/CS_URS_2022_01/781111011"/>
    <hyperlink ref="F515" r:id="rId94" display="https://podminky.urs.cz/item/CS_URS_2022_01/781121011"/>
    <hyperlink ref="F517" r:id="rId95" display="https://podminky.urs.cz/item/CS_URS_2022_01/781471810"/>
    <hyperlink ref="F523" r:id="rId96" display="https://podminky.urs.cz/item/CS_URS_2022_01/781474114"/>
    <hyperlink ref="F531" r:id="rId97" display="https://podminky.urs.cz/item/CS_URS_2022_01/781479191"/>
    <hyperlink ref="F535" r:id="rId98" display="https://podminky.urs.cz/item/CS_URS_2022_01/781494111"/>
    <hyperlink ref="F538" r:id="rId99" display="https://podminky.urs.cz/item/CS_URS_2022_01/781494511"/>
    <hyperlink ref="F541" r:id="rId100" display="https://podminky.urs.cz/item/CS_URS_2022_01/998781102"/>
    <hyperlink ref="F543" r:id="rId101" display="https://podminky.urs.cz/item/CS_URS_2022_01/998781181"/>
    <hyperlink ref="F546" r:id="rId102" display="https://podminky.urs.cz/item/CS_URS_2022_01/783301303"/>
    <hyperlink ref="F554" r:id="rId103" display="https://podminky.urs.cz/item/CS_URS_2022_01/783301313"/>
    <hyperlink ref="F556" r:id="rId104" display="https://podminky.urs.cz/item/CS_URS_2022_01/783344101"/>
    <hyperlink ref="F558" r:id="rId105" display="https://podminky.urs.cz/item/CS_URS_2022_01/783344201"/>
    <hyperlink ref="F560" r:id="rId106" display="https://podminky.urs.cz/item/CS_URS_2022_01/783347101"/>
    <hyperlink ref="F564" r:id="rId107" display="https://podminky.urs.cz/item/CS_URS_2022_01/784121001"/>
    <hyperlink ref="F567" r:id="rId108" display="https://podminky.urs.cz/item/CS_URS_2022_01/784121011"/>
    <hyperlink ref="F569" r:id="rId109" display="https://podminky.urs.cz/item/CS_URS_2022_01/784181121"/>
    <hyperlink ref="F574" r:id="rId110" display="https://podminky.urs.cz/item/CS_URS_2022_01/784221101"/>
    <hyperlink ref="F579" r:id="rId111" display="https://podminky.urs.cz/item/CS_URS_2022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147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1747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ROUND(J95,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ROUND((SUM(BE95:BE184)),  2)</f>
        <v>0</v>
      </c>
      <c r="G37" s="39"/>
      <c r="H37" s="39"/>
      <c r="I37" s="159">
        <v>0.20999999999999999</v>
      </c>
      <c r="J37" s="158">
        <f>ROUND(((SUM(BE95:BE184))*I37),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ROUND((SUM(BF95:BF184)),  2)</f>
        <v>0</v>
      </c>
      <c r="G38" s="39"/>
      <c r="H38" s="39"/>
      <c r="I38" s="159">
        <v>0.14999999999999999</v>
      </c>
      <c r="J38" s="158">
        <f>ROUND(((SUM(BF95:BF184))*I38),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ROUND((SUM(BG95:BG184)),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ROUND((SUM(BH95:BH184)),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ROUND((SUM(BI95:BI184)),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147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01.1.d - Stavební úpravy 3.np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J95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1748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161</v>
      </c>
      <c r="E69" s="180"/>
      <c r="F69" s="180"/>
      <c r="G69" s="180"/>
      <c r="H69" s="180"/>
      <c r="I69" s="180"/>
      <c r="J69" s="181">
        <f>J112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5"/>
      <c r="D70" s="184" t="s">
        <v>685</v>
      </c>
      <c r="E70" s="185"/>
      <c r="F70" s="185"/>
      <c r="G70" s="185"/>
      <c r="H70" s="185"/>
      <c r="I70" s="185"/>
      <c r="J70" s="186">
        <f>J113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166</v>
      </c>
      <c r="E71" s="185"/>
      <c r="F71" s="185"/>
      <c r="G71" s="185"/>
      <c r="H71" s="185"/>
      <c r="I71" s="185"/>
      <c r="J71" s="186">
        <f>J163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168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Centrum Pokorum - stavební úpravy a přístavba k objektu č.p. 1094/27, k.ú. Rumburk - II. etapa</v>
      </c>
      <c r="F81" s="33"/>
      <c r="G81" s="33"/>
      <c r="H81" s="33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144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1" customFormat="1" ht="16.5" customHeight="1">
      <c r="B83" s="22"/>
      <c r="C83" s="23"/>
      <c r="D83" s="23"/>
      <c r="E83" s="171" t="s">
        <v>145</v>
      </c>
      <c r="F83" s="23"/>
      <c r="G83" s="23"/>
      <c r="H83" s="23"/>
      <c r="I83" s="23"/>
      <c r="J83" s="23"/>
      <c r="K83" s="23"/>
      <c r="L83" s="21"/>
    </row>
    <row r="84" s="1" customFormat="1" ht="12" customHeight="1">
      <c r="B84" s="22"/>
      <c r="C84" s="33" t="s">
        <v>146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2" t="s">
        <v>147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148</v>
      </c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E13</f>
        <v>SO 01.1.d - Stavební úpravy 3.np</v>
      </c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F16</f>
        <v>st.p.č. 649; k.ú. Rumburk</v>
      </c>
      <c r="G89" s="41"/>
      <c r="H89" s="41"/>
      <c r="I89" s="33" t="s">
        <v>23</v>
      </c>
      <c r="J89" s="73" t="str">
        <f>IF(J16="","",J16)</f>
        <v>22. 10. 2022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E19</f>
        <v>Město Rumburk</v>
      </c>
      <c r="G91" s="41"/>
      <c r="H91" s="41"/>
      <c r="I91" s="33" t="s">
        <v>31</v>
      </c>
      <c r="J91" s="37" t="str">
        <f>E25</f>
        <v>ProProjekt, s.r.o.</v>
      </c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IF(E22="","",E22)</f>
        <v>Vyplň údaj</v>
      </c>
      <c r="G92" s="41"/>
      <c r="H92" s="41"/>
      <c r="I92" s="33" t="s">
        <v>34</v>
      </c>
      <c r="J92" s="37" t="str">
        <f>E28</f>
        <v>Martin Rousek</v>
      </c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8"/>
      <c r="B94" s="189"/>
      <c r="C94" s="190" t="s">
        <v>169</v>
      </c>
      <c r="D94" s="191" t="s">
        <v>57</v>
      </c>
      <c r="E94" s="191" t="s">
        <v>53</v>
      </c>
      <c r="F94" s="191" t="s">
        <v>54</v>
      </c>
      <c r="G94" s="191" t="s">
        <v>170</v>
      </c>
      <c r="H94" s="191" t="s">
        <v>171</v>
      </c>
      <c r="I94" s="191" t="s">
        <v>172</v>
      </c>
      <c r="J94" s="191" t="s">
        <v>152</v>
      </c>
      <c r="K94" s="192" t="s">
        <v>173</v>
      </c>
      <c r="L94" s="193"/>
      <c r="M94" s="93" t="s">
        <v>19</v>
      </c>
      <c r="N94" s="94" t="s">
        <v>42</v>
      </c>
      <c r="O94" s="94" t="s">
        <v>174</v>
      </c>
      <c r="P94" s="94" t="s">
        <v>175</v>
      </c>
      <c r="Q94" s="94" t="s">
        <v>176</v>
      </c>
      <c r="R94" s="94" t="s">
        <v>177</v>
      </c>
      <c r="S94" s="94" t="s">
        <v>178</v>
      </c>
      <c r="T94" s="95" t="s">
        <v>179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39"/>
      <c r="B95" s="40"/>
      <c r="C95" s="100" t="s">
        <v>180</v>
      </c>
      <c r="D95" s="41"/>
      <c r="E95" s="41"/>
      <c r="F95" s="41"/>
      <c r="G95" s="41"/>
      <c r="H95" s="41"/>
      <c r="I95" s="41"/>
      <c r="J95" s="194">
        <f>BK95</f>
        <v>0</v>
      </c>
      <c r="K95" s="41"/>
      <c r="L95" s="45"/>
      <c r="M95" s="96"/>
      <c r="N95" s="195"/>
      <c r="O95" s="97"/>
      <c r="P95" s="196">
        <f>P96+P112</f>
        <v>0</v>
      </c>
      <c r="Q95" s="97"/>
      <c r="R95" s="196">
        <f>R96+R112</f>
        <v>2.5333612200000002</v>
      </c>
      <c r="S95" s="97"/>
      <c r="T95" s="197">
        <f>T96+T112</f>
        <v>2.3496639999999998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153</v>
      </c>
      <c r="BK95" s="198">
        <f>BK96+BK112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374</v>
      </c>
      <c r="F96" s="202" t="s">
        <v>375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SUM(P97:P111)</f>
        <v>0</v>
      </c>
      <c r="Q96" s="207"/>
      <c r="R96" s="208">
        <f>SUM(R97:R111)</f>
        <v>0</v>
      </c>
      <c r="S96" s="207"/>
      <c r="T96" s="209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183</v>
      </c>
      <c r="BK96" s="212">
        <f>SUM(BK97:BK111)</f>
        <v>0</v>
      </c>
    </row>
    <row r="97" s="2" customFormat="1" ht="24.15" customHeight="1">
      <c r="A97" s="39"/>
      <c r="B97" s="40"/>
      <c r="C97" s="215" t="s">
        <v>79</v>
      </c>
      <c r="D97" s="215" t="s">
        <v>185</v>
      </c>
      <c r="E97" s="216" t="s">
        <v>1749</v>
      </c>
      <c r="F97" s="217" t="s">
        <v>1750</v>
      </c>
      <c r="G97" s="218" t="s">
        <v>218</v>
      </c>
      <c r="H97" s="219">
        <v>2.3500000000000001</v>
      </c>
      <c r="I97" s="220"/>
      <c r="J97" s="221">
        <f>ROUND(I97*H97,2)</f>
        <v>0</v>
      </c>
      <c r="K97" s="217" t="s">
        <v>189</v>
      </c>
      <c r="L97" s="45"/>
      <c r="M97" s="222" t="s">
        <v>19</v>
      </c>
      <c r="N97" s="223" t="s">
        <v>43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190</v>
      </c>
      <c r="AT97" s="226" t="s">
        <v>185</v>
      </c>
      <c r="AU97" s="226" t="s">
        <v>79</v>
      </c>
      <c r="AY97" s="18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79</v>
      </c>
      <c r="BK97" s="227">
        <f>ROUND(I97*H97,2)</f>
        <v>0</v>
      </c>
      <c r="BL97" s="18" t="s">
        <v>190</v>
      </c>
      <c r="BM97" s="226" t="s">
        <v>1751</v>
      </c>
    </row>
    <row r="98" s="2" customFormat="1">
      <c r="A98" s="39"/>
      <c r="B98" s="40"/>
      <c r="C98" s="41"/>
      <c r="D98" s="228" t="s">
        <v>192</v>
      </c>
      <c r="E98" s="41"/>
      <c r="F98" s="229" t="s">
        <v>1752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192</v>
      </c>
      <c r="AU98" s="18" t="s">
        <v>79</v>
      </c>
    </row>
    <row r="99" s="2" customFormat="1" ht="21.75" customHeight="1">
      <c r="A99" s="39"/>
      <c r="B99" s="40"/>
      <c r="C99" s="215" t="s">
        <v>81</v>
      </c>
      <c r="D99" s="215" t="s">
        <v>185</v>
      </c>
      <c r="E99" s="216" t="s">
        <v>382</v>
      </c>
      <c r="F99" s="217" t="s">
        <v>383</v>
      </c>
      <c r="G99" s="218" t="s">
        <v>218</v>
      </c>
      <c r="H99" s="219">
        <v>2.3500000000000001</v>
      </c>
      <c r="I99" s="220"/>
      <c r="J99" s="221">
        <f>ROUND(I99*H99,2)</f>
        <v>0</v>
      </c>
      <c r="K99" s="217" t="s">
        <v>189</v>
      </c>
      <c r="L99" s="45"/>
      <c r="M99" s="222" t="s">
        <v>19</v>
      </c>
      <c r="N99" s="223" t="s">
        <v>43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190</v>
      </c>
      <c r="AT99" s="226" t="s">
        <v>185</v>
      </c>
      <c r="AU99" s="226" t="s">
        <v>79</v>
      </c>
      <c r="AY99" s="18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79</v>
      </c>
      <c r="BK99" s="227">
        <f>ROUND(I99*H99,2)</f>
        <v>0</v>
      </c>
      <c r="BL99" s="18" t="s">
        <v>190</v>
      </c>
      <c r="BM99" s="226" t="s">
        <v>1753</v>
      </c>
    </row>
    <row r="100" s="2" customFormat="1">
      <c r="A100" s="39"/>
      <c r="B100" s="40"/>
      <c r="C100" s="41"/>
      <c r="D100" s="228" t="s">
        <v>192</v>
      </c>
      <c r="E100" s="41"/>
      <c r="F100" s="229" t="s">
        <v>385</v>
      </c>
      <c r="G100" s="41"/>
      <c r="H100" s="41"/>
      <c r="I100" s="230"/>
      <c r="J100" s="41"/>
      <c r="K100" s="41"/>
      <c r="L100" s="45"/>
      <c r="M100" s="231"/>
      <c r="N100" s="23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192</v>
      </c>
      <c r="AU100" s="18" t="s">
        <v>79</v>
      </c>
    </row>
    <row r="101" s="2" customFormat="1" ht="24.15" customHeight="1">
      <c r="A101" s="39"/>
      <c r="B101" s="40"/>
      <c r="C101" s="215" t="s">
        <v>89</v>
      </c>
      <c r="D101" s="215" t="s">
        <v>185</v>
      </c>
      <c r="E101" s="216" t="s">
        <v>387</v>
      </c>
      <c r="F101" s="217" t="s">
        <v>388</v>
      </c>
      <c r="G101" s="218" t="s">
        <v>218</v>
      </c>
      <c r="H101" s="219">
        <v>124.55</v>
      </c>
      <c r="I101" s="220"/>
      <c r="J101" s="221">
        <f>ROUND(I101*H101,2)</f>
        <v>0</v>
      </c>
      <c r="K101" s="217" t="s">
        <v>189</v>
      </c>
      <c r="L101" s="45"/>
      <c r="M101" s="222" t="s">
        <v>19</v>
      </c>
      <c r="N101" s="223" t="s">
        <v>43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190</v>
      </c>
      <c r="AT101" s="226" t="s">
        <v>185</v>
      </c>
      <c r="AU101" s="226" t="s">
        <v>79</v>
      </c>
      <c r="AY101" s="18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190</v>
      </c>
      <c r="BM101" s="226" t="s">
        <v>1754</v>
      </c>
    </row>
    <row r="102" s="2" customFormat="1">
      <c r="A102" s="39"/>
      <c r="B102" s="40"/>
      <c r="C102" s="41"/>
      <c r="D102" s="228" t="s">
        <v>192</v>
      </c>
      <c r="E102" s="41"/>
      <c r="F102" s="229" t="s">
        <v>390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192</v>
      </c>
      <c r="AU102" s="18" t="s">
        <v>79</v>
      </c>
    </row>
    <row r="103" s="13" customFormat="1">
      <c r="A103" s="13"/>
      <c r="B103" s="233"/>
      <c r="C103" s="234"/>
      <c r="D103" s="235" t="s">
        <v>194</v>
      </c>
      <c r="E103" s="236" t="s">
        <v>19</v>
      </c>
      <c r="F103" s="237" t="s">
        <v>1755</v>
      </c>
      <c r="G103" s="234"/>
      <c r="H103" s="238">
        <v>27.495000000000001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194</v>
      </c>
      <c r="AU103" s="244" t="s">
        <v>79</v>
      </c>
      <c r="AV103" s="13" t="s">
        <v>81</v>
      </c>
      <c r="AW103" s="13" t="s">
        <v>33</v>
      </c>
      <c r="AX103" s="13" t="s">
        <v>72</v>
      </c>
      <c r="AY103" s="244" t="s">
        <v>183</v>
      </c>
    </row>
    <row r="104" s="13" customFormat="1">
      <c r="A104" s="13"/>
      <c r="B104" s="233"/>
      <c r="C104" s="234"/>
      <c r="D104" s="235" t="s">
        <v>194</v>
      </c>
      <c r="E104" s="236" t="s">
        <v>19</v>
      </c>
      <c r="F104" s="237" t="s">
        <v>1756</v>
      </c>
      <c r="G104" s="234"/>
      <c r="H104" s="238">
        <v>97.055000000000007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194</v>
      </c>
      <c r="AU104" s="244" t="s">
        <v>79</v>
      </c>
      <c r="AV104" s="13" t="s">
        <v>81</v>
      </c>
      <c r="AW104" s="13" t="s">
        <v>33</v>
      </c>
      <c r="AX104" s="13" t="s">
        <v>72</v>
      </c>
      <c r="AY104" s="244" t="s">
        <v>183</v>
      </c>
    </row>
    <row r="105" s="14" customFormat="1">
      <c r="A105" s="14"/>
      <c r="B105" s="245"/>
      <c r="C105" s="246"/>
      <c r="D105" s="235" t="s">
        <v>194</v>
      </c>
      <c r="E105" s="247" t="s">
        <v>19</v>
      </c>
      <c r="F105" s="248" t="s">
        <v>204</v>
      </c>
      <c r="G105" s="246"/>
      <c r="H105" s="249">
        <v>124.55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194</v>
      </c>
      <c r="AU105" s="255" t="s">
        <v>79</v>
      </c>
      <c r="AV105" s="14" t="s">
        <v>190</v>
      </c>
      <c r="AW105" s="14" t="s">
        <v>33</v>
      </c>
      <c r="AX105" s="14" t="s">
        <v>79</v>
      </c>
      <c r="AY105" s="255" t="s">
        <v>183</v>
      </c>
    </row>
    <row r="106" s="2" customFormat="1" ht="24.15" customHeight="1">
      <c r="A106" s="39"/>
      <c r="B106" s="40"/>
      <c r="C106" s="215" t="s">
        <v>190</v>
      </c>
      <c r="D106" s="215" t="s">
        <v>185</v>
      </c>
      <c r="E106" s="216" t="s">
        <v>394</v>
      </c>
      <c r="F106" s="217" t="s">
        <v>395</v>
      </c>
      <c r="G106" s="218" t="s">
        <v>218</v>
      </c>
      <c r="H106" s="219">
        <v>0.70499999999999996</v>
      </c>
      <c r="I106" s="220"/>
      <c r="J106" s="221">
        <f>ROUND(I106*H106,2)</f>
        <v>0</v>
      </c>
      <c r="K106" s="217" t="s">
        <v>189</v>
      </c>
      <c r="L106" s="45"/>
      <c r="M106" s="222" t="s">
        <v>19</v>
      </c>
      <c r="N106" s="223" t="s">
        <v>43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190</v>
      </c>
      <c r="AT106" s="226" t="s">
        <v>185</v>
      </c>
      <c r="AU106" s="226" t="s">
        <v>79</v>
      </c>
      <c r="AY106" s="18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79</v>
      </c>
      <c r="BK106" s="227">
        <f>ROUND(I106*H106,2)</f>
        <v>0</v>
      </c>
      <c r="BL106" s="18" t="s">
        <v>190</v>
      </c>
      <c r="BM106" s="226" t="s">
        <v>1757</v>
      </c>
    </row>
    <row r="107" s="2" customFormat="1">
      <c r="A107" s="39"/>
      <c r="B107" s="40"/>
      <c r="C107" s="41"/>
      <c r="D107" s="228" t="s">
        <v>192</v>
      </c>
      <c r="E107" s="41"/>
      <c r="F107" s="229" t="s">
        <v>397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192</v>
      </c>
      <c r="AU107" s="18" t="s">
        <v>79</v>
      </c>
    </row>
    <row r="108" s="13" customFormat="1">
      <c r="A108" s="13"/>
      <c r="B108" s="233"/>
      <c r="C108" s="234"/>
      <c r="D108" s="235" t="s">
        <v>194</v>
      </c>
      <c r="E108" s="234"/>
      <c r="F108" s="237" t="s">
        <v>1758</v>
      </c>
      <c r="G108" s="234"/>
      <c r="H108" s="238">
        <v>0.70499999999999996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194</v>
      </c>
      <c r="AU108" s="244" t="s">
        <v>79</v>
      </c>
      <c r="AV108" s="13" t="s">
        <v>81</v>
      </c>
      <c r="AW108" s="13" t="s">
        <v>4</v>
      </c>
      <c r="AX108" s="13" t="s">
        <v>79</v>
      </c>
      <c r="AY108" s="244" t="s">
        <v>183</v>
      </c>
    </row>
    <row r="109" s="2" customFormat="1" ht="24.15" customHeight="1">
      <c r="A109" s="39"/>
      <c r="B109" s="40"/>
      <c r="C109" s="215" t="s">
        <v>215</v>
      </c>
      <c r="D109" s="215" t="s">
        <v>185</v>
      </c>
      <c r="E109" s="216" t="s">
        <v>400</v>
      </c>
      <c r="F109" s="217" t="s">
        <v>401</v>
      </c>
      <c r="G109" s="218" t="s">
        <v>218</v>
      </c>
      <c r="H109" s="219">
        <v>1.645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79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1759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403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79</v>
      </c>
    </row>
    <row r="111" s="13" customFormat="1">
      <c r="A111" s="13"/>
      <c r="B111" s="233"/>
      <c r="C111" s="234"/>
      <c r="D111" s="235" t="s">
        <v>194</v>
      </c>
      <c r="E111" s="234"/>
      <c r="F111" s="237" t="s">
        <v>1760</v>
      </c>
      <c r="G111" s="234"/>
      <c r="H111" s="238">
        <v>1.645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194</v>
      </c>
      <c r="AU111" s="244" t="s">
        <v>79</v>
      </c>
      <c r="AV111" s="13" t="s">
        <v>81</v>
      </c>
      <c r="AW111" s="13" t="s">
        <v>4</v>
      </c>
      <c r="AX111" s="13" t="s">
        <v>79</v>
      </c>
      <c r="AY111" s="244" t="s">
        <v>183</v>
      </c>
    </row>
    <row r="112" s="12" customFormat="1" ht="25.92" customHeight="1">
      <c r="A112" s="12"/>
      <c r="B112" s="199"/>
      <c r="C112" s="200"/>
      <c r="D112" s="201" t="s">
        <v>71</v>
      </c>
      <c r="E112" s="202" t="s">
        <v>412</v>
      </c>
      <c r="F112" s="202" t="s">
        <v>413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P113+P163</f>
        <v>0</v>
      </c>
      <c r="Q112" s="207"/>
      <c r="R112" s="208">
        <f>R113+R163</f>
        <v>2.5333612200000002</v>
      </c>
      <c r="S112" s="207"/>
      <c r="T112" s="209">
        <f>T113+T163</f>
        <v>2.3496639999999998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81</v>
      </c>
      <c r="AT112" s="211" t="s">
        <v>71</v>
      </c>
      <c r="AU112" s="211" t="s">
        <v>72</v>
      </c>
      <c r="AY112" s="210" t="s">
        <v>183</v>
      </c>
      <c r="BK112" s="212">
        <f>BK113+BK163</f>
        <v>0</v>
      </c>
    </row>
    <row r="113" s="12" customFormat="1" ht="22.8" customHeight="1">
      <c r="A113" s="12"/>
      <c r="B113" s="199"/>
      <c r="C113" s="200"/>
      <c r="D113" s="201" t="s">
        <v>71</v>
      </c>
      <c r="E113" s="213" t="s">
        <v>948</v>
      </c>
      <c r="F113" s="213" t="s">
        <v>949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SUM(P114:P162)</f>
        <v>0</v>
      </c>
      <c r="Q113" s="207"/>
      <c r="R113" s="208">
        <f>SUM(R114:R162)</f>
        <v>2.4672744</v>
      </c>
      <c r="S113" s="207"/>
      <c r="T113" s="209">
        <f>SUM(T114:T162)</f>
        <v>2.3496639999999998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71</v>
      </c>
      <c r="AU113" s="211" t="s">
        <v>79</v>
      </c>
      <c r="AY113" s="210" t="s">
        <v>183</v>
      </c>
      <c r="BK113" s="212">
        <f>SUM(BK114:BK162)</f>
        <v>0</v>
      </c>
    </row>
    <row r="114" s="2" customFormat="1" ht="21.75" customHeight="1">
      <c r="A114" s="39"/>
      <c r="B114" s="40"/>
      <c r="C114" s="215" t="s">
        <v>222</v>
      </c>
      <c r="D114" s="215" t="s">
        <v>185</v>
      </c>
      <c r="E114" s="216" t="s">
        <v>1761</v>
      </c>
      <c r="F114" s="217" t="s">
        <v>1762</v>
      </c>
      <c r="G114" s="218" t="s">
        <v>207</v>
      </c>
      <c r="H114" s="219">
        <v>12</v>
      </c>
      <c r="I114" s="220"/>
      <c r="J114" s="221">
        <f>ROUND(I114*H114,2)</f>
        <v>0</v>
      </c>
      <c r="K114" s="217" t="s">
        <v>189</v>
      </c>
      <c r="L114" s="45"/>
      <c r="M114" s="222" t="s">
        <v>19</v>
      </c>
      <c r="N114" s="223" t="s">
        <v>43</v>
      </c>
      <c r="O114" s="85"/>
      <c r="P114" s="224">
        <f>O114*H114</f>
        <v>0</v>
      </c>
      <c r="Q114" s="224">
        <v>0.0026700000000000001</v>
      </c>
      <c r="R114" s="224">
        <f>Q114*H114</f>
        <v>0.032039999999999999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284</v>
      </c>
      <c r="AT114" s="226" t="s">
        <v>185</v>
      </c>
      <c r="AU114" s="226" t="s">
        <v>81</v>
      </c>
      <c r="AY114" s="18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79</v>
      </c>
      <c r="BK114" s="227">
        <f>ROUND(I114*H114,2)</f>
        <v>0</v>
      </c>
      <c r="BL114" s="18" t="s">
        <v>284</v>
      </c>
      <c r="BM114" s="226" t="s">
        <v>1763</v>
      </c>
    </row>
    <row r="115" s="2" customFormat="1">
      <c r="A115" s="39"/>
      <c r="B115" s="40"/>
      <c r="C115" s="41"/>
      <c r="D115" s="228" t="s">
        <v>192</v>
      </c>
      <c r="E115" s="41"/>
      <c r="F115" s="229" t="s">
        <v>1764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192</v>
      </c>
      <c r="AU115" s="18" t="s">
        <v>81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1765</v>
      </c>
      <c r="G116" s="234"/>
      <c r="H116" s="238">
        <v>12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194</v>
      </c>
      <c r="AU116" s="244" t="s">
        <v>81</v>
      </c>
      <c r="AV116" s="13" t="s">
        <v>81</v>
      </c>
      <c r="AW116" s="13" t="s">
        <v>33</v>
      </c>
      <c r="AX116" s="13" t="s">
        <v>79</v>
      </c>
      <c r="AY116" s="244" t="s">
        <v>183</v>
      </c>
    </row>
    <row r="117" s="2" customFormat="1" ht="16.5" customHeight="1">
      <c r="A117" s="39"/>
      <c r="B117" s="40"/>
      <c r="C117" s="256" t="s">
        <v>228</v>
      </c>
      <c r="D117" s="256" t="s">
        <v>310</v>
      </c>
      <c r="E117" s="257" t="s">
        <v>1766</v>
      </c>
      <c r="F117" s="258" t="s">
        <v>1767</v>
      </c>
      <c r="G117" s="259" t="s">
        <v>419</v>
      </c>
      <c r="H117" s="260">
        <v>6</v>
      </c>
      <c r="I117" s="261"/>
      <c r="J117" s="262">
        <f>ROUND(I117*H117,2)</f>
        <v>0</v>
      </c>
      <c r="K117" s="258" t="s">
        <v>189</v>
      </c>
      <c r="L117" s="263"/>
      <c r="M117" s="264" t="s">
        <v>19</v>
      </c>
      <c r="N117" s="265" t="s">
        <v>43</v>
      </c>
      <c r="O117" s="85"/>
      <c r="P117" s="224">
        <f>O117*H117</f>
        <v>0</v>
      </c>
      <c r="Q117" s="224">
        <v>0.00077999999999999999</v>
      </c>
      <c r="R117" s="224">
        <f>Q117*H117</f>
        <v>0.0046800000000000001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376</v>
      </c>
      <c r="AT117" s="226" t="s">
        <v>310</v>
      </c>
      <c r="AU117" s="226" t="s">
        <v>81</v>
      </c>
      <c r="AY117" s="18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284</v>
      </c>
      <c r="BM117" s="226" t="s">
        <v>1768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1769</v>
      </c>
      <c r="G118" s="234"/>
      <c r="H118" s="238">
        <v>6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194</v>
      </c>
      <c r="AU118" s="244" t="s">
        <v>81</v>
      </c>
      <c r="AV118" s="13" t="s">
        <v>81</v>
      </c>
      <c r="AW118" s="13" t="s">
        <v>33</v>
      </c>
      <c r="AX118" s="13" t="s">
        <v>79</v>
      </c>
      <c r="AY118" s="244" t="s">
        <v>183</v>
      </c>
    </row>
    <row r="119" s="2" customFormat="1" ht="24.15" customHeight="1">
      <c r="A119" s="39"/>
      <c r="B119" s="40"/>
      <c r="C119" s="256" t="s">
        <v>234</v>
      </c>
      <c r="D119" s="256" t="s">
        <v>310</v>
      </c>
      <c r="E119" s="257" t="s">
        <v>1770</v>
      </c>
      <c r="F119" s="258" t="s">
        <v>1771</v>
      </c>
      <c r="G119" s="259" t="s">
        <v>1772</v>
      </c>
      <c r="H119" s="260">
        <v>0.23999999999999999</v>
      </c>
      <c r="I119" s="261"/>
      <c r="J119" s="262">
        <f>ROUND(I119*H119,2)</f>
        <v>0</v>
      </c>
      <c r="K119" s="258" t="s">
        <v>189</v>
      </c>
      <c r="L119" s="263"/>
      <c r="M119" s="264" t="s">
        <v>19</v>
      </c>
      <c r="N119" s="265" t="s">
        <v>43</v>
      </c>
      <c r="O119" s="85"/>
      <c r="P119" s="224">
        <f>O119*H119</f>
        <v>0</v>
      </c>
      <c r="Q119" s="224">
        <v>0.0043299999999999996</v>
      </c>
      <c r="R119" s="224">
        <f>Q119*H119</f>
        <v>0.0010391999999999999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376</v>
      </c>
      <c r="AT119" s="226" t="s">
        <v>310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284</v>
      </c>
      <c r="BM119" s="226" t="s">
        <v>1773</v>
      </c>
    </row>
    <row r="120" s="13" customFormat="1">
      <c r="A120" s="13"/>
      <c r="B120" s="233"/>
      <c r="C120" s="234"/>
      <c r="D120" s="235" t="s">
        <v>194</v>
      </c>
      <c r="E120" s="236" t="s">
        <v>19</v>
      </c>
      <c r="F120" s="237" t="s">
        <v>1774</v>
      </c>
      <c r="G120" s="234"/>
      <c r="H120" s="238">
        <v>0.23999999999999999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33</v>
      </c>
      <c r="AX120" s="13" t="s">
        <v>79</v>
      </c>
      <c r="AY120" s="244" t="s">
        <v>183</v>
      </c>
    </row>
    <row r="121" s="2" customFormat="1" ht="24.15" customHeight="1">
      <c r="A121" s="39"/>
      <c r="B121" s="40"/>
      <c r="C121" s="256" t="s">
        <v>241</v>
      </c>
      <c r="D121" s="256" t="s">
        <v>310</v>
      </c>
      <c r="E121" s="257" t="s">
        <v>1775</v>
      </c>
      <c r="F121" s="258" t="s">
        <v>1776</v>
      </c>
      <c r="G121" s="259" t="s">
        <v>1772</v>
      </c>
      <c r="H121" s="260">
        <v>0.23999999999999999</v>
      </c>
      <c r="I121" s="261"/>
      <c r="J121" s="262">
        <f>ROUND(I121*H121,2)</f>
        <v>0</v>
      </c>
      <c r="K121" s="258" t="s">
        <v>189</v>
      </c>
      <c r="L121" s="263"/>
      <c r="M121" s="264" t="s">
        <v>19</v>
      </c>
      <c r="N121" s="265" t="s">
        <v>43</v>
      </c>
      <c r="O121" s="85"/>
      <c r="P121" s="224">
        <f>O121*H121</f>
        <v>0</v>
      </c>
      <c r="Q121" s="224">
        <v>0.00173</v>
      </c>
      <c r="R121" s="224">
        <f>Q121*H121</f>
        <v>0.00041519999999999995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376</v>
      </c>
      <c r="AT121" s="226" t="s">
        <v>310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284</v>
      </c>
      <c r="BM121" s="226" t="s">
        <v>1777</v>
      </c>
    </row>
    <row r="122" s="2" customFormat="1" ht="16.5" customHeight="1">
      <c r="A122" s="39"/>
      <c r="B122" s="40"/>
      <c r="C122" s="215" t="s">
        <v>248</v>
      </c>
      <c r="D122" s="215" t="s">
        <v>185</v>
      </c>
      <c r="E122" s="216" t="s">
        <v>1778</v>
      </c>
      <c r="F122" s="217" t="s">
        <v>1779</v>
      </c>
      <c r="G122" s="218" t="s">
        <v>1780</v>
      </c>
      <c r="H122" s="219">
        <v>1</v>
      </c>
      <c r="I122" s="220"/>
      <c r="J122" s="221">
        <f>ROUND(I122*H122,2)</f>
        <v>0</v>
      </c>
      <c r="K122" s="217" t="s">
        <v>19</v>
      </c>
      <c r="L122" s="45"/>
      <c r="M122" s="222" t="s">
        <v>19</v>
      </c>
      <c r="N122" s="223" t="s">
        <v>43</v>
      </c>
      <c r="O122" s="85"/>
      <c r="P122" s="224">
        <f>O122*H122</f>
        <v>0</v>
      </c>
      <c r="Q122" s="224">
        <v>0.0043200000000000001</v>
      </c>
      <c r="R122" s="224">
        <f>Q122*H122</f>
        <v>0.0043200000000000001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284</v>
      </c>
      <c r="AT122" s="226" t="s">
        <v>185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284</v>
      </c>
      <c r="BM122" s="226" t="s">
        <v>1781</v>
      </c>
    </row>
    <row r="123" s="2" customFormat="1" ht="24.15" customHeight="1">
      <c r="A123" s="39"/>
      <c r="B123" s="40"/>
      <c r="C123" s="215" t="s">
        <v>255</v>
      </c>
      <c r="D123" s="215" t="s">
        <v>185</v>
      </c>
      <c r="E123" s="216" t="s">
        <v>1782</v>
      </c>
      <c r="F123" s="217" t="s">
        <v>1783</v>
      </c>
      <c r="G123" s="218" t="s">
        <v>419</v>
      </c>
      <c r="H123" s="219">
        <v>80</v>
      </c>
      <c r="I123" s="220"/>
      <c r="J123" s="221">
        <f>ROUND(I123*H123,2)</f>
        <v>0</v>
      </c>
      <c r="K123" s="217" t="s">
        <v>189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0.012319999999999999</v>
      </c>
      <c r="T123" s="225">
        <f>S123*H123</f>
        <v>0.98559999999999992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284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284</v>
      </c>
      <c r="BM123" s="226" t="s">
        <v>1784</v>
      </c>
    </row>
    <row r="124" s="2" customFormat="1">
      <c r="A124" s="39"/>
      <c r="B124" s="40"/>
      <c r="C124" s="41"/>
      <c r="D124" s="228" t="s">
        <v>192</v>
      </c>
      <c r="E124" s="41"/>
      <c r="F124" s="229" t="s">
        <v>1785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192</v>
      </c>
      <c r="AU124" s="18" t="s">
        <v>81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1786</v>
      </c>
      <c r="G125" s="234"/>
      <c r="H125" s="238">
        <v>80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194</v>
      </c>
      <c r="AU125" s="244" t="s">
        <v>81</v>
      </c>
      <c r="AV125" s="13" t="s">
        <v>81</v>
      </c>
      <c r="AW125" s="13" t="s">
        <v>33</v>
      </c>
      <c r="AX125" s="13" t="s">
        <v>79</v>
      </c>
      <c r="AY125" s="244" t="s">
        <v>183</v>
      </c>
    </row>
    <row r="126" s="2" customFormat="1" ht="24.15" customHeight="1">
      <c r="A126" s="39"/>
      <c r="B126" s="40"/>
      <c r="C126" s="215" t="s">
        <v>261</v>
      </c>
      <c r="D126" s="215" t="s">
        <v>185</v>
      </c>
      <c r="E126" s="216" t="s">
        <v>1787</v>
      </c>
      <c r="F126" s="217" t="s">
        <v>1788</v>
      </c>
      <c r="G126" s="218" t="s">
        <v>419</v>
      </c>
      <c r="H126" s="219">
        <v>7</v>
      </c>
      <c r="I126" s="220"/>
      <c r="J126" s="221">
        <f>ROUND(I126*H126,2)</f>
        <v>0</v>
      </c>
      <c r="K126" s="217" t="s">
        <v>189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0.01584</v>
      </c>
      <c r="T126" s="225">
        <f>S126*H126</f>
        <v>0.11088000000000001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284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1789</v>
      </c>
    </row>
    <row r="127" s="2" customFormat="1">
      <c r="A127" s="39"/>
      <c r="B127" s="40"/>
      <c r="C127" s="41"/>
      <c r="D127" s="228" t="s">
        <v>192</v>
      </c>
      <c r="E127" s="41"/>
      <c r="F127" s="229" t="s">
        <v>1790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192</v>
      </c>
      <c r="AU127" s="18" t="s">
        <v>81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1791</v>
      </c>
      <c r="G128" s="234"/>
      <c r="H128" s="238">
        <v>2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194</v>
      </c>
      <c r="AU128" s="244" t="s">
        <v>81</v>
      </c>
      <c r="AV128" s="13" t="s">
        <v>81</v>
      </c>
      <c r="AW128" s="13" t="s">
        <v>33</v>
      </c>
      <c r="AX128" s="13" t="s">
        <v>72</v>
      </c>
      <c r="AY128" s="244" t="s">
        <v>183</v>
      </c>
    </row>
    <row r="129" s="13" customFormat="1">
      <c r="A129" s="13"/>
      <c r="B129" s="233"/>
      <c r="C129" s="234"/>
      <c r="D129" s="235" t="s">
        <v>194</v>
      </c>
      <c r="E129" s="236" t="s">
        <v>19</v>
      </c>
      <c r="F129" s="237" t="s">
        <v>1792</v>
      </c>
      <c r="G129" s="234"/>
      <c r="H129" s="238">
        <v>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194</v>
      </c>
      <c r="AU129" s="244" t="s">
        <v>81</v>
      </c>
      <c r="AV129" s="13" t="s">
        <v>81</v>
      </c>
      <c r="AW129" s="13" t="s">
        <v>33</v>
      </c>
      <c r="AX129" s="13" t="s">
        <v>72</v>
      </c>
      <c r="AY129" s="244" t="s">
        <v>183</v>
      </c>
    </row>
    <row r="130" s="14" customFormat="1">
      <c r="A130" s="14"/>
      <c r="B130" s="245"/>
      <c r="C130" s="246"/>
      <c r="D130" s="235" t="s">
        <v>194</v>
      </c>
      <c r="E130" s="247" t="s">
        <v>19</v>
      </c>
      <c r="F130" s="248" t="s">
        <v>204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194</v>
      </c>
      <c r="AU130" s="255" t="s">
        <v>81</v>
      </c>
      <c r="AV130" s="14" t="s">
        <v>190</v>
      </c>
      <c r="AW130" s="14" t="s">
        <v>33</v>
      </c>
      <c r="AX130" s="14" t="s">
        <v>79</v>
      </c>
      <c r="AY130" s="255" t="s">
        <v>183</v>
      </c>
    </row>
    <row r="131" s="2" customFormat="1" ht="24.15" customHeight="1">
      <c r="A131" s="39"/>
      <c r="B131" s="40"/>
      <c r="C131" s="215" t="s">
        <v>269</v>
      </c>
      <c r="D131" s="215" t="s">
        <v>185</v>
      </c>
      <c r="E131" s="216" t="s">
        <v>1793</v>
      </c>
      <c r="F131" s="217" t="s">
        <v>1794</v>
      </c>
      <c r="G131" s="218" t="s">
        <v>419</v>
      </c>
      <c r="H131" s="219">
        <v>48.25</v>
      </c>
      <c r="I131" s="220"/>
      <c r="J131" s="221">
        <f>ROUND(I131*H131,2)</f>
        <v>0</v>
      </c>
      <c r="K131" s="217" t="s">
        <v>189</v>
      </c>
      <c r="L131" s="45"/>
      <c r="M131" s="222" t="s">
        <v>19</v>
      </c>
      <c r="N131" s="223" t="s">
        <v>43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0.01584</v>
      </c>
      <c r="T131" s="225">
        <f>S131*H131</f>
        <v>0.76427999999999996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284</v>
      </c>
      <c r="AT131" s="226" t="s">
        <v>185</v>
      </c>
      <c r="AU131" s="226" t="s">
        <v>81</v>
      </c>
      <c r="AY131" s="18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79</v>
      </c>
      <c r="BK131" s="227">
        <f>ROUND(I131*H131,2)</f>
        <v>0</v>
      </c>
      <c r="BL131" s="18" t="s">
        <v>284</v>
      </c>
      <c r="BM131" s="226" t="s">
        <v>1795</v>
      </c>
    </row>
    <row r="132" s="2" customFormat="1">
      <c r="A132" s="39"/>
      <c r="B132" s="40"/>
      <c r="C132" s="41"/>
      <c r="D132" s="228" t="s">
        <v>192</v>
      </c>
      <c r="E132" s="41"/>
      <c r="F132" s="229" t="s">
        <v>1796</v>
      </c>
      <c r="G132" s="41"/>
      <c r="H132" s="41"/>
      <c r="I132" s="230"/>
      <c r="J132" s="41"/>
      <c r="K132" s="41"/>
      <c r="L132" s="45"/>
      <c r="M132" s="231"/>
      <c r="N132" s="23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192</v>
      </c>
      <c r="AU132" s="18" t="s">
        <v>81</v>
      </c>
    </row>
    <row r="133" s="13" customFormat="1">
      <c r="A133" s="13"/>
      <c r="B133" s="233"/>
      <c r="C133" s="234"/>
      <c r="D133" s="235" t="s">
        <v>194</v>
      </c>
      <c r="E133" s="236" t="s">
        <v>19</v>
      </c>
      <c r="F133" s="237" t="s">
        <v>1797</v>
      </c>
      <c r="G133" s="234"/>
      <c r="H133" s="238">
        <v>48.25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194</v>
      </c>
      <c r="AU133" s="244" t="s">
        <v>81</v>
      </c>
      <c r="AV133" s="13" t="s">
        <v>81</v>
      </c>
      <c r="AW133" s="13" t="s">
        <v>33</v>
      </c>
      <c r="AX133" s="13" t="s">
        <v>79</v>
      </c>
      <c r="AY133" s="244" t="s">
        <v>183</v>
      </c>
    </row>
    <row r="134" s="2" customFormat="1" ht="24.15" customHeight="1">
      <c r="A134" s="39"/>
      <c r="B134" s="40"/>
      <c r="C134" s="215" t="s">
        <v>275</v>
      </c>
      <c r="D134" s="215" t="s">
        <v>185</v>
      </c>
      <c r="E134" s="216" t="s">
        <v>1798</v>
      </c>
      <c r="F134" s="217" t="s">
        <v>1799</v>
      </c>
      <c r="G134" s="218" t="s">
        <v>419</v>
      </c>
      <c r="H134" s="219">
        <v>8</v>
      </c>
      <c r="I134" s="220"/>
      <c r="J134" s="221">
        <f>ROUND(I134*H134,2)</f>
        <v>0</v>
      </c>
      <c r="K134" s="217" t="s">
        <v>189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0.024750000000000001</v>
      </c>
      <c r="T134" s="225">
        <f>S134*H134</f>
        <v>0.19800000000000001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284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1800</v>
      </c>
    </row>
    <row r="135" s="2" customFormat="1">
      <c r="A135" s="39"/>
      <c r="B135" s="40"/>
      <c r="C135" s="41"/>
      <c r="D135" s="228" t="s">
        <v>192</v>
      </c>
      <c r="E135" s="41"/>
      <c r="F135" s="229" t="s">
        <v>1801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81</v>
      </c>
    </row>
    <row r="136" s="13" customFormat="1">
      <c r="A136" s="13"/>
      <c r="B136" s="233"/>
      <c r="C136" s="234"/>
      <c r="D136" s="235" t="s">
        <v>194</v>
      </c>
      <c r="E136" s="236" t="s">
        <v>19</v>
      </c>
      <c r="F136" s="237" t="s">
        <v>1802</v>
      </c>
      <c r="G136" s="234"/>
      <c r="H136" s="238">
        <v>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194</v>
      </c>
      <c r="AU136" s="244" t="s">
        <v>81</v>
      </c>
      <c r="AV136" s="13" t="s">
        <v>81</v>
      </c>
      <c r="AW136" s="13" t="s">
        <v>33</v>
      </c>
      <c r="AX136" s="13" t="s">
        <v>79</v>
      </c>
      <c r="AY136" s="244" t="s">
        <v>183</v>
      </c>
    </row>
    <row r="137" s="2" customFormat="1" ht="16.5" customHeight="1">
      <c r="A137" s="39"/>
      <c r="B137" s="40"/>
      <c r="C137" s="215" t="s">
        <v>8</v>
      </c>
      <c r="D137" s="215" t="s">
        <v>185</v>
      </c>
      <c r="E137" s="216" t="s">
        <v>1803</v>
      </c>
      <c r="F137" s="217" t="s">
        <v>1804</v>
      </c>
      <c r="G137" s="218" t="s">
        <v>419</v>
      </c>
      <c r="H137" s="219">
        <v>9</v>
      </c>
      <c r="I137" s="220"/>
      <c r="J137" s="221">
        <f>ROUND(I137*H137,2)</f>
        <v>0</v>
      </c>
      <c r="K137" s="217" t="s">
        <v>189</v>
      </c>
      <c r="L137" s="45"/>
      <c r="M137" s="222" t="s">
        <v>19</v>
      </c>
      <c r="N137" s="223" t="s">
        <v>43</v>
      </c>
      <c r="O137" s="85"/>
      <c r="P137" s="224">
        <f>O137*H137</f>
        <v>0</v>
      </c>
      <c r="Q137" s="224">
        <v>0.0073200000000000001</v>
      </c>
      <c r="R137" s="224">
        <f>Q137*H137</f>
        <v>0.065879999999999994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284</v>
      </c>
      <c r="AT137" s="226" t="s">
        <v>185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284</v>
      </c>
      <c r="BM137" s="226" t="s">
        <v>1805</v>
      </c>
    </row>
    <row r="138" s="2" customFormat="1">
      <c r="A138" s="39"/>
      <c r="B138" s="40"/>
      <c r="C138" s="41"/>
      <c r="D138" s="228" t="s">
        <v>192</v>
      </c>
      <c r="E138" s="41"/>
      <c r="F138" s="229" t="s">
        <v>1806</v>
      </c>
      <c r="G138" s="41"/>
      <c r="H138" s="41"/>
      <c r="I138" s="230"/>
      <c r="J138" s="41"/>
      <c r="K138" s="41"/>
      <c r="L138" s="45"/>
      <c r="M138" s="231"/>
      <c r="N138" s="23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192</v>
      </c>
      <c r="AU138" s="18" t="s">
        <v>81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1807</v>
      </c>
      <c r="G139" s="234"/>
      <c r="H139" s="238">
        <v>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194</v>
      </c>
      <c r="AU139" s="244" t="s">
        <v>81</v>
      </c>
      <c r="AV139" s="13" t="s">
        <v>81</v>
      </c>
      <c r="AW139" s="13" t="s">
        <v>33</v>
      </c>
      <c r="AX139" s="13" t="s">
        <v>72</v>
      </c>
      <c r="AY139" s="244" t="s">
        <v>183</v>
      </c>
    </row>
    <row r="140" s="13" customFormat="1">
      <c r="A140" s="13"/>
      <c r="B140" s="233"/>
      <c r="C140" s="234"/>
      <c r="D140" s="235" t="s">
        <v>194</v>
      </c>
      <c r="E140" s="236" t="s">
        <v>19</v>
      </c>
      <c r="F140" s="237" t="s">
        <v>1808</v>
      </c>
      <c r="G140" s="234"/>
      <c r="H140" s="238">
        <v>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194</v>
      </c>
      <c r="AU140" s="244" t="s">
        <v>81</v>
      </c>
      <c r="AV140" s="13" t="s">
        <v>81</v>
      </c>
      <c r="AW140" s="13" t="s">
        <v>33</v>
      </c>
      <c r="AX140" s="13" t="s">
        <v>72</v>
      </c>
      <c r="AY140" s="244" t="s">
        <v>183</v>
      </c>
    </row>
    <row r="141" s="14" customFormat="1">
      <c r="A141" s="14"/>
      <c r="B141" s="245"/>
      <c r="C141" s="246"/>
      <c r="D141" s="235" t="s">
        <v>194</v>
      </c>
      <c r="E141" s="247" t="s">
        <v>19</v>
      </c>
      <c r="F141" s="248" t="s">
        <v>204</v>
      </c>
      <c r="G141" s="246"/>
      <c r="H141" s="249">
        <v>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194</v>
      </c>
      <c r="AU141" s="255" t="s">
        <v>81</v>
      </c>
      <c r="AV141" s="14" t="s">
        <v>190</v>
      </c>
      <c r="AW141" s="14" t="s">
        <v>33</v>
      </c>
      <c r="AX141" s="14" t="s">
        <v>79</v>
      </c>
      <c r="AY141" s="255" t="s">
        <v>183</v>
      </c>
    </row>
    <row r="142" s="2" customFormat="1" ht="16.5" customHeight="1">
      <c r="A142" s="39"/>
      <c r="B142" s="40"/>
      <c r="C142" s="215" t="s">
        <v>284</v>
      </c>
      <c r="D142" s="215" t="s">
        <v>185</v>
      </c>
      <c r="E142" s="216" t="s">
        <v>1809</v>
      </c>
      <c r="F142" s="217" t="s">
        <v>1810</v>
      </c>
      <c r="G142" s="218" t="s">
        <v>419</v>
      </c>
      <c r="H142" s="219">
        <v>93</v>
      </c>
      <c r="I142" s="220"/>
      <c r="J142" s="221">
        <f>ROUND(I142*H142,2)</f>
        <v>0</v>
      </c>
      <c r="K142" s="217" t="s">
        <v>189</v>
      </c>
      <c r="L142" s="45"/>
      <c r="M142" s="222" t="s">
        <v>19</v>
      </c>
      <c r="N142" s="223" t="s">
        <v>43</v>
      </c>
      <c r="O142" s="85"/>
      <c r="P142" s="224">
        <f>O142*H142</f>
        <v>0</v>
      </c>
      <c r="Q142" s="224">
        <v>0.01363</v>
      </c>
      <c r="R142" s="224">
        <f>Q142*H142</f>
        <v>1.26759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284</v>
      </c>
      <c r="AT142" s="226" t="s">
        <v>185</v>
      </c>
      <c r="AU142" s="226" t="s">
        <v>81</v>
      </c>
      <c r="AY142" s="18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79</v>
      </c>
      <c r="BK142" s="227">
        <f>ROUND(I142*H142,2)</f>
        <v>0</v>
      </c>
      <c r="BL142" s="18" t="s">
        <v>284</v>
      </c>
      <c r="BM142" s="226" t="s">
        <v>1811</v>
      </c>
    </row>
    <row r="143" s="2" customFormat="1">
      <c r="A143" s="39"/>
      <c r="B143" s="40"/>
      <c r="C143" s="41"/>
      <c r="D143" s="228" t="s">
        <v>192</v>
      </c>
      <c r="E143" s="41"/>
      <c r="F143" s="229" t="s">
        <v>1812</v>
      </c>
      <c r="G143" s="41"/>
      <c r="H143" s="41"/>
      <c r="I143" s="230"/>
      <c r="J143" s="41"/>
      <c r="K143" s="41"/>
      <c r="L143" s="45"/>
      <c r="M143" s="231"/>
      <c r="N143" s="23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192</v>
      </c>
      <c r="AU143" s="18" t="s">
        <v>81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1813</v>
      </c>
      <c r="G144" s="234"/>
      <c r="H144" s="238">
        <v>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81</v>
      </c>
      <c r="AV144" s="13" t="s">
        <v>81</v>
      </c>
      <c r="AW144" s="13" t="s">
        <v>33</v>
      </c>
      <c r="AX144" s="13" t="s">
        <v>72</v>
      </c>
      <c r="AY144" s="244" t="s">
        <v>183</v>
      </c>
    </row>
    <row r="145" s="13" customFormat="1">
      <c r="A145" s="13"/>
      <c r="B145" s="233"/>
      <c r="C145" s="234"/>
      <c r="D145" s="235" t="s">
        <v>194</v>
      </c>
      <c r="E145" s="236" t="s">
        <v>19</v>
      </c>
      <c r="F145" s="237" t="s">
        <v>1786</v>
      </c>
      <c r="G145" s="234"/>
      <c r="H145" s="238">
        <v>80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194</v>
      </c>
      <c r="AU145" s="244" t="s">
        <v>81</v>
      </c>
      <c r="AV145" s="13" t="s">
        <v>81</v>
      </c>
      <c r="AW145" s="13" t="s">
        <v>33</v>
      </c>
      <c r="AX145" s="13" t="s">
        <v>72</v>
      </c>
      <c r="AY145" s="244" t="s">
        <v>183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1814</v>
      </c>
      <c r="G146" s="234"/>
      <c r="H146" s="238">
        <v>10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194</v>
      </c>
      <c r="AU146" s="244" t="s">
        <v>81</v>
      </c>
      <c r="AV146" s="13" t="s">
        <v>81</v>
      </c>
      <c r="AW146" s="13" t="s">
        <v>33</v>
      </c>
      <c r="AX146" s="13" t="s">
        <v>72</v>
      </c>
      <c r="AY146" s="244" t="s">
        <v>183</v>
      </c>
    </row>
    <row r="147" s="14" customFormat="1">
      <c r="A147" s="14"/>
      <c r="B147" s="245"/>
      <c r="C147" s="246"/>
      <c r="D147" s="235" t="s">
        <v>194</v>
      </c>
      <c r="E147" s="247" t="s">
        <v>19</v>
      </c>
      <c r="F147" s="248" t="s">
        <v>204</v>
      </c>
      <c r="G147" s="246"/>
      <c r="H147" s="249">
        <v>93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194</v>
      </c>
      <c r="AU147" s="255" t="s">
        <v>81</v>
      </c>
      <c r="AV147" s="14" t="s">
        <v>190</v>
      </c>
      <c r="AW147" s="14" t="s">
        <v>33</v>
      </c>
      <c r="AX147" s="14" t="s">
        <v>79</v>
      </c>
      <c r="AY147" s="255" t="s">
        <v>183</v>
      </c>
    </row>
    <row r="148" s="2" customFormat="1" ht="16.5" customHeight="1">
      <c r="A148" s="39"/>
      <c r="B148" s="40"/>
      <c r="C148" s="215" t="s">
        <v>290</v>
      </c>
      <c r="D148" s="215" t="s">
        <v>185</v>
      </c>
      <c r="E148" s="216" t="s">
        <v>1815</v>
      </c>
      <c r="F148" s="217" t="s">
        <v>1816</v>
      </c>
      <c r="G148" s="218" t="s">
        <v>419</v>
      </c>
      <c r="H148" s="219">
        <v>48.25</v>
      </c>
      <c r="I148" s="220"/>
      <c r="J148" s="221">
        <f>ROUND(I148*H148,2)</f>
        <v>0</v>
      </c>
      <c r="K148" s="217" t="s">
        <v>189</v>
      </c>
      <c r="L148" s="45"/>
      <c r="M148" s="222" t="s">
        <v>19</v>
      </c>
      <c r="N148" s="223" t="s">
        <v>43</v>
      </c>
      <c r="O148" s="85"/>
      <c r="P148" s="224">
        <f>O148*H148</f>
        <v>0</v>
      </c>
      <c r="Q148" s="224">
        <v>0.017520000000000001</v>
      </c>
      <c r="R148" s="224">
        <f>Q148*H148</f>
        <v>0.84534000000000009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284</v>
      </c>
      <c r="AT148" s="226" t="s">
        <v>185</v>
      </c>
      <c r="AU148" s="226" t="s">
        <v>81</v>
      </c>
      <c r="AY148" s="18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284</v>
      </c>
      <c r="BM148" s="226" t="s">
        <v>1817</v>
      </c>
    </row>
    <row r="149" s="2" customFormat="1">
      <c r="A149" s="39"/>
      <c r="B149" s="40"/>
      <c r="C149" s="41"/>
      <c r="D149" s="228" t="s">
        <v>192</v>
      </c>
      <c r="E149" s="41"/>
      <c r="F149" s="229" t="s">
        <v>1818</v>
      </c>
      <c r="G149" s="41"/>
      <c r="H149" s="41"/>
      <c r="I149" s="230"/>
      <c r="J149" s="41"/>
      <c r="K149" s="41"/>
      <c r="L149" s="45"/>
      <c r="M149" s="231"/>
      <c r="N149" s="23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192</v>
      </c>
      <c r="AU149" s="18" t="s">
        <v>81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1797</v>
      </c>
      <c r="G150" s="234"/>
      <c r="H150" s="238">
        <v>48.25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81</v>
      </c>
      <c r="AV150" s="13" t="s">
        <v>81</v>
      </c>
      <c r="AW150" s="13" t="s">
        <v>33</v>
      </c>
      <c r="AX150" s="13" t="s">
        <v>79</v>
      </c>
      <c r="AY150" s="244" t="s">
        <v>183</v>
      </c>
    </row>
    <row r="151" s="2" customFormat="1" ht="16.5" customHeight="1">
      <c r="A151" s="39"/>
      <c r="B151" s="40"/>
      <c r="C151" s="215" t="s">
        <v>295</v>
      </c>
      <c r="D151" s="215" t="s">
        <v>185</v>
      </c>
      <c r="E151" s="216" t="s">
        <v>1819</v>
      </c>
      <c r="F151" s="217" t="s">
        <v>1820</v>
      </c>
      <c r="G151" s="218" t="s">
        <v>419</v>
      </c>
      <c r="H151" s="219">
        <v>9</v>
      </c>
      <c r="I151" s="220"/>
      <c r="J151" s="221">
        <f>ROUND(I151*H151,2)</f>
        <v>0</v>
      </c>
      <c r="K151" s="217" t="s">
        <v>189</v>
      </c>
      <c r="L151" s="45"/>
      <c r="M151" s="222" t="s">
        <v>19</v>
      </c>
      <c r="N151" s="223" t="s">
        <v>43</v>
      </c>
      <c r="O151" s="85"/>
      <c r="P151" s="224">
        <f>O151*H151</f>
        <v>0</v>
      </c>
      <c r="Q151" s="224">
        <v>0.02733</v>
      </c>
      <c r="R151" s="224">
        <f>Q151*H151</f>
        <v>0.24596999999999999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284</v>
      </c>
      <c r="AT151" s="226" t="s">
        <v>185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284</v>
      </c>
      <c r="BM151" s="226" t="s">
        <v>1821</v>
      </c>
    </row>
    <row r="152" s="2" customFormat="1">
      <c r="A152" s="39"/>
      <c r="B152" s="40"/>
      <c r="C152" s="41"/>
      <c r="D152" s="228" t="s">
        <v>192</v>
      </c>
      <c r="E152" s="41"/>
      <c r="F152" s="229" t="s">
        <v>1822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192</v>
      </c>
      <c r="AU152" s="18" t="s">
        <v>81</v>
      </c>
    </row>
    <row r="153" s="13" customFormat="1">
      <c r="A153" s="13"/>
      <c r="B153" s="233"/>
      <c r="C153" s="234"/>
      <c r="D153" s="235" t="s">
        <v>194</v>
      </c>
      <c r="E153" s="236" t="s">
        <v>19</v>
      </c>
      <c r="F153" s="237" t="s">
        <v>1823</v>
      </c>
      <c r="G153" s="234"/>
      <c r="H153" s="238">
        <v>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194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183</v>
      </c>
    </row>
    <row r="154" s="13" customFormat="1">
      <c r="A154" s="13"/>
      <c r="B154" s="233"/>
      <c r="C154" s="234"/>
      <c r="D154" s="235" t="s">
        <v>194</v>
      </c>
      <c r="E154" s="236" t="s">
        <v>19</v>
      </c>
      <c r="F154" s="237" t="s">
        <v>1802</v>
      </c>
      <c r="G154" s="234"/>
      <c r="H154" s="238">
        <v>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194</v>
      </c>
      <c r="AU154" s="244" t="s">
        <v>81</v>
      </c>
      <c r="AV154" s="13" t="s">
        <v>81</v>
      </c>
      <c r="AW154" s="13" t="s">
        <v>33</v>
      </c>
      <c r="AX154" s="13" t="s">
        <v>72</v>
      </c>
      <c r="AY154" s="244" t="s">
        <v>183</v>
      </c>
    </row>
    <row r="155" s="14" customFormat="1">
      <c r="A155" s="14"/>
      <c r="B155" s="245"/>
      <c r="C155" s="246"/>
      <c r="D155" s="235" t="s">
        <v>194</v>
      </c>
      <c r="E155" s="247" t="s">
        <v>19</v>
      </c>
      <c r="F155" s="248" t="s">
        <v>204</v>
      </c>
      <c r="G155" s="246"/>
      <c r="H155" s="249">
        <v>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194</v>
      </c>
      <c r="AU155" s="255" t="s">
        <v>81</v>
      </c>
      <c r="AV155" s="14" t="s">
        <v>190</v>
      </c>
      <c r="AW155" s="14" t="s">
        <v>33</v>
      </c>
      <c r="AX155" s="14" t="s">
        <v>79</v>
      </c>
      <c r="AY155" s="255" t="s">
        <v>183</v>
      </c>
    </row>
    <row r="156" s="2" customFormat="1" ht="21.75" customHeight="1">
      <c r="A156" s="39"/>
      <c r="B156" s="40"/>
      <c r="C156" s="215" t="s">
        <v>300</v>
      </c>
      <c r="D156" s="215" t="s">
        <v>185</v>
      </c>
      <c r="E156" s="216" t="s">
        <v>1824</v>
      </c>
      <c r="F156" s="217" t="s">
        <v>1825</v>
      </c>
      <c r="G156" s="218" t="s">
        <v>419</v>
      </c>
      <c r="H156" s="219">
        <v>24.800000000000001</v>
      </c>
      <c r="I156" s="220"/>
      <c r="J156" s="221">
        <f>ROUND(I156*H156,2)</f>
        <v>0</v>
      </c>
      <c r="K156" s="217" t="s">
        <v>189</v>
      </c>
      <c r="L156" s="45"/>
      <c r="M156" s="222" t="s">
        <v>19</v>
      </c>
      <c r="N156" s="223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0.011730000000000001</v>
      </c>
      <c r="T156" s="225">
        <f>S156*H156</f>
        <v>0.29090400000000005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284</v>
      </c>
      <c r="AT156" s="226" t="s">
        <v>185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284</v>
      </c>
      <c r="BM156" s="226" t="s">
        <v>1826</v>
      </c>
    </row>
    <row r="157" s="2" customFormat="1">
      <c r="A157" s="39"/>
      <c r="B157" s="40"/>
      <c r="C157" s="41"/>
      <c r="D157" s="228" t="s">
        <v>192</v>
      </c>
      <c r="E157" s="41"/>
      <c r="F157" s="229" t="s">
        <v>1827</v>
      </c>
      <c r="G157" s="41"/>
      <c r="H157" s="41"/>
      <c r="I157" s="230"/>
      <c r="J157" s="41"/>
      <c r="K157" s="41"/>
      <c r="L157" s="45"/>
      <c r="M157" s="231"/>
      <c r="N157" s="23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192</v>
      </c>
      <c r="AU157" s="18" t="s">
        <v>81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1828</v>
      </c>
      <c r="G158" s="234"/>
      <c r="H158" s="238">
        <v>24.800000000000001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79</v>
      </c>
      <c r="AY158" s="244" t="s">
        <v>183</v>
      </c>
    </row>
    <row r="159" s="2" customFormat="1" ht="24.15" customHeight="1">
      <c r="A159" s="39"/>
      <c r="B159" s="40"/>
      <c r="C159" s="215" t="s">
        <v>305</v>
      </c>
      <c r="D159" s="215" t="s">
        <v>185</v>
      </c>
      <c r="E159" s="216" t="s">
        <v>1829</v>
      </c>
      <c r="F159" s="217" t="s">
        <v>1830</v>
      </c>
      <c r="G159" s="218" t="s">
        <v>218</v>
      </c>
      <c r="H159" s="219">
        <v>2.4670000000000001</v>
      </c>
      <c r="I159" s="220"/>
      <c r="J159" s="221">
        <f>ROUND(I159*H159,2)</f>
        <v>0</v>
      </c>
      <c r="K159" s="217" t="s">
        <v>189</v>
      </c>
      <c r="L159" s="45"/>
      <c r="M159" s="222" t="s">
        <v>19</v>
      </c>
      <c r="N159" s="223" t="s">
        <v>43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284</v>
      </c>
      <c r="AT159" s="226" t="s">
        <v>185</v>
      </c>
      <c r="AU159" s="226" t="s">
        <v>81</v>
      </c>
      <c r="AY159" s="18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79</v>
      </c>
      <c r="BK159" s="227">
        <f>ROUND(I159*H159,2)</f>
        <v>0</v>
      </c>
      <c r="BL159" s="18" t="s">
        <v>284</v>
      </c>
      <c r="BM159" s="226" t="s">
        <v>1831</v>
      </c>
    </row>
    <row r="160" s="2" customFormat="1">
      <c r="A160" s="39"/>
      <c r="B160" s="40"/>
      <c r="C160" s="41"/>
      <c r="D160" s="228" t="s">
        <v>192</v>
      </c>
      <c r="E160" s="41"/>
      <c r="F160" s="229" t="s">
        <v>1832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192</v>
      </c>
      <c r="AU160" s="18" t="s">
        <v>81</v>
      </c>
    </row>
    <row r="161" s="2" customFormat="1" ht="24.15" customHeight="1">
      <c r="A161" s="39"/>
      <c r="B161" s="40"/>
      <c r="C161" s="215" t="s">
        <v>7</v>
      </c>
      <c r="D161" s="215" t="s">
        <v>185</v>
      </c>
      <c r="E161" s="216" t="s">
        <v>1833</v>
      </c>
      <c r="F161" s="217" t="s">
        <v>1834</v>
      </c>
      <c r="G161" s="218" t="s">
        <v>218</v>
      </c>
      <c r="H161" s="219">
        <v>2.4670000000000001</v>
      </c>
      <c r="I161" s="220"/>
      <c r="J161" s="221">
        <f>ROUND(I161*H161,2)</f>
        <v>0</v>
      </c>
      <c r="K161" s="217" t="s">
        <v>189</v>
      </c>
      <c r="L161" s="45"/>
      <c r="M161" s="222" t="s">
        <v>19</v>
      </c>
      <c r="N161" s="223" t="s">
        <v>43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284</v>
      </c>
      <c r="AT161" s="226" t="s">
        <v>185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284</v>
      </c>
      <c r="BM161" s="226" t="s">
        <v>1835</v>
      </c>
    </row>
    <row r="162" s="2" customFormat="1">
      <c r="A162" s="39"/>
      <c r="B162" s="40"/>
      <c r="C162" s="41"/>
      <c r="D162" s="228" t="s">
        <v>192</v>
      </c>
      <c r="E162" s="41"/>
      <c r="F162" s="229" t="s">
        <v>1836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192</v>
      </c>
      <c r="AU162" s="18" t="s">
        <v>81</v>
      </c>
    </row>
    <row r="163" s="12" customFormat="1" ht="22.8" customHeight="1">
      <c r="A163" s="12"/>
      <c r="B163" s="199"/>
      <c r="C163" s="200"/>
      <c r="D163" s="201" t="s">
        <v>71</v>
      </c>
      <c r="E163" s="213" t="s">
        <v>621</v>
      </c>
      <c r="F163" s="213" t="s">
        <v>622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SUM(P164:P184)</f>
        <v>0</v>
      </c>
      <c r="Q163" s="207"/>
      <c r="R163" s="208">
        <f>SUM(R164:R184)</f>
        <v>0.066086820000000004</v>
      </c>
      <c r="S163" s="207"/>
      <c r="T163" s="209">
        <f>SUM(T164:T184)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81</v>
      </c>
      <c r="AT163" s="211" t="s">
        <v>71</v>
      </c>
      <c r="AU163" s="211" t="s">
        <v>79</v>
      </c>
      <c r="AY163" s="210" t="s">
        <v>183</v>
      </c>
      <c r="BK163" s="212">
        <f>SUM(BK164:BK184)</f>
        <v>0</v>
      </c>
    </row>
    <row r="164" s="2" customFormat="1" ht="16.5" customHeight="1">
      <c r="A164" s="39"/>
      <c r="B164" s="40"/>
      <c r="C164" s="215" t="s">
        <v>314</v>
      </c>
      <c r="D164" s="215" t="s">
        <v>185</v>
      </c>
      <c r="E164" s="216" t="s">
        <v>1342</v>
      </c>
      <c r="F164" s="217" t="s">
        <v>1343</v>
      </c>
      <c r="G164" s="218" t="s">
        <v>237</v>
      </c>
      <c r="H164" s="219">
        <v>264.03100000000001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284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284</v>
      </c>
      <c r="BM164" s="226" t="s">
        <v>1837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1345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1838</v>
      </c>
      <c r="G166" s="234"/>
      <c r="H166" s="238">
        <v>215.161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183</v>
      </c>
    </row>
    <row r="167" s="13" customFormat="1">
      <c r="A167" s="13"/>
      <c r="B167" s="233"/>
      <c r="C167" s="234"/>
      <c r="D167" s="235" t="s">
        <v>194</v>
      </c>
      <c r="E167" s="236" t="s">
        <v>19</v>
      </c>
      <c r="F167" s="237" t="s">
        <v>1839</v>
      </c>
      <c r="G167" s="234"/>
      <c r="H167" s="238">
        <v>23.587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194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183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1840</v>
      </c>
      <c r="G168" s="234"/>
      <c r="H168" s="238">
        <v>4.2000000000000002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194</v>
      </c>
      <c r="AU168" s="244" t="s">
        <v>81</v>
      </c>
      <c r="AV168" s="13" t="s">
        <v>81</v>
      </c>
      <c r="AW168" s="13" t="s">
        <v>33</v>
      </c>
      <c r="AX168" s="13" t="s">
        <v>72</v>
      </c>
      <c r="AY168" s="244" t="s">
        <v>183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1841</v>
      </c>
      <c r="G169" s="234"/>
      <c r="H169" s="238">
        <v>10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194</v>
      </c>
      <c r="AU169" s="244" t="s">
        <v>81</v>
      </c>
      <c r="AV169" s="13" t="s">
        <v>81</v>
      </c>
      <c r="AW169" s="13" t="s">
        <v>33</v>
      </c>
      <c r="AX169" s="13" t="s">
        <v>72</v>
      </c>
      <c r="AY169" s="244" t="s">
        <v>183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1842</v>
      </c>
      <c r="G170" s="234"/>
      <c r="H170" s="238">
        <v>11.083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194</v>
      </c>
      <c r="AU170" s="244" t="s">
        <v>81</v>
      </c>
      <c r="AV170" s="13" t="s">
        <v>81</v>
      </c>
      <c r="AW170" s="13" t="s">
        <v>33</v>
      </c>
      <c r="AX170" s="13" t="s">
        <v>72</v>
      </c>
      <c r="AY170" s="244" t="s">
        <v>183</v>
      </c>
    </row>
    <row r="171" s="14" customFormat="1">
      <c r="A171" s="14"/>
      <c r="B171" s="245"/>
      <c r="C171" s="246"/>
      <c r="D171" s="235" t="s">
        <v>194</v>
      </c>
      <c r="E171" s="247" t="s">
        <v>19</v>
      </c>
      <c r="F171" s="248" t="s">
        <v>1843</v>
      </c>
      <c r="G171" s="246"/>
      <c r="H171" s="249">
        <v>264.03100000000001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194</v>
      </c>
      <c r="AU171" s="255" t="s">
        <v>81</v>
      </c>
      <c r="AV171" s="14" t="s">
        <v>190</v>
      </c>
      <c r="AW171" s="14" t="s">
        <v>33</v>
      </c>
      <c r="AX171" s="14" t="s">
        <v>79</v>
      </c>
      <c r="AY171" s="255" t="s">
        <v>183</v>
      </c>
    </row>
    <row r="172" s="2" customFormat="1" ht="24.15" customHeight="1">
      <c r="A172" s="39"/>
      <c r="B172" s="40"/>
      <c r="C172" s="215" t="s">
        <v>319</v>
      </c>
      <c r="D172" s="215" t="s">
        <v>185</v>
      </c>
      <c r="E172" s="216" t="s">
        <v>1349</v>
      </c>
      <c r="F172" s="217" t="s">
        <v>1350</v>
      </c>
      <c r="G172" s="218" t="s">
        <v>237</v>
      </c>
      <c r="H172" s="219">
        <v>214.03100000000001</v>
      </c>
      <c r="I172" s="220"/>
      <c r="J172" s="221">
        <f>ROUND(I172*H172,2)</f>
        <v>0</v>
      </c>
      <c r="K172" s="217" t="s">
        <v>189</v>
      </c>
      <c r="L172" s="45"/>
      <c r="M172" s="222" t="s">
        <v>19</v>
      </c>
      <c r="N172" s="223" t="s">
        <v>43</v>
      </c>
      <c r="O172" s="85"/>
      <c r="P172" s="224">
        <f>O172*H172</f>
        <v>0</v>
      </c>
      <c r="Q172" s="224">
        <v>0.00022000000000000001</v>
      </c>
      <c r="R172" s="224">
        <f>Q172*H172</f>
        <v>0.047086820000000001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284</v>
      </c>
      <c r="AT172" s="226" t="s">
        <v>185</v>
      </c>
      <c r="AU172" s="226" t="s">
        <v>81</v>
      </c>
      <c r="AY172" s="18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79</v>
      </c>
      <c r="BK172" s="227">
        <f>ROUND(I172*H172,2)</f>
        <v>0</v>
      </c>
      <c r="BL172" s="18" t="s">
        <v>284</v>
      </c>
      <c r="BM172" s="226" t="s">
        <v>1844</v>
      </c>
    </row>
    <row r="173" s="2" customFormat="1">
      <c r="A173" s="39"/>
      <c r="B173" s="40"/>
      <c r="C173" s="41"/>
      <c r="D173" s="228" t="s">
        <v>192</v>
      </c>
      <c r="E173" s="41"/>
      <c r="F173" s="229" t="s">
        <v>1352</v>
      </c>
      <c r="G173" s="41"/>
      <c r="H173" s="41"/>
      <c r="I173" s="230"/>
      <c r="J173" s="41"/>
      <c r="K173" s="41"/>
      <c r="L173" s="45"/>
      <c r="M173" s="231"/>
      <c r="N173" s="23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192</v>
      </c>
      <c r="AU173" s="18" t="s">
        <v>81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1845</v>
      </c>
      <c r="G174" s="234"/>
      <c r="H174" s="238">
        <v>215.161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194</v>
      </c>
      <c r="AU174" s="244" t="s">
        <v>81</v>
      </c>
      <c r="AV174" s="13" t="s">
        <v>81</v>
      </c>
      <c r="AW174" s="13" t="s">
        <v>33</v>
      </c>
      <c r="AX174" s="13" t="s">
        <v>72</v>
      </c>
      <c r="AY174" s="244" t="s">
        <v>183</v>
      </c>
    </row>
    <row r="175" s="13" customFormat="1">
      <c r="A175" s="13"/>
      <c r="B175" s="233"/>
      <c r="C175" s="234"/>
      <c r="D175" s="235" t="s">
        <v>194</v>
      </c>
      <c r="E175" s="236" t="s">
        <v>19</v>
      </c>
      <c r="F175" s="237" t="s">
        <v>1846</v>
      </c>
      <c r="G175" s="234"/>
      <c r="H175" s="238">
        <v>23.587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194</v>
      </c>
      <c r="AU175" s="244" t="s">
        <v>81</v>
      </c>
      <c r="AV175" s="13" t="s">
        <v>81</v>
      </c>
      <c r="AW175" s="13" t="s">
        <v>33</v>
      </c>
      <c r="AX175" s="13" t="s">
        <v>72</v>
      </c>
      <c r="AY175" s="244" t="s">
        <v>183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1847</v>
      </c>
      <c r="G176" s="234"/>
      <c r="H176" s="238">
        <v>4.2000000000000002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248</v>
      </c>
      <c r="G177" s="234"/>
      <c r="H177" s="238">
        <v>10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194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183</v>
      </c>
    </row>
    <row r="178" s="13" customFormat="1">
      <c r="A178" s="13"/>
      <c r="B178" s="233"/>
      <c r="C178" s="234"/>
      <c r="D178" s="235" t="s">
        <v>194</v>
      </c>
      <c r="E178" s="236" t="s">
        <v>19</v>
      </c>
      <c r="F178" s="237" t="s">
        <v>1848</v>
      </c>
      <c r="G178" s="234"/>
      <c r="H178" s="238">
        <v>11.083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194</v>
      </c>
      <c r="AU178" s="244" t="s">
        <v>81</v>
      </c>
      <c r="AV178" s="13" t="s">
        <v>81</v>
      </c>
      <c r="AW178" s="13" t="s">
        <v>33</v>
      </c>
      <c r="AX178" s="13" t="s">
        <v>72</v>
      </c>
      <c r="AY178" s="244" t="s">
        <v>183</v>
      </c>
    </row>
    <row r="179" s="15" customFormat="1">
      <c r="A179" s="15"/>
      <c r="B179" s="266"/>
      <c r="C179" s="267"/>
      <c r="D179" s="235" t="s">
        <v>194</v>
      </c>
      <c r="E179" s="268" t="s">
        <v>19</v>
      </c>
      <c r="F179" s="269" t="s">
        <v>773</v>
      </c>
      <c r="G179" s="267"/>
      <c r="H179" s="270">
        <v>264.03100000000001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194</v>
      </c>
      <c r="AU179" s="276" t="s">
        <v>81</v>
      </c>
      <c r="AV179" s="15" t="s">
        <v>89</v>
      </c>
      <c r="AW179" s="15" t="s">
        <v>33</v>
      </c>
      <c r="AX179" s="15" t="s">
        <v>72</v>
      </c>
      <c r="AY179" s="276" t="s">
        <v>183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1849</v>
      </c>
      <c r="G180" s="234"/>
      <c r="H180" s="238">
        <v>-50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183</v>
      </c>
    </row>
    <row r="181" s="14" customFormat="1">
      <c r="A181" s="14"/>
      <c r="B181" s="245"/>
      <c r="C181" s="246"/>
      <c r="D181" s="235" t="s">
        <v>194</v>
      </c>
      <c r="E181" s="247" t="s">
        <v>19</v>
      </c>
      <c r="F181" s="248" t="s">
        <v>1850</v>
      </c>
      <c r="G181" s="246"/>
      <c r="H181" s="249">
        <v>214.03100000000001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194</v>
      </c>
      <c r="AU181" s="255" t="s">
        <v>81</v>
      </c>
      <c r="AV181" s="14" t="s">
        <v>190</v>
      </c>
      <c r="AW181" s="14" t="s">
        <v>33</v>
      </c>
      <c r="AX181" s="14" t="s">
        <v>79</v>
      </c>
      <c r="AY181" s="255" t="s">
        <v>183</v>
      </c>
    </row>
    <row r="182" s="2" customFormat="1" ht="24.15" customHeight="1">
      <c r="A182" s="39"/>
      <c r="B182" s="40"/>
      <c r="C182" s="215" t="s">
        <v>324</v>
      </c>
      <c r="D182" s="215" t="s">
        <v>185</v>
      </c>
      <c r="E182" s="216" t="s">
        <v>1354</v>
      </c>
      <c r="F182" s="217" t="s">
        <v>1355</v>
      </c>
      <c r="G182" s="218" t="s">
        <v>237</v>
      </c>
      <c r="H182" s="219">
        <v>50</v>
      </c>
      <c r="I182" s="220"/>
      <c r="J182" s="221">
        <f>ROUND(I182*H182,2)</f>
        <v>0</v>
      </c>
      <c r="K182" s="217" t="s">
        <v>189</v>
      </c>
      <c r="L182" s="45"/>
      <c r="M182" s="222" t="s">
        <v>19</v>
      </c>
      <c r="N182" s="223" t="s">
        <v>43</v>
      </c>
      <c r="O182" s="85"/>
      <c r="P182" s="224">
        <f>O182*H182</f>
        <v>0</v>
      </c>
      <c r="Q182" s="224">
        <v>0.00038000000000000002</v>
      </c>
      <c r="R182" s="224">
        <f>Q182*H182</f>
        <v>0.019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284</v>
      </c>
      <c r="AT182" s="226" t="s">
        <v>185</v>
      </c>
      <c r="AU182" s="226" t="s">
        <v>81</v>
      </c>
      <c r="AY182" s="18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79</v>
      </c>
      <c r="BK182" s="227">
        <f>ROUND(I182*H182,2)</f>
        <v>0</v>
      </c>
      <c r="BL182" s="18" t="s">
        <v>284</v>
      </c>
      <c r="BM182" s="226" t="s">
        <v>1851</v>
      </c>
    </row>
    <row r="183" s="2" customFormat="1">
      <c r="A183" s="39"/>
      <c r="B183" s="40"/>
      <c r="C183" s="41"/>
      <c r="D183" s="228" t="s">
        <v>192</v>
      </c>
      <c r="E183" s="41"/>
      <c r="F183" s="229" t="s">
        <v>1357</v>
      </c>
      <c r="G183" s="41"/>
      <c r="H183" s="41"/>
      <c r="I183" s="230"/>
      <c r="J183" s="41"/>
      <c r="K183" s="41"/>
      <c r="L183" s="45"/>
      <c r="M183" s="231"/>
      <c r="N183" s="23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192</v>
      </c>
      <c r="AU183" s="18" t="s">
        <v>81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1852</v>
      </c>
      <c r="G184" s="234"/>
      <c r="H184" s="238">
        <v>50</v>
      </c>
      <c r="I184" s="239"/>
      <c r="J184" s="234"/>
      <c r="K184" s="234"/>
      <c r="L184" s="240"/>
      <c r="M184" s="281"/>
      <c r="N184" s="282"/>
      <c r="O184" s="282"/>
      <c r="P184" s="282"/>
      <c r="Q184" s="282"/>
      <c r="R184" s="282"/>
      <c r="S184" s="282"/>
      <c r="T184" s="28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194</v>
      </c>
      <c r="AU184" s="244" t="s">
        <v>81</v>
      </c>
      <c r="AV184" s="13" t="s">
        <v>81</v>
      </c>
      <c r="AW184" s="13" t="s">
        <v>33</v>
      </c>
      <c r="AX184" s="13" t="s">
        <v>79</v>
      </c>
      <c r="AY184" s="244" t="s">
        <v>183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m6nlPyViHIMb6gv41/WOc9c+3XmfVk6PuCN99TrfNKNR8Vm6Z+rmMYu/xX60iG9kIy1+X7amcCE09pkgd09SuQ==" hashValue="j6NGE8ITRhQJHs6UibZm+TY2tq2q7FshMK6YSieSlzDgZbtEsW39hopei8DnWGvB61oHxapR9SNBmae31Bablw==" algorithmName="SHA-512" password="CC35"/>
  <autoFilter ref="C94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8" r:id="rId1" display="https://podminky.urs.cz/item/CS_URS_2022_01/997013212"/>
    <hyperlink ref="F100" r:id="rId2" display="https://podminky.urs.cz/item/CS_URS_2022_01/997013501"/>
    <hyperlink ref="F102" r:id="rId3" display="https://podminky.urs.cz/item/CS_URS_2022_01/997013509"/>
    <hyperlink ref="F107" r:id="rId4" display="https://podminky.urs.cz/item/CS_URS_2022_01/997013631"/>
    <hyperlink ref="F110" r:id="rId5" display="https://podminky.urs.cz/item/CS_URS_2022_01/997013871"/>
    <hyperlink ref="F115" r:id="rId6" display="https://podminky.urs.cz/item/CS_URS_2022_01/762085103"/>
    <hyperlink ref="F124" r:id="rId7" display="https://podminky.urs.cz/item/CS_URS_2022_01/762331923"/>
    <hyperlink ref="F127" r:id="rId8" display="https://podminky.urs.cz/item/CS_URS_2022_01/762331931"/>
    <hyperlink ref="F132" r:id="rId9" display="https://podminky.urs.cz/item/CS_URS_2022_01/762331932"/>
    <hyperlink ref="F135" r:id="rId10" display="https://podminky.urs.cz/item/CS_URS_2022_01/762331943"/>
    <hyperlink ref="F138" r:id="rId11" display="https://podminky.urs.cz/item/CS_URS_2022_01/762332921"/>
    <hyperlink ref="F143" r:id="rId12" display="https://podminky.urs.cz/item/CS_URS_2022_01/762332922"/>
    <hyperlink ref="F149" r:id="rId13" display="https://podminky.urs.cz/item/CS_URS_2022_01/762332923"/>
    <hyperlink ref="F152" r:id="rId14" display="https://podminky.urs.cz/item/CS_URS_2022_01/762332924"/>
    <hyperlink ref="F157" r:id="rId15" display="https://podminky.urs.cz/item/CS_URS_2022_01/762341933"/>
    <hyperlink ref="F160" r:id="rId16" display="https://podminky.urs.cz/item/CS_URS_2022_01/998762102"/>
    <hyperlink ref="F162" r:id="rId17" display="https://podminky.urs.cz/item/CS_URS_2022_01/998762181"/>
    <hyperlink ref="F165" r:id="rId18" display="https://podminky.urs.cz/item/CS_URS_2022_01/783201403"/>
    <hyperlink ref="F173" r:id="rId19" display="https://podminky.urs.cz/item/CS_URS_2022_01/783213121"/>
    <hyperlink ref="F183" r:id="rId20" display="https://podminky.urs.cz/item/CS_URS_2022_01/783214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1853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1854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ROUND(J101,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ROUND((SUM(BE101:BE382)),  2)</f>
        <v>0</v>
      </c>
      <c r="G37" s="39"/>
      <c r="H37" s="39"/>
      <c r="I37" s="159">
        <v>0.20999999999999999</v>
      </c>
      <c r="J37" s="158">
        <f>ROUND(((SUM(BE101:BE382))*I37),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ROUND((SUM(BF101:BF382)),  2)</f>
        <v>0</v>
      </c>
      <c r="G38" s="39"/>
      <c r="H38" s="39"/>
      <c r="I38" s="159">
        <v>0.14999999999999999</v>
      </c>
      <c r="J38" s="158">
        <f>ROUND(((SUM(BF101:BF382))*I38),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ROUND((SUM(BG101:BG382)),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ROUND((SUM(BH101:BH382)),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ROUND((SUM(BI101:BI382)),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1853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01.2.a - Zdravotně technická instalace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1855</v>
      </c>
      <c r="E69" s="185"/>
      <c r="F69" s="185"/>
      <c r="G69" s="185"/>
      <c r="H69" s="185"/>
      <c r="I69" s="185"/>
      <c r="J69" s="186">
        <f>J103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156</v>
      </c>
      <c r="E70" s="185"/>
      <c r="F70" s="185"/>
      <c r="G70" s="185"/>
      <c r="H70" s="185"/>
      <c r="I70" s="185"/>
      <c r="J70" s="186">
        <f>J140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157</v>
      </c>
      <c r="E71" s="185"/>
      <c r="F71" s="185"/>
      <c r="G71" s="185"/>
      <c r="H71" s="185"/>
      <c r="I71" s="185"/>
      <c r="J71" s="186">
        <f>J144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158</v>
      </c>
      <c r="E72" s="185"/>
      <c r="F72" s="185"/>
      <c r="G72" s="185"/>
      <c r="H72" s="185"/>
      <c r="I72" s="185"/>
      <c r="J72" s="186">
        <f>J152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159</v>
      </c>
      <c r="E73" s="185"/>
      <c r="F73" s="185"/>
      <c r="G73" s="185"/>
      <c r="H73" s="185"/>
      <c r="I73" s="185"/>
      <c r="J73" s="186">
        <f>J207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161</v>
      </c>
      <c r="E74" s="180"/>
      <c r="F74" s="180"/>
      <c r="G74" s="180"/>
      <c r="H74" s="180"/>
      <c r="I74" s="180"/>
      <c r="J74" s="181">
        <f>J223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5"/>
      <c r="D75" s="184" t="s">
        <v>1856</v>
      </c>
      <c r="E75" s="185"/>
      <c r="F75" s="185"/>
      <c r="G75" s="185"/>
      <c r="H75" s="185"/>
      <c r="I75" s="185"/>
      <c r="J75" s="186">
        <f>J224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5"/>
      <c r="D76" s="184" t="s">
        <v>1857</v>
      </c>
      <c r="E76" s="185"/>
      <c r="F76" s="185"/>
      <c r="G76" s="185"/>
      <c r="H76" s="185"/>
      <c r="I76" s="185"/>
      <c r="J76" s="186">
        <f>J274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1858</v>
      </c>
      <c r="E77" s="185"/>
      <c r="F77" s="185"/>
      <c r="G77" s="185"/>
      <c r="H77" s="185"/>
      <c r="I77" s="185"/>
      <c r="J77" s="186">
        <f>J346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168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Centrum Pokorum - stavební úpravy a přístavba k objektu č.p. 1094/27, k.ú. Rumburk - II. etapa</v>
      </c>
      <c r="F87" s="33"/>
      <c r="G87" s="33"/>
      <c r="H87" s="33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145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146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2" t="s">
        <v>1853</v>
      </c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148</v>
      </c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01.2.a - Zdravotně technická instalace</v>
      </c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F16</f>
        <v>st.p.č. 649; k.ú. Rumburk</v>
      </c>
      <c r="G95" s="41"/>
      <c r="H95" s="41"/>
      <c r="I95" s="33" t="s">
        <v>23</v>
      </c>
      <c r="J95" s="73" t="str">
        <f>IF(J16="","",J16)</f>
        <v>22. 10. 2022</v>
      </c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E19</f>
        <v>Město Rumburk</v>
      </c>
      <c r="G97" s="41"/>
      <c r="H97" s="41"/>
      <c r="I97" s="33" t="s">
        <v>31</v>
      </c>
      <c r="J97" s="37" t="str">
        <f>E25</f>
        <v>ProProjekt, s.r.o.</v>
      </c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IF(E22="","",E22)</f>
        <v>Vyplň údaj</v>
      </c>
      <c r="G98" s="41"/>
      <c r="H98" s="41"/>
      <c r="I98" s="33" t="s">
        <v>34</v>
      </c>
      <c r="J98" s="37" t="str">
        <f>E28</f>
        <v>Martin Rousek</v>
      </c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8"/>
      <c r="B100" s="189"/>
      <c r="C100" s="190" t="s">
        <v>169</v>
      </c>
      <c r="D100" s="191" t="s">
        <v>57</v>
      </c>
      <c r="E100" s="191" t="s">
        <v>53</v>
      </c>
      <c r="F100" s="191" t="s">
        <v>54</v>
      </c>
      <c r="G100" s="191" t="s">
        <v>170</v>
      </c>
      <c r="H100" s="191" t="s">
        <v>171</v>
      </c>
      <c r="I100" s="191" t="s">
        <v>172</v>
      </c>
      <c r="J100" s="191" t="s">
        <v>152</v>
      </c>
      <c r="K100" s="192" t="s">
        <v>173</v>
      </c>
      <c r="L100" s="193"/>
      <c r="M100" s="93" t="s">
        <v>19</v>
      </c>
      <c r="N100" s="94" t="s">
        <v>42</v>
      </c>
      <c r="O100" s="94" t="s">
        <v>174</v>
      </c>
      <c r="P100" s="94" t="s">
        <v>175</v>
      </c>
      <c r="Q100" s="94" t="s">
        <v>176</v>
      </c>
      <c r="R100" s="94" t="s">
        <v>177</v>
      </c>
      <c r="S100" s="94" t="s">
        <v>178</v>
      </c>
      <c r="T100" s="95" t="s">
        <v>179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39"/>
      <c r="B101" s="40"/>
      <c r="C101" s="100" t="s">
        <v>180</v>
      </c>
      <c r="D101" s="41"/>
      <c r="E101" s="41"/>
      <c r="F101" s="41"/>
      <c r="G101" s="41"/>
      <c r="H101" s="41"/>
      <c r="I101" s="41"/>
      <c r="J101" s="194">
        <f>BK101</f>
        <v>0</v>
      </c>
      <c r="K101" s="41"/>
      <c r="L101" s="45"/>
      <c r="M101" s="96"/>
      <c r="N101" s="195"/>
      <c r="O101" s="97"/>
      <c r="P101" s="196">
        <f>P102+P223</f>
        <v>0</v>
      </c>
      <c r="Q101" s="97"/>
      <c r="R101" s="196">
        <f>R102+R223</f>
        <v>27.572975100000001</v>
      </c>
      <c r="S101" s="97"/>
      <c r="T101" s="197">
        <f>T102+T223</f>
        <v>6.8640500000000007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153</v>
      </c>
      <c r="BK101" s="198">
        <f>BK102+BK223</f>
        <v>0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181</v>
      </c>
      <c r="F102" s="202" t="s">
        <v>182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P103+P140+P144+P152+P207</f>
        <v>0</v>
      </c>
      <c r="Q102" s="207"/>
      <c r="R102" s="208">
        <f>R103+R140+R144+R152+R207</f>
        <v>26.4842081</v>
      </c>
      <c r="S102" s="207"/>
      <c r="T102" s="209">
        <f>T103+T140+T144+T152+T207</f>
        <v>6.0485000000000007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79</v>
      </c>
      <c r="AT102" s="211" t="s">
        <v>71</v>
      </c>
      <c r="AU102" s="211" t="s">
        <v>72</v>
      </c>
      <c r="AY102" s="210" t="s">
        <v>183</v>
      </c>
      <c r="BK102" s="212">
        <f>BK103+BK140+BK144+BK152+BK207</f>
        <v>0</v>
      </c>
    </row>
    <row r="103" s="12" customFormat="1" ht="22.8" customHeight="1">
      <c r="A103" s="12"/>
      <c r="B103" s="199"/>
      <c r="C103" s="200"/>
      <c r="D103" s="201" t="s">
        <v>71</v>
      </c>
      <c r="E103" s="213" t="s">
        <v>79</v>
      </c>
      <c r="F103" s="213" t="s">
        <v>1859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SUM(P104:P139)</f>
        <v>0</v>
      </c>
      <c r="Q103" s="207"/>
      <c r="R103" s="208">
        <f>SUM(R104:R139)</f>
        <v>25.440000000000001</v>
      </c>
      <c r="S103" s="207"/>
      <c r="T103" s="209">
        <f>SUM(T104:T139)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71</v>
      </c>
      <c r="AU103" s="211" t="s">
        <v>79</v>
      </c>
      <c r="AY103" s="210" t="s">
        <v>183</v>
      </c>
      <c r="BK103" s="212">
        <f>SUM(BK104:BK139)</f>
        <v>0</v>
      </c>
    </row>
    <row r="104" s="2" customFormat="1" ht="16.5" customHeight="1">
      <c r="A104" s="39"/>
      <c r="B104" s="40"/>
      <c r="C104" s="215" t="s">
        <v>79</v>
      </c>
      <c r="D104" s="215" t="s">
        <v>185</v>
      </c>
      <c r="E104" s="216" t="s">
        <v>1860</v>
      </c>
      <c r="F104" s="217" t="s">
        <v>1861</v>
      </c>
      <c r="G104" s="218" t="s">
        <v>188</v>
      </c>
      <c r="H104" s="219">
        <v>14.310000000000001</v>
      </c>
      <c r="I104" s="220"/>
      <c r="J104" s="221">
        <f>ROUND(I104*H104,2)</f>
        <v>0</v>
      </c>
      <c r="K104" s="217" t="s">
        <v>189</v>
      </c>
      <c r="L104" s="45"/>
      <c r="M104" s="222" t="s">
        <v>19</v>
      </c>
      <c r="N104" s="223" t="s">
        <v>43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190</v>
      </c>
      <c r="AT104" s="226" t="s">
        <v>185</v>
      </c>
      <c r="AU104" s="226" t="s">
        <v>81</v>
      </c>
      <c r="AY104" s="18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190</v>
      </c>
      <c r="BM104" s="226" t="s">
        <v>1862</v>
      </c>
    </row>
    <row r="105" s="2" customFormat="1">
      <c r="A105" s="39"/>
      <c r="B105" s="40"/>
      <c r="C105" s="41"/>
      <c r="D105" s="228" t="s">
        <v>192</v>
      </c>
      <c r="E105" s="41"/>
      <c r="F105" s="229" t="s">
        <v>1863</v>
      </c>
      <c r="G105" s="41"/>
      <c r="H105" s="41"/>
      <c r="I105" s="230"/>
      <c r="J105" s="41"/>
      <c r="K105" s="41"/>
      <c r="L105" s="45"/>
      <c r="M105" s="231"/>
      <c r="N105" s="23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192</v>
      </c>
      <c r="AU105" s="18" t="s">
        <v>81</v>
      </c>
    </row>
    <row r="106" s="13" customFormat="1">
      <c r="A106" s="13"/>
      <c r="B106" s="233"/>
      <c r="C106" s="234"/>
      <c r="D106" s="235" t="s">
        <v>194</v>
      </c>
      <c r="E106" s="236" t="s">
        <v>19</v>
      </c>
      <c r="F106" s="237" t="s">
        <v>1864</v>
      </c>
      <c r="G106" s="234"/>
      <c r="H106" s="238">
        <v>14.310000000000001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194</v>
      </c>
      <c r="AU106" s="244" t="s">
        <v>81</v>
      </c>
      <c r="AV106" s="13" t="s">
        <v>81</v>
      </c>
      <c r="AW106" s="13" t="s">
        <v>33</v>
      </c>
      <c r="AX106" s="13" t="s">
        <v>79</v>
      </c>
      <c r="AY106" s="244" t="s">
        <v>183</v>
      </c>
    </row>
    <row r="107" s="2" customFormat="1" ht="33" customHeight="1">
      <c r="A107" s="39"/>
      <c r="B107" s="40"/>
      <c r="C107" s="215" t="s">
        <v>81</v>
      </c>
      <c r="D107" s="215" t="s">
        <v>185</v>
      </c>
      <c r="E107" s="216" t="s">
        <v>1865</v>
      </c>
      <c r="F107" s="217" t="s">
        <v>1866</v>
      </c>
      <c r="G107" s="218" t="s">
        <v>188</v>
      </c>
      <c r="H107" s="219">
        <v>14.310000000000001</v>
      </c>
      <c r="I107" s="220"/>
      <c r="J107" s="221">
        <f>ROUND(I107*H107,2)</f>
        <v>0</v>
      </c>
      <c r="K107" s="217" t="s">
        <v>189</v>
      </c>
      <c r="L107" s="45"/>
      <c r="M107" s="222" t="s">
        <v>19</v>
      </c>
      <c r="N107" s="223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190</v>
      </c>
      <c r="AT107" s="226" t="s">
        <v>185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190</v>
      </c>
      <c r="BM107" s="226" t="s">
        <v>1867</v>
      </c>
    </row>
    <row r="108" s="2" customFormat="1">
      <c r="A108" s="39"/>
      <c r="B108" s="40"/>
      <c r="C108" s="41"/>
      <c r="D108" s="228" t="s">
        <v>192</v>
      </c>
      <c r="E108" s="41"/>
      <c r="F108" s="229" t="s">
        <v>1868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192</v>
      </c>
      <c r="AU108" s="18" t="s">
        <v>81</v>
      </c>
    </row>
    <row r="109" s="2" customFormat="1" ht="33" customHeight="1">
      <c r="A109" s="39"/>
      <c r="B109" s="40"/>
      <c r="C109" s="215" t="s">
        <v>89</v>
      </c>
      <c r="D109" s="215" t="s">
        <v>185</v>
      </c>
      <c r="E109" s="216" t="s">
        <v>1869</v>
      </c>
      <c r="F109" s="217" t="s">
        <v>1870</v>
      </c>
      <c r="G109" s="218" t="s">
        <v>188</v>
      </c>
      <c r="H109" s="219">
        <v>14.310000000000001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1871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1872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81</v>
      </c>
    </row>
    <row r="111" s="2" customFormat="1" ht="33" customHeight="1">
      <c r="A111" s="39"/>
      <c r="B111" s="40"/>
      <c r="C111" s="215" t="s">
        <v>190</v>
      </c>
      <c r="D111" s="215" t="s">
        <v>185</v>
      </c>
      <c r="E111" s="216" t="s">
        <v>1873</v>
      </c>
      <c r="F111" s="217" t="s">
        <v>1874</v>
      </c>
      <c r="G111" s="218" t="s">
        <v>188</v>
      </c>
      <c r="H111" s="219">
        <v>14.310000000000001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1875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1876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2" customFormat="1" ht="37.8" customHeight="1">
      <c r="A113" s="39"/>
      <c r="B113" s="40"/>
      <c r="C113" s="215" t="s">
        <v>215</v>
      </c>
      <c r="D113" s="215" t="s">
        <v>185</v>
      </c>
      <c r="E113" s="216" t="s">
        <v>1877</v>
      </c>
      <c r="F113" s="217" t="s">
        <v>1878</v>
      </c>
      <c r="G113" s="218" t="s">
        <v>188</v>
      </c>
      <c r="H113" s="219">
        <v>14.310000000000001</v>
      </c>
      <c r="I113" s="220"/>
      <c r="J113" s="221">
        <f>ROUND(I113*H113,2)</f>
        <v>0</v>
      </c>
      <c r="K113" s="217" t="s">
        <v>189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1879</v>
      </c>
    </row>
    <row r="114" s="2" customFormat="1">
      <c r="A114" s="39"/>
      <c r="B114" s="40"/>
      <c r="C114" s="41"/>
      <c r="D114" s="228" t="s">
        <v>192</v>
      </c>
      <c r="E114" s="41"/>
      <c r="F114" s="229" t="s">
        <v>1880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192</v>
      </c>
      <c r="AU114" s="18" t="s">
        <v>81</v>
      </c>
    </row>
    <row r="115" s="2" customFormat="1" ht="37.8" customHeight="1">
      <c r="A115" s="39"/>
      <c r="B115" s="40"/>
      <c r="C115" s="215" t="s">
        <v>222</v>
      </c>
      <c r="D115" s="215" t="s">
        <v>185</v>
      </c>
      <c r="E115" s="216" t="s">
        <v>1881</v>
      </c>
      <c r="F115" s="217" t="s">
        <v>1882</v>
      </c>
      <c r="G115" s="218" t="s">
        <v>188</v>
      </c>
      <c r="H115" s="219">
        <v>429.30000000000001</v>
      </c>
      <c r="I115" s="220"/>
      <c r="J115" s="221">
        <f>ROUND(I115*H115,2)</f>
        <v>0</v>
      </c>
      <c r="K115" s="217" t="s">
        <v>189</v>
      </c>
      <c r="L115" s="45"/>
      <c r="M115" s="222" t="s">
        <v>19</v>
      </c>
      <c r="N115" s="223" t="s">
        <v>43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190</v>
      </c>
      <c r="AT115" s="226" t="s">
        <v>185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190</v>
      </c>
      <c r="BM115" s="226" t="s">
        <v>1883</v>
      </c>
    </row>
    <row r="116" s="2" customFormat="1">
      <c r="A116" s="39"/>
      <c r="B116" s="40"/>
      <c r="C116" s="41"/>
      <c r="D116" s="228" t="s">
        <v>192</v>
      </c>
      <c r="E116" s="41"/>
      <c r="F116" s="229" t="s">
        <v>1884</v>
      </c>
      <c r="G116" s="41"/>
      <c r="H116" s="41"/>
      <c r="I116" s="230"/>
      <c r="J116" s="41"/>
      <c r="K116" s="41"/>
      <c r="L116" s="45"/>
      <c r="M116" s="231"/>
      <c r="N116" s="23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192</v>
      </c>
      <c r="AU116" s="18" t="s">
        <v>81</v>
      </c>
    </row>
    <row r="117" s="13" customFormat="1">
      <c r="A117" s="13"/>
      <c r="B117" s="233"/>
      <c r="C117" s="234"/>
      <c r="D117" s="235" t="s">
        <v>194</v>
      </c>
      <c r="E117" s="234"/>
      <c r="F117" s="237" t="s">
        <v>1885</v>
      </c>
      <c r="G117" s="234"/>
      <c r="H117" s="238">
        <v>429.30000000000001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194</v>
      </c>
      <c r="AU117" s="244" t="s">
        <v>81</v>
      </c>
      <c r="AV117" s="13" t="s">
        <v>81</v>
      </c>
      <c r="AW117" s="13" t="s">
        <v>4</v>
      </c>
      <c r="AX117" s="13" t="s">
        <v>79</v>
      </c>
      <c r="AY117" s="244" t="s">
        <v>183</v>
      </c>
    </row>
    <row r="118" s="2" customFormat="1" ht="24.15" customHeight="1">
      <c r="A118" s="39"/>
      <c r="B118" s="40"/>
      <c r="C118" s="215" t="s">
        <v>228</v>
      </c>
      <c r="D118" s="215" t="s">
        <v>185</v>
      </c>
      <c r="E118" s="216" t="s">
        <v>1886</v>
      </c>
      <c r="F118" s="217" t="s">
        <v>1887</v>
      </c>
      <c r="G118" s="218" t="s">
        <v>188</v>
      </c>
      <c r="H118" s="219">
        <v>14.310000000000001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1888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1889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2" customFormat="1" ht="24.15" customHeight="1">
      <c r="A120" s="39"/>
      <c r="B120" s="40"/>
      <c r="C120" s="215" t="s">
        <v>234</v>
      </c>
      <c r="D120" s="215" t="s">
        <v>185</v>
      </c>
      <c r="E120" s="216" t="s">
        <v>1890</v>
      </c>
      <c r="F120" s="217" t="s">
        <v>1891</v>
      </c>
      <c r="G120" s="218" t="s">
        <v>188</v>
      </c>
      <c r="H120" s="219">
        <v>14.310000000000001</v>
      </c>
      <c r="I120" s="220"/>
      <c r="J120" s="221">
        <f>ROUND(I120*H120,2)</f>
        <v>0</v>
      </c>
      <c r="K120" s="217" t="s">
        <v>189</v>
      </c>
      <c r="L120" s="45"/>
      <c r="M120" s="222" t="s">
        <v>19</v>
      </c>
      <c r="N120" s="223" t="s">
        <v>43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190</v>
      </c>
      <c r="AT120" s="226" t="s">
        <v>185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190</v>
      </c>
      <c r="BM120" s="226" t="s">
        <v>1892</v>
      </c>
    </row>
    <row r="121" s="2" customFormat="1">
      <c r="A121" s="39"/>
      <c r="B121" s="40"/>
      <c r="C121" s="41"/>
      <c r="D121" s="228" t="s">
        <v>192</v>
      </c>
      <c r="E121" s="41"/>
      <c r="F121" s="229" t="s">
        <v>1893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192</v>
      </c>
      <c r="AU121" s="18" t="s">
        <v>81</v>
      </c>
    </row>
    <row r="122" s="2" customFormat="1" ht="24.15" customHeight="1">
      <c r="A122" s="39"/>
      <c r="B122" s="40"/>
      <c r="C122" s="215" t="s">
        <v>241</v>
      </c>
      <c r="D122" s="215" t="s">
        <v>185</v>
      </c>
      <c r="E122" s="216" t="s">
        <v>1894</v>
      </c>
      <c r="F122" s="217" t="s">
        <v>1895</v>
      </c>
      <c r="G122" s="218" t="s">
        <v>218</v>
      </c>
      <c r="H122" s="219">
        <v>8.5860000000000003</v>
      </c>
      <c r="I122" s="220"/>
      <c r="J122" s="221">
        <f>ROUND(I122*H122,2)</f>
        <v>0</v>
      </c>
      <c r="K122" s="217" t="s">
        <v>189</v>
      </c>
      <c r="L122" s="45"/>
      <c r="M122" s="222" t="s">
        <v>19</v>
      </c>
      <c r="N122" s="223" t="s">
        <v>43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190</v>
      </c>
      <c r="AT122" s="226" t="s">
        <v>185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190</v>
      </c>
      <c r="BM122" s="226" t="s">
        <v>1896</v>
      </c>
    </row>
    <row r="123" s="2" customFormat="1">
      <c r="A123" s="39"/>
      <c r="B123" s="40"/>
      <c r="C123" s="41"/>
      <c r="D123" s="228" t="s">
        <v>192</v>
      </c>
      <c r="E123" s="41"/>
      <c r="F123" s="229" t="s">
        <v>1897</v>
      </c>
      <c r="G123" s="41"/>
      <c r="H123" s="41"/>
      <c r="I123" s="230"/>
      <c r="J123" s="41"/>
      <c r="K123" s="41"/>
      <c r="L123" s="45"/>
      <c r="M123" s="231"/>
      <c r="N123" s="23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192</v>
      </c>
      <c r="AU123" s="18" t="s">
        <v>81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1898</v>
      </c>
      <c r="G124" s="234"/>
      <c r="H124" s="238">
        <v>28.620000000000001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194</v>
      </c>
      <c r="AU124" s="244" t="s">
        <v>81</v>
      </c>
      <c r="AV124" s="13" t="s">
        <v>81</v>
      </c>
      <c r="AW124" s="13" t="s">
        <v>33</v>
      </c>
      <c r="AX124" s="13" t="s">
        <v>79</v>
      </c>
      <c r="AY124" s="244" t="s">
        <v>183</v>
      </c>
    </row>
    <row r="125" s="13" customFormat="1">
      <c r="A125" s="13"/>
      <c r="B125" s="233"/>
      <c r="C125" s="234"/>
      <c r="D125" s="235" t="s">
        <v>194</v>
      </c>
      <c r="E125" s="234"/>
      <c r="F125" s="237" t="s">
        <v>1899</v>
      </c>
      <c r="G125" s="234"/>
      <c r="H125" s="238">
        <v>8.5860000000000003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194</v>
      </c>
      <c r="AU125" s="244" t="s">
        <v>81</v>
      </c>
      <c r="AV125" s="13" t="s">
        <v>81</v>
      </c>
      <c r="AW125" s="13" t="s">
        <v>4</v>
      </c>
      <c r="AX125" s="13" t="s">
        <v>79</v>
      </c>
      <c r="AY125" s="244" t="s">
        <v>183</v>
      </c>
    </row>
    <row r="126" s="2" customFormat="1" ht="24.15" customHeight="1">
      <c r="A126" s="39"/>
      <c r="B126" s="40"/>
      <c r="C126" s="215" t="s">
        <v>248</v>
      </c>
      <c r="D126" s="215" t="s">
        <v>185</v>
      </c>
      <c r="E126" s="216" t="s">
        <v>1900</v>
      </c>
      <c r="F126" s="217" t="s">
        <v>1901</v>
      </c>
      <c r="G126" s="218" t="s">
        <v>218</v>
      </c>
      <c r="H126" s="219">
        <v>20.033999999999999</v>
      </c>
      <c r="I126" s="220"/>
      <c r="J126" s="221">
        <f>ROUND(I126*H126,2)</f>
        <v>0</v>
      </c>
      <c r="K126" s="217" t="s">
        <v>189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190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190</v>
      </c>
      <c r="BM126" s="226" t="s">
        <v>1902</v>
      </c>
    </row>
    <row r="127" s="2" customFormat="1">
      <c r="A127" s="39"/>
      <c r="B127" s="40"/>
      <c r="C127" s="41"/>
      <c r="D127" s="228" t="s">
        <v>192</v>
      </c>
      <c r="E127" s="41"/>
      <c r="F127" s="229" t="s">
        <v>1903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192</v>
      </c>
      <c r="AU127" s="18" t="s">
        <v>81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1898</v>
      </c>
      <c r="G128" s="234"/>
      <c r="H128" s="238">
        <v>28.620000000000001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194</v>
      </c>
      <c r="AU128" s="244" t="s">
        <v>81</v>
      </c>
      <c r="AV128" s="13" t="s">
        <v>81</v>
      </c>
      <c r="AW128" s="13" t="s">
        <v>33</v>
      </c>
      <c r="AX128" s="13" t="s">
        <v>79</v>
      </c>
      <c r="AY128" s="244" t="s">
        <v>183</v>
      </c>
    </row>
    <row r="129" s="13" customFormat="1">
      <c r="A129" s="13"/>
      <c r="B129" s="233"/>
      <c r="C129" s="234"/>
      <c r="D129" s="235" t="s">
        <v>194</v>
      </c>
      <c r="E129" s="234"/>
      <c r="F129" s="237" t="s">
        <v>1904</v>
      </c>
      <c r="G129" s="234"/>
      <c r="H129" s="238">
        <v>20.033999999999999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194</v>
      </c>
      <c r="AU129" s="244" t="s">
        <v>81</v>
      </c>
      <c r="AV129" s="13" t="s">
        <v>81</v>
      </c>
      <c r="AW129" s="13" t="s">
        <v>4</v>
      </c>
      <c r="AX129" s="13" t="s">
        <v>79</v>
      </c>
      <c r="AY129" s="244" t="s">
        <v>183</v>
      </c>
    </row>
    <row r="130" s="2" customFormat="1" ht="24.15" customHeight="1">
      <c r="A130" s="39"/>
      <c r="B130" s="40"/>
      <c r="C130" s="215" t="s">
        <v>255</v>
      </c>
      <c r="D130" s="215" t="s">
        <v>185</v>
      </c>
      <c r="E130" s="216" t="s">
        <v>1905</v>
      </c>
      <c r="F130" s="217" t="s">
        <v>1906</v>
      </c>
      <c r="G130" s="218" t="s">
        <v>188</v>
      </c>
      <c r="H130" s="219">
        <v>5.5650000000000004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190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190</v>
      </c>
      <c r="BM130" s="226" t="s">
        <v>1907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1908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1909</v>
      </c>
      <c r="G132" s="234"/>
      <c r="H132" s="238">
        <v>5.5650000000000004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79</v>
      </c>
      <c r="AY132" s="244" t="s">
        <v>183</v>
      </c>
    </row>
    <row r="133" s="2" customFormat="1" ht="16.5" customHeight="1">
      <c r="A133" s="39"/>
      <c r="B133" s="40"/>
      <c r="C133" s="256" t="s">
        <v>261</v>
      </c>
      <c r="D133" s="256" t="s">
        <v>310</v>
      </c>
      <c r="E133" s="257" t="s">
        <v>1910</v>
      </c>
      <c r="F133" s="258" t="s">
        <v>1911</v>
      </c>
      <c r="G133" s="259" t="s">
        <v>218</v>
      </c>
      <c r="H133" s="260">
        <v>11.130000000000001</v>
      </c>
      <c r="I133" s="261"/>
      <c r="J133" s="262">
        <f>ROUND(I133*H133,2)</f>
        <v>0</v>
      </c>
      <c r="K133" s="258" t="s">
        <v>189</v>
      </c>
      <c r="L133" s="263"/>
      <c r="M133" s="264" t="s">
        <v>19</v>
      </c>
      <c r="N133" s="265" t="s">
        <v>43</v>
      </c>
      <c r="O133" s="85"/>
      <c r="P133" s="224">
        <f>O133*H133</f>
        <v>0</v>
      </c>
      <c r="Q133" s="224">
        <v>1</v>
      </c>
      <c r="R133" s="224">
        <f>Q133*H133</f>
        <v>11.130000000000001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234</v>
      </c>
      <c r="AT133" s="226" t="s">
        <v>310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190</v>
      </c>
      <c r="BM133" s="226" t="s">
        <v>1912</v>
      </c>
    </row>
    <row r="134" s="13" customFormat="1">
      <c r="A134" s="13"/>
      <c r="B134" s="233"/>
      <c r="C134" s="234"/>
      <c r="D134" s="235" t="s">
        <v>194</v>
      </c>
      <c r="E134" s="234"/>
      <c r="F134" s="237" t="s">
        <v>1913</v>
      </c>
      <c r="G134" s="234"/>
      <c r="H134" s="238">
        <v>11.130000000000001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194</v>
      </c>
      <c r="AU134" s="244" t="s">
        <v>81</v>
      </c>
      <c r="AV134" s="13" t="s">
        <v>81</v>
      </c>
      <c r="AW134" s="13" t="s">
        <v>4</v>
      </c>
      <c r="AX134" s="13" t="s">
        <v>79</v>
      </c>
      <c r="AY134" s="244" t="s">
        <v>183</v>
      </c>
    </row>
    <row r="135" s="2" customFormat="1" ht="37.8" customHeight="1">
      <c r="A135" s="39"/>
      <c r="B135" s="40"/>
      <c r="C135" s="215" t="s">
        <v>269</v>
      </c>
      <c r="D135" s="215" t="s">
        <v>185</v>
      </c>
      <c r="E135" s="216" t="s">
        <v>1914</v>
      </c>
      <c r="F135" s="217" t="s">
        <v>1915</v>
      </c>
      <c r="G135" s="218" t="s">
        <v>188</v>
      </c>
      <c r="H135" s="219">
        <v>7.1550000000000002</v>
      </c>
      <c r="I135" s="220"/>
      <c r="J135" s="221">
        <f>ROUND(I135*H135,2)</f>
        <v>0</v>
      </c>
      <c r="K135" s="217" t="s">
        <v>189</v>
      </c>
      <c r="L135" s="45"/>
      <c r="M135" s="222" t="s">
        <v>19</v>
      </c>
      <c r="N135" s="223" t="s">
        <v>43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190</v>
      </c>
      <c r="AT135" s="226" t="s">
        <v>185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190</v>
      </c>
      <c r="BM135" s="226" t="s">
        <v>1916</v>
      </c>
    </row>
    <row r="136" s="2" customFormat="1">
      <c r="A136" s="39"/>
      <c r="B136" s="40"/>
      <c r="C136" s="41"/>
      <c r="D136" s="228" t="s">
        <v>192</v>
      </c>
      <c r="E136" s="41"/>
      <c r="F136" s="229" t="s">
        <v>1917</v>
      </c>
      <c r="G136" s="41"/>
      <c r="H136" s="41"/>
      <c r="I136" s="230"/>
      <c r="J136" s="41"/>
      <c r="K136" s="41"/>
      <c r="L136" s="45"/>
      <c r="M136" s="231"/>
      <c r="N136" s="23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192</v>
      </c>
      <c r="AU136" s="18" t="s">
        <v>81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1918</v>
      </c>
      <c r="G137" s="234"/>
      <c r="H137" s="238">
        <v>7.1550000000000002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81</v>
      </c>
      <c r="AV137" s="13" t="s">
        <v>81</v>
      </c>
      <c r="AW137" s="13" t="s">
        <v>33</v>
      </c>
      <c r="AX137" s="13" t="s">
        <v>79</v>
      </c>
      <c r="AY137" s="244" t="s">
        <v>183</v>
      </c>
    </row>
    <row r="138" s="2" customFormat="1" ht="16.5" customHeight="1">
      <c r="A138" s="39"/>
      <c r="B138" s="40"/>
      <c r="C138" s="256" t="s">
        <v>275</v>
      </c>
      <c r="D138" s="256" t="s">
        <v>310</v>
      </c>
      <c r="E138" s="257" t="s">
        <v>1919</v>
      </c>
      <c r="F138" s="258" t="s">
        <v>1920</v>
      </c>
      <c r="G138" s="259" t="s">
        <v>218</v>
      </c>
      <c r="H138" s="260">
        <v>14.310000000000001</v>
      </c>
      <c r="I138" s="261"/>
      <c r="J138" s="262">
        <f>ROUND(I138*H138,2)</f>
        <v>0</v>
      </c>
      <c r="K138" s="258" t="s">
        <v>189</v>
      </c>
      <c r="L138" s="263"/>
      <c r="M138" s="264" t="s">
        <v>19</v>
      </c>
      <c r="N138" s="265" t="s">
        <v>43</v>
      </c>
      <c r="O138" s="85"/>
      <c r="P138" s="224">
        <f>O138*H138</f>
        <v>0</v>
      </c>
      <c r="Q138" s="224">
        <v>1</v>
      </c>
      <c r="R138" s="224">
        <f>Q138*H138</f>
        <v>14.310000000000001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234</v>
      </c>
      <c r="AT138" s="226" t="s">
        <v>310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190</v>
      </c>
      <c r="BM138" s="226" t="s">
        <v>1921</v>
      </c>
    </row>
    <row r="139" s="13" customFormat="1">
      <c r="A139" s="13"/>
      <c r="B139" s="233"/>
      <c r="C139" s="234"/>
      <c r="D139" s="235" t="s">
        <v>194</v>
      </c>
      <c r="E139" s="234"/>
      <c r="F139" s="237" t="s">
        <v>1922</v>
      </c>
      <c r="G139" s="234"/>
      <c r="H139" s="238">
        <v>14.310000000000001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194</v>
      </c>
      <c r="AU139" s="244" t="s">
        <v>81</v>
      </c>
      <c r="AV139" s="13" t="s">
        <v>81</v>
      </c>
      <c r="AW139" s="13" t="s">
        <v>4</v>
      </c>
      <c r="AX139" s="13" t="s">
        <v>79</v>
      </c>
      <c r="AY139" s="244" t="s">
        <v>183</v>
      </c>
    </row>
    <row r="140" s="12" customFormat="1" ht="22.8" customHeight="1">
      <c r="A140" s="12"/>
      <c r="B140" s="199"/>
      <c r="C140" s="200"/>
      <c r="D140" s="201" t="s">
        <v>71</v>
      </c>
      <c r="E140" s="213" t="s">
        <v>190</v>
      </c>
      <c r="F140" s="213" t="s">
        <v>254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SUM(P141:P143)</f>
        <v>0</v>
      </c>
      <c r="Q140" s="207"/>
      <c r="R140" s="208">
        <f>SUM(R141:R143)</f>
        <v>0</v>
      </c>
      <c r="S140" s="207"/>
      <c r="T140" s="20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79</v>
      </c>
      <c r="AT140" s="211" t="s">
        <v>71</v>
      </c>
      <c r="AU140" s="211" t="s">
        <v>79</v>
      </c>
      <c r="AY140" s="210" t="s">
        <v>183</v>
      </c>
      <c r="BK140" s="212">
        <f>SUM(BK141:BK143)</f>
        <v>0</v>
      </c>
    </row>
    <row r="141" s="2" customFormat="1" ht="21.75" customHeight="1">
      <c r="A141" s="39"/>
      <c r="B141" s="40"/>
      <c r="C141" s="215" t="s">
        <v>8</v>
      </c>
      <c r="D141" s="215" t="s">
        <v>185</v>
      </c>
      <c r="E141" s="216" t="s">
        <v>1923</v>
      </c>
      <c r="F141" s="217" t="s">
        <v>1924</v>
      </c>
      <c r="G141" s="218" t="s">
        <v>188</v>
      </c>
      <c r="H141" s="219">
        <v>1.5900000000000001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190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1925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1926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1927</v>
      </c>
      <c r="G143" s="234"/>
      <c r="H143" s="238">
        <v>1.5900000000000001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79</v>
      </c>
      <c r="AY143" s="244" t="s">
        <v>183</v>
      </c>
    </row>
    <row r="144" s="12" customFormat="1" ht="22.8" customHeight="1">
      <c r="A144" s="12"/>
      <c r="B144" s="199"/>
      <c r="C144" s="200"/>
      <c r="D144" s="201" t="s">
        <v>71</v>
      </c>
      <c r="E144" s="213" t="s">
        <v>222</v>
      </c>
      <c r="F144" s="213" t="s">
        <v>268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SUM(P145:P151)</f>
        <v>0</v>
      </c>
      <c r="Q144" s="207"/>
      <c r="R144" s="208">
        <f>SUM(R145:R151)</f>
        <v>1.0377080999999999</v>
      </c>
      <c r="S144" s="207"/>
      <c r="T144" s="209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79</v>
      </c>
      <c r="AT144" s="211" t="s">
        <v>71</v>
      </c>
      <c r="AU144" s="211" t="s">
        <v>79</v>
      </c>
      <c r="AY144" s="210" t="s">
        <v>183</v>
      </c>
      <c r="BK144" s="212">
        <f>SUM(BK145:BK151)</f>
        <v>0</v>
      </c>
    </row>
    <row r="145" s="2" customFormat="1" ht="16.5" customHeight="1">
      <c r="A145" s="39"/>
      <c r="B145" s="40"/>
      <c r="C145" s="215" t="s">
        <v>284</v>
      </c>
      <c r="D145" s="215" t="s">
        <v>185</v>
      </c>
      <c r="E145" s="216" t="s">
        <v>740</v>
      </c>
      <c r="F145" s="217" t="s">
        <v>741</v>
      </c>
      <c r="G145" s="218" t="s">
        <v>237</v>
      </c>
      <c r="H145" s="219">
        <v>12.869999999999999</v>
      </c>
      <c r="I145" s="220"/>
      <c r="J145" s="221">
        <f>ROUND(I145*H145,2)</f>
        <v>0</v>
      </c>
      <c r="K145" s="217" t="s">
        <v>189</v>
      </c>
      <c r="L145" s="45"/>
      <c r="M145" s="222" t="s">
        <v>19</v>
      </c>
      <c r="N145" s="223" t="s">
        <v>43</v>
      </c>
      <c r="O145" s="85"/>
      <c r="P145" s="224">
        <f>O145*H145</f>
        <v>0</v>
      </c>
      <c r="Q145" s="224">
        <v>0.040000000000000001</v>
      </c>
      <c r="R145" s="224">
        <f>Q145*H145</f>
        <v>0.51479999999999992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190</v>
      </c>
      <c r="AT145" s="226" t="s">
        <v>185</v>
      </c>
      <c r="AU145" s="226" t="s">
        <v>81</v>
      </c>
      <c r="AY145" s="18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190</v>
      </c>
      <c r="BM145" s="226" t="s">
        <v>1928</v>
      </c>
    </row>
    <row r="146" s="2" customFormat="1">
      <c r="A146" s="39"/>
      <c r="B146" s="40"/>
      <c r="C146" s="41"/>
      <c r="D146" s="228" t="s">
        <v>192</v>
      </c>
      <c r="E146" s="41"/>
      <c r="F146" s="229" t="s">
        <v>743</v>
      </c>
      <c r="G146" s="41"/>
      <c r="H146" s="41"/>
      <c r="I146" s="230"/>
      <c r="J146" s="41"/>
      <c r="K146" s="41"/>
      <c r="L146" s="45"/>
      <c r="M146" s="231"/>
      <c r="N146" s="23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192</v>
      </c>
      <c r="AU146" s="18" t="s">
        <v>81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1929</v>
      </c>
      <c r="G147" s="234"/>
      <c r="H147" s="238">
        <v>2.4700000000000002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194</v>
      </c>
      <c r="AU147" s="244" t="s">
        <v>81</v>
      </c>
      <c r="AV147" s="13" t="s">
        <v>81</v>
      </c>
      <c r="AW147" s="13" t="s">
        <v>33</v>
      </c>
      <c r="AX147" s="13" t="s">
        <v>72</v>
      </c>
      <c r="AY147" s="244" t="s">
        <v>183</v>
      </c>
    </row>
    <row r="148" s="13" customFormat="1">
      <c r="A148" s="13"/>
      <c r="B148" s="233"/>
      <c r="C148" s="234"/>
      <c r="D148" s="235" t="s">
        <v>194</v>
      </c>
      <c r="E148" s="236" t="s">
        <v>19</v>
      </c>
      <c r="F148" s="237" t="s">
        <v>1930</v>
      </c>
      <c r="G148" s="234"/>
      <c r="H148" s="238">
        <v>10.4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81</v>
      </c>
      <c r="AV148" s="13" t="s">
        <v>81</v>
      </c>
      <c r="AW148" s="13" t="s">
        <v>33</v>
      </c>
      <c r="AX148" s="13" t="s">
        <v>72</v>
      </c>
      <c r="AY148" s="244" t="s">
        <v>183</v>
      </c>
    </row>
    <row r="149" s="14" customFormat="1">
      <c r="A149" s="14"/>
      <c r="B149" s="245"/>
      <c r="C149" s="246"/>
      <c r="D149" s="235" t="s">
        <v>194</v>
      </c>
      <c r="E149" s="247" t="s">
        <v>19</v>
      </c>
      <c r="F149" s="248" t="s">
        <v>204</v>
      </c>
      <c r="G149" s="246"/>
      <c r="H149" s="249">
        <v>12.869999999999999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194</v>
      </c>
      <c r="AU149" s="255" t="s">
        <v>81</v>
      </c>
      <c r="AV149" s="14" t="s">
        <v>190</v>
      </c>
      <c r="AW149" s="14" t="s">
        <v>33</v>
      </c>
      <c r="AX149" s="14" t="s">
        <v>79</v>
      </c>
      <c r="AY149" s="255" t="s">
        <v>183</v>
      </c>
    </row>
    <row r="150" s="2" customFormat="1" ht="16.5" customHeight="1">
      <c r="A150" s="39"/>
      <c r="B150" s="40"/>
      <c r="C150" s="215" t="s">
        <v>290</v>
      </c>
      <c r="D150" s="215" t="s">
        <v>185</v>
      </c>
      <c r="E150" s="216" t="s">
        <v>774</v>
      </c>
      <c r="F150" s="217" t="s">
        <v>775</v>
      </c>
      <c r="G150" s="218" t="s">
        <v>237</v>
      </c>
      <c r="H150" s="219">
        <v>12.869999999999999</v>
      </c>
      <c r="I150" s="220"/>
      <c r="J150" s="221">
        <f>ROUND(I150*H150,2)</f>
        <v>0</v>
      </c>
      <c r="K150" s="217" t="s">
        <v>189</v>
      </c>
      <c r="L150" s="45"/>
      <c r="M150" s="222" t="s">
        <v>19</v>
      </c>
      <c r="N150" s="223" t="s">
        <v>43</v>
      </c>
      <c r="O150" s="85"/>
      <c r="P150" s="224">
        <f>O150*H150</f>
        <v>0</v>
      </c>
      <c r="Q150" s="224">
        <v>0.040629999999999999</v>
      </c>
      <c r="R150" s="224">
        <f>Q150*H150</f>
        <v>0.52290809999999999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190</v>
      </c>
      <c r="AT150" s="226" t="s">
        <v>185</v>
      </c>
      <c r="AU150" s="226" t="s">
        <v>81</v>
      </c>
      <c r="AY150" s="18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79</v>
      </c>
      <c r="BK150" s="227">
        <f>ROUND(I150*H150,2)</f>
        <v>0</v>
      </c>
      <c r="BL150" s="18" t="s">
        <v>190</v>
      </c>
      <c r="BM150" s="226" t="s">
        <v>1931</v>
      </c>
    </row>
    <row r="151" s="2" customFormat="1">
      <c r="A151" s="39"/>
      <c r="B151" s="40"/>
      <c r="C151" s="41"/>
      <c r="D151" s="228" t="s">
        <v>192</v>
      </c>
      <c r="E151" s="41"/>
      <c r="F151" s="229" t="s">
        <v>777</v>
      </c>
      <c r="G151" s="41"/>
      <c r="H151" s="41"/>
      <c r="I151" s="230"/>
      <c r="J151" s="41"/>
      <c r="K151" s="41"/>
      <c r="L151" s="45"/>
      <c r="M151" s="231"/>
      <c r="N151" s="23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192</v>
      </c>
      <c r="AU151" s="18" t="s">
        <v>81</v>
      </c>
    </row>
    <row r="152" s="12" customFormat="1" ht="22.8" customHeight="1">
      <c r="A152" s="12"/>
      <c r="B152" s="199"/>
      <c r="C152" s="200"/>
      <c r="D152" s="201" t="s">
        <v>71</v>
      </c>
      <c r="E152" s="213" t="s">
        <v>241</v>
      </c>
      <c r="F152" s="213" t="s">
        <v>323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SUM(P153:P206)</f>
        <v>0</v>
      </c>
      <c r="Q152" s="207"/>
      <c r="R152" s="208">
        <f>SUM(R153:R206)</f>
        <v>0.0064999999999999997</v>
      </c>
      <c r="S152" s="207"/>
      <c r="T152" s="209">
        <f>SUM(T153:T206)</f>
        <v>6.0485000000000007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79</v>
      </c>
      <c r="AT152" s="211" t="s">
        <v>71</v>
      </c>
      <c r="AU152" s="211" t="s">
        <v>79</v>
      </c>
      <c r="AY152" s="210" t="s">
        <v>183</v>
      </c>
      <c r="BK152" s="212">
        <f>SUM(BK153:BK206)</f>
        <v>0</v>
      </c>
    </row>
    <row r="153" s="2" customFormat="1" ht="24.15" customHeight="1">
      <c r="A153" s="39"/>
      <c r="B153" s="40"/>
      <c r="C153" s="215" t="s">
        <v>295</v>
      </c>
      <c r="D153" s="215" t="s">
        <v>185</v>
      </c>
      <c r="E153" s="216" t="s">
        <v>812</v>
      </c>
      <c r="F153" s="217" t="s">
        <v>813</v>
      </c>
      <c r="G153" s="218" t="s">
        <v>237</v>
      </c>
      <c r="H153" s="219">
        <v>50</v>
      </c>
      <c r="I153" s="220"/>
      <c r="J153" s="221">
        <f>ROUND(I153*H153,2)</f>
        <v>0</v>
      </c>
      <c r="K153" s="217" t="s">
        <v>189</v>
      </c>
      <c r="L153" s="45"/>
      <c r="M153" s="222" t="s">
        <v>19</v>
      </c>
      <c r="N153" s="223" t="s">
        <v>43</v>
      </c>
      <c r="O153" s="85"/>
      <c r="P153" s="224">
        <f>O153*H153</f>
        <v>0</v>
      </c>
      <c r="Q153" s="224">
        <v>0.00012999999999999999</v>
      </c>
      <c r="R153" s="224">
        <f>Q153*H153</f>
        <v>0.0064999999999999997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190</v>
      </c>
      <c r="AT153" s="226" t="s">
        <v>185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190</v>
      </c>
      <c r="BM153" s="226" t="s">
        <v>1932</v>
      </c>
    </row>
    <row r="154" s="2" customFormat="1">
      <c r="A154" s="39"/>
      <c r="B154" s="40"/>
      <c r="C154" s="41"/>
      <c r="D154" s="228" t="s">
        <v>192</v>
      </c>
      <c r="E154" s="41"/>
      <c r="F154" s="229" t="s">
        <v>815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81</v>
      </c>
    </row>
    <row r="155" s="2" customFormat="1" ht="24.15" customHeight="1">
      <c r="A155" s="39"/>
      <c r="B155" s="40"/>
      <c r="C155" s="215" t="s">
        <v>300</v>
      </c>
      <c r="D155" s="215" t="s">
        <v>185</v>
      </c>
      <c r="E155" s="216" t="s">
        <v>1933</v>
      </c>
      <c r="F155" s="217" t="s">
        <v>1934</v>
      </c>
      <c r="G155" s="218" t="s">
        <v>207</v>
      </c>
      <c r="H155" s="219">
        <v>6</v>
      </c>
      <c r="I155" s="220"/>
      <c r="J155" s="221">
        <f>ROUND(I155*H155,2)</f>
        <v>0</v>
      </c>
      <c r="K155" s="217" t="s">
        <v>189</v>
      </c>
      <c r="L155" s="45"/>
      <c r="M155" s="222" t="s">
        <v>19</v>
      </c>
      <c r="N155" s="223" t="s">
        <v>43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0.26200000000000001</v>
      </c>
      <c r="T155" s="225">
        <f>S155*H155</f>
        <v>1.5720000000000001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190</v>
      </c>
      <c r="AT155" s="226" t="s">
        <v>185</v>
      </c>
      <c r="AU155" s="226" t="s">
        <v>81</v>
      </c>
      <c r="AY155" s="18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79</v>
      </c>
      <c r="BK155" s="227">
        <f>ROUND(I155*H155,2)</f>
        <v>0</v>
      </c>
      <c r="BL155" s="18" t="s">
        <v>190</v>
      </c>
      <c r="BM155" s="226" t="s">
        <v>1935</v>
      </c>
    </row>
    <row r="156" s="2" customFormat="1">
      <c r="A156" s="39"/>
      <c r="B156" s="40"/>
      <c r="C156" s="41"/>
      <c r="D156" s="228" t="s">
        <v>192</v>
      </c>
      <c r="E156" s="41"/>
      <c r="F156" s="229" t="s">
        <v>1936</v>
      </c>
      <c r="G156" s="41"/>
      <c r="H156" s="41"/>
      <c r="I156" s="230"/>
      <c r="J156" s="41"/>
      <c r="K156" s="41"/>
      <c r="L156" s="45"/>
      <c r="M156" s="231"/>
      <c r="N156" s="23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192</v>
      </c>
      <c r="AU156" s="18" t="s">
        <v>81</v>
      </c>
    </row>
    <row r="157" s="13" customFormat="1">
      <c r="A157" s="13"/>
      <c r="B157" s="233"/>
      <c r="C157" s="234"/>
      <c r="D157" s="235" t="s">
        <v>194</v>
      </c>
      <c r="E157" s="236" t="s">
        <v>19</v>
      </c>
      <c r="F157" s="237" t="s">
        <v>1937</v>
      </c>
      <c r="G157" s="234"/>
      <c r="H157" s="238">
        <v>4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194</v>
      </c>
      <c r="AU157" s="244" t="s">
        <v>81</v>
      </c>
      <c r="AV157" s="13" t="s">
        <v>81</v>
      </c>
      <c r="AW157" s="13" t="s">
        <v>33</v>
      </c>
      <c r="AX157" s="13" t="s">
        <v>72</v>
      </c>
      <c r="AY157" s="244" t="s">
        <v>183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1938</v>
      </c>
      <c r="G158" s="234"/>
      <c r="H158" s="238">
        <v>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72</v>
      </c>
      <c r="AY158" s="244" t="s">
        <v>183</v>
      </c>
    </row>
    <row r="159" s="14" customFormat="1">
      <c r="A159" s="14"/>
      <c r="B159" s="245"/>
      <c r="C159" s="246"/>
      <c r="D159" s="235" t="s">
        <v>194</v>
      </c>
      <c r="E159" s="247" t="s">
        <v>19</v>
      </c>
      <c r="F159" s="248" t="s">
        <v>204</v>
      </c>
      <c r="G159" s="246"/>
      <c r="H159" s="249">
        <v>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194</v>
      </c>
      <c r="AU159" s="255" t="s">
        <v>81</v>
      </c>
      <c r="AV159" s="14" t="s">
        <v>190</v>
      </c>
      <c r="AW159" s="14" t="s">
        <v>33</v>
      </c>
      <c r="AX159" s="14" t="s">
        <v>79</v>
      </c>
      <c r="AY159" s="255" t="s">
        <v>183</v>
      </c>
    </row>
    <row r="160" s="2" customFormat="1" ht="33" customHeight="1">
      <c r="A160" s="39"/>
      <c r="B160" s="40"/>
      <c r="C160" s="215" t="s">
        <v>305</v>
      </c>
      <c r="D160" s="215" t="s">
        <v>185</v>
      </c>
      <c r="E160" s="216" t="s">
        <v>1939</v>
      </c>
      <c r="F160" s="217" t="s">
        <v>1940</v>
      </c>
      <c r="G160" s="218" t="s">
        <v>207</v>
      </c>
      <c r="H160" s="219">
        <v>12</v>
      </c>
      <c r="I160" s="220"/>
      <c r="J160" s="221">
        <f>ROUND(I160*H160,2)</f>
        <v>0</v>
      </c>
      <c r="K160" s="217" t="s">
        <v>189</v>
      </c>
      <c r="L160" s="45"/>
      <c r="M160" s="222" t="s">
        <v>19</v>
      </c>
      <c r="N160" s="223" t="s">
        <v>43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0.001</v>
      </c>
      <c r="T160" s="225">
        <f>S160*H160</f>
        <v>0.012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190</v>
      </c>
      <c r="AT160" s="226" t="s">
        <v>185</v>
      </c>
      <c r="AU160" s="226" t="s">
        <v>81</v>
      </c>
      <c r="AY160" s="18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79</v>
      </c>
      <c r="BK160" s="227">
        <f>ROUND(I160*H160,2)</f>
        <v>0</v>
      </c>
      <c r="BL160" s="18" t="s">
        <v>190</v>
      </c>
      <c r="BM160" s="226" t="s">
        <v>1941</v>
      </c>
    </row>
    <row r="161" s="2" customFormat="1">
      <c r="A161" s="39"/>
      <c r="B161" s="40"/>
      <c r="C161" s="41"/>
      <c r="D161" s="228" t="s">
        <v>192</v>
      </c>
      <c r="E161" s="41"/>
      <c r="F161" s="229" t="s">
        <v>1942</v>
      </c>
      <c r="G161" s="41"/>
      <c r="H161" s="41"/>
      <c r="I161" s="230"/>
      <c r="J161" s="41"/>
      <c r="K161" s="41"/>
      <c r="L161" s="45"/>
      <c r="M161" s="231"/>
      <c r="N161" s="23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192</v>
      </c>
      <c r="AU161" s="18" t="s">
        <v>81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1943</v>
      </c>
      <c r="G162" s="234"/>
      <c r="H162" s="238">
        <v>12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194</v>
      </c>
      <c r="AU162" s="244" t="s">
        <v>81</v>
      </c>
      <c r="AV162" s="13" t="s">
        <v>81</v>
      </c>
      <c r="AW162" s="13" t="s">
        <v>33</v>
      </c>
      <c r="AX162" s="13" t="s">
        <v>79</v>
      </c>
      <c r="AY162" s="244" t="s">
        <v>183</v>
      </c>
    </row>
    <row r="163" s="2" customFormat="1" ht="33" customHeight="1">
      <c r="A163" s="39"/>
      <c r="B163" s="40"/>
      <c r="C163" s="215" t="s">
        <v>7</v>
      </c>
      <c r="D163" s="215" t="s">
        <v>185</v>
      </c>
      <c r="E163" s="216" t="s">
        <v>1944</v>
      </c>
      <c r="F163" s="217" t="s">
        <v>1945</v>
      </c>
      <c r="G163" s="218" t="s">
        <v>207</v>
      </c>
      <c r="H163" s="219">
        <v>12</v>
      </c>
      <c r="I163" s="220"/>
      <c r="J163" s="221">
        <f>ROUND(I163*H163,2)</f>
        <v>0</v>
      </c>
      <c r="K163" s="217" t="s">
        <v>189</v>
      </c>
      <c r="L163" s="45"/>
      <c r="M163" s="222" t="s">
        <v>19</v>
      </c>
      <c r="N163" s="223" t="s">
        <v>43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0.001</v>
      </c>
      <c r="T163" s="225">
        <f>S163*H163</f>
        <v>0.012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190</v>
      </c>
      <c r="AT163" s="226" t="s">
        <v>185</v>
      </c>
      <c r="AU163" s="226" t="s">
        <v>81</v>
      </c>
      <c r="AY163" s="18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79</v>
      </c>
      <c r="BK163" s="227">
        <f>ROUND(I163*H163,2)</f>
        <v>0</v>
      </c>
      <c r="BL163" s="18" t="s">
        <v>190</v>
      </c>
      <c r="BM163" s="226" t="s">
        <v>1946</v>
      </c>
    </row>
    <row r="164" s="2" customFormat="1">
      <c r="A164" s="39"/>
      <c r="B164" s="40"/>
      <c r="C164" s="41"/>
      <c r="D164" s="228" t="s">
        <v>192</v>
      </c>
      <c r="E164" s="41"/>
      <c r="F164" s="229" t="s">
        <v>1947</v>
      </c>
      <c r="G164" s="41"/>
      <c r="H164" s="41"/>
      <c r="I164" s="230"/>
      <c r="J164" s="41"/>
      <c r="K164" s="41"/>
      <c r="L164" s="45"/>
      <c r="M164" s="231"/>
      <c r="N164" s="23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192</v>
      </c>
      <c r="AU164" s="18" t="s">
        <v>81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1948</v>
      </c>
      <c r="G165" s="234"/>
      <c r="H165" s="238">
        <v>12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194</v>
      </c>
      <c r="AU165" s="244" t="s">
        <v>81</v>
      </c>
      <c r="AV165" s="13" t="s">
        <v>81</v>
      </c>
      <c r="AW165" s="13" t="s">
        <v>33</v>
      </c>
      <c r="AX165" s="13" t="s">
        <v>79</v>
      </c>
      <c r="AY165" s="244" t="s">
        <v>183</v>
      </c>
    </row>
    <row r="166" s="2" customFormat="1" ht="33" customHeight="1">
      <c r="A166" s="39"/>
      <c r="B166" s="40"/>
      <c r="C166" s="215" t="s">
        <v>314</v>
      </c>
      <c r="D166" s="215" t="s">
        <v>185</v>
      </c>
      <c r="E166" s="216" t="s">
        <v>1949</v>
      </c>
      <c r="F166" s="217" t="s">
        <v>1950</v>
      </c>
      <c r="G166" s="218" t="s">
        <v>207</v>
      </c>
      <c r="H166" s="219">
        <v>4</v>
      </c>
      <c r="I166" s="220"/>
      <c r="J166" s="221">
        <f>ROUND(I166*H166,2)</f>
        <v>0</v>
      </c>
      <c r="K166" s="217" t="s">
        <v>189</v>
      </c>
      <c r="L166" s="45"/>
      <c r="M166" s="222" t="s">
        <v>19</v>
      </c>
      <c r="N166" s="223" t="s">
        <v>43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0.002</v>
      </c>
      <c r="T166" s="225">
        <f>S166*H166</f>
        <v>0.0080000000000000002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190</v>
      </c>
      <c r="AT166" s="226" t="s">
        <v>185</v>
      </c>
      <c r="AU166" s="226" t="s">
        <v>81</v>
      </c>
      <c r="AY166" s="18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79</v>
      </c>
      <c r="BK166" s="227">
        <f>ROUND(I166*H166,2)</f>
        <v>0</v>
      </c>
      <c r="BL166" s="18" t="s">
        <v>190</v>
      </c>
      <c r="BM166" s="226" t="s">
        <v>1951</v>
      </c>
    </row>
    <row r="167" s="2" customFormat="1">
      <c r="A167" s="39"/>
      <c r="B167" s="40"/>
      <c r="C167" s="41"/>
      <c r="D167" s="228" t="s">
        <v>192</v>
      </c>
      <c r="E167" s="41"/>
      <c r="F167" s="229" t="s">
        <v>1952</v>
      </c>
      <c r="G167" s="41"/>
      <c r="H167" s="41"/>
      <c r="I167" s="230"/>
      <c r="J167" s="41"/>
      <c r="K167" s="41"/>
      <c r="L167" s="45"/>
      <c r="M167" s="231"/>
      <c r="N167" s="23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192</v>
      </c>
      <c r="AU167" s="18" t="s">
        <v>81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1953</v>
      </c>
      <c r="G168" s="234"/>
      <c r="H168" s="238">
        <v>4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194</v>
      </c>
      <c r="AU168" s="244" t="s">
        <v>81</v>
      </c>
      <c r="AV168" s="13" t="s">
        <v>81</v>
      </c>
      <c r="AW168" s="13" t="s">
        <v>33</v>
      </c>
      <c r="AX168" s="13" t="s">
        <v>79</v>
      </c>
      <c r="AY168" s="244" t="s">
        <v>183</v>
      </c>
    </row>
    <row r="169" s="2" customFormat="1" ht="24.15" customHeight="1">
      <c r="A169" s="39"/>
      <c r="B169" s="40"/>
      <c r="C169" s="215" t="s">
        <v>319</v>
      </c>
      <c r="D169" s="215" t="s">
        <v>185</v>
      </c>
      <c r="E169" s="216" t="s">
        <v>1954</v>
      </c>
      <c r="F169" s="217" t="s">
        <v>1955</v>
      </c>
      <c r="G169" s="218" t="s">
        <v>207</v>
      </c>
      <c r="H169" s="219">
        <v>7</v>
      </c>
      <c r="I169" s="220"/>
      <c r="J169" s="221">
        <f>ROUND(I169*H169,2)</f>
        <v>0</v>
      </c>
      <c r="K169" s="217" t="s">
        <v>189</v>
      </c>
      <c r="L169" s="45"/>
      <c r="M169" s="222" t="s">
        <v>19</v>
      </c>
      <c r="N169" s="223" t="s">
        <v>43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0.0040000000000000001</v>
      </c>
      <c r="T169" s="225">
        <f>S169*H169</f>
        <v>0.028000000000000001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190</v>
      </c>
      <c r="AT169" s="226" t="s">
        <v>185</v>
      </c>
      <c r="AU169" s="226" t="s">
        <v>81</v>
      </c>
      <c r="AY169" s="18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79</v>
      </c>
      <c r="BK169" s="227">
        <f>ROUND(I169*H169,2)</f>
        <v>0</v>
      </c>
      <c r="BL169" s="18" t="s">
        <v>190</v>
      </c>
      <c r="BM169" s="226" t="s">
        <v>1956</v>
      </c>
    </row>
    <row r="170" s="2" customFormat="1">
      <c r="A170" s="39"/>
      <c r="B170" s="40"/>
      <c r="C170" s="41"/>
      <c r="D170" s="228" t="s">
        <v>192</v>
      </c>
      <c r="E170" s="41"/>
      <c r="F170" s="229" t="s">
        <v>1957</v>
      </c>
      <c r="G170" s="41"/>
      <c r="H170" s="41"/>
      <c r="I170" s="230"/>
      <c r="J170" s="41"/>
      <c r="K170" s="41"/>
      <c r="L170" s="45"/>
      <c r="M170" s="231"/>
      <c r="N170" s="23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192</v>
      </c>
      <c r="AU170" s="18" t="s">
        <v>81</v>
      </c>
    </row>
    <row r="171" s="13" customFormat="1">
      <c r="A171" s="13"/>
      <c r="B171" s="233"/>
      <c r="C171" s="234"/>
      <c r="D171" s="235" t="s">
        <v>194</v>
      </c>
      <c r="E171" s="236" t="s">
        <v>19</v>
      </c>
      <c r="F171" s="237" t="s">
        <v>1958</v>
      </c>
      <c r="G171" s="234"/>
      <c r="H171" s="238">
        <v>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194</v>
      </c>
      <c r="AU171" s="244" t="s">
        <v>81</v>
      </c>
      <c r="AV171" s="13" t="s">
        <v>81</v>
      </c>
      <c r="AW171" s="13" t="s">
        <v>33</v>
      </c>
      <c r="AX171" s="13" t="s">
        <v>72</v>
      </c>
      <c r="AY171" s="244" t="s">
        <v>183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1959</v>
      </c>
      <c r="G172" s="234"/>
      <c r="H172" s="238">
        <v>6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194</v>
      </c>
      <c r="AU172" s="244" t="s">
        <v>81</v>
      </c>
      <c r="AV172" s="13" t="s">
        <v>81</v>
      </c>
      <c r="AW172" s="13" t="s">
        <v>33</v>
      </c>
      <c r="AX172" s="13" t="s">
        <v>72</v>
      </c>
      <c r="AY172" s="244" t="s">
        <v>183</v>
      </c>
    </row>
    <row r="173" s="14" customFormat="1">
      <c r="A173" s="14"/>
      <c r="B173" s="245"/>
      <c r="C173" s="246"/>
      <c r="D173" s="235" t="s">
        <v>194</v>
      </c>
      <c r="E173" s="247" t="s">
        <v>19</v>
      </c>
      <c r="F173" s="248" t="s">
        <v>204</v>
      </c>
      <c r="G173" s="246"/>
      <c r="H173" s="249">
        <v>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194</v>
      </c>
      <c r="AU173" s="255" t="s">
        <v>81</v>
      </c>
      <c r="AV173" s="14" t="s">
        <v>190</v>
      </c>
      <c r="AW173" s="14" t="s">
        <v>33</v>
      </c>
      <c r="AX173" s="14" t="s">
        <v>79</v>
      </c>
      <c r="AY173" s="255" t="s">
        <v>183</v>
      </c>
    </row>
    <row r="174" s="2" customFormat="1" ht="24.15" customHeight="1">
      <c r="A174" s="39"/>
      <c r="B174" s="40"/>
      <c r="C174" s="215" t="s">
        <v>324</v>
      </c>
      <c r="D174" s="215" t="s">
        <v>185</v>
      </c>
      <c r="E174" s="216" t="s">
        <v>1960</v>
      </c>
      <c r="F174" s="217" t="s">
        <v>1961</v>
      </c>
      <c r="G174" s="218" t="s">
        <v>207</v>
      </c>
      <c r="H174" s="219">
        <v>6</v>
      </c>
      <c r="I174" s="220"/>
      <c r="J174" s="221">
        <f>ROUND(I174*H174,2)</f>
        <v>0</v>
      </c>
      <c r="K174" s="217" t="s">
        <v>189</v>
      </c>
      <c r="L174" s="45"/>
      <c r="M174" s="222" t="s">
        <v>19</v>
      </c>
      <c r="N174" s="223" t="s">
        <v>43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0.0080000000000000002</v>
      </c>
      <c r="T174" s="225">
        <f>S174*H174</f>
        <v>0.048000000000000001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190</v>
      </c>
      <c r="AT174" s="226" t="s">
        <v>185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1962</v>
      </c>
    </row>
    <row r="175" s="2" customFormat="1">
      <c r="A175" s="39"/>
      <c r="B175" s="40"/>
      <c r="C175" s="41"/>
      <c r="D175" s="228" t="s">
        <v>192</v>
      </c>
      <c r="E175" s="41"/>
      <c r="F175" s="229" t="s">
        <v>1963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192</v>
      </c>
      <c r="AU175" s="18" t="s">
        <v>81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1959</v>
      </c>
      <c r="G176" s="234"/>
      <c r="H176" s="238">
        <v>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79</v>
      </c>
      <c r="AY176" s="244" t="s">
        <v>183</v>
      </c>
    </row>
    <row r="177" s="2" customFormat="1" ht="24.15" customHeight="1">
      <c r="A177" s="39"/>
      <c r="B177" s="40"/>
      <c r="C177" s="215" t="s">
        <v>330</v>
      </c>
      <c r="D177" s="215" t="s">
        <v>185</v>
      </c>
      <c r="E177" s="216" t="s">
        <v>1964</v>
      </c>
      <c r="F177" s="217" t="s">
        <v>1965</v>
      </c>
      <c r="G177" s="218" t="s">
        <v>207</v>
      </c>
      <c r="H177" s="219">
        <v>5</v>
      </c>
      <c r="I177" s="220"/>
      <c r="J177" s="221">
        <f>ROUND(I177*H177,2)</f>
        <v>0</v>
      </c>
      <c r="K177" s="217" t="s">
        <v>189</v>
      </c>
      <c r="L177" s="45"/>
      <c r="M177" s="222" t="s">
        <v>19</v>
      </c>
      <c r="N177" s="223" t="s">
        <v>43</v>
      </c>
      <c r="O177" s="85"/>
      <c r="P177" s="224">
        <f>O177*H177</f>
        <v>0</v>
      </c>
      <c r="Q177" s="224">
        <v>0</v>
      </c>
      <c r="R177" s="224">
        <f>Q177*H177</f>
        <v>0</v>
      </c>
      <c r="S177" s="224">
        <v>0.012</v>
      </c>
      <c r="T177" s="225">
        <f>S177*H177</f>
        <v>0.059999999999999998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190</v>
      </c>
      <c r="AT177" s="226" t="s">
        <v>185</v>
      </c>
      <c r="AU177" s="226" t="s">
        <v>81</v>
      </c>
      <c r="AY177" s="18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79</v>
      </c>
      <c r="BK177" s="227">
        <f>ROUND(I177*H177,2)</f>
        <v>0</v>
      </c>
      <c r="BL177" s="18" t="s">
        <v>190</v>
      </c>
      <c r="BM177" s="226" t="s">
        <v>1966</v>
      </c>
    </row>
    <row r="178" s="2" customFormat="1">
      <c r="A178" s="39"/>
      <c r="B178" s="40"/>
      <c r="C178" s="41"/>
      <c r="D178" s="228" t="s">
        <v>192</v>
      </c>
      <c r="E178" s="41"/>
      <c r="F178" s="229" t="s">
        <v>1967</v>
      </c>
      <c r="G178" s="41"/>
      <c r="H178" s="41"/>
      <c r="I178" s="230"/>
      <c r="J178" s="41"/>
      <c r="K178" s="41"/>
      <c r="L178" s="45"/>
      <c r="M178" s="231"/>
      <c r="N178" s="23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192</v>
      </c>
      <c r="AU178" s="18" t="s">
        <v>81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1968</v>
      </c>
      <c r="G179" s="234"/>
      <c r="H179" s="238">
        <v>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194</v>
      </c>
      <c r="AU179" s="244" t="s">
        <v>81</v>
      </c>
      <c r="AV179" s="13" t="s">
        <v>81</v>
      </c>
      <c r="AW179" s="13" t="s">
        <v>33</v>
      </c>
      <c r="AX179" s="13" t="s">
        <v>79</v>
      </c>
      <c r="AY179" s="244" t="s">
        <v>183</v>
      </c>
    </row>
    <row r="180" s="2" customFormat="1" ht="24.15" customHeight="1">
      <c r="A180" s="39"/>
      <c r="B180" s="40"/>
      <c r="C180" s="215" t="s">
        <v>336</v>
      </c>
      <c r="D180" s="215" t="s">
        <v>185</v>
      </c>
      <c r="E180" s="216" t="s">
        <v>1969</v>
      </c>
      <c r="F180" s="217" t="s">
        <v>1970</v>
      </c>
      <c r="G180" s="218" t="s">
        <v>207</v>
      </c>
      <c r="H180" s="219">
        <v>4</v>
      </c>
      <c r="I180" s="220"/>
      <c r="J180" s="221">
        <f>ROUND(I180*H180,2)</f>
        <v>0</v>
      </c>
      <c r="K180" s="217" t="s">
        <v>189</v>
      </c>
      <c r="L180" s="45"/>
      <c r="M180" s="222" t="s">
        <v>19</v>
      </c>
      <c r="N180" s="223" t="s">
        <v>43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0.119</v>
      </c>
      <c r="T180" s="225">
        <f>S180*H180</f>
        <v>0.47599999999999998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190</v>
      </c>
      <c r="AT180" s="226" t="s">
        <v>185</v>
      </c>
      <c r="AU180" s="226" t="s">
        <v>81</v>
      </c>
      <c r="AY180" s="18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79</v>
      </c>
      <c r="BK180" s="227">
        <f>ROUND(I180*H180,2)</f>
        <v>0</v>
      </c>
      <c r="BL180" s="18" t="s">
        <v>190</v>
      </c>
      <c r="BM180" s="226" t="s">
        <v>1971</v>
      </c>
    </row>
    <row r="181" s="2" customFormat="1">
      <c r="A181" s="39"/>
      <c r="B181" s="40"/>
      <c r="C181" s="41"/>
      <c r="D181" s="228" t="s">
        <v>192</v>
      </c>
      <c r="E181" s="41"/>
      <c r="F181" s="229" t="s">
        <v>1972</v>
      </c>
      <c r="G181" s="41"/>
      <c r="H181" s="41"/>
      <c r="I181" s="230"/>
      <c r="J181" s="41"/>
      <c r="K181" s="41"/>
      <c r="L181" s="45"/>
      <c r="M181" s="231"/>
      <c r="N181" s="23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192</v>
      </c>
      <c r="AU181" s="18" t="s">
        <v>81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1973</v>
      </c>
      <c r="G182" s="234"/>
      <c r="H182" s="238">
        <v>4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81</v>
      </c>
      <c r="AV182" s="13" t="s">
        <v>81</v>
      </c>
      <c r="AW182" s="13" t="s">
        <v>33</v>
      </c>
      <c r="AX182" s="13" t="s">
        <v>79</v>
      </c>
      <c r="AY182" s="244" t="s">
        <v>183</v>
      </c>
    </row>
    <row r="183" s="2" customFormat="1" ht="24.15" customHeight="1">
      <c r="A183" s="39"/>
      <c r="B183" s="40"/>
      <c r="C183" s="215" t="s">
        <v>342</v>
      </c>
      <c r="D183" s="215" t="s">
        <v>185</v>
      </c>
      <c r="E183" s="216" t="s">
        <v>1974</v>
      </c>
      <c r="F183" s="217" t="s">
        <v>1975</v>
      </c>
      <c r="G183" s="218" t="s">
        <v>207</v>
      </c>
      <c r="H183" s="219">
        <v>4</v>
      </c>
      <c r="I183" s="220"/>
      <c r="J183" s="221">
        <f>ROUND(I183*H183,2)</f>
        <v>0</v>
      </c>
      <c r="K183" s="217" t="s">
        <v>189</v>
      </c>
      <c r="L183" s="45"/>
      <c r="M183" s="222" t="s">
        <v>19</v>
      </c>
      <c r="N183" s="223" t="s">
        <v>43</v>
      </c>
      <c r="O183" s="85"/>
      <c r="P183" s="224">
        <f>O183*H183</f>
        <v>0</v>
      </c>
      <c r="Q183" s="224">
        <v>0</v>
      </c>
      <c r="R183" s="224">
        <f>Q183*H183</f>
        <v>0</v>
      </c>
      <c r="S183" s="224">
        <v>0.029000000000000001</v>
      </c>
      <c r="T183" s="225">
        <f>S183*H183</f>
        <v>0.11600000000000001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190</v>
      </c>
      <c r="AT183" s="226" t="s">
        <v>185</v>
      </c>
      <c r="AU183" s="226" t="s">
        <v>81</v>
      </c>
      <c r="AY183" s="18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79</v>
      </c>
      <c r="BK183" s="227">
        <f>ROUND(I183*H183,2)</f>
        <v>0</v>
      </c>
      <c r="BL183" s="18" t="s">
        <v>190</v>
      </c>
      <c r="BM183" s="226" t="s">
        <v>1976</v>
      </c>
    </row>
    <row r="184" s="2" customFormat="1">
      <c r="A184" s="39"/>
      <c r="B184" s="40"/>
      <c r="C184" s="41"/>
      <c r="D184" s="228" t="s">
        <v>192</v>
      </c>
      <c r="E184" s="41"/>
      <c r="F184" s="229" t="s">
        <v>1977</v>
      </c>
      <c r="G184" s="41"/>
      <c r="H184" s="41"/>
      <c r="I184" s="230"/>
      <c r="J184" s="41"/>
      <c r="K184" s="41"/>
      <c r="L184" s="45"/>
      <c r="M184" s="231"/>
      <c r="N184" s="23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192</v>
      </c>
      <c r="AU184" s="18" t="s">
        <v>81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1978</v>
      </c>
      <c r="G185" s="234"/>
      <c r="H185" s="238">
        <v>4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81</v>
      </c>
      <c r="AV185" s="13" t="s">
        <v>81</v>
      </c>
      <c r="AW185" s="13" t="s">
        <v>33</v>
      </c>
      <c r="AX185" s="13" t="s">
        <v>79</v>
      </c>
      <c r="AY185" s="244" t="s">
        <v>183</v>
      </c>
    </row>
    <row r="186" s="2" customFormat="1" ht="24.15" customHeight="1">
      <c r="A186" s="39"/>
      <c r="B186" s="40"/>
      <c r="C186" s="215" t="s">
        <v>348</v>
      </c>
      <c r="D186" s="215" t="s">
        <v>185</v>
      </c>
      <c r="E186" s="216" t="s">
        <v>1979</v>
      </c>
      <c r="F186" s="217" t="s">
        <v>1980</v>
      </c>
      <c r="G186" s="218" t="s">
        <v>207</v>
      </c>
      <c r="H186" s="219">
        <v>10</v>
      </c>
      <c r="I186" s="220"/>
      <c r="J186" s="221">
        <f>ROUND(I186*H186,2)</f>
        <v>0</v>
      </c>
      <c r="K186" s="217" t="s">
        <v>189</v>
      </c>
      <c r="L186" s="45"/>
      <c r="M186" s="222" t="s">
        <v>19</v>
      </c>
      <c r="N186" s="223" t="s">
        <v>43</v>
      </c>
      <c r="O186" s="85"/>
      <c r="P186" s="224">
        <f>O186*H186</f>
        <v>0</v>
      </c>
      <c r="Q186" s="224">
        <v>0</v>
      </c>
      <c r="R186" s="224">
        <f>Q186*H186</f>
        <v>0</v>
      </c>
      <c r="S186" s="224">
        <v>0.080000000000000002</v>
      </c>
      <c r="T186" s="225">
        <f>S186*H186</f>
        <v>0.80000000000000004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190</v>
      </c>
      <c r="AT186" s="226" t="s">
        <v>185</v>
      </c>
      <c r="AU186" s="226" t="s">
        <v>81</v>
      </c>
      <c r="AY186" s="18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79</v>
      </c>
      <c r="BK186" s="227">
        <f>ROUND(I186*H186,2)</f>
        <v>0</v>
      </c>
      <c r="BL186" s="18" t="s">
        <v>190</v>
      </c>
      <c r="BM186" s="226" t="s">
        <v>1981</v>
      </c>
    </row>
    <row r="187" s="2" customFormat="1">
      <c r="A187" s="39"/>
      <c r="B187" s="40"/>
      <c r="C187" s="41"/>
      <c r="D187" s="228" t="s">
        <v>192</v>
      </c>
      <c r="E187" s="41"/>
      <c r="F187" s="229" t="s">
        <v>1982</v>
      </c>
      <c r="G187" s="41"/>
      <c r="H187" s="41"/>
      <c r="I187" s="230"/>
      <c r="J187" s="41"/>
      <c r="K187" s="41"/>
      <c r="L187" s="45"/>
      <c r="M187" s="231"/>
      <c r="N187" s="23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192</v>
      </c>
      <c r="AU187" s="18" t="s">
        <v>81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1983</v>
      </c>
      <c r="G188" s="234"/>
      <c r="H188" s="238">
        <v>10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194</v>
      </c>
      <c r="AU188" s="244" t="s">
        <v>81</v>
      </c>
      <c r="AV188" s="13" t="s">
        <v>81</v>
      </c>
      <c r="AW188" s="13" t="s">
        <v>33</v>
      </c>
      <c r="AX188" s="13" t="s">
        <v>79</v>
      </c>
      <c r="AY188" s="244" t="s">
        <v>183</v>
      </c>
    </row>
    <row r="189" s="2" customFormat="1" ht="21.75" customHeight="1">
      <c r="A189" s="39"/>
      <c r="B189" s="40"/>
      <c r="C189" s="215" t="s">
        <v>357</v>
      </c>
      <c r="D189" s="215" t="s">
        <v>185</v>
      </c>
      <c r="E189" s="216" t="s">
        <v>1984</v>
      </c>
      <c r="F189" s="217" t="s">
        <v>1985</v>
      </c>
      <c r="G189" s="218" t="s">
        <v>419</v>
      </c>
      <c r="H189" s="219">
        <v>4.5</v>
      </c>
      <c r="I189" s="220"/>
      <c r="J189" s="221">
        <f>ROUND(I189*H189,2)</f>
        <v>0</v>
      </c>
      <c r="K189" s="217" t="s">
        <v>189</v>
      </c>
      <c r="L189" s="45"/>
      <c r="M189" s="222" t="s">
        <v>19</v>
      </c>
      <c r="N189" s="223" t="s">
        <v>43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0.0060000000000000001</v>
      </c>
      <c r="T189" s="225">
        <f>S189*H189</f>
        <v>0.027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190</v>
      </c>
      <c r="AT189" s="226" t="s">
        <v>185</v>
      </c>
      <c r="AU189" s="226" t="s">
        <v>81</v>
      </c>
      <c r="AY189" s="18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79</v>
      </c>
      <c r="BK189" s="227">
        <f>ROUND(I189*H189,2)</f>
        <v>0</v>
      </c>
      <c r="BL189" s="18" t="s">
        <v>190</v>
      </c>
      <c r="BM189" s="226" t="s">
        <v>1986</v>
      </c>
    </row>
    <row r="190" s="2" customFormat="1">
      <c r="A190" s="39"/>
      <c r="B190" s="40"/>
      <c r="C190" s="41"/>
      <c r="D190" s="228" t="s">
        <v>192</v>
      </c>
      <c r="E190" s="41"/>
      <c r="F190" s="229" t="s">
        <v>1987</v>
      </c>
      <c r="G190" s="41"/>
      <c r="H190" s="41"/>
      <c r="I190" s="230"/>
      <c r="J190" s="41"/>
      <c r="K190" s="41"/>
      <c r="L190" s="45"/>
      <c r="M190" s="231"/>
      <c r="N190" s="23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192</v>
      </c>
      <c r="AU190" s="18" t="s">
        <v>81</v>
      </c>
    </row>
    <row r="191" s="13" customFormat="1">
      <c r="A191" s="13"/>
      <c r="B191" s="233"/>
      <c r="C191" s="234"/>
      <c r="D191" s="235" t="s">
        <v>194</v>
      </c>
      <c r="E191" s="236" t="s">
        <v>19</v>
      </c>
      <c r="F191" s="237" t="s">
        <v>1988</v>
      </c>
      <c r="G191" s="234"/>
      <c r="H191" s="238">
        <v>4.5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194</v>
      </c>
      <c r="AU191" s="244" t="s">
        <v>81</v>
      </c>
      <c r="AV191" s="13" t="s">
        <v>81</v>
      </c>
      <c r="AW191" s="13" t="s">
        <v>33</v>
      </c>
      <c r="AX191" s="13" t="s">
        <v>79</v>
      </c>
      <c r="AY191" s="244" t="s">
        <v>183</v>
      </c>
    </row>
    <row r="192" s="2" customFormat="1" ht="21.75" customHeight="1">
      <c r="A192" s="39"/>
      <c r="B192" s="40"/>
      <c r="C192" s="215" t="s">
        <v>363</v>
      </c>
      <c r="D192" s="215" t="s">
        <v>185</v>
      </c>
      <c r="E192" s="216" t="s">
        <v>1989</v>
      </c>
      <c r="F192" s="217" t="s">
        <v>1990</v>
      </c>
      <c r="G192" s="218" t="s">
        <v>419</v>
      </c>
      <c r="H192" s="219">
        <v>35.5</v>
      </c>
      <c r="I192" s="220"/>
      <c r="J192" s="221">
        <f>ROUND(I192*H192,2)</f>
        <v>0</v>
      </c>
      <c r="K192" s="217" t="s">
        <v>189</v>
      </c>
      <c r="L192" s="45"/>
      <c r="M192" s="222" t="s">
        <v>19</v>
      </c>
      <c r="N192" s="223" t="s">
        <v>43</v>
      </c>
      <c r="O192" s="85"/>
      <c r="P192" s="224">
        <f>O192*H192</f>
        <v>0</v>
      </c>
      <c r="Q192" s="224">
        <v>0</v>
      </c>
      <c r="R192" s="224">
        <f>Q192*H192</f>
        <v>0</v>
      </c>
      <c r="S192" s="224">
        <v>0.0089999999999999993</v>
      </c>
      <c r="T192" s="225">
        <f>S192*H192</f>
        <v>0.31949999999999995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190</v>
      </c>
      <c r="AT192" s="226" t="s">
        <v>185</v>
      </c>
      <c r="AU192" s="226" t="s">
        <v>81</v>
      </c>
      <c r="AY192" s="18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79</v>
      </c>
      <c r="BK192" s="227">
        <f>ROUND(I192*H192,2)</f>
        <v>0</v>
      </c>
      <c r="BL192" s="18" t="s">
        <v>190</v>
      </c>
      <c r="BM192" s="226" t="s">
        <v>1991</v>
      </c>
    </row>
    <row r="193" s="2" customFormat="1">
      <c r="A193" s="39"/>
      <c r="B193" s="40"/>
      <c r="C193" s="41"/>
      <c r="D193" s="228" t="s">
        <v>192</v>
      </c>
      <c r="E193" s="41"/>
      <c r="F193" s="229" t="s">
        <v>1992</v>
      </c>
      <c r="G193" s="41"/>
      <c r="H193" s="41"/>
      <c r="I193" s="230"/>
      <c r="J193" s="41"/>
      <c r="K193" s="41"/>
      <c r="L193" s="45"/>
      <c r="M193" s="231"/>
      <c r="N193" s="23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192</v>
      </c>
      <c r="AU193" s="18" t="s">
        <v>81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1993</v>
      </c>
      <c r="G194" s="234"/>
      <c r="H194" s="238">
        <v>35.5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81</v>
      </c>
      <c r="AV194" s="13" t="s">
        <v>81</v>
      </c>
      <c r="AW194" s="13" t="s">
        <v>33</v>
      </c>
      <c r="AX194" s="13" t="s">
        <v>79</v>
      </c>
      <c r="AY194" s="244" t="s">
        <v>183</v>
      </c>
    </row>
    <row r="195" s="2" customFormat="1" ht="21.75" customHeight="1">
      <c r="A195" s="39"/>
      <c r="B195" s="40"/>
      <c r="C195" s="215" t="s">
        <v>369</v>
      </c>
      <c r="D195" s="215" t="s">
        <v>185</v>
      </c>
      <c r="E195" s="216" t="s">
        <v>1994</v>
      </c>
      <c r="F195" s="217" t="s">
        <v>1995</v>
      </c>
      <c r="G195" s="218" t="s">
        <v>419</v>
      </c>
      <c r="H195" s="219">
        <v>12</v>
      </c>
      <c r="I195" s="220"/>
      <c r="J195" s="221">
        <f>ROUND(I195*H195,2)</f>
        <v>0</v>
      </c>
      <c r="K195" s="217" t="s">
        <v>189</v>
      </c>
      <c r="L195" s="45"/>
      <c r="M195" s="222" t="s">
        <v>19</v>
      </c>
      <c r="N195" s="223" t="s">
        <v>43</v>
      </c>
      <c r="O195" s="85"/>
      <c r="P195" s="224">
        <f>O195*H195</f>
        <v>0</v>
      </c>
      <c r="Q195" s="224">
        <v>0</v>
      </c>
      <c r="R195" s="224">
        <f>Q195*H195</f>
        <v>0</v>
      </c>
      <c r="S195" s="224">
        <v>0.012999999999999999</v>
      </c>
      <c r="T195" s="225">
        <f>S195*H195</f>
        <v>0.156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190</v>
      </c>
      <c r="AT195" s="226" t="s">
        <v>185</v>
      </c>
      <c r="AU195" s="226" t="s">
        <v>81</v>
      </c>
      <c r="AY195" s="18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79</v>
      </c>
      <c r="BK195" s="227">
        <f>ROUND(I195*H195,2)</f>
        <v>0</v>
      </c>
      <c r="BL195" s="18" t="s">
        <v>190</v>
      </c>
      <c r="BM195" s="226" t="s">
        <v>1996</v>
      </c>
    </row>
    <row r="196" s="2" customFormat="1">
      <c r="A196" s="39"/>
      <c r="B196" s="40"/>
      <c r="C196" s="41"/>
      <c r="D196" s="228" t="s">
        <v>192</v>
      </c>
      <c r="E196" s="41"/>
      <c r="F196" s="229" t="s">
        <v>1997</v>
      </c>
      <c r="G196" s="41"/>
      <c r="H196" s="41"/>
      <c r="I196" s="230"/>
      <c r="J196" s="41"/>
      <c r="K196" s="41"/>
      <c r="L196" s="45"/>
      <c r="M196" s="231"/>
      <c r="N196" s="23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192</v>
      </c>
      <c r="AU196" s="18" t="s">
        <v>81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1998</v>
      </c>
      <c r="G197" s="234"/>
      <c r="H197" s="238">
        <v>12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194</v>
      </c>
      <c r="AU197" s="244" t="s">
        <v>81</v>
      </c>
      <c r="AV197" s="13" t="s">
        <v>81</v>
      </c>
      <c r="AW197" s="13" t="s">
        <v>33</v>
      </c>
      <c r="AX197" s="13" t="s">
        <v>79</v>
      </c>
      <c r="AY197" s="244" t="s">
        <v>183</v>
      </c>
    </row>
    <row r="198" s="2" customFormat="1" ht="21.75" customHeight="1">
      <c r="A198" s="39"/>
      <c r="B198" s="40"/>
      <c r="C198" s="215" t="s">
        <v>376</v>
      </c>
      <c r="D198" s="215" t="s">
        <v>185</v>
      </c>
      <c r="E198" s="216" t="s">
        <v>1999</v>
      </c>
      <c r="F198" s="217" t="s">
        <v>2000</v>
      </c>
      <c r="G198" s="218" t="s">
        <v>419</v>
      </c>
      <c r="H198" s="219">
        <v>30</v>
      </c>
      <c r="I198" s="220"/>
      <c r="J198" s="221">
        <f>ROUND(I198*H198,2)</f>
        <v>0</v>
      </c>
      <c r="K198" s="217" t="s">
        <v>189</v>
      </c>
      <c r="L198" s="45"/>
      <c r="M198" s="222" t="s">
        <v>19</v>
      </c>
      <c r="N198" s="223" t="s">
        <v>43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0.0089999999999999993</v>
      </c>
      <c r="T198" s="225">
        <f>S198*H198</f>
        <v>0.26999999999999996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190</v>
      </c>
      <c r="AT198" s="226" t="s">
        <v>185</v>
      </c>
      <c r="AU198" s="226" t="s">
        <v>81</v>
      </c>
      <c r="AY198" s="18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79</v>
      </c>
      <c r="BK198" s="227">
        <f>ROUND(I198*H198,2)</f>
        <v>0</v>
      </c>
      <c r="BL198" s="18" t="s">
        <v>190</v>
      </c>
      <c r="BM198" s="226" t="s">
        <v>2001</v>
      </c>
    </row>
    <row r="199" s="2" customFormat="1">
      <c r="A199" s="39"/>
      <c r="B199" s="40"/>
      <c r="C199" s="41"/>
      <c r="D199" s="228" t="s">
        <v>192</v>
      </c>
      <c r="E199" s="41"/>
      <c r="F199" s="229" t="s">
        <v>2002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192</v>
      </c>
      <c r="AU199" s="18" t="s">
        <v>81</v>
      </c>
    </row>
    <row r="200" s="13" customFormat="1">
      <c r="A200" s="13"/>
      <c r="B200" s="233"/>
      <c r="C200" s="234"/>
      <c r="D200" s="235" t="s">
        <v>194</v>
      </c>
      <c r="E200" s="236" t="s">
        <v>19</v>
      </c>
      <c r="F200" s="237" t="s">
        <v>2003</v>
      </c>
      <c r="G200" s="234"/>
      <c r="H200" s="238">
        <v>30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194</v>
      </c>
      <c r="AU200" s="244" t="s">
        <v>81</v>
      </c>
      <c r="AV200" s="13" t="s">
        <v>81</v>
      </c>
      <c r="AW200" s="13" t="s">
        <v>33</v>
      </c>
      <c r="AX200" s="13" t="s">
        <v>79</v>
      </c>
      <c r="AY200" s="244" t="s">
        <v>183</v>
      </c>
    </row>
    <row r="201" s="2" customFormat="1" ht="24.15" customHeight="1">
      <c r="A201" s="39"/>
      <c r="B201" s="40"/>
      <c r="C201" s="215" t="s">
        <v>381</v>
      </c>
      <c r="D201" s="215" t="s">
        <v>185</v>
      </c>
      <c r="E201" s="216" t="s">
        <v>2004</v>
      </c>
      <c r="F201" s="217" t="s">
        <v>2005</v>
      </c>
      <c r="G201" s="218" t="s">
        <v>419</v>
      </c>
      <c r="H201" s="219">
        <v>8</v>
      </c>
      <c r="I201" s="220"/>
      <c r="J201" s="221">
        <f>ROUND(I201*H201,2)</f>
        <v>0</v>
      </c>
      <c r="K201" s="217" t="s">
        <v>189</v>
      </c>
      <c r="L201" s="45"/>
      <c r="M201" s="222" t="s">
        <v>19</v>
      </c>
      <c r="N201" s="223" t="s">
        <v>43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0.017999999999999999</v>
      </c>
      <c r="T201" s="225">
        <f>S201*H201</f>
        <v>0.14399999999999999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190</v>
      </c>
      <c r="AT201" s="226" t="s">
        <v>185</v>
      </c>
      <c r="AU201" s="226" t="s">
        <v>81</v>
      </c>
      <c r="AY201" s="18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79</v>
      </c>
      <c r="BK201" s="227">
        <f>ROUND(I201*H201,2)</f>
        <v>0</v>
      </c>
      <c r="BL201" s="18" t="s">
        <v>190</v>
      </c>
      <c r="BM201" s="226" t="s">
        <v>2006</v>
      </c>
    </row>
    <row r="202" s="2" customFormat="1">
      <c r="A202" s="39"/>
      <c r="B202" s="40"/>
      <c r="C202" s="41"/>
      <c r="D202" s="228" t="s">
        <v>192</v>
      </c>
      <c r="E202" s="41"/>
      <c r="F202" s="229" t="s">
        <v>2007</v>
      </c>
      <c r="G202" s="41"/>
      <c r="H202" s="41"/>
      <c r="I202" s="230"/>
      <c r="J202" s="41"/>
      <c r="K202" s="41"/>
      <c r="L202" s="45"/>
      <c r="M202" s="231"/>
      <c r="N202" s="23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192</v>
      </c>
      <c r="AU202" s="18" t="s">
        <v>81</v>
      </c>
    </row>
    <row r="203" s="13" customFormat="1">
      <c r="A203" s="13"/>
      <c r="B203" s="233"/>
      <c r="C203" s="234"/>
      <c r="D203" s="235" t="s">
        <v>194</v>
      </c>
      <c r="E203" s="236" t="s">
        <v>19</v>
      </c>
      <c r="F203" s="237" t="s">
        <v>2008</v>
      </c>
      <c r="G203" s="234"/>
      <c r="H203" s="238">
        <v>8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194</v>
      </c>
      <c r="AU203" s="244" t="s">
        <v>81</v>
      </c>
      <c r="AV203" s="13" t="s">
        <v>81</v>
      </c>
      <c r="AW203" s="13" t="s">
        <v>33</v>
      </c>
      <c r="AX203" s="13" t="s">
        <v>79</v>
      </c>
      <c r="AY203" s="244" t="s">
        <v>183</v>
      </c>
    </row>
    <row r="204" s="2" customFormat="1" ht="24.15" customHeight="1">
      <c r="A204" s="39"/>
      <c r="B204" s="40"/>
      <c r="C204" s="215" t="s">
        <v>386</v>
      </c>
      <c r="D204" s="215" t="s">
        <v>185</v>
      </c>
      <c r="E204" s="216" t="s">
        <v>2009</v>
      </c>
      <c r="F204" s="217" t="s">
        <v>2010</v>
      </c>
      <c r="G204" s="218" t="s">
        <v>419</v>
      </c>
      <c r="H204" s="219">
        <v>50</v>
      </c>
      <c r="I204" s="220"/>
      <c r="J204" s="221">
        <f>ROUND(I204*H204,2)</f>
        <v>0</v>
      </c>
      <c r="K204" s="217" t="s">
        <v>189</v>
      </c>
      <c r="L204" s="45"/>
      <c r="M204" s="222" t="s">
        <v>19</v>
      </c>
      <c r="N204" s="223" t="s">
        <v>43</v>
      </c>
      <c r="O204" s="85"/>
      <c r="P204" s="224">
        <f>O204*H204</f>
        <v>0</v>
      </c>
      <c r="Q204" s="224">
        <v>0</v>
      </c>
      <c r="R204" s="224">
        <f>Q204*H204</f>
        <v>0</v>
      </c>
      <c r="S204" s="224">
        <v>0.040000000000000001</v>
      </c>
      <c r="T204" s="225">
        <f>S204*H204</f>
        <v>2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190</v>
      </c>
      <c r="AT204" s="226" t="s">
        <v>185</v>
      </c>
      <c r="AU204" s="226" t="s">
        <v>81</v>
      </c>
      <c r="AY204" s="18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79</v>
      </c>
      <c r="BK204" s="227">
        <f>ROUND(I204*H204,2)</f>
        <v>0</v>
      </c>
      <c r="BL204" s="18" t="s">
        <v>190</v>
      </c>
      <c r="BM204" s="226" t="s">
        <v>2011</v>
      </c>
    </row>
    <row r="205" s="2" customFormat="1">
      <c r="A205" s="39"/>
      <c r="B205" s="40"/>
      <c r="C205" s="41"/>
      <c r="D205" s="228" t="s">
        <v>192</v>
      </c>
      <c r="E205" s="41"/>
      <c r="F205" s="229" t="s">
        <v>2012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192</v>
      </c>
      <c r="AU205" s="18" t="s">
        <v>81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2013</v>
      </c>
      <c r="G206" s="234"/>
      <c r="H206" s="238">
        <v>50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81</v>
      </c>
      <c r="AV206" s="13" t="s">
        <v>81</v>
      </c>
      <c r="AW206" s="13" t="s">
        <v>33</v>
      </c>
      <c r="AX206" s="13" t="s">
        <v>79</v>
      </c>
      <c r="AY206" s="244" t="s">
        <v>183</v>
      </c>
    </row>
    <row r="207" s="12" customFormat="1" ht="22.8" customHeight="1">
      <c r="A207" s="12"/>
      <c r="B207" s="199"/>
      <c r="C207" s="200"/>
      <c r="D207" s="201" t="s">
        <v>71</v>
      </c>
      <c r="E207" s="213" t="s">
        <v>374</v>
      </c>
      <c r="F207" s="213" t="s">
        <v>375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SUM(P208:P222)</f>
        <v>0</v>
      </c>
      <c r="Q207" s="207"/>
      <c r="R207" s="208">
        <f>SUM(R208:R222)</f>
        <v>0</v>
      </c>
      <c r="S207" s="207"/>
      <c r="T207" s="209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79</v>
      </c>
      <c r="AT207" s="211" t="s">
        <v>71</v>
      </c>
      <c r="AU207" s="211" t="s">
        <v>79</v>
      </c>
      <c r="AY207" s="210" t="s">
        <v>183</v>
      </c>
      <c r="BK207" s="212">
        <f>SUM(BK208:BK222)</f>
        <v>0</v>
      </c>
    </row>
    <row r="208" s="2" customFormat="1" ht="24.15" customHeight="1">
      <c r="A208" s="39"/>
      <c r="B208" s="40"/>
      <c r="C208" s="215" t="s">
        <v>393</v>
      </c>
      <c r="D208" s="215" t="s">
        <v>185</v>
      </c>
      <c r="E208" s="216" t="s">
        <v>1749</v>
      </c>
      <c r="F208" s="217" t="s">
        <v>1750</v>
      </c>
      <c r="G208" s="218" t="s">
        <v>218</v>
      </c>
      <c r="H208" s="219">
        <v>6.8639999999999999</v>
      </c>
      <c r="I208" s="220"/>
      <c r="J208" s="221">
        <f>ROUND(I208*H208,2)</f>
        <v>0</v>
      </c>
      <c r="K208" s="217" t="s">
        <v>189</v>
      </c>
      <c r="L208" s="45"/>
      <c r="M208" s="222" t="s">
        <v>19</v>
      </c>
      <c r="N208" s="223" t="s">
        <v>43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190</v>
      </c>
      <c r="AT208" s="226" t="s">
        <v>185</v>
      </c>
      <c r="AU208" s="226" t="s">
        <v>81</v>
      </c>
      <c r="AY208" s="18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79</v>
      </c>
      <c r="BK208" s="227">
        <f>ROUND(I208*H208,2)</f>
        <v>0</v>
      </c>
      <c r="BL208" s="18" t="s">
        <v>190</v>
      </c>
      <c r="BM208" s="226" t="s">
        <v>2014</v>
      </c>
    </row>
    <row r="209" s="2" customFormat="1">
      <c r="A209" s="39"/>
      <c r="B209" s="40"/>
      <c r="C209" s="41"/>
      <c r="D209" s="228" t="s">
        <v>192</v>
      </c>
      <c r="E209" s="41"/>
      <c r="F209" s="229" t="s">
        <v>1752</v>
      </c>
      <c r="G209" s="41"/>
      <c r="H209" s="41"/>
      <c r="I209" s="230"/>
      <c r="J209" s="41"/>
      <c r="K209" s="41"/>
      <c r="L209" s="45"/>
      <c r="M209" s="231"/>
      <c r="N209" s="23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192</v>
      </c>
      <c r="AU209" s="18" t="s">
        <v>81</v>
      </c>
    </row>
    <row r="210" s="2" customFormat="1" ht="21.75" customHeight="1">
      <c r="A210" s="39"/>
      <c r="B210" s="40"/>
      <c r="C210" s="215" t="s">
        <v>399</v>
      </c>
      <c r="D210" s="215" t="s">
        <v>185</v>
      </c>
      <c r="E210" s="216" t="s">
        <v>382</v>
      </c>
      <c r="F210" s="217" t="s">
        <v>383</v>
      </c>
      <c r="G210" s="218" t="s">
        <v>218</v>
      </c>
      <c r="H210" s="219">
        <v>6.8639999999999999</v>
      </c>
      <c r="I210" s="220"/>
      <c r="J210" s="221">
        <f>ROUND(I210*H210,2)</f>
        <v>0</v>
      </c>
      <c r="K210" s="217" t="s">
        <v>189</v>
      </c>
      <c r="L210" s="45"/>
      <c r="M210" s="222" t="s">
        <v>19</v>
      </c>
      <c r="N210" s="223" t="s">
        <v>43</v>
      </c>
      <c r="O210" s="85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190</v>
      </c>
      <c r="AT210" s="226" t="s">
        <v>185</v>
      </c>
      <c r="AU210" s="226" t="s">
        <v>81</v>
      </c>
      <c r="AY210" s="18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79</v>
      </c>
      <c r="BK210" s="227">
        <f>ROUND(I210*H210,2)</f>
        <v>0</v>
      </c>
      <c r="BL210" s="18" t="s">
        <v>190</v>
      </c>
      <c r="BM210" s="226" t="s">
        <v>2015</v>
      </c>
    </row>
    <row r="211" s="2" customFormat="1">
      <c r="A211" s="39"/>
      <c r="B211" s="40"/>
      <c r="C211" s="41"/>
      <c r="D211" s="228" t="s">
        <v>192</v>
      </c>
      <c r="E211" s="41"/>
      <c r="F211" s="229" t="s">
        <v>385</v>
      </c>
      <c r="G211" s="41"/>
      <c r="H211" s="41"/>
      <c r="I211" s="230"/>
      <c r="J211" s="41"/>
      <c r="K211" s="41"/>
      <c r="L211" s="45"/>
      <c r="M211" s="231"/>
      <c r="N211" s="23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192</v>
      </c>
      <c r="AU211" s="18" t="s">
        <v>81</v>
      </c>
    </row>
    <row r="212" s="2" customFormat="1" ht="24.15" customHeight="1">
      <c r="A212" s="39"/>
      <c r="B212" s="40"/>
      <c r="C212" s="215" t="s">
        <v>407</v>
      </c>
      <c r="D212" s="215" t="s">
        <v>185</v>
      </c>
      <c r="E212" s="216" t="s">
        <v>387</v>
      </c>
      <c r="F212" s="217" t="s">
        <v>388</v>
      </c>
      <c r="G212" s="218" t="s">
        <v>218</v>
      </c>
      <c r="H212" s="219">
        <v>363.79199999999997</v>
      </c>
      <c r="I212" s="220"/>
      <c r="J212" s="221">
        <f>ROUND(I212*H212,2)</f>
        <v>0</v>
      </c>
      <c r="K212" s="217" t="s">
        <v>189</v>
      </c>
      <c r="L212" s="45"/>
      <c r="M212" s="222" t="s">
        <v>19</v>
      </c>
      <c r="N212" s="223" t="s">
        <v>43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190</v>
      </c>
      <c r="AT212" s="226" t="s">
        <v>185</v>
      </c>
      <c r="AU212" s="226" t="s">
        <v>81</v>
      </c>
      <c r="AY212" s="18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190</v>
      </c>
      <c r="BM212" s="226" t="s">
        <v>2016</v>
      </c>
    </row>
    <row r="213" s="2" customFormat="1">
      <c r="A213" s="39"/>
      <c r="B213" s="40"/>
      <c r="C213" s="41"/>
      <c r="D213" s="228" t="s">
        <v>192</v>
      </c>
      <c r="E213" s="41"/>
      <c r="F213" s="229" t="s">
        <v>390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192</v>
      </c>
      <c r="AU213" s="18" t="s">
        <v>81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2017</v>
      </c>
      <c r="G214" s="234"/>
      <c r="H214" s="238">
        <v>80.308999999999998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183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2018</v>
      </c>
      <c r="G215" s="234"/>
      <c r="H215" s="238">
        <v>283.483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183</v>
      </c>
    </row>
    <row r="216" s="14" customFormat="1">
      <c r="A216" s="14"/>
      <c r="B216" s="245"/>
      <c r="C216" s="246"/>
      <c r="D216" s="235" t="s">
        <v>194</v>
      </c>
      <c r="E216" s="247" t="s">
        <v>19</v>
      </c>
      <c r="F216" s="248" t="s">
        <v>204</v>
      </c>
      <c r="G216" s="246"/>
      <c r="H216" s="249">
        <v>363.79199999999997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194</v>
      </c>
      <c r="AU216" s="255" t="s">
        <v>81</v>
      </c>
      <c r="AV216" s="14" t="s">
        <v>190</v>
      </c>
      <c r="AW216" s="14" t="s">
        <v>33</v>
      </c>
      <c r="AX216" s="14" t="s">
        <v>79</v>
      </c>
      <c r="AY216" s="255" t="s">
        <v>183</v>
      </c>
    </row>
    <row r="217" s="2" customFormat="1" ht="24.15" customHeight="1">
      <c r="A217" s="39"/>
      <c r="B217" s="40"/>
      <c r="C217" s="215" t="s">
        <v>416</v>
      </c>
      <c r="D217" s="215" t="s">
        <v>185</v>
      </c>
      <c r="E217" s="216" t="s">
        <v>394</v>
      </c>
      <c r="F217" s="217" t="s">
        <v>395</v>
      </c>
      <c r="G217" s="218" t="s">
        <v>218</v>
      </c>
      <c r="H217" s="219">
        <v>2.0590000000000002</v>
      </c>
      <c r="I217" s="220"/>
      <c r="J217" s="221">
        <f>ROUND(I217*H217,2)</f>
        <v>0</v>
      </c>
      <c r="K217" s="217" t="s">
        <v>189</v>
      </c>
      <c r="L217" s="45"/>
      <c r="M217" s="222" t="s">
        <v>19</v>
      </c>
      <c r="N217" s="223" t="s">
        <v>43</v>
      </c>
      <c r="O217" s="85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6" t="s">
        <v>190</v>
      </c>
      <c r="AT217" s="226" t="s">
        <v>185</v>
      </c>
      <c r="AU217" s="226" t="s">
        <v>81</v>
      </c>
      <c r="AY217" s="18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79</v>
      </c>
      <c r="BK217" s="227">
        <f>ROUND(I217*H217,2)</f>
        <v>0</v>
      </c>
      <c r="BL217" s="18" t="s">
        <v>190</v>
      </c>
      <c r="BM217" s="226" t="s">
        <v>2019</v>
      </c>
    </row>
    <row r="218" s="2" customFormat="1">
      <c r="A218" s="39"/>
      <c r="B218" s="40"/>
      <c r="C218" s="41"/>
      <c r="D218" s="228" t="s">
        <v>192</v>
      </c>
      <c r="E218" s="41"/>
      <c r="F218" s="229" t="s">
        <v>397</v>
      </c>
      <c r="G218" s="41"/>
      <c r="H218" s="41"/>
      <c r="I218" s="230"/>
      <c r="J218" s="41"/>
      <c r="K218" s="41"/>
      <c r="L218" s="45"/>
      <c r="M218" s="231"/>
      <c r="N218" s="23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192</v>
      </c>
      <c r="AU218" s="18" t="s">
        <v>81</v>
      </c>
    </row>
    <row r="219" s="13" customFormat="1">
      <c r="A219" s="13"/>
      <c r="B219" s="233"/>
      <c r="C219" s="234"/>
      <c r="D219" s="235" t="s">
        <v>194</v>
      </c>
      <c r="E219" s="234"/>
      <c r="F219" s="237" t="s">
        <v>2020</v>
      </c>
      <c r="G219" s="234"/>
      <c r="H219" s="238">
        <v>2.0590000000000002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194</v>
      </c>
      <c r="AU219" s="244" t="s">
        <v>81</v>
      </c>
      <c r="AV219" s="13" t="s">
        <v>81</v>
      </c>
      <c r="AW219" s="13" t="s">
        <v>4</v>
      </c>
      <c r="AX219" s="13" t="s">
        <v>79</v>
      </c>
      <c r="AY219" s="244" t="s">
        <v>183</v>
      </c>
    </row>
    <row r="220" s="2" customFormat="1" ht="24.15" customHeight="1">
      <c r="A220" s="39"/>
      <c r="B220" s="40"/>
      <c r="C220" s="215" t="s">
        <v>423</v>
      </c>
      <c r="D220" s="215" t="s">
        <v>185</v>
      </c>
      <c r="E220" s="216" t="s">
        <v>400</v>
      </c>
      <c r="F220" s="217" t="s">
        <v>401</v>
      </c>
      <c r="G220" s="218" t="s">
        <v>218</v>
      </c>
      <c r="H220" s="219">
        <v>4.8049999999999997</v>
      </c>
      <c r="I220" s="220"/>
      <c r="J220" s="221">
        <f>ROUND(I220*H220,2)</f>
        <v>0</v>
      </c>
      <c r="K220" s="217" t="s">
        <v>189</v>
      </c>
      <c r="L220" s="45"/>
      <c r="M220" s="222" t="s">
        <v>19</v>
      </c>
      <c r="N220" s="223" t="s">
        <v>43</v>
      </c>
      <c r="O220" s="85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6" t="s">
        <v>190</v>
      </c>
      <c r="AT220" s="226" t="s">
        <v>185</v>
      </c>
      <c r="AU220" s="226" t="s">
        <v>81</v>
      </c>
      <c r="AY220" s="18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8" t="s">
        <v>79</v>
      </c>
      <c r="BK220" s="227">
        <f>ROUND(I220*H220,2)</f>
        <v>0</v>
      </c>
      <c r="BL220" s="18" t="s">
        <v>190</v>
      </c>
      <c r="BM220" s="226" t="s">
        <v>2021</v>
      </c>
    </row>
    <row r="221" s="2" customFormat="1">
      <c r="A221" s="39"/>
      <c r="B221" s="40"/>
      <c r="C221" s="41"/>
      <c r="D221" s="228" t="s">
        <v>192</v>
      </c>
      <c r="E221" s="41"/>
      <c r="F221" s="229" t="s">
        <v>403</v>
      </c>
      <c r="G221" s="41"/>
      <c r="H221" s="41"/>
      <c r="I221" s="230"/>
      <c r="J221" s="41"/>
      <c r="K221" s="41"/>
      <c r="L221" s="45"/>
      <c r="M221" s="231"/>
      <c r="N221" s="23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192</v>
      </c>
      <c r="AU221" s="18" t="s">
        <v>81</v>
      </c>
    </row>
    <row r="222" s="13" customFormat="1">
      <c r="A222" s="13"/>
      <c r="B222" s="233"/>
      <c r="C222" s="234"/>
      <c r="D222" s="235" t="s">
        <v>194</v>
      </c>
      <c r="E222" s="234"/>
      <c r="F222" s="237" t="s">
        <v>2022</v>
      </c>
      <c r="G222" s="234"/>
      <c r="H222" s="238">
        <v>4.8049999999999997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4</v>
      </c>
      <c r="AX222" s="13" t="s">
        <v>79</v>
      </c>
      <c r="AY222" s="244" t="s">
        <v>183</v>
      </c>
    </row>
    <row r="223" s="12" customFormat="1" ht="25.92" customHeight="1">
      <c r="A223" s="12"/>
      <c r="B223" s="199"/>
      <c r="C223" s="200"/>
      <c r="D223" s="201" t="s">
        <v>71</v>
      </c>
      <c r="E223" s="202" t="s">
        <v>412</v>
      </c>
      <c r="F223" s="202" t="s">
        <v>413</v>
      </c>
      <c r="G223" s="200"/>
      <c r="H223" s="200"/>
      <c r="I223" s="203"/>
      <c r="J223" s="204">
        <f>BK223</f>
        <v>0</v>
      </c>
      <c r="K223" s="200"/>
      <c r="L223" s="205"/>
      <c r="M223" s="206"/>
      <c r="N223" s="207"/>
      <c r="O223" s="207"/>
      <c r="P223" s="208">
        <f>P224+P274+P346</f>
        <v>0</v>
      </c>
      <c r="Q223" s="207"/>
      <c r="R223" s="208">
        <f>R224+R274+R346</f>
        <v>1.088767</v>
      </c>
      <c r="S223" s="207"/>
      <c r="T223" s="209">
        <f>T224+T274+T346</f>
        <v>0.81555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81</v>
      </c>
      <c r="AT223" s="211" t="s">
        <v>71</v>
      </c>
      <c r="AU223" s="211" t="s">
        <v>72</v>
      </c>
      <c r="AY223" s="210" t="s">
        <v>183</v>
      </c>
      <c r="BK223" s="212">
        <f>BK224+BK274+BK346</f>
        <v>0</v>
      </c>
    </row>
    <row r="224" s="12" customFormat="1" ht="22.8" customHeight="1">
      <c r="A224" s="12"/>
      <c r="B224" s="199"/>
      <c r="C224" s="200"/>
      <c r="D224" s="201" t="s">
        <v>71</v>
      </c>
      <c r="E224" s="213" t="s">
        <v>2023</v>
      </c>
      <c r="F224" s="213" t="s">
        <v>2024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SUM(P225:P273)</f>
        <v>0</v>
      </c>
      <c r="Q224" s="207"/>
      <c r="R224" s="208">
        <f>SUM(R225:R273)</f>
        <v>0.38287599999999999</v>
      </c>
      <c r="S224" s="207"/>
      <c r="T224" s="209">
        <f>SUM(T225:T273)</f>
        <v>0.185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81</v>
      </c>
      <c r="AT224" s="211" t="s">
        <v>71</v>
      </c>
      <c r="AU224" s="211" t="s">
        <v>79</v>
      </c>
      <c r="AY224" s="210" t="s">
        <v>183</v>
      </c>
      <c r="BK224" s="212">
        <f>SUM(BK225:BK273)</f>
        <v>0</v>
      </c>
    </row>
    <row r="225" s="2" customFormat="1" ht="16.5" customHeight="1">
      <c r="A225" s="39"/>
      <c r="B225" s="40"/>
      <c r="C225" s="215" t="s">
        <v>427</v>
      </c>
      <c r="D225" s="215" t="s">
        <v>185</v>
      </c>
      <c r="E225" s="216" t="s">
        <v>2025</v>
      </c>
      <c r="F225" s="217" t="s">
        <v>2026</v>
      </c>
      <c r="G225" s="218" t="s">
        <v>207</v>
      </c>
      <c r="H225" s="219">
        <v>1</v>
      </c>
      <c r="I225" s="220"/>
      <c r="J225" s="221">
        <f>ROUND(I225*H225,2)</f>
        <v>0</v>
      </c>
      <c r="K225" s="217" t="s">
        <v>19</v>
      </c>
      <c r="L225" s="45"/>
      <c r="M225" s="222" t="s">
        <v>19</v>
      </c>
      <c r="N225" s="223" t="s">
        <v>43</v>
      </c>
      <c r="O225" s="85"/>
      <c r="P225" s="224">
        <f>O225*H225</f>
        <v>0</v>
      </c>
      <c r="Q225" s="224">
        <v>0</v>
      </c>
      <c r="R225" s="224">
        <f>Q225*H225</f>
        <v>0</v>
      </c>
      <c r="S225" s="224">
        <v>0.185</v>
      </c>
      <c r="T225" s="225">
        <f>S225*H225</f>
        <v>0.185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6" t="s">
        <v>284</v>
      </c>
      <c r="AT225" s="226" t="s">
        <v>185</v>
      </c>
      <c r="AU225" s="226" t="s">
        <v>81</v>
      </c>
      <c r="AY225" s="18" t="s">
        <v>183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8" t="s">
        <v>79</v>
      </c>
      <c r="BK225" s="227">
        <f>ROUND(I225*H225,2)</f>
        <v>0</v>
      </c>
      <c r="BL225" s="18" t="s">
        <v>284</v>
      </c>
      <c r="BM225" s="226" t="s">
        <v>2027</v>
      </c>
    </row>
    <row r="226" s="2" customFormat="1" ht="16.5" customHeight="1">
      <c r="A226" s="39"/>
      <c r="B226" s="40"/>
      <c r="C226" s="215" t="s">
        <v>432</v>
      </c>
      <c r="D226" s="215" t="s">
        <v>185</v>
      </c>
      <c r="E226" s="216" t="s">
        <v>2028</v>
      </c>
      <c r="F226" s="217" t="s">
        <v>2029</v>
      </c>
      <c r="G226" s="218" t="s">
        <v>207</v>
      </c>
      <c r="H226" s="219">
        <v>1</v>
      </c>
      <c r="I226" s="220"/>
      <c r="J226" s="221">
        <f>ROUND(I226*H226,2)</f>
        <v>0</v>
      </c>
      <c r="K226" s="217" t="s">
        <v>19</v>
      </c>
      <c r="L226" s="45"/>
      <c r="M226" s="222" t="s">
        <v>19</v>
      </c>
      <c r="N226" s="223" t="s">
        <v>43</v>
      </c>
      <c r="O226" s="85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284</v>
      </c>
      <c r="AT226" s="226" t="s">
        <v>185</v>
      </c>
      <c r="AU226" s="226" t="s">
        <v>81</v>
      </c>
      <c r="AY226" s="18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79</v>
      </c>
      <c r="BK226" s="227">
        <f>ROUND(I226*H226,2)</f>
        <v>0</v>
      </c>
      <c r="BL226" s="18" t="s">
        <v>284</v>
      </c>
      <c r="BM226" s="226" t="s">
        <v>2030</v>
      </c>
    </row>
    <row r="227" s="2" customFormat="1" ht="16.5" customHeight="1">
      <c r="A227" s="39"/>
      <c r="B227" s="40"/>
      <c r="C227" s="215" t="s">
        <v>436</v>
      </c>
      <c r="D227" s="215" t="s">
        <v>185</v>
      </c>
      <c r="E227" s="216" t="s">
        <v>2031</v>
      </c>
      <c r="F227" s="217" t="s">
        <v>2032</v>
      </c>
      <c r="G227" s="218" t="s">
        <v>419</v>
      </c>
      <c r="H227" s="219">
        <v>1.5</v>
      </c>
      <c r="I227" s="220"/>
      <c r="J227" s="221">
        <f>ROUND(I227*H227,2)</f>
        <v>0</v>
      </c>
      <c r="K227" s="217" t="s">
        <v>189</v>
      </c>
      <c r="L227" s="45"/>
      <c r="M227" s="222" t="s">
        <v>19</v>
      </c>
      <c r="N227" s="223" t="s">
        <v>43</v>
      </c>
      <c r="O227" s="85"/>
      <c r="P227" s="224">
        <f>O227*H227</f>
        <v>0</v>
      </c>
      <c r="Q227" s="224">
        <v>0.00142</v>
      </c>
      <c r="R227" s="224">
        <f>Q227*H227</f>
        <v>0.0021299999999999999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284</v>
      </c>
      <c r="AT227" s="226" t="s">
        <v>185</v>
      </c>
      <c r="AU227" s="226" t="s">
        <v>81</v>
      </c>
      <c r="AY227" s="18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79</v>
      </c>
      <c r="BK227" s="227">
        <f>ROUND(I227*H227,2)</f>
        <v>0</v>
      </c>
      <c r="BL227" s="18" t="s">
        <v>284</v>
      </c>
      <c r="BM227" s="226" t="s">
        <v>2033</v>
      </c>
    </row>
    <row r="228" s="2" customFormat="1">
      <c r="A228" s="39"/>
      <c r="B228" s="40"/>
      <c r="C228" s="41"/>
      <c r="D228" s="228" t="s">
        <v>192</v>
      </c>
      <c r="E228" s="41"/>
      <c r="F228" s="229" t="s">
        <v>2034</v>
      </c>
      <c r="G228" s="41"/>
      <c r="H228" s="41"/>
      <c r="I228" s="230"/>
      <c r="J228" s="41"/>
      <c r="K228" s="41"/>
      <c r="L228" s="45"/>
      <c r="M228" s="231"/>
      <c r="N228" s="23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192</v>
      </c>
      <c r="AU228" s="18" t="s">
        <v>81</v>
      </c>
    </row>
    <row r="229" s="2" customFormat="1" ht="16.5" customHeight="1">
      <c r="A229" s="39"/>
      <c r="B229" s="40"/>
      <c r="C229" s="215" t="s">
        <v>441</v>
      </c>
      <c r="D229" s="215" t="s">
        <v>185</v>
      </c>
      <c r="E229" s="216" t="s">
        <v>2035</v>
      </c>
      <c r="F229" s="217" t="s">
        <v>2036</v>
      </c>
      <c r="G229" s="218" t="s">
        <v>419</v>
      </c>
      <c r="H229" s="219">
        <v>11.800000000000001</v>
      </c>
      <c r="I229" s="220"/>
      <c r="J229" s="221">
        <f>ROUND(I229*H229,2)</f>
        <v>0</v>
      </c>
      <c r="K229" s="217" t="s">
        <v>189</v>
      </c>
      <c r="L229" s="45"/>
      <c r="M229" s="222" t="s">
        <v>19</v>
      </c>
      <c r="N229" s="223" t="s">
        <v>43</v>
      </c>
      <c r="O229" s="85"/>
      <c r="P229" s="224">
        <f>O229*H229</f>
        <v>0</v>
      </c>
      <c r="Q229" s="224">
        <v>0.0074400000000000004</v>
      </c>
      <c r="R229" s="224">
        <f>Q229*H229</f>
        <v>0.087792000000000009</v>
      </c>
      <c r="S229" s="224">
        <v>0</v>
      </c>
      <c r="T229" s="22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6" t="s">
        <v>284</v>
      </c>
      <c r="AT229" s="226" t="s">
        <v>185</v>
      </c>
      <c r="AU229" s="226" t="s">
        <v>81</v>
      </c>
      <c r="AY229" s="18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8" t="s">
        <v>79</v>
      </c>
      <c r="BK229" s="227">
        <f>ROUND(I229*H229,2)</f>
        <v>0</v>
      </c>
      <c r="BL229" s="18" t="s">
        <v>284</v>
      </c>
      <c r="BM229" s="226" t="s">
        <v>2037</v>
      </c>
    </row>
    <row r="230" s="2" customFormat="1">
      <c r="A230" s="39"/>
      <c r="B230" s="40"/>
      <c r="C230" s="41"/>
      <c r="D230" s="228" t="s">
        <v>192</v>
      </c>
      <c r="E230" s="41"/>
      <c r="F230" s="229" t="s">
        <v>2038</v>
      </c>
      <c r="G230" s="41"/>
      <c r="H230" s="41"/>
      <c r="I230" s="230"/>
      <c r="J230" s="41"/>
      <c r="K230" s="41"/>
      <c r="L230" s="45"/>
      <c r="M230" s="231"/>
      <c r="N230" s="23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192</v>
      </c>
      <c r="AU230" s="18" t="s">
        <v>81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2039</v>
      </c>
      <c r="G231" s="234"/>
      <c r="H231" s="238">
        <v>11.800000000000001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194</v>
      </c>
      <c r="AU231" s="244" t="s">
        <v>81</v>
      </c>
      <c r="AV231" s="13" t="s">
        <v>81</v>
      </c>
      <c r="AW231" s="13" t="s">
        <v>33</v>
      </c>
      <c r="AX231" s="13" t="s">
        <v>79</v>
      </c>
      <c r="AY231" s="244" t="s">
        <v>183</v>
      </c>
    </row>
    <row r="232" s="2" customFormat="1" ht="16.5" customHeight="1">
      <c r="A232" s="39"/>
      <c r="B232" s="40"/>
      <c r="C232" s="215" t="s">
        <v>445</v>
      </c>
      <c r="D232" s="215" t="s">
        <v>185</v>
      </c>
      <c r="E232" s="216" t="s">
        <v>2040</v>
      </c>
      <c r="F232" s="217" t="s">
        <v>2041</v>
      </c>
      <c r="G232" s="218" t="s">
        <v>419</v>
      </c>
      <c r="H232" s="219">
        <v>13</v>
      </c>
      <c r="I232" s="220"/>
      <c r="J232" s="221">
        <f>ROUND(I232*H232,2)</f>
        <v>0</v>
      </c>
      <c r="K232" s="217" t="s">
        <v>189</v>
      </c>
      <c r="L232" s="45"/>
      <c r="M232" s="222" t="s">
        <v>19</v>
      </c>
      <c r="N232" s="223" t="s">
        <v>43</v>
      </c>
      <c r="O232" s="85"/>
      <c r="P232" s="224">
        <f>O232*H232</f>
        <v>0</v>
      </c>
      <c r="Q232" s="224">
        <v>0.012319999999999999</v>
      </c>
      <c r="R232" s="224">
        <f>Q232*H232</f>
        <v>0.16016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284</v>
      </c>
      <c r="AT232" s="226" t="s">
        <v>185</v>
      </c>
      <c r="AU232" s="226" t="s">
        <v>81</v>
      </c>
      <c r="AY232" s="18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79</v>
      </c>
      <c r="BK232" s="227">
        <f>ROUND(I232*H232,2)</f>
        <v>0</v>
      </c>
      <c r="BL232" s="18" t="s">
        <v>284</v>
      </c>
      <c r="BM232" s="226" t="s">
        <v>2042</v>
      </c>
    </row>
    <row r="233" s="2" customFormat="1">
      <c r="A233" s="39"/>
      <c r="B233" s="40"/>
      <c r="C233" s="41"/>
      <c r="D233" s="228" t="s">
        <v>192</v>
      </c>
      <c r="E233" s="41"/>
      <c r="F233" s="229" t="s">
        <v>2043</v>
      </c>
      <c r="G233" s="41"/>
      <c r="H233" s="41"/>
      <c r="I233" s="230"/>
      <c r="J233" s="41"/>
      <c r="K233" s="41"/>
      <c r="L233" s="45"/>
      <c r="M233" s="231"/>
      <c r="N233" s="23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192</v>
      </c>
      <c r="AU233" s="18" t="s">
        <v>81</v>
      </c>
    </row>
    <row r="234" s="2" customFormat="1" ht="16.5" customHeight="1">
      <c r="A234" s="39"/>
      <c r="B234" s="40"/>
      <c r="C234" s="215" t="s">
        <v>450</v>
      </c>
      <c r="D234" s="215" t="s">
        <v>185</v>
      </c>
      <c r="E234" s="216" t="s">
        <v>2044</v>
      </c>
      <c r="F234" s="217" t="s">
        <v>2045</v>
      </c>
      <c r="G234" s="218" t="s">
        <v>419</v>
      </c>
      <c r="H234" s="219">
        <v>38</v>
      </c>
      <c r="I234" s="220"/>
      <c r="J234" s="221">
        <f>ROUND(I234*H234,2)</f>
        <v>0</v>
      </c>
      <c r="K234" s="217" t="s">
        <v>189</v>
      </c>
      <c r="L234" s="45"/>
      <c r="M234" s="222" t="s">
        <v>19</v>
      </c>
      <c r="N234" s="223" t="s">
        <v>43</v>
      </c>
      <c r="O234" s="85"/>
      <c r="P234" s="224">
        <f>O234*H234</f>
        <v>0</v>
      </c>
      <c r="Q234" s="224">
        <v>0.0020100000000000001</v>
      </c>
      <c r="R234" s="224">
        <f>Q234*H234</f>
        <v>0.076380000000000003</v>
      </c>
      <c r="S234" s="224">
        <v>0</v>
      </c>
      <c r="T234" s="22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6" t="s">
        <v>284</v>
      </c>
      <c r="AT234" s="226" t="s">
        <v>185</v>
      </c>
      <c r="AU234" s="226" t="s">
        <v>81</v>
      </c>
      <c r="AY234" s="18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79</v>
      </c>
      <c r="BK234" s="227">
        <f>ROUND(I234*H234,2)</f>
        <v>0</v>
      </c>
      <c r="BL234" s="18" t="s">
        <v>284</v>
      </c>
      <c r="BM234" s="226" t="s">
        <v>2046</v>
      </c>
    </row>
    <row r="235" s="2" customFormat="1">
      <c r="A235" s="39"/>
      <c r="B235" s="40"/>
      <c r="C235" s="41"/>
      <c r="D235" s="228" t="s">
        <v>192</v>
      </c>
      <c r="E235" s="41"/>
      <c r="F235" s="229" t="s">
        <v>2047</v>
      </c>
      <c r="G235" s="41"/>
      <c r="H235" s="41"/>
      <c r="I235" s="230"/>
      <c r="J235" s="41"/>
      <c r="K235" s="41"/>
      <c r="L235" s="45"/>
      <c r="M235" s="231"/>
      <c r="N235" s="23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192</v>
      </c>
      <c r="AU235" s="18" t="s">
        <v>81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2048</v>
      </c>
      <c r="G236" s="234"/>
      <c r="H236" s="238">
        <v>38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194</v>
      </c>
      <c r="AU236" s="244" t="s">
        <v>81</v>
      </c>
      <c r="AV236" s="13" t="s">
        <v>81</v>
      </c>
      <c r="AW236" s="13" t="s">
        <v>33</v>
      </c>
      <c r="AX236" s="13" t="s">
        <v>79</v>
      </c>
      <c r="AY236" s="244" t="s">
        <v>183</v>
      </c>
    </row>
    <row r="237" s="2" customFormat="1" ht="16.5" customHeight="1">
      <c r="A237" s="39"/>
      <c r="B237" s="40"/>
      <c r="C237" s="256" t="s">
        <v>457</v>
      </c>
      <c r="D237" s="256" t="s">
        <v>310</v>
      </c>
      <c r="E237" s="257" t="s">
        <v>2049</v>
      </c>
      <c r="F237" s="258" t="s">
        <v>2050</v>
      </c>
      <c r="G237" s="259" t="s">
        <v>207</v>
      </c>
      <c r="H237" s="260">
        <v>4</v>
      </c>
      <c r="I237" s="261"/>
      <c r="J237" s="262">
        <f>ROUND(I237*H237,2)</f>
        <v>0</v>
      </c>
      <c r="K237" s="258" t="s">
        <v>189</v>
      </c>
      <c r="L237" s="263"/>
      <c r="M237" s="264" t="s">
        <v>19</v>
      </c>
      <c r="N237" s="265" t="s">
        <v>43</v>
      </c>
      <c r="O237" s="85"/>
      <c r="P237" s="224">
        <f>O237*H237</f>
        <v>0</v>
      </c>
      <c r="Q237" s="224">
        <v>0.00042000000000000002</v>
      </c>
      <c r="R237" s="224">
        <f>Q237*H237</f>
        <v>0.0016800000000000001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376</v>
      </c>
      <c r="AT237" s="226" t="s">
        <v>310</v>
      </c>
      <c r="AU237" s="226" t="s">
        <v>81</v>
      </c>
      <c r="AY237" s="18" t="s">
        <v>183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79</v>
      </c>
      <c r="BK237" s="227">
        <f>ROUND(I237*H237,2)</f>
        <v>0</v>
      </c>
      <c r="BL237" s="18" t="s">
        <v>284</v>
      </c>
      <c r="BM237" s="226" t="s">
        <v>2051</v>
      </c>
    </row>
    <row r="238" s="2" customFormat="1" ht="16.5" customHeight="1">
      <c r="A238" s="39"/>
      <c r="B238" s="40"/>
      <c r="C238" s="256" t="s">
        <v>463</v>
      </c>
      <c r="D238" s="256" t="s">
        <v>310</v>
      </c>
      <c r="E238" s="257" t="s">
        <v>2052</v>
      </c>
      <c r="F238" s="258" t="s">
        <v>2053</v>
      </c>
      <c r="G238" s="259" t="s">
        <v>207</v>
      </c>
      <c r="H238" s="260">
        <v>1</v>
      </c>
      <c r="I238" s="261"/>
      <c r="J238" s="262">
        <f>ROUND(I238*H238,2)</f>
        <v>0</v>
      </c>
      <c r="K238" s="258" t="s">
        <v>189</v>
      </c>
      <c r="L238" s="263"/>
      <c r="M238" s="264" t="s">
        <v>19</v>
      </c>
      <c r="N238" s="265" t="s">
        <v>43</v>
      </c>
      <c r="O238" s="85"/>
      <c r="P238" s="224">
        <f>O238*H238</f>
        <v>0</v>
      </c>
      <c r="Q238" s="224">
        <v>0.00076999999999999996</v>
      </c>
      <c r="R238" s="224">
        <f>Q238*H238</f>
        <v>0.00076999999999999996</v>
      </c>
      <c r="S238" s="224">
        <v>0</v>
      </c>
      <c r="T238" s="22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6" t="s">
        <v>376</v>
      </c>
      <c r="AT238" s="226" t="s">
        <v>310</v>
      </c>
      <c r="AU238" s="226" t="s">
        <v>81</v>
      </c>
      <c r="AY238" s="18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8" t="s">
        <v>79</v>
      </c>
      <c r="BK238" s="227">
        <f>ROUND(I238*H238,2)</f>
        <v>0</v>
      </c>
      <c r="BL238" s="18" t="s">
        <v>284</v>
      </c>
      <c r="BM238" s="226" t="s">
        <v>2054</v>
      </c>
    </row>
    <row r="239" s="2" customFormat="1" ht="16.5" customHeight="1">
      <c r="A239" s="39"/>
      <c r="B239" s="40"/>
      <c r="C239" s="256" t="s">
        <v>467</v>
      </c>
      <c r="D239" s="256" t="s">
        <v>310</v>
      </c>
      <c r="E239" s="257" t="s">
        <v>2055</v>
      </c>
      <c r="F239" s="258" t="s">
        <v>2056</v>
      </c>
      <c r="G239" s="259" t="s">
        <v>207</v>
      </c>
      <c r="H239" s="260">
        <v>1</v>
      </c>
      <c r="I239" s="261"/>
      <c r="J239" s="262">
        <f>ROUND(I239*H239,2)</f>
        <v>0</v>
      </c>
      <c r="K239" s="258" t="s">
        <v>189</v>
      </c>
      <c r="L239" s="263"/>
      <c r="M239" s="264" t="s">
        <v>19</v>
      </c>
      <c r="N239" s="265" t="s">
        <v>43</v>
      </c>
      <c r="O239" s="85"/>
      <c r="P239" s="224">
        <f>O239*H239</f>
        <v>0</v>
      </c>
      <c r="Q239" s="224">
        <v>0.0015900000000000001</v>
      </c>
      <c r="R239" s="224">
        <f>Q239*H239</f>
        <v>0.0015900000000000001</v>
      </c>
      <c r="S239" s="224">
        <v>0</v>
      </c>
      <c r="T239" s="22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6" t="s">
        <v>376</v>
      </c>
      <c r="AT239" s="226" t="s">
        <v>310</v>
      </c>
      <c r="AU239" s="226" t="s">
        <v>81</v>
      </c>
      <c r="AY239" s="18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8" t="s">
        <v>79</v>
      </c>
      <c r="BK239" s="227">
        <f>ROUND(I239*H239,2)</f>
        <v>0</v>
      </c>
      <c r="BL239" s="18" t="s">
        <v>284</v>
      </c>
      <c r="BM239" s="226" t="s">
        <v>2057</v>
      </c>
    </row>
    <row r="240" s="2" customFormat="1" ht="16.5" customHeight="1">
      <c r="A240" s="39"/>
      <c r="B240" s="40"/>
      <c r="C240" s="215" t="s">
        <v>472</v>
      </c>
      <c r="D240" s="215" t="s">
        <v>185</v>
      </c>
      <c r="E240" s="216" t="s">
        <v>2058</v>
      </c>
      <c r="F240" s="217" t="s">
        <v>2059</v>
      </c>
      <c r="G240" s="218" t="s">
        <v>419</v>
      </c>
      <c r="H240" s="219">
        <v>30.399999999999999</v>
      </c>
      <c r="I240" s="220"/>
      <c r="J240" s="221">
        <f>ROUND(I240*H240,2)</f>
        <v>0</v>
      </c>
      <c r="K240" s="217" t="s">
        <v>189</v>
      </c>
      <c r="L240" s="45"/>
      <c r="M240" s="222" t="s">
        <v>19</v>
      </c>
      <c r="N240" s="223" t="s">
        <v>43</v>
      </c>
      <c r="O240" s="85"/>
      <c r="P240" s="224">
        <f>O240*H240</f>
        <v>0</v>
      </c>
      <c r="Q240" s="224">
        <v>0.00048000000000000001</v>
      </c>
      <c r="R240" s="224">
        <f>Q240*H240</f>
        <v>0.014591999999999999</v>
      </c>
      <c r="S240" s="224">
        <v>0</v>
      </c>
      <c r="T240" s="22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6" t="s">
        <v>284</v>
      </c>
      <c r="AT240" s="226" t="s">
        <v>185</v>
      </c>
      <c r="AU240" s="226" t="s">
        <v>81</v>
      </c>
      <c r="AY240" s="18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8" t="s">
        <v>79</v>
      </c>
      <c r="BK240" s="227">
        <f>ROUND(I240*H240,2)</f>
        <v>0</v>
      </c>
      <c r="BL240" s="18" t="s">
        <v>284</v>
      </c>
      <c r="BM240" s="226" t="s">
        <v>2060</v>
      </c>
    </row>
    <row r="241" s="2" customFormat="1">
      <c r="A241" s="39"/>
      <c r="B241" s="40"/>
      <c r="C241" s="41"/>
      <c r="D241" s="228" t="s">
        <v>192</v>
      </c>
      <c r="E241" s="41"/>
      <c r="F241" s="229" t="s">
        <v>2061</v>
      </c>
      <c r="G241" s="41"/>
      <c r="H241" s="41"/>
      <c r="I241" s="230"/>
      <c r="J241" s="41"/>
      <c r="K241" s="41"/>
      <c r="L241" s="45"/>
      <c r="M241" s="231"/>
      <c r="N241" s="23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192</v>
      </c>
      <c r="AU241" s="18" t="s">
        <v>81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2062</v>
      </c>
      <c r="G242" s="234"/>
      <c r="H242" s="238">
        <v>30.399999999999999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194</v>
      </c>
      <c r="AU242" s="244" t="s">
        <v>81</v>
      </c>
      <c r="AV242" s="13" t="s">
        <v>81</v>
      </c>
      <c r="AW242" s="13" t="s">
        <v>33</v>
      </c>
      <c r="AX242" s="13" t="s">
        <v>79</v>
      </c>
      <c r="AY242" s="244" t="s">
        <v>183</v>
      </c>
    </row>
    <row r="243" s="2" customFormat="1" ht="16.5" customHeight="1">
      <c r="A243" s="39"/>
      <c r="B243" s="40"/>
      <c r="C243" s="215" t="s">
        <v>479</v>
      </c>
      <c r="D243" s="215" t="s">
        <v>185</v>
      </c>
      <c r="E243" s="216" t="s">
        <v>2063</v>
      </c>
      <c r="F243" s="217" t="s">
        <v>2064</v>
      </c>
      <c r="G243" s="218" t="s">
        <v>419</v>
      </c>
      <c r="H243" s="219">
        <v>7.7999999999999998</v>
      </c>
      <c r="I243" s="220"/>
      <c r="J243" s="221">
        <f>ROUND(I243*H243,2)</f>
        <v>0</v>
      </c>
      <c r="K243" s="217" t="s">
        <v>189</v>
      </c>
      <c r="L243" s="45"/>
      <c r="M243" s="222" t="s">
        <v>19</v>
      </c>
      <c r="N243" s="223" t="s">
        <v>43</v>
      </c>
      <c r="O243" s="85"/>
      <c r="P243" s="224">
        <f>O243*H243</f>
        <v>0</v>
      </c>
      <c r="Q243" s="224">
        <v>0.00071000000000000002</v>
      </c>
      <c r="R243" s="224">
        <f>Q243*H243</f>
        <v>0.0055380000000000004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284</v>
      </c>
      <c r="AT243" s="226" t="s">
        <v>185</v>
      </c>
      <c r="AU243" s="226" t="s">
        <v>81</v>
      </c>
      <c r="AY243" s="18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284</v>
      </c>
      <c r="BM243" s="226" t="s">
        <v>2065</v>
      </c>
    </row>
    <row r="244" s="2" customFormat="1">
      <c r="A244" s="39"/>
      <c r="B244" s="40"/>
      <c r="C244" s="41"/>
      <c r="D244" s="228" t="s">
        <v>192</v>
      </c>
      <c r="E244" s="41"/>
      <c r="F244" s="229" t="s">
        <v>2066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192</v>
      </c>
      <c r="AU244" s="18" t="s">
        <v>81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2067</v>
      </c>
      <c r="G245" s="234"/>
      <c r="H245" s="238">
        <v>7.7999999999999998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194</v>
      </c>
      <c r="AU245" s="244" t="s">
        <v>81</v>
      </c>
      <c r="AV245" s="13" t="s">
        <v>81</v>
      </c>
      <c r="AW245" s="13" t="s">
        <v>33</v>
      </c>
      <c r="AX245" s="13" t="s">
        <v>79</v>
      </c>
      <c r="AY245" s="244" t="s">
        <v>183</v>
      </c>
    </row>
    <row r="246" s="2" customFormat="1" ht="16.5" customHeight="1">
      <c r="A246" s="39"/>
      <c r="B246" s="40"/>
      <c r="C246" s="215" t="s">
        <v>485</v>
      </c>
      <c r="D246" s="215" t="s">
        <v>185</v>
      </c>
      <c r="E246" s="216" t="s">
        <v>2068</v>
      </c>
      <c r="F246" s="217" t="s">
        <v>2069</v>
      </c>
      <c r="G246" s="218" t="s">
        <v>419</v>
      </c>
      <c r="H246" s="219">
        <v>3.6000000000000001</v>
      </c>
      <c r="I246" s="220"/>
      <c r="J246" s="221">
        <f>ROUND(I246*H246,2)</f>
        <v>0</v>
      </c>
      <c r="K246" s="217" t="s">
        <v>189</v>
      </c>
      <c r="L246" s="45"/>
      <c r="M246" s="222" t="s">
        <v>19</v>
      </c>
      <c r="N246" s="223" t="s">
        <v>43</v>
      </c>
      <c r="O246" s="85"/>
      <c r="P246" s="224">
        <f>O246*H246</f>
        <v>0</v>
      </c>
      <c r="Q246" s="224">
        <v>0.0022399999999999998</v>
      </c>
      <c r="R246" s="224">
        <f>Q246*H246</f>
        <v>0.008064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284</v>
      </c>
      <c r="AT246" s="226" t="s">
        <v>185</v>
      </c>
      <c r="AU246" s="226" t="s">
        <v>81</v>
      </c>
      <c r="AY246" s="18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79</v>
      </c>
      <c r="BK246" s="227">
        <f>ROUND(I246*H246,2)</f>
        <v>0</v>
      </c>
      <c r="BL246" s="18" t="s">
        <v>284</v>
      </c>
      <c r="BM246" s="226" t="s">
        <v>2070</v>
      </c>
    </row>
    <row r="247" s="2" customFormat="1">
      <c r="A247" s="39"/>
      <c r="B247" s="40"/>
      <c r="C247" s="41"/>
      <c r="D247" s="228" t="s">
        <v>192</v>
      </c>
      <c r="E247" s="41"/>
      <c r="F247" s="229" t="s">
        <v>2071</v>
      </c>
      <c r="G247" s="41"/>
      <c r="H247" s="41"/>
      <c r="I247" s="230"/>
      <c r="J247" s="41"/>
      <c r="K247" s="41"/>
      <c r="L247" s="45"/>
      <c r="M247" s="231"/>
      <c r="N247" s="23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192</v>
      </c>
      <c r="AU247" s="18" t="s">
        <v>81</v>
      </c>
    </row>
    <row r="248" s="13" customFormat="1">
      <c r="A248" s="13"/>
      <c r="B248" s="233"/>
      <c r="C248" s="234"/>
      <c r="D248" s="235" t="s">
        <v>194</v>
      </c>
      <c r="E248" s="236" t="s">
        <v>19</v>
      </c>
      <c r="F248" s="237" t="s">
        <v>2072</v>
      </c>
      <c r="G248" s="234"/>
      <c r="H248" s="238">
        <v>3.6000000000000001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194</v>
      </c>
      <c r="AU248" s="244" t="s">
        <v>81</v>
      </c>
      <c r="AV248" s="13" t="s">
        <v>81</v>
      </c>
      <c r="AW248" s="13" t="s">
        <v>33</v>
      </c>
      <c r="AX248" s="13" t="s">
        <v>79</v>
      </c>
      <c r="AY248" s="244" t="s">
        <v>183</v>
      </c>
    </row>
    <row r="249" s="2" customFormat="1" ht="16.5" customHeight="1">
      <c r="A249" s="39"/>
      <c r="B249" s="40"/>
      <c r="C249" s="215" t="s">
        <v>490</v>
      </c>
      <c r="D249" s="215" t="s">
        <v>185</v>
      </c>
      <c r="E249" s="216" t="s">
        <v>2073</v>
      </c>
      <c r="F249" s="217" t="s">
        <v>2074</v>
      </c>
      <c r="G249" s="218" t="s">
        <v>419</v>
      </c>
      <c r="H249" s="219">
        <v>12</v>
      </c>
      <c r="I249" s="220"/>
      <c r="J249" s="221">
        <f>ROUND(I249*H249,2)</f>
        <v>0</v>
      </c>
      <c r="K249" s="217" t="s">
        <v>189</v>
      </c>
      <c r="L249" s="45"/>
      <c r="M249" s="222" t="s">
        <v>19</v>
      </c>
      <c r="N249" s="223" t="s">
        <v>43</v>
      </c>
      <c r="O249" s="85"/>
      <c r="P249" s="224">
        <f>O249*H249</f>
        <v>0</v>
      </c>
      <c r="Q249" s="224">
        <v>0.0019</v>
      </c>
      <c r="R249" s="224">
        <f>Q249*H249</f>
        <v>0.022800000000000001</v>
      </c>
      <c r="S249" s="224">
        <v>0</v>
      </c>
      <c r="T249" s="22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6" t="s">
        <v>284</v>
      </c>
      <c r="AT249" s="226" t="s">
        <v>185</v>
      </c>
      <c r="AU249" s="226" t="s">
        <v>81</v>
      </c>
      <c r="AY249" s="18" t="s">
        <v>183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79</v>
      </c>
      <c r="BK249" s="227">
        <f>ROUND(I249*H249,2)</f>
        <v>0</v>
      </c>
      <c r="BL249" s="18" t="s">
        <v>284</v>
      </c>
      <c r="BM249" s="226" t="s">
        <v>2075</v>
      </c>
    </row>
    <row r="250" s="2" customFormat="1">
      <c r="A250" s="39"/>
      <c r="B250" s="40"/>
      <c r="C250" s="41"/>
      <c r="D250" s="228" t="s">
        <v>192</v>
      </c>
      <c r="E250" s="41"/>
      <c r="F250" s="229" t="s">
        <v>2076</v>
      </c>
      <c r="G250" s="41"/>
      <c r="H250" s="41"/>
      <c r="I250" s="230"/>
      <c r="J250" s="41"/>
      <c r="K250" s="41"/>
      <c r="L250" s="45"/>
      <c r="M250" s="231"/>
      <c r="N250" s="23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192</v>
      </c>
      <c r="AU250" s="18" t="s">
        <v>81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2077</v>
      </c>
      <c r="G251" s="234"/>
      <c r="H251" s="238">
        <v>12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194</v>
      </c>
      <c r="AU251" s="244" t="s">
        <v>81</v>
      </c>
      <c r="AV251" s="13" t="s">
        <v>81</v>
      </c>
      <c r="AW251" s="13" t="s">
        <v>33</v>
      </c>
      <c r="AX251" s="13" t="s">
        <v>79</v>
      </c>
      <c r="AY251" s="244" t="s">
        <v>183</v>
      </c>
    </row>
    <row r="252" s="2" customFormat="1" ht="16.5" customHeight="1">
      <c r="A252" s="39"/>
      <c r="B252" s="40"/>
      <c r="C252" s="215" t="s">
        <v>496</v>
      </c>
      <c r="D252" s="215" t="s">
        <v>185</v>
      </c>
      <c r="E252" s="216" t="s">
        <v>2078</v>
      </c>
      <c r="F252" s="217" t="s">
        <v>2079</v>
      </c>
      <c r="G252" s="218" t="s">
        <v>207</v>
      </c>
      <c r="H252" s="219">
        <v>12</v>
      </c>
      <c r="I252" s="220"/>
      <c r="J252" s="221">
        <f>ROUND(I252*H252,2)</f>
        <v>0</v>
      </c>
      <c r="K252" s="217" t="s">
        <v>189</v>
      </c>
      <c r="L252" s="45"/>
      <c r="M252" s="222" t="s">
        <v>19</v>
      </c>
      <c r="N252" s="223" t="s">
        <v>43</v>
      </c>
      <c r="O252" s="85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284</v>
      </c>
      <c r="AT252" s="226" t="s">
        <v>185</v>
      </c>
      <c r="AU252" s="226" t="s">
        <v>81</v>
      </c>
      <c r="AY252" s="18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79</v>
      </c>
      <c r="BK252" s="227">
        <f>ROUND(I252*H252,2)</f>
        <v>0</v>
      </c>
      <c r="BL252" s="18" t="s">
        <v>284</v>
      </c>
      <c r="BM252" s="226" t="s">
        <v>2080</v>
      </c>
    </row>
    <row r="253" s="2" customFormat="1">
      <c r="A253" s="39"/>
      <c r="B253" s="40"/>
      <c r="C253" s="41"/>
      <c r="D253" s="228" t="s">
        <v>192</v>
      </c>
      <c r="E253" s="41"/>
      <c r="F253" s="229" t="s">
        <v>2081</v>
      </c>
      <c r="G253" s="41"/>
      <c r="H253" s="41"/>
      <c r="I253" s="230"/>
      <c r="J253" s="41"/>
      <c r="K253" s="41"/>
      <c r="L253" s="45"/>
      <c r="M253" s="231"/>
      <c r="N253" s="23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192</v>
      </c>
      <c r="AU253" s="18" t="s">
        <v>81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2082</v>
      </c>
      <c r="G254" s="234"/>
      <c r="H254" s="238">
        <v>12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194</v>
      </c>
      <c r="AU254" s="244" t="s">
        <v>81</v>
      </c>
      <c r="AV254" s="13" t="s">
        <v>81</v>
      </c>
      <c r="AW254" s="13" t="s">
        <v>33</v>
      </c>
      <c r="AX254" s="13" t="s">
        <v>79</v>
      </c>
      <c r="AY254" s="244" t="s">
        <v>183</v>
      </c>
    </row>
    <row r="255" s="2" customFormat="1" ht="16.5" customHeight="1">
      <c r="A255" s="39"/>
      <c r="B255" s="40"/>
      <c r="C255" s="215" t="s">
        <v>502</v>
      </c>
      <c r="D255" s="215" t="s">
        <v>185</v>
      </c>
      <c r="E255" s="216" t="s">
        <v>2083</v>
      </c>
      <c r="F255" s="217" t="s">
        <v>2084</v>
      </c>
      <c r="G255" s="218" t="s">
        <v>207</v>
      </c>
      <c r="H255" s="219">
        <v>4</v>
      </c>
      <c r="I255" s="220"/>
      <c r="J255" s="221">
        <f>ROUND(I255*H255,2)</f>
        <v>0</v>
      </c>
      <c r="K255" s="217" t="s">
        <v>189</v>
      </c>
      <c r="L255" s="45"/>
      <c r="M255" s="222" t="s">
        <v>19</v>
      </c>
      <c r="N255" s="223" t="s">
        <v>43</v>
      </c>
      <c r="O255" s="85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6" t="s">
        <v>284</v>
      </c>
      <c r="AT255" s="226" t="s">
        <v>185</v>
      </c>
      <c r="AU255" s="226" t="s">
        <v>81</v>
      </c>
      <c r="AY255" s="18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8" t="s">
        <v>79</v>
      </c>
      <c r="BK255" s="227">
        <f>ROUND(I255*H255,2)</f>
        <v>0</v>
      </c>
      <c r="BL255" s="18" t="s">
        <v>284</v>
      </c>
      <c r="BM255" s="226" t="s">
        <v>2085</v>
      </c>
    </row>
    <row r="256" s="2" customFormat="1">
      <c r="A256" s="39"/>
      <c r="B256" s="40"/>
      <c r="C256" s="41"/>
      <c r="D256" s="228" t="s">
        <v>192</v>
      </c>
      <c r="E256" s="41"/>
      <c r="F256" s="229" t="s">
        <v>2086</v>
      </c>
      <c r="G256" s="41"/>
      <c r="H256" s="41"/>
      <c r="I256" s="230"/>
      <c r="J256" s="41"/>
      <c r="K256" s="41"/>
      <c r="L256" s="45"/>
      <c r="M256" s="231"/>
      <c r="N256" s="23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192</v>
      </c>
      <c r="AU256" s="18" t="s">
        <v>81</v>
      </c>
    </row>
    <row r="257" s="13" customFormat="1">
      <c r="A257" s="13"/>
      <c r="B257" s="233"/>
      <c r="C257" s="234"/>
      <c r="D257" s="235" t="s">
        <v>194</v>
      </c>
      <c r="E257" s="236" t="s">
        <v>19</v>
      </c>
      <c r="F257" s="237" t="s">
        <v>2087</v>
      </c>
      <c r="G257" s="234"/>
      <c r="H257" s="238">
        <v>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194</v>
      </c>
      <c r="AU257" s="244" t="s">
        <v>81</v>
      </c>
      <c r="AV257" s="13" t="s">
        <v>81</v>
      </c>
      <c r="AW257" s="13" t="s">
        <v>33</v>
      </c>
      <c r="AX257" s="13" t="s">
        <v>79</v>
      </c>
      <c r="AY257" s="244" t="s">
        <v>183</v>
      </c>
    </row>
    <row r="258" s="2" customFormat="1" ht="16.5" customHeight="1">
      <c r="A258" s="39"/>
      <c r="B258" s="40"/>
      <c r="C258" s="215" t="s">
        <v>508</v>
      </c>
      <c r="D258" s="215" t="s">
        <v>185</v>
      </c>
      <c r="E258" s="216" t="s">
        <v>2088</v>
      </c>
      <c r="F258" s="217" t="s">
        <v>2089</v>
      </c>
      <c r="G258" s="218" t="s">
        <v>207</v>
      </c>
      <c r="H258" s="219">
        <v>3</v>
      </c>
      <c r="I258" s="220"/>
      <c r="J258" s="221">
        <f>ROUND(I258*H258,2)</f>
        <v>0</v>
      </c>
      <c r="K258" s="217" t="s">
        <v>189</v>
      </c>
      <c r="L258" s="45"/>
      <c r="M258" s="222" t="s">
        <v>19</v>
      </c>
      <c r="N258" s="223" t="s">
        <v>43</v>
      </c>
      <c r="O258" s="85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6" t="s">
        <v>284</v>
      </c>
      <c r="AT258" s="226" t="s">
        <v>185</v>
      </c>
      <c r="AU258" s="226" t="s">
        <v>81</v>
      </c>
      <c r="AY258" s="18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8" t="s">
        <v>79</v>
      </c>
      <c r="BK258" s="227">
        <f>ROUND(I258*H258,2)</f>
        <v>0</v>
      </c>
      <c r="BL258" s="18" t="s">
        <v>284</v>
      </c>
      <c r="BM258" s="226" t="s">
        <v>2090</v>
      </c>
    </row>
    <row r="259" s="2" customFormat="1">
      <c r="A259" s="39"/>
      <c r="B259" s="40"/>
      <c r="C259" s="41"/>
      <c r="D259" s="228" t="s">
        <v>192</v>
      </c>
      <c r="E259" s="41"/>
      <c r="F259" s="229" t="s">
        <v>2091</v>
      </c>
      <c r="G259" s="41"/>
      <c r="H259" s="41"/>
      <c r="I259" s="230"/>
      <c r="J259" s="41"/>
      <c r="K259" s="41"/>
      <c r="L259" s="45"/>
      <c r="M259" s="231"/>
      <c r="N259" s="23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192</v>
      </c>
      <c r="AU259" s="18" t="s">
        <v>81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2092</v>
      </c>
      <c r="G260" s="234"/>
      <c r="H260" s="238">
        <v>3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194</v>
      </c>
      <c r="AU260" s="244" t="s">
        <v>81</v>
      </c>
      <c r="AV260" s="13" t="s">
        <v>81</v>
      </c>
      <c r="AW260" s="13" t="s">
        <v>33</v>
      </c>
      <c r="AX260" s="13" t="s">
        <v>79</v>
      </c>
      <c r="AY260" s="244" t="s">
        <v>183</v>
      </c>
    </row>
    <row r="261" s="2" customFormat="1" ht="16.5" customHeight="1">
      <c r="A261" s="39"/>
      <c r="B261" s="40"/>
      <c r="C261" s="215" t="s">
        <v>513</v>
      </c>
      <c r="D261" s="215" t="s">
        <v>185</v>
      </c>
      <c r="E261" s="216" t="s">
        <v>2093</v>
      </c>
      <c r="F261" s="217" t="s">
        <v>2094</v>
      </c>
      <c r="G261" s="218" t="s">
        <v>207</v>
      </c>
      <c r="H261" s="219">
        <v>1</v>
      </c>
      <c r="I261" s="220"/>
      <c r="J261" s="221">
        <f>ROUND(I261*H261,2)</f>
        <v>0</v>
      </c>
      <c r="K261" s="217" t="s">
        <v>189</v>
      </c>
      <c r="L261" s="45"/>
      <c r="M261" s="222" t="s">
        <v>19</v>
      </c>
      <c r="N261" s="223" t="s">
        <v>43</v>
      </c>
      <c r="O261" s="85"/>
      <c r="P261" s="224">
        <f>O261*H261</f>
        <v>0</v>
      </c>
      <c r="Q261" s="224">
        <v>0.00022000000000000001</v>
      </c>
      <c r="R261" s="224">
        <f>Q261*H261</f>
        <v>0.00022000000000000001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284</v>
      </c>
      <c r="AT261" s="226" t="s">
        <v>185</v>
      </c>
      <c r="AU261" s="226" t="s">
        <v>81</v>
      </c>
      <c r="AY261" s="18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79</v>
      </c>
      <c r="BK261" s="227">
        <f>ROUND(I261*H261,2)</f>
        <v>0</v>
      </c>
      <c r="BL261" s="18" t="s">
        <v>284</v>
      </c>
      <c r="BM261" s="226" t="s">
        <v>2095</v>
      </c>
    </row>
    <row r="262" s="2" customFormat="1">
      <c r="A262" s="39"/>
      <c r="B262" s="40"/>
      <c r="C262" s="41"/>
      <c r="D262" s="228" t="s">
        <v>192</v>
      </c>
      <c r="E262" s="41"/>
      <c r="F262" s="229" t="s">
        <v>2096</v>
      </c>
      <c r="G262" s="41"/>
      <c r="H262" s="41"/>
      <c r="I262" s="230"/>
      <c r="J262" s="41"/>
      <c r="K262" s="41"/>
      <c r="L262" s="45"/>
      <c r="M262" s="231"/>
      <c r="N262" s="23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192</v>
      </c>
      <c r="AU262" s="18" t="s">
        <v>81</v>
      </c>
    </row>
    <row r="263" s="2" customFormat="1" ht="16.5" customHeight="1">
      <c r="A263" s="39"/>
      <c r="B263" s="40"/>
      <c r="C263" s="215" t="s">
        <v>517</v>
      </c>
      <c r="D263" s="215" t="s">
        <v>185</v>
      </c>
      <c r="E263" s="216" t="s">
        <v>2097</v>
      </c>
      <c r="F263" s="217" t="s">
        <v>2098</v>
      </c>
      <c r="G263" s="218" t="s">
        <v>207</v>
      </c>
      <c r="H263" s="219">
        <v>4</v>
      </c>
      <c r="I263" s="220"/>
      <c r="J263" s="221">
        <f>ROUND(I263*H263,2)</f>
        <v>0</v>
      </c>
      <c r="K263" s="217" t="s">
        <v>189</v>
      </c>
      <c r="L263" s="45"/>
      <c r="M263" s="222" t="s">
        <v>19</v>
      </c>
      <c r="N263" s="223" t="s">
        <v>43</v>
      </c>
      <c r="O263" s="85"/>
      <c r="P263" s="224">
        <f>O263*H263</f>
        <v>0</v>
      </c>
      <c r="Q263" s="224">
        <v>0.00029</v>
      </c>
      <c r="R263" s="224">
        <f>Q263*H263</f>
        <v>0.00116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284</v>
      </c>
      <c r="AT263" s="226" t="s">
        <v>185</v>
      </c>
      <c r="AU263" s="226" t="s">
        <v>81</v>
      </c>
      <c r="AY263" s="18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79</v>
      </c>
      <c r="BK263" s="227">
        <f>ROUND(I263*H263,2)</f>
        <v>0</v>
      </c>
      <c r="BL263" s="18" t="s">
        <v>284</v>
      </c>
      <c r="BM263" s="226" t="s">
        <v>2099</v>
      </c>
    </row>
    <row r="264" s="2" customFormat="1">
      <c r="A264" s="39"/>
      <c r="B264" s="40"/>
      <c r="C264" s="41"/>
      <c r="D264" s="228" t="s">
        <v>192</v>
      </c>
      <c r="E264" s="41"/>
      <c r="F264" s="229" t="s">
        <v>2100</v>
      </c>
      <c r="G264" s="41"/>
      <c r="H264" s="41"/>
      <c r="I264" s="230"/>
      <c r="J264" s="41"/>
      <c r="K264" s="41"/>
      <c r="L264" s="45"/>
      <c r="M264" s="231"/>
      <c r="N264" s="23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192</v>
      </c>
      <c r="AU264" s="18" t="s">
        <v>81</v>
      </c>
    </row>
    <row r="265" s="2" customFormat="1" ht="16.5" customHeight="1">
      <c r="A265" s="39"/>
      <c r="B265" s="40"/>
      <c r="C265" s="215" t="s">
        <v>524</v>
      </c>
      <c r="D265" s="215" t="s">
        <v>185</v>
      </c>
      <c r="E265" s="216" t="s">
        <v>2101</v>
      </c>
      <c r="F265" s="217" t="s">
        <v>2102</v>
      </c>
      <c r="G265" s="218" t="s">
        <v>419</v>
      </c>
      <c r="H265" s="219">
        <v>105.09999999999999</v>
      </c>
      <c r="I265" s="220"/>
      <c r="J265" s="221">
        <f>ROUND(I265*H265,2)</f>
        <v>0</v>
      </c>
      <c r="K265" s="217" t="s">
        <v>189</v>
      </c>
      <c r="L265" s="45"/>
      <c r="M265" s="222" t="s">
        <v>19</v>
      </c>
      <c r="N265" s="223" t="s">
        <v>43</v>
      </c>
      <c r="O265" s="85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6" t="s">
        <v>284</v>
      </c>
      <c r="AT265" s="226" t="s">
        <v>185</v>
      </c>
      <c r="AU265" s="226" t="s">
        <v>81</v>
      </c>
      <c r="AY265" s="18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284</v>
      </c>
      <c r="BM265" s="226" t="s">
        <v>2103</v>
      </c>
    </row>
    <row r="266" s="2" customFormat="1">
      <c r="A266" s="39"/>
      <c r="B266" s="40"/>
      <c r="C266" s="41"/>
      <c r="D266" s="228" t="s">
        <v>192</v>
      </c>
      <c r="E266" s="41"/>
      <c r="F266" s="229" t="s">
        <v>2104</v>
      </c>
      <c r="G266" s="41"/>
      <c r="H266" s="41"/>
      <c r="I266" s="230"/>
      <c r="J266" s="41"/>
      <c r="K266" s="41"/>
      <c r="L266" s="45"/>
      <c r="M266" s="231"/>
      <c r="N266" s="23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192</v>
      </c>
      <c r="AU266" s="18" t="s">
        <v>81</v>
      </c>
    </row>
    <row r="267" s="13" customFormat="1">
      <c r="A267" s="13"/>
      <c r="B267" s="233"/>
      <c r="C267" s="234"/>
      <c r="D267" s="235" t="s">
        <v>194</v>
      </c>
      <c r="E267" s="236" t="s">
        <v>19</v>
      </c>
      <c r="F267" s="237" t="s">
        <v>2105</v>
      </c>
      <c r="G267" s="234"/>
      <c r="H267" s="238">
        <v>105.09999999999999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194</v>
      </c>
      <c r="AU267" s="244" t="s">
        <v>81</v>
      </c>
      <c r="AV267" s="13" t="s">
        <v>81</v>
      </c>
      <c r="AW267" s="13" t="s">
        <v>33</v>
      </c>
      <c r="AX267" s="13" t="s">
        <v>79</v>
      </c>
      <c r="AY267" s="244" t="s">
        <v>183</v>
      </c>
    </row>
    <row r="268" s="2" customFormat="1" ht="16.5" customHeight="1">
      <c r="A268" s="39"/>
      <c r="B268" s="40"/>
      <c r="C268" s="215" t="s">
        <v>528</v>
      </c>
      <c r="D268" s="215" t="s">
        <v>185</v>
      </c>
      <c r="E268" s="216" t="s">
        <v>2106</v>
      </c>
      <c r="F268" s="217" t="s">
        <v>2107</v>
      </c>
      <c r="G268" s="218" t="s">
        <v>419</v>
      </c>
      <c r="H268" s="219">
        <v>13</v>
      </c>
      <c r="I268" s="220"/>
      <c r="J268" s="221">
        <f>ROUND(I268*H268,2)</f>
        <v>0</v>
      </c>
      <c r="K268" s="217" t="s">
        <v>189</v>
      </c>
      <c r="L268" s="45"/>
      <c r="M268" s="222" t="s">
        <v>19</v>
      </c>
      <c r="N268" s="223" t="s">
        <v>43</v>
      </c>
      <c r="O268" s="85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6" t="s">
        <v>284</v>
      </c>
      <c r="AT268" s="226" t="s">
        <v>185</v>
      </c>
      <c r="AU268" s="226" t="s">
        <v>81</v>
      </c>
      <c r="AY268" s="18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79</v>
      </c>
      <c r="BK268" s="227">
        <f>ROUND(I268*H268,2)</f>
        <v>0</v>
      </c>
      <c r="BL268" s="18" t="s">
        <v>284</v>
      </c>
      <c r="BM268" s="226" t="s">
        <v>2108</v>
      </c>
    </row>
    <row r="269" s="2" customFormat="1">
      <c r="A269" s="39"/>
      <c r="B269" s="40"/>
      <c r="C269" s="41"/>
      <c r="D269" s="228" t="s">
        <v>192</v>
      </c>
      <c r="E269" s="41"/>
      <c r="F269" s="229" t="s">
        <v>2109</v>
      </c>
      <c r="G269" s="41"/>
      <c r="H269" s="41"/>
      <c r="I269" s="230"/>
      <c r="J269" s="41"/>
      <c r="K269" s="41"/>
      <c r="L269" s="45"/>
      <c r="M269" s="231"/>
      <c r="N269" s="23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192</v>
      </c>
      <c r="AU269" s="18" t="s">
        <v>81</v>
      </c>
    </row>
    <row r="270" s="2" customFormat="1" ht="24.15" customHeight="1">
      <c r="A270" s="39"/>
      <c r="B270" s="40"/>
      <c r="C270" s="215" t="s">
        <v>534</v>
      </c>
      <c r="D270" s="215" t="s">
        <v>185</v>
      </c>
      <c r="E270" s="216" t="s">
        <v>2110</v>
      </c>
      <c r="F270" s="217" t="s">
        <v>2111</v>
      </c>
      <c r="G270" s="218" t="s">
        <v>218</v>
      </c>
      <c r="H270" s="219">
        <v>0.38300000000000001</v>
      </c>
      <c r="I270" s="220"/>
      <c r="J270" s="221">
        <f>ROUND(I270*H270,2)</f>
        <v>0</v>
      </c>
      <c r="K270" s="217" t="s">
        <v>189</v>
      </c>
      <c r="L270" s="45"/>
      <c r="M270" s="222" t="s">
        <v>19</v>
      </c>
      <c r="N270" s="223" t="s">
        <v>43</v>
      </c>
      <c r="O270" s="85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6" t="s">
        <v>284</v>
      </c>
      <c r="AT270" s="226" t="s">
        <v>185</v>
      </c>
      <c r="AU270" s="226" t="s">
        <v>81</v>
      </c>
      <c r="AY270" s="18" t="s">
        <v>183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8" t="s">
        <v>79</v>
      </c>
      <c r="BK270" s="227">
        <f>ROUND(I270*H270,2)</f>
        <v>0</v>
      </c>
      <c r="BL270" s="18" t="s">
        <v>284</v>
      </c>
      <c r="BM270" s="226" t="s">
        <v>2112</v>
      </c>
    </row>
    <row r="271" s="2" customFormat="1">
      <c r="A271" s="39"/>
      <c r="B271" s="40"/>
      <c r="C271" s="41"/>
      <c r="D271" s="228" t="s">
        <v>192</v>
      </c>
      <c r="E271" s="41"/>
      <c r="F271" s="229" t="s">
        <v>2113</v>
      </c>
      <c r="G271" s="41"/>
      <c r="H271" s="41"/>
      <c r="I271" s="230"/>
      <c r="J271" s="41"/>
      <c r="K271" s="41"/>
      <c r="L271" s="45"/>
      <c r="M271" s="231"/>
      <c r="N271" s="23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192</v>
      </c>
      <c r="AU271" s="18" t="s">
        <v>81</v>
      </c>
    </row>
    <row r="272" s="2" customFormat="1" ht="24.15" customHeight="1">
      <c r="A272" s="39"/>
      <c r="B272" s="40"/>
      <c r="C272" s="215" t="s">
        <v>538</v>
      </c>
      <c r="D272" s="215" t="s">
        <v>185</v>
      </c>
      <c r="E272" s="216" t="s">
        <v>2114</v>
      </c>
      <c r="F272" s="217" t="s">
        <v>2115</v>
      </c>
      <c r="G272" s="218" t="s">
        <v>218</v>
      </c>
      <c r="H272" s="219">
        <v>0.38300000000000001</v>
      </c>
      <c r="I272" s="220"/>
      <c r="J272" s="221">
        <f>ROUND(I272*H272,2)</f>
        <v>0</v>
      </c>
      <c r="K272" s="217" t="s">
        <v>189</v>
      </c>
      <c r="L272" s="45"/>
      <c r="M272" s="222" t="s">
        <v>19</v>
      </c>
      <c r="N272" s="223" t="s">
        <v>43</v>
      </c>
      <c r="O272" s="85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284</v>
      </c>
      <c r="AT272" s="226" t="s">
        <v>185</v>
      </c>
      <c r="AU272" s="226" t="s">
        <v>81</v>
      </c>
      <c r="AY272" s="18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79</v>
      </c>
      <c r="BK272" s="227">
        <f>ROUND(I272*H272,2)</f>
        <v>0</v>
      </c>
      <c r="BL272" s="18" t="s">
        <v>284</v>
      </c>
      <c r="BM272" s="226" t="s">
        <v>2116</v>
      </c>
    </row>
    <row r="273" s="2" customFormat="1">
      <c r="A273" s="39"/>
      <c r="B273" s="40"/>
      <c r="C273" s="41"/>
      <c r="D273" s="228" t="s">
        <v>192</v>
      </c>
      <c r="E273" s="41"/>
      <c r="F273" s="229" t="s">
        <v>2117</v>
      </c>
      <c r="G273" s="41"/>
      <c r="H273" s="41"/>
      <c r="I273" s="230"/>
      <c r="J273" s="41"/>
      <c r="K273" s="41"/>
      <c r="L273" s="45"/>
      <c r="M273" s="231"/>
      <c r="N273" s="23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192</v>
      </c>
      <c r="AU273" s="18" t="s">
        <v>81</v>
      </c>
    </row>
    <row r="274" s="12" customFormat="1" ht="22.8" customHeight="1">
      <c r="A274" s="12"/>
      <c r="B274" s="199"/>
      <c r="C274" s="200"/>
      <c r="D274" s="201" t="s">
        <v>71</v>
      </c>
      <c r="E274" s="213" t="s">
        <v>2118</v>
      </c>
      <c r="F274" s="213" t="s">
        <v>2119</v>
      </c>
      <c r="G274" s="200"/>
      <c r="H274" s="200"/>
      <c r="I274" s="203"/>
      <c r="J274" s="214">
        <f>BK274</f>
        <v>0</v>
      </c>
      <c r="K274" s="200"/>
      <c r="L274" s="205"/>
      <c r="M274" s="206"/>
      <c r="N274" s="207"/>
      <c r="O274" s="207"/>
      <c r="P274" s="208">
        <f>SUM(P275:P345)</f>
        <v>0</v>
      </c>
      <c r="Q274" s="207"/>
      <c r="R274" s="208">
        <f>SUM(R275:R345)</f>
        <v>0.40103100000000003</v>
      </c>
      <c r="S274" s="207"/>
      <c r="T274" s="209">
        <f>SUM(T275:T345)</f>
        <v>0.10359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81</v>
      </c>
      <c r="AT274" s="211" t="s">
        <v>71</v>
      </c>
      <c r="AU274" s="211" t="s">
        <v>79</v>
      </c>
      <c r="AY274" s="210" t="s">
        <v>183</v>
      </c>
      <c r="BK274" s="212">
        <f>SUM(BK275:BK345)</f>
        <v>0</v>
      </c>
    </row>
    <row r="275" s="2" customFormat="1" ht="16.5" customHeight="1">
      <c r="A275" s="39"/>
      <c r="B275" s="40"/>
      <c r="C275" s="215" t="s">
        <v>544</v>
      </c>
      <c r="D275" s="215" t="s">
        <v>185</v>
      </c>
      <c r="E275" s="216" t="s">
        <v>2120</v>
      </c>
      <c r="F275" s="217" t="s">
        <v>2121</v>
      </c>
      <c r="G275" s="218" t="s">
        <v>207</v>
      </c>
      <c r="H275" s="219">
        <v>1</v>
      </c>
      <c r="I275" s="220"/>
      <c r="J275" s="221">
        <f>ROUND(I275*H275,2)</f>
        <v>0</v>
      </c>
      <c r="K275" s="217" t="s">
        <v>19</v>
      </c>
      <c r="L275" s="45"/>
      <c r="M275" s="222" t="s">
        <v>19</v>
      </c>
      <c r="N275" s="223" t="s">
        <v>43</v>
      </c>
      <c r="O275" s="85"/>
      <c r="P275" s="224">
        <f>O275*H275</f>
        <v>0</v>
      </c>
      <c r="Q275" s="224">
        <v>0</v>
      </c>
      <c r="R275" s="224">
        <f>Q275*H275</f>
        <v>0</v>
      </c>
      <c r="S275" s="224">
        <v>0.10359</v>
      </c>
      <c r="T275" s="225">
        <f>S275*H275</f>
        <v>0.10359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6" t="s">
        <v>284</v>
      </c>
      <c r="AT275" s="226" t="s">
        <v>185</v>
      </c>
      <c r="AU275" s="226" t="s">
        <v>81</v>
      </c>
      <c r="AY275" s="18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79</v>
      </c>
      <c r="BK275" s="227">
        <f>ROUND(I275*H275,2)</f>
        <v>0</v>
      </c>
      <c r="BL275" s="18" t="s">
        <v>284</v>
      </c>
      <c r="BM275" s="226" t="s">
        <v>2122</v>
      </c>
    </row>
    <row r="276" s="2" customFormat="1" ht="16.5" customHeight="1">
      <c r="A276" s="39"/>
      <c r="B276" s="40"/>
      <c r="C276" s="215" t="s">
        <v>547</v>
      </c>
      <c r="D276" s="215" t="s">
        <v>185</v>
      </c>
      <c r="E276" s="216" t="s">
        <v>2123</v>
      </c>
      <c r="F276" s="217" t="s">
        <v>2124</v>
      </c>
      <c r="G276" s="218" t="s">
        <v>419</v>
      </c>
      <c r="H276" s="219">
        <v>58</v>
      </c>
      <c r="I276" s="220"/>
      <c r="J276" s="221">
        <f>ROUND(I276*H276,2)</f>
        <v>0</v>
      </c>
      <c r="K276" s="217" t="s">
        <v>19</v>
      </c>
      <c r="L276" s="45"/>
      <c r="M276" s="222" t="s">
        <v>19</v>
      </c>
      <c r="N276" s="223" t="s">
        <v>43</v>
      </c>
      <c r="O276" s="85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6" t="s">
        <v>284</v>
      </c>
      <c r="AT276" s="226" t="s">
        <v>185</v>
      </c>
      <c r="AU276" s="226" t="s">
        <v>81</v>
      </c>
      <c r="AY276" s="18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8" t="s">
        <v>79</v>
      </c>
      <c r="BK276" s="227">
        <f>ROUND(I276*H276,2)</f>
        <v>0</v>
      </c>
      <c r="BL276" s="18" t="s">
        <v>284</v>
      </c>
      <c r="BM276" s="226" t="s">
        <v>2125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2126</v>
      </c>
      <c r="G277" s="234"/>
      <c r="H277" s="238">
        <v>58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194</v>
      </c>
      <c r="AU277" s="244" t="s">
        <v>81</v>
      </c>
      <c r="AV277" s="13" t="s">
        <v>81</v>
      </c>
      <c r="AW277" s="13" t="s">
        <v>33</v>
      </c>
      <c r="AX277" s="13" t="s">
        <v>79</v>
      </c>
      <c r="AY277" s="244" t="s">
        <v>183</v>
      </c>
    </row>
    <row r="278" s="2" customFormat="1" ht="16.5" customHeight="1">
      <c r="A278" s="39"/>
      <c r="B278" s="40"/>
      <c r="C278" s="215" t="s">
        <v>552</v>
      </c>
      <c r="D278" s="215" t="s">
        <v>185</v>
      </c>
      <c r="E278" s="216" t="s">
        <v>2127</v>
      </c>
      <c r="F278" s="217" t="s">
        <v>2128</v>
      </c>
      <c r="G278" s="218" t="s">
        <v>207</v>
      </c>
      <c r="H278" s="219">
        <v>1</v>
      </c>
      <c r="I278" s="220"/>
      <c r="J278" s="221">
        <f>ROUND(I278*H278,2)</f>
        <v>0</v>
      </c>
      <c r="K278" s="217" t="s">
        <v>19</v>
      </c>
      <c r="L278" s="45"/>
      <c r="M278" s="222" t="s">
        <v>19</v>
      </c>
      <c r="N278" s="223" t="s">
        <v>43</v>
      </c>
      <c r="O278" s="85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6" t="s">
        <v>284</v>
      </c>
      <c r="AT278" s="226" t="s">
        <v>185</v>
      </c>
      <c r="AU278" s="226" t="s">
        <v>81</v>
      </c>
      <c r="AY278" s="18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8" t="s">
        <v>79</v>
      </c>
      <c r="BK278" s="227">
        <f>ROUND(I278*H278,2)</f>
        <v>0</v>
      </c>
      <c r="BL278" s="18" t="s">
        <v>284</v>
      </c>
      <c r="BM278" s="226" t="s">
        <v>2129</v>
      </c>
    </row>
    <row r="279" s="2" customFormat="1" ht="16.5" customHeight="1">
      <c r="A279" s="39"/>
      <c r="B279" s="40"/>
      <c r="C279" s="215" t="s">
        <v>557</v>
      </c>
      <c r="D279" s="215" t="s">
        <v>185</v>
      </c>
      <c r="E279" s="216" t="s">
        <v>2130</v>
      </c>
      <c r="F279" s="217" t="s">
        <v>2131</v>
      </c>
      <c r="G279" s="218" t="s">
        <v>419</v>
      </c>
      <c r="H279" s="219">
        <v>16</v>
      </c>
      <c r="I279" s="220"/>
      <c r="J279" s="221">
        <f>ROUND(I279*H279,2)</f>
        <v>0</v>
      </c>
      <c r="K279" s="217" t="s">
        <v>189</v>
      </c>
      <c r="L279" s="45"/>
      <c r="M279" s="222" t="s">
        <v>19</v>
      </c>
      <c r="N279" s="223" t="s">
        <v>43</v>
      </c>
      <c r="O279" s="85"/>
      <c r="P279" s="224">
        <f>O279*H279</f>
        <v>0</v>
      </c>
      <c r="Q279" s="224">
        <v>0.0045100000000000001</v>
      </c>
      <c r="R279" s="224">
        <f>Q279*H279</f>
        <v>0.072160000000000002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284</v>
      </c>
      <c r="AT279" s="226" t="s">
        <v>185</v>
      </c>
      <c r="AU279" s="226" t="s">
        <v>81</v>
      </c>
      <c r="AY279" s="18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79</v>
      </c>
      <c r="BK279" s="227">
        <f>ROUND(I279*H279,2)</f>
        <v>0</v>
      </c>
      <c r="BL279" s="18" t="s">
        <v>284</v>
      </c>
      <c r="BM279" s="226" t="s">
        <v>2132</v>
      </c>
    </row>
    <row r="280" s="2" customFormat="1">
      <c r="A280" s="39"/>
      <c r="B280" s="40"/>
      <c r="C280" s="41"/>
      <c r="D280" s="228" t="s">
        <v>192</v>
      </c>
      <c r="E280" s="41"/>
      <c r="F280" s="229" t="s">
        <v>2133</v>
      </c>
      <c r="G280" s="41"/>
      <c r="H280" s="41"/>
      <c r="I280" s="230"/>
      <c r="J280" s="41"/>
      <c r="K280" s="41"/>
      <c r="L280" s="45"/>
      <c r="M280" s="231"/>
      <c r="N280" s="23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192</v>
      </c>
      <c r="AU280" s="18" t="s">
        <v>81</v>
      </c>
    </row>
    <row r="281" s="13" customFormat="1">
      <c r="A281" s="13"/>
      <c r="B281" s="233"/>
      <c r="C281" s="234"/>
      <c r="D281" s="235" t="s">
        <v>194</v>
      </c>
      <c r="E281" s="236" t="s">
        <v>19</v>
      </c>
      <c r="F281" s="237" t="s">
        <v>2134</v>
      </c>
      <c r="G281" s="234"/>
      <c r="H281" s="238">
        <v>16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194</v>
      </c>
      <c r="AU281" s="244" t="s">
        <v>81</v>
      </c>
      <c r="AV281" s="13" t="s">
        <v>81</v>
      </c>
      <c r="AW281" s="13" t="s">
        <v>33</v>
      </c>
      <c r="AX281" s="13" t="s">
        <v>79</v>
      </c>
      <c r="AY281" s="244" t="s">
        <v>183</v>
      </c>
    </row>
    <row r="282" s="2" customFormat="1" ht="21.75" customHeight="1">
      <c r="A282" s="39"/>
      <c r="B282" s="40"/>
      <c r="C282" s="215" t="s">
        <v>562</v>
      </c>
      <c r="D282" s="215" t="s">
        <v>185</v>
      </c>
      <c r="E282" s="216" t="s">
        <v>2135</v>
      </c>
      <c r="F282" s="217" t="s">
        <v>2136</v>
      </c>
      <c r="G282" s="218" t="s">
        <v>419</v>
      </c>
      <c r="H282" s="219">
        <v>68.400000000000006</v>
      </c>
      <c r="I282" s="220"/>
      <c r="J282" s="221">
        <f>ROUND(I282*H282,2)</f>
        <v>0</v>
      </c>
      <c r="K282" s="217" t="s">
        <v>189</v>
      </c>
      <c r="L282" s="45"/>
      <c r="M282" s="222" t="s">
        <v>19</v>
      </c>
      <c r="N282" s="223" t="s">
        <v>43</v>
      </c>
      <c r="O282" s="85"/>
      <c r="P282" s="224">
        <f>O282*H282</f>
        <v>0</v>
      </c>
      <c r="Q282" s="224">
        <v>0.00084000000000000003</v>
      </c>
      <c r="R282" s="224">
        <f>Q282*H282</f>
        <v>0.057456000000000007</v>
      </c>
      <c r="S282" s="224">
        <v>0</v>
      </c>
      <c r="T282" s="22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6" t="s">
        <v>284</v>
      </c>
      <c r="AT282" s="226" t="s">
        <v>185</v>
      </c>
      <c r="AU282" s="226" t="s">
        <v>81</v>
      </c>
      <c r="AY282" s="18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8" t="s">
        <v>79</v>
      </c>
      <c r="BK282" s="227">
        <f>ROUND(I282*H282,2)</f>
        <v>0</v>
      </c>
      <c r="BL282" s="18" t="s">
        <v>284</v>
      </c>
      <c r="BM282" s="226" t="s">
        <v>2137</v>
      </c>
    </row>
    <row r="283" s="2" customFormat="1">
      <c r="A283" s="39"/>
      <c r="B283" s="40"/>
      <c r="C283" s="41"/>
      <c r="D283" s="228" t="s">
        <v>192</v>
      </c>
      <c r="E283" s="41"/>
      <c r="F283" s="229" t="s">
        <v>2138</v>
      </c>
      <c r="G283" s="41"/>
      <c r="H283" s="41"/>
      <c r="I283" s="230"/>
      <c r="J283" s="41"/>
      <c r="K283" s="41"/>
      <c r="L283" s="45"/>
      <c r="M283" s="231"/>
      <c r="N283" s="23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192</v>
      </c>
      <c r="AU283" s="18" t="s">
        <v>81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2139</v>
      </c>
      <c r="G284" s="234"/>
      <c r="H284" s="238">
        <v>68.400000000000006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194</v>
      </c>
      <c r="AU284" s="244" t="s">
        <v>81</v>
      </c>
      <c r="AV284" s="13" t="s">
        <v>81</v>
      </c>
      <c r="AW284" s="13" t="s">
        <v>33</v>
      </c>
      <c r="AX284" s="13" t="s">
        <v>79</v>
      </c>
      <c r="AY284" s="244" t="s">
        <v>183</v>
      </c>
    </row>
    <row r="285" s="2" customFormat="1" ht="21.75" customHeight="1">
      <c r="A285" s="39"/>
      <c r="B285" s="40"/>
      <c r="C285" s="215" t="s">
        <v>567</v>
      </c>
      <c r="D285" s="215" t="s">
        <v>185</v>
      </c>
      <c r="E285" s="216" t="s">
        <v>2140</v>
      </c>
      <c r="F285" s="217" t="s">
        <v>2141</v>
      </c>
      <c r="G285" s="218" t="s">
        <v>419</v>
      </c>
      <c r="H285" s="219">
        <v>14</v>
      </c>
      <c r="I285" s="220"/>
      <c r="J285" s="221">
        <f>ROUND(I285*H285,2)</f>
        <v>0</v>
      </c>
      <c r="K285" s="217" t="s">
        <v>189</v>
      </c>
      <c r="L285" s="45"/>
      <c r="M285" s="222" t="s">
        <v>19</v>
      </c>
      <c r="N285" s="223" t="s">
        <v>43</v>
      </c>
      <c r="O285" s="85"/>
      <c r="P285" s="224">
        <f>O285*H285</f>
        <v>0</v>
      </c>
      <c r="Q285" s="224">
        <v>0.00116</v>
      </c>
      <c r="R285" s="224">
        <f>Q285*H285</f>
        <v>0.016240000000000001</v>
      </c>
      <c r="S285" s="224">
        <v>0</v>
      </c>
      <c r="T285" s="22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284</v>
      </c>
      <c r="AT285" s="226" t="s">
        <v>185</v>
      </c>
      <c r="AU285" s="226" t="s">
        <v>81</v>
      </c>
      <c r="AY285" s="18" t="s">
        <v>183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79</v>
      </c>
      <c r="BK285" s="227">
        <f>ROUND(I285*H285,2)</f>
        <v>0</v>
      </c>
      <c r="BL285" s="18" t="s">
        <v>284</v>
      </c>
      <c r="BM285" s="226" t="s">
        <v>2142</v>
      </c>
    </row>
    <row r="286" s="2" customFormat="1">
      <c r="A286" s="39"/>
      <c r="B286" s="40"/>
      <c r="C286" s="41"/>
      <c r="D286" s="228" t="s">
        <v>192</v>
      </c>
      <c r="E286" s="41"/>
      <c r="F286" s="229" t="s">
        <v>2143</v>
      </c>
      <c r="G286" s="41"/>
      <c r="H286" s="41"/>
      <c r="I286" s="230"/>
      <c r="J286" s="41"/>
      <c r="K286" s="41"/>
      <c r="L286" s="45"/>
      <c r="M286" s="231"/>
      <c r="N286" s="23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192</v>
      </c>
      <c r="AU286" s="18" t="s">
        <v>81</v>
      </c>
    </row>
    <row r="287" s="13" customFormat="1">
      <c r="A287" s="13"/>
      <c r="B287" s="233"/>
      <c r="C287" s="234"/>
      <c r="D287" s="235" t="s">
        <v>194</v>
      </c>
      <c r="E287" s="236" t="s">
        <v>19</v>
      </c>
      <c r="F287" s="237" t="s">
        <v>2144</v>
      </c>
      <c r="G287" s="234"/>
      <c r="H287" s="238">
        <v>14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194</v>
      </c>
      <c r="AU287" s="244" t="s">
        <v>81</v>
      </c>
      <c r="AV287" s="13" t="s">
        <v>81</v>
      </c>
      <c r="AW287" s="13" t="s">
        <v>33</v>
      </c>
      <c r="AX287" s="13" t="s">
        <v>79</v>
      </c>
      <c r="AY287" s="244" t="s">
        <v>183</v>
      </c>
    </row>
    <row r="288" s="2" customFormat="1" ht="21.75" customHeight="1">
      <c r="A288" s="39"/>
      <c r="B288" s="40"/>
      <c r="C288" s="215" t="s">
        <v>572</v>
      </c>
      <c r="D288" s="215" t="s">
        <v>185</v>
      </c>
      <c r="E288" s="216" t="s">
        <v>2145</v>
      </c>
      <c r="F288" s="217" t="s">
        <v>2146</v>
      </c>
      <c r="G288" s="218" t="s">
        <v>419</v>
      </c>
      <c r="H288" s="219">
        <v>6.4000000000000004</v>
      </c>
      <c r="I288" s="220"/>
      <c r="J288" s="221">
        <f>ROUND(I288*H288,2)</f>
        <v>0</v>
      </c>
      <c r="K288" s="217" t="s">
        <v>189</v>
      </c>
      <c r="L288" s="45"/>
      <c r="M288" s="222" t="s">
        <v>19</v>
      </c>
      <c r="N288" s="223" t="s">
        <v>43</v>
      </c>
      <c r="O288" s="85"/>
      <c r="P288" s="224">
        <f>O288*H288</f>
        <v>0</v>
      </c>
      <c r="Q288" s="224">
        <v>0.0014400000000000001</v>
      </c>
      <c r="R288" s="224">
        <f>Q288*H288</f>
        <v>0.0092160000000000002</v>
      </c>
      <c r="S288" s="224">
        <v>0</v>
      </c>
      <c r="T288" s="22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6" t="s">
        <v>284</v>
      </c>
      <c r="AT288" s="226" t="s">
        <v>185</v>
      </c>
      <c r="AU288" s="226" t="s">
        <v>81</v>
      </c>
      <c r="AY288" s="18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8" t="s">
        <v>79</v>
      </c>
      <c r="BK288" s="227">
        <f>ROUND(I288*H288,2)</f>
        <v>0</v>
      </c>
      <c r="BL288" s="18" t="s">
        <v>284</v>
      </c>
      <c r="BM288" s="226" t="s">
        <v>2147</v>
      </c>
    </row>
    <row r="289" s="2" customFormat="1">
      <c r="A289" s="39"/>
      <c r="B289" s="40"/>
      <c r="C289" s="41"/>
      <c r="D289" s="228" t="s">
        <v>192</v>
      </c>
      <c r="E289" s="41"/>
      <c r="F289" s="229" t="s">
        <v>2148</v>
      </c>
      <c r="G289" s="41"/>
      <c r="H289" s="41"/>
      <c r="I289" s="230"/>
      <c r="J289" s="41"/>
      <c r="K289" s="41"/>
      <c r="L289" s="45"/>
      <c r="M289" s="231"/>
      <c r="N289" s="23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192</v>
      </c>
      <c r="AU289" s="18" t="s">
        <v>81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2149</v>
      </c>
      <c r="G290" s="234"/>
      <c r="H290" s="238">
        <v>6.4000000000000004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194</v>
      </c>
      <c r="AU290" s="244" t="s">
        <v>81</v>
      </c>
      <c r="AV290" s="13" t="s">
        <v>81</v>
      </c>
      <c r="AW290" s="13" t="s">
        <v>33</v>
      </c>
      <c r="AX290" s="13" t="s">
        <v>79</v>
      </c>
      <c r="AY290" s="244" t="s">
        <v>183</v>
      </c>
    </row>
    <row r="291" s="2" customFormat="1" ht="21.75" customHeight="1">
      <c r="A291" s="39"/>
      <c r="B291" s="40"/>
      <c r="C291" s="215" t="s">
        <v>579</v>
      </c>
      <c r="D291" s="215" t="s">
        <v>185</v>
      </c>
      <c r="E291" s="216" t="s">
        <v>2150</v>
      </c>
      <c r="F291" s="217" t="s">
        <v>2151</v>
      </c>
      <c r="G291" s="218" t="s">
        <v>419</v>
      </c>
      <c r="H291" s="219">
        <v>96</v>
      </c>
      <c r="I291" s="220"/>
      <c r="J291" s="221">
        <f>ROUND(I291*H291,2)</f>
        <v>0</v>
      </c>
      <c r="K291" s="217" t="s">
        <v>189</v>
      </c>
      <c r="L291" s="45"/>
      <c r="M291" s="222" t="s">
        <v>19</v>
      </c>
      <c r="N291" s="223" t="s">
        <v>43</v>
      </c>
      <c r="O291" s="85"/>
      <c r="P291" s="224">
        <f>O291*H291</f>
        <v>0</v>
      </c>
      <c r="Q291" s="224">
        <v>0.00097999999999999997</v>
      </c>
      <c r="R291" s="224">
        <f>Q291*H291</f>
        <v>0.094079999999999997</v>
      </c>
      <c r="S291" s="224">
        <v>0</v>
      </c>
      <c r="T291" s="22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6" t="s">
        <v>284</v>
      </c>
      <c r="AT291" s="226" t="s">
        <v>185</v>
      </c>
      <c r="AU291" s="226" t="s">
        <v>81</v>
      </c>
      <c r="AY291" s="18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8" t="s">
        <v>79</v>
      </c>
      <c r="BK291" s="227">
        <f>ROUND(I291*H291,2)</f>
        <v>0</v>
      </c>
      <c r="BL291" s="18" t="s">
        <v>284</v>
      </c>
      <c r="BM291" s="226" t="s">
        <v>2152</v>
      </c>
    </row>
    <row r="292" s="2" customFormat="1">
      <c r="A292" s="39"/>
      <c r="B292" s="40"/>
      <c r="C292" s="41"/>
      <c r="D292" s="228" t="s">
        <v>192</v>
      </c>
      <c r="E292" s="41"/>
      <c r="F292" s="229" t="s">
        <v>2153</v>
      </c>
      <c r="G292" s="41"/>
      <c r="H292" s="41"/>
      <c r="I292" s="230"/>
      <c r="J292" s="41"/>
      <c r="K292" s="41"/>
      <c r="L292" s="45"/>
      <c r="M292" s="231"/>
      <c r="N292" s="23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192</v>
      </c>
      <c r="AU292" s="18" t="s">
        <v>81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2154</v>
      </c>
      <c r="G293" s="234"/>
      <c r="H293" s="238">
        <v>72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81</v>
      </c>
      <c r="AV293" s="13" t="s">
        <v>81</v>
      </c>
      <c r="AW293" s="13" t="s">
        <v>33</v>
      </c>
      <c r="AX293" s="13" t="s">
        <v>72</v>
      </c>
      <c r="AY293" s="244" t="s">
        <v>183</v>
      </c>
    </row>
    <row r="294" s="13" customFormat="1">
      <c r="A294" s="13"/>
      <c r="B294" s="233"/>
      <c r="C294" s="234"/>
      <c r="D294" s="235" t="s">
        <v>194</v>
      </c>
      <c r="E294" s="236" t="s">
        <v>19</v>
      </c>
      <c r="F294" s="237" t="s">
        <v>2155</v>
      </c>
      <c r="G294" s="234"/>
      <c r="H294" s="238">
        <v>24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194</v>
      </c>
      <c r="AU294" s="244" t="s">
        <v>81</v>
      </c>
      <c r="AV294" s="13" t="s">
        <v>81</v>
      </c>
      <c r="AW294" s="13" t="s">
        <v>33</v>
      </c>
      <c r="AX294" s="13" t="s">
        <v>72</v>
      </c>
      <c r="AY294" s="244" t="s">
        <v>183</v>
      </c>
    </row>
    <row r="295" s="14" customFormat="1">
      <c r="A295" s="14"/>
      <c r="B295" s="245"/>
      <c r="C295" s="246"/>
      <c r="D295" s="235" t="s">
        <v>194</v>
      </c>
      <c r="E295" s="247" t="s">
        <v>19</v>
      </c>
      <c r="F295" s="248" t="s">
        <v>204</v>
      </c>
      <c r="G295" s="246"/>
      <c r="H295" s="249">
        <v>96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194</v>
      </c>
      <c r="AU295" s="255" t="s">
        <v>81</v>
      </c>
      <c r="AV295" s="14" t="s">
        <v>190</v>
      </c>
      <c r="AW295" s="14" t="s">
        <v>33</v>
      </c>
      <c r="AX295" s="14" t="s">
        <v>79</v>
      </c>
      <c r="AY295" s="255" t="s">
        <v>183</v>
      </c>
    </row>
    <row r="296" s="2" customFormat="1" ht="21.75" customHeight="1">
      <c r="A296" s="39"/>
      <c r="B296" s="40"/>
      <c r="C296" s="215" t="s">
        <v>584</v>
      </c>
      <c r="D296" s="215" t="s">
        <v>185</v>
      </c>
      <c r="E296" s="216" t="s">
        <v>2156</v>
      </c>
      <c r="F296" s="217" t="s">
        <v>2157</v>
      </c>
      <c r="G296" s="218" t="s">
        <v>419</v>
      </c>
      <c r="H296" s="219">
        <v>1.1000000000000001</v>
      </c>
      <c r="I296" s="220"/>
      <c r="J296" s="221">
        <f>ROUND(I296*H296,2)</f>
        <v>0</v>
      </c>
      <c r="K296" s="217" t="s">
        <v>189</v>
      </c>
      <c r="L296" s="45"/>
      <c r="M296" s="222" t="s">
        <v>19</v>
      </c>
      <c r="N296" s="223" t="s">
        <v>43</v>
      </c>
      <c r="O296" s="85"/>
      <c r="P296" s="224">
        <f>O296*H296</f>
        <v>0</v>
      </c>
      <c r="Q296" s="224">
        <v>0.0012600000000000001</v>
      </c>
      <c r="R296" s="224">
        <f>Q296*H296</f>
        <v>0.0013860000000000001</v>
      </c>
      <c r="S296" s="224">
        <v>0</v>
      </c>
      <c r="T296" s="22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284</v>
      </c>
      <c r="AT296" s="226" t="s">
        <v>185</v>
      </c>
      <c r="AU296" s="226" t="s">
        <v>81</v>
      </c>
      <c r="AY296" s="18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284</v>
      </c>
      <c r="BM296" s="226" t="s">
        <v>2158</v>
      </c>
    </row>
    <row r="297" s="2" customFormat="1">
      <c r="A297" s="39"/>
      <c r="B297" s="40"/>
      <c r="C297" s="41"/>
      <c r="D297" s="228" t="s">
        <v>192</v>
      </c>
      <c r="E297" s="41"/>
      <c r="F297" s="229" t="s">
        <v>2159</v>
      </c>
      <c r="G297" s="41"/>
      <c r="H297" s="41"/>
      <c r="I297" s="230"/>
      <c r="J297" s="41"/>
      <c r="K297" s="41"/>
      <c r="L297" s="45"/>
      <c r="M297" s="231"/>
      <c r="N297" s="23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192</v>
      </c>
      <c r="AU297" s="18" t="s">
        <v>81</v>
      </c>
    </row>
    <row r="298" s="13" customFormat="1">
      <c r="A298" s="13"/>
      <c r="B298" s="233"/>
      <c r="C298" s="234"/>
      <c r="D298" s="235" t="s">
        <v>194</v>
      </c>
      <c r="E298" s="236" t="s">
        <v>19</v>
      </c>
      <c r="F298" s="237" t="s">
        <v>2160</v>
      </c>
      <c r="G298" s="234"/>
      <c r="H298" s="238">
        <v>1.1000000000000001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194</v>
      </c>
      <c r="AU298" s="244" t="s">
        <v>81</v>
      </c>
      <c r="AV298" s="13" t="s">
        <v>81</v>
      </c>
      <c r="AW298" s="13" t="s">
        <v>33</v>
      </c>
      <c r="AX298" s="13" t="s">
        <v>79</v>
      </c>
      <c r="AY298" s="244" t="s">
        <v>183</v>
      </c>
    </row>
    <row r="299" s="2" customFormat="1" ht="24.15" customHeight="1">
      <c r="A299" s="39"/>
      <c r="B299" s="40"/>
      <c r="C299" s="215" t="s">
        <v>589</v>
      </c>
      <c r="D299" s="215" t="s">
        <v>185</v>
      </c>
      <c r="E299" s="216" t="s">
        <v>2161</v>
      </c>
      <c r="F299" s="217" t="s">
        <v>2162</v>
      </c>
      <c r="G299" s="218" t="s">
        <v>207</v>
      </c>
      <c r="H299" s="219">
        <v>2</v>
      </c>
      <c r="I299" s="220"/>
      <c r="J299" s="221">
        <f>ROUND(I299*H299,2)</f>
        <v>0</v>
      </c>
      <c r="K299" s="217" t="s">
        <v>189</v>
      </c>
      <c r="L299" s="45"/>
      <c r="M299" s="222" t="s">
        <v>19</v>
      </c>
      <c r="N299" s="223" t="s">
        <v>43</v>
      </c>
      <c r="O299" s="85"/>
      <c r="P299" s="224">
        <f>O299*H299</f>
        <v>0</v>
      </c>
      <c r="Q299" s="224">
        <v>0.00077999999999999999</v>
      </c>
      <c r="R299" s="224">
        <f>Q299*H299</f>
        <v>0.00156</v>
      </c>
      <c r="S299" s="224">
        <v>0</v>
      </c>
      <c r="T299" s="22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284</v>
      </c>
      <c r="AT299" s="226" t="s">
        <v>185</v>
      </c>
      <c r="AU299" s="226" t="s">
        <v>81</v>
      </c>
      <c r="AY299" s="18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284</v>
      </c>
      <c r="BM299" s="226" t="s">
        <v>2163</v>
      </c>
    </row>
    <row r="300" s="2" customFormat="1">
      <c r="A300" s="39"/>
      <c r="B300" s="40"/>
      <c r="C300" s="41"/>
      <c r="D300" s="228" t="s">
        <v>192</v>
      </c>
      <c r="E300" s="41"/>
      <c r="F300" s="229" t="s">
        <v>2164</v>
      </c>
      <c r="G300" s="41"/>
      <c r="H300" s="41"/>
      <c r="I300" s="230"/>
      <c r="J300" s="41"/>
      <c r="K300" s="41"/>
      <c r="L300" s="45"/>
      <c r="M300" s="231"/>
      <c r="N300" s="23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192</v>
      </c>
      <c r="AU300" s="18" t="s">
        <v>81</v>
      </c>
    </row>
    <row r="301" s="2" customFormat="1" ht="24.15" customHeight="1">
      <c r="A301" s="39"/>
      <c r="B301" s="40"/>
      <c r="C301" s="215" t="s">
        <v>595</v>
      </c>
      <c r="D301" s="215" t="s">
        <v>185</v>
      </c>
      <c r="E301" s="216" t="s">
        <v>2165</v>
      </c>
      <c r="F301" s="217" t="s">
        <v>2166</v>
      </c>
      <c r="G301" s="218" t="s">
        <v>207</v>
      </c>
      <c r="H301" s="219">
        <v>2</v>
      </c>
      <c r="I301" s="220"/>
      <c r="J301" s="221">
        <f>ROUND(I301*H301,2)</f>
        <v>0</v>
      </c>
      <c r="K301" s="217" t="s">
        <v>189</v>
      </c>
      <c r="L301" s="45"/>
      <c r="M301" s="222" t="s">
        <v>19</v>
      </c>
      <c r="N301" s="223" t="s">
        <v>43</v>
      </c>
      <c r="O301" s="85"/>
      <c r="P301" s="224">
        <f>O301*H301</f>
        <v>0</v>
      </c>
      <c r="Q301" s="224">
        <v>0.00147</v>
      </c>
      <c r="R301" s="224">
        <f>Q301*H301</f>
        <v>0.0029399999999999999</v>
      </c>
      <c r="S301" s="224">
        <v>0</v>
      </c>
      <c r="T301" s="22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284</v>
      </c>
      <c r="AT301" s="226" t="s">
        <v>185</v>
      </c>
      <c r="AU301" s="226" t="s">
        <v>81</v>
      </c>
      <c r="AY301" s="18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79</v>
      </c>
      <c r="BK301" s="227">
        <f>ROUND(I301*H301,2)</f>
        <v>0</v>
      </c>
      <c r="BL301" s="18" t="s">
        <v>284</v>
      </c>
      <c r="BM301" s="226" t="s">
        <v>2167</v>
      </c>
    </row>
    <row r="302" s="2" customFormat="1">
      <c r="A302" s="39"/>
      <c r="B302" s="40"/>
      <c r="C302" s="41"/>
      <c r="D302" s="228" t="s">
        <v>192</v>
      </c>
      <c r="E302" s="41"/>
      <c r="F302" s="229" t="s">
        <v>2168</v>
      </c>
      <c r="G302" s="41"/>
      <c r="H302" s="41"/>
      <c r="I302" s="230"/>
      <c r="J302" s="41"/>
      <c r="K302" s="41"/>
      <c r="L302" s="45"/>
      <c r="M302" s="231"/>
      <c r="N302" s="23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192</v>
      </c>
      <c r="AU302" s="18" t="s">
        <v>81</v>
      </c>
    </row>
    <row r="303" s="2" customFormat="1" ht="24.15" customHeight="1">
      <c r="A303" s="39"/>
      <c r="B303" s="40"/>
      <c r="C303" s="215" t="s">
        <v>600</v>
      </c>
      <c r="D303" s="215" t="s">
        <v>185</v>
      </c>
      <c r="E303" s="216" t="s">
        <v>2169</v>
      </c>
      <c r="F303" s="217" t="s">
        <v>2170</v>
      </c>
      <c r="G303" s="218" t="s">
        <v>419</v>
      </c>
      <c r="H303" s="219">
        <v>164.40000000000001</v>
      </c>
      <c r="I303" s="220"/>
      <c r="J303" s="221">
        <f>ROUND(I303*H303,2)</f>
        <v>0</v>
      </c>
      <c r="K303" s="217" t="s">
        <v>189</v>
      </c>
      <c r="L303" s="45"/>
      <c r="M303" s="222" t="s">
        <v>19</v>
      </c>
      <c r="N303" s="223" t="s">
        <v>43</v>
      </c>
      <c r="O303" s="85"/>
      <c r="P303" s="224">
        <f>O303*H303</f>
        <v>0</v>
      </c>
      <c r="Q303" s="224">
        <v>6.9999999999999994E-05</v>
      </c>
      <c r="R303" s="224">
        <f>Q303*H303</f>
        <v>0.011507999999999999</v>
      </c>
      <c r="S303" s="224">
        <v>0</v>
      </c>
      <c r="T303" s="22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6" t="s">
        <v>284</v>
      </c>
      <c r="AT303" s="226" t="s">
        <v>185</v>
      </c>
      <c r="AU303" s="226" t="s">
        <v>81</v>
      </c>
      <c r="AY303" s="18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8" t="s">
        <v>79</v>
      </c>
      <c r="BK303" s="227">
        <f>ROUND(I303*H303,2)</f>
        <v>0</v>
      </c>
      <c r="BL303" s="18" t="s">
        <v>284</v>
      </c>
      <c r="BM303" s="226" t="s">
        <v>2171</v>
      </c>
    </row>
    <row r="304" s="2" customFormat="1">
      <c r="A304" s="39"/>
      <c r="B304" s="40"/>
      <c r="C304" s="41"/>
      <c r="D304" s="228" t="s">
        <v>192</v>
      </c>
      <c r="E304" s="41"/>
      <c r="F304" s="229" t="s">
        <v>2172</v>
      </c>
      <c r="G304" s="41"/>
      <c r="H304" s="41"/>
      <c r="I304" s="230"/>
      <c r="J304" s="41"/>
      <c r="K304" s="41"/>
      <c r="L304" s="45"/>
      <c r="M304" s="231"/>
      <c r="N304" s="23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192</v>
      </c>
      <c r="AU304" s="18" t="s">
        <v>81</v>
      </c>
    </row>
    <row r="305" s="13" customFormat="1">
      <c r="A305" s="13"/>
      <c r="B305" s="233"/>
      <c r="C305" s="234"/>
      <c r="D305" s="235" t="s">
        <v>194</v>
      </c>
      <c r="E305" s="236" t="s">
        <v>19</v>
      </c>
      <c r="F305" s="237" t="s">
        <v>2173</v>
      </c>
      <c r="G305" s="234"/>
      <c r="H305" s="238">
        <v>164.40000000000001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194</v>
      </c>
      <c r="AU305" s="244" t="s">
        <v>81</v>
      </c>
      <c r="AV305" s="13" t="s">
        <v>81</v>
      </c>
      <c r="AW305" s="13" t="s">
        <v>33</v>
      </c>
      <c r="AX305" s="13" t="s">
        <v>79</v>
      </c>
      <c r="AY305" s="244" t="s">
        <v>183</v>
      </c>
    </row>
    <row r="306" s="2" customFormat="1" ht="33" customHeight="1">
      <c r="A306" s="39"/>
      <c r="B306" s="40"/>
      <c r="C306" s="215" t="s">
        <v>605</v>
      </c>
      <c r="D306" s="215" t="s">
        <v>185</v>
      </c>
      <c r="E306" s="216" t="s">
        <v>2174</v>
      </c>
      <c r="F306" s="217" t="s">
        <v>2175</v>
      </c>
      <c r="G306" s="218" t="s">
        <v>419</v>
      </c>
      <c r="H306" s="219">
        <v>21.5</v>
      </c>
      <c r="I306" s="220"/>
      <c r="J306" s="221">
        <f>ROUND(I306*H306,2)</f>
        <v>0</v>
      </c>
      <c r="K306" s="217" t="s">
        <v>189</v>
      </c>
      <c r="L306" s="45"/>
      <c r="M306" s="222" t="s">
        <v>19</v>
      </c>
      <c r="N306" s="223" t="s">
        <v>43</v>
      </c>
      <c r="O306" s="85"/>
      <c r="P306" s="224">
        <f>O306*H306</f>
        <v>0</v>
      </c>
      <c r="Q306" s="224">
        <v>9.0000000000000006E-05</v>
      </c>
      <c r="R306" s="224">
        <f>Q306*H306</f>
        <v>0.0019350000000000001</v>
      </c>
      <c r="S306" s="224">
        <v>0</v>
      </c>
      <c r="T306" s="22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6" t="s">
        <v>284</v>
      </c>
      <c r="AT306" s="226" t="s">
        <v>185</v>
      </c>
      <c r="AU306" s="226" t="s">
        <v>81</v>
      </c>
      <c r="AY306" s="18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8" t="s">
        <v>79</v>
      </c>
      <c r="BK306" s="227">
        <f>ROUND(I306*H306,2)</f>
        <v>0</v>
      </c>
      <c r="BL306" s="18" t="s">
        <v>284</v>
      </c>
      <c r="BM306" s="226" t="s">
        <v>2176</v>
      </c>
    </row>
    <row r="307" s="2" customFormat="1">
      <c r="A307" s="39"/>
      <c r="B307" s="40"/>
      <c r="C307" s="41"/>
      <c r="D307" s="228" t="s">
        <v>192</v>
      </c>
      <c r="E307" s="41"/>
      <c r="F307" s="229" t="s">
        <v>2177</v>
      </c>
      <c r="G307" s="41"/>
      <c r="H307" s="41"/>
      <c r="I307" s="230"/>
      <c r="J307" s="41"/>
      <c r="K307" s="41"/>
      <c r="L307" s="45"/>
      <c r="M307" s="231"/>
      <c r="N307" s="23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192</v>
      </c>
      <c r="AU307" s="18" t="s">
        <v>81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2178</v>
      </c>
      <c r="G308" s="234"/>
      <c r="H308" s="238">
        <v>21.5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194</v>
      </c>
      <c r="AU308" s="244" t="s">
        <v>81</v>
      </c>
      <c r="AV308" s="13" t="s">
        <v>81</v>
      </c>
      <c r="AW308" s="13" t="s">
        <v>33</v>
      </c>
      <c r="AX308" s="13" t="s">
        <v>79</v>
      </c>
      <c r="AY308" s="244" t="s">
        <v>183</v>
      </c>
    </row>
    <row r="309" s="2" customFormat="1" ht="16.5" customHeight="1">
      <c r="A309" s="39"/>
      <c r="B309" s="40"/>
      <c r="C309" s="215" t="s">
        <v>611</v>
      </c>
      <c r="D309" s="215" t="s">
        <v>185</v>
      </c>
      <c r="E309" s="216" t="s">
        <v>2179</v>
      </c>
      <c r="F309" s="217" t="s">
        <v>2180</v>
      </c>
      <c r="G309" s="218" t="s">
        <v>207</v>
      </c>
      <c r="H309" s="219">
        <v>36</v>
      </c>
      <c r="I309" s="220"/>
      <c r="J309" s="221">
        <f>ROUND(I309*H309,2)</f>
        <v>0</v>
      </c>
      <c r="K309" s="217" t="s">
        <v>189</v>
      </c>
      <c r="L309" s="45"/>
      <c r="M309" s="222" t="s">
        <v>19</v>
      </c>
      <c r="N309" s="223" t="s">
        <v>43</v>
      </c>
      <c r="O309" s="85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6" t="s">
        <v>284</v>
      </c>
      <c r="AT309" s="226" t="s">
        <v>185</v>
      </c>
      <c r="AU309" s="226" t="s">
        <v>81</v>
      </c>
      <c r="AY309" s="18" t="s">
        <v>183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79</v>
      </c>
      <c r="BK309" s="227">
        <f>ROUND(I309*H309,2)</f>
        <v>0</v>
      </c>
      <c r="BL309" s="18" t="s">
        <v>284</v>
      </c>
      <c r="BM309" s="226" t="s">
        <v>2181</v>
      </c>
    </row>
    <row r="310" s="2" customFormat="1">
      <c r="A310" s="39"/>
      <c r="B310" s="40"/>
      <c r="C310" s="41"/>
      <c r="D310" s="228" t="s">
        <v>192</v>
      </c>
      <c r="E310" s="41"/>
      <c r="F310" s="229" t="s">
        <v>2182</v>
      </c>
      <c r="G310" s="41"/>
      <c r="H310" s="41"/>
      <c r="I310" s="230"/>
      <c r="J310" s="41"/>
      <c r="K310" s="41"/>
      <c r="L310" s="45"/>
      <c r="M310" s="231"/>
      <c r="N310" s="23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192</v>
      </c>
      <c r="AU310" s="18" t="s">
        <v>81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2183</v>
      </c>
      <c r="G311" s="234"/>
      <c r="H311" s="238">
        <v>36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194</v>
      </c>
      <c r="AU311" s="244" t="s">
        <v>81</v>
      </c>
      <c r="AV311" s="13" t="s">
        <v>81</v>
      </c>
      <c r="AW311" s="13" t="s">
        <v>33</v>
      </c>
      <c r="AX311" s="13" t="s">
        <v>79</v>
      </c>
      <c r="AY311" s="244" t="s">
        <v>183</v>
      </c>
    </row>
    <row r="312" s="2" customFormat="1" ht="16.5" customHeight="1">
      <c r="A312" s="39"/>
      <c r="B312" s="40"/>
      <c r="C312" s="215" t="s">
        <v>616</v>
      </c>
      <c r="D312" s="215" t="s">
        <v>185</v>
      </c>
      <c r="E312" s="216" t="s">
        <v>2184</v>
      </c>
      <c r="F312" s="217" t="s">
        <v>2185</v>
      </c>
      <c r="G312" s="218" t="s">
        <v>207</v>
      </c>
      <c r="H312" s="219">
        <v>2</v>
      </c>
      <c r="I312" s="220"/>
      <c r="J312" s="221">
        <f>ROUND(I312*H312,2)</f>
        <v>0</v>
      </c>
      <c r="K312" s="217" t="s">
        <v>189</v>
      </c>
      <c r="L312" s="45"/>
      <c r="M312" s="222" t="s">
        <v>19</v>
      </c>
      <c r="N312" s="223" t="s">
        <v>43</v>
      </c>
      <c r="O312" s="85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6" t="s">
        <v>284</v>
      </c>
      <c r="AT312" s="226" t="s">
        <v>185</v>
      </c>
      <c r="AU312" s="226" t="s">
        <v>81</v>
      </c>
      <c r="AY312" s="18" t="s">
        <v>183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79</v>
      </c>
      <c r="BK312" s="227">
        <f>ROUND(I312*H312,2)</f>
        <v>0</v>
      </c>
      <c r="BL312" s="18" t="s">
        <v>284</v>
      </c>
      <c r="BM312" s="226" t="s">
        <v>2186</v>
      </c>
    </row>
    <row r="313" s="2" customFormat="1">
      <c r="A313" s="39"/>
      <c r="B313" s="40"/>
      <c r="C313" s="41"/>
      <c r="D313" s="228" t="s">
        <v>192</v>
      </c>
      <c r="E313" s="41"/>
      <c r="F313" s="229" t="s">
        <v>2187</v>
      </c>
      <c r="G313" s="41"/>
      <c r="H313" s="41"/>
      <c r="I313" s="230"/>
      <c r="J313" s="41"/>
      <c r="K313" s="41"/>
      <c r="L313" s="45"/>
      <c r="M313" s="231"/>
      <c r="N313" s="23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192</v>
      </c>
      <c r="AU313" s="18" t="s">
        <v>81</v>
      </c>
    </row>
    <row r="314" s="2" customFormat="1" ht="16.5" customHeight="1">
      <c r="A314" s="39"/>
      <c r="B314" s="40"/>
      <c r="C314" s="215" t="s">
        <v>623</v>
      </c>
      <c r="D314" s="215" t="s">
        <v>185</v>
      </c>
      <c r="E314" s="216" t="s">
        <v>2188</v>
      </c>
      <c r="F314" s="217" t="s">
        <v>2189</v>
      </c>
      <c r="G314" s="218" t="s">
        <v>207</v>
      </c>
      <c r="H314" s="219">
        <v>6</v>
      </c>
      <c r="I314" s="220"/>
      <c r="J314" s="221">
        <f>ROUND(I314*H314,2)</f>
        <v>0</v>
      </c>
      <c r="K314" s="217" t="s">
        <v>189</v>
      </c>
      <c r="L314" s="45"/>
      <c r="M314" s="222" t="s">
        <v>19</v>
      </c>
      <c r="N314" s="223" t="s">
        <v>43</v>
      </c>
      <c r="O314" s="85"/>
      <c r="P314" s="224">
        <f>O314*H314</f>
        <v>0</v>
      </c>
      <c r="Q314" s="224">
        <v>0.00017000000000000001</v>
      </c>
      <c r="R314" s="224">
        <f>Q314*H314</f>
        <v>0.0010200000000000001</v>
      </c>
      <c r="S314" s="224">
        <v>0</v>
      </c>
      <c r="T314" s="22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6" t="s">
        <v>284</v>
      </c>
      <c r="AT314" s="226" t="s">
        <v>185</v>
      </c>
      <c r="AU314" s="226" t="s">
        <v>81</v>
      </c>
      <c r="AY314" s="18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8" t="s">
        <v>79</v>
      </c>
      <c r="BK314" s="227">
        <f>ROUND(I314*H314,2)</f>
        <v>0</v>
      </c>
      <c r="BL314" s="18" t="s">
        <v>284</v>
      </c>
      <c r="BM314" s="226" t="s">
        <v>2190</v>
      </c>
    </row>
    <row r="315" s="2" customFormat="1">
      <c r="A315" s="39"/>
      <c r="B315" s="40"/>
      <c r="C315" s="41"/>
      <c r="D315" s="228" t="s">
        <v>192</v>
      </c>
      <c r="E315" s="41"/>
      <c r="F315" s="229" t="s">
        <v>2191</v>
      </c>
      <c r="G315" s="41"/>
      <c r="H315" s="41"/>
      <c r="I315" s="230"/>
      <c r="J315" s="41"/>
      <c r="K315" s="41"/>
      <c r="L315" s="45"/>
      <c r="M315" s="231"/>
      <c r="N315" s="23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192</v>
      </c>
      <c r="AU315" s="18" t="s">
        <v>81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2192</v>
      </c>
      <c r="G316" s="234"/>
      <c r="H316" s="238">
        <v>6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194</v>
      </c>
      <c r="AU316" s="244" t="s">
        <v>81</v>
      </c>
      <c r="AV316" s="13" t="s">
        <v>81</v>
      </c>
      <c r="AW316" s="13" t="s">
        <v>33</v>
      </c>
      <c r="AX316" s="13" t="s">
        <v>79</v>
      </c>
      <c r="AY316" s="244" t="s">
        <v>183</v>
      </c>
    </row>
    <row r="317" s="2" customFormat="1" ht="16.5" customHeight="1">
      <c r="A317" s="39"/>
      <c r="B317" s="40"/>
      <c r="C317" s="215" t="s">
        <v>632</v>
      </c>
      <c r="D317" s="215" t="s">
        <v>185</v>
      </c>
      <c r="E317" s="216" t="s">
        <v>2193</v>
      </c>
      <c r="F317" s="217" t="s">
        <v>2194</v>
      </c>
      <c r="G317" s="218" t="s">
        <v>2195</v>
      </c>
      <c r="H317" s="219">
        <v>15</v>
      </c>
      <c r="I317" s="220"/>
      <c r="J317" s="221">
        <f>ROUND(I317*H317,2)</f>
        <v>0</v>
      </c>
      <c r="K317" s="217" t="s">
        <v>189</v>
      </c>
      <c r="L317" s="45"/>
      <c r="M317" s="222" t="s">
        <v>19</v>
      </c>
      <c r="N317" s="223" t="s">
        <v>43</v>
      </c>
      <c r="O317" s="85"/>
      <c r="P317" s="224">
        <f>O317*H317</f>
        <v>0</v>
      </c>
      <c r="Q317" s="224">
        <v>0.00021000000000000001</v>
      </c>
      <c r="R317" s="224">
        <f>Q317*H317</f>
        <v>0.00315</v>
      </c>
      <c r="S317" s="224">
        <v>0</v>
      </c>
      <c r="T317" s="22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6" t="s">
        <v>284</v>
      </c>
      <c r="AT317" s="226" t="s">
        <v>185</v>
      </c>
      <c r="AU317" s="226" t="s">
        <v>81</v>
      </c>
      <c r="AY317" s="18" t="s">
        <v>183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8" t="s">
        <v>79</v>
      </c>
      <c r="BK317" s="227">
        <f>ROUND(I317*H317,2)</f>
        <v>0</v>
      </c>
      <c r="BL317" s="18" t="s">
        <v>284</v>
      </c>
      <c r="BM317" s="226" t="s">
        <v>2196</v>
      </c>
    </row>
    <row r="318" s="2" customFormat="1">
      <c r="A318" s="39"/>
      <c r="B318" s="40"/>
      <c r="C318" s="41"/>
      <c r="D318" s="228" t="s">
        <v>192</v>
      </c>
      <c r="E318" s="41"/>
      <c r="F318" s="229" t="s">
        <v>2197</v>
      </c>
      <c r="G318" s="41"/>
      <c r="H318" s="41"/>
      <c r="I318" s="230"/>
      <c r="J318" s="41"/>
      <c r="K318" s="41"/>
      <c r="L318" s="45"/>
      <c r="M318" s="231"/>
      <c r="N318" s="23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192</v>
      </c>
      <c r="AU318" s="18" t="s">
        <v>81</v>
      </c>
    </row>
    <row r="319" s="13" customFormat="1">
      <c r="A319" s="13"/>
      <c r="B319" s="233"/>
      <c r="C319" s="234"/>
      <c r="D319" s="235" t="s">
        <v>194</v>
      </c>
      <c r="E319" s="236" t="s">
        <v>19</v>
      </c>
      <c r="F319" s="237" t="s">
        <v>2198</v>
      </c>
      <c r="G319" s="234"/>
      <c r="H319" s="238">
        <v>15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194</v>
      </c>
      <c r="AU319" s="244" t="s">
        <v>81</v>
      </c>
      <c r="AV319" s="13" t="s">
        <v>81</v>
      </c>
      <c r="AW319" s="13" t="s">
        <v>33</v>
      </c>
      <c r="AX319" s="13" t="s">
        <v>79</v>
      </c>
      <c r="AY319" s="244" t="s">
        <v>183</v>
      </c>
    </row>
    <row r="320" s="2" customFormat="1" ht="24.15" customHeight="1">
      <c r="A320" s="39"/>
      <c r="B320" s="40"/>
      <c r="C320" s="215" t="s">
        <v>637</v>
      </c>
      <c r="D320" s="215" t="s">
        <v>185</v>
      </c>
      <c r="E320" s="216" t="s">
        <v>2199</v>
      </c>
      <c r="F320" s="217" t="s">
        <v>2200</v>
      </c>
      <c r="G320" s="218" t="s">
        <v>207</v>
      </c>
      <c r="H320" s="219">
        <v>1</v>
      </c>
      <c r="I320" s="220"/>
      <c r="J320" s="221">
        <f>ROUND(I320*H320,2)</f>
        <v>0</v>
      </c>
      <c r="K320" s="217" t="s">
        <v>189</v>
      </c>
      <c r="L320" s="45"/>
      <c r="M320" s="222" t="s">
        <v>19</v>
      </c>
      <c r="N320" s="223" t="s">
        <v>43</v>
      </c>
      <c r="O320" s="85"/>
      <c r="P320" s="224">
        <f>O320*H320</f>
        <v>0</v>
      </c>
      <c r="Q320" s="224">
        <v>0.00010000000000000001</v>
      </c>
      <c r="R320" s="224">
        <f>Q320*H320</f>
        <v>0.00010000000000000001</v>
      </c>
      <c r="S320" s="224">
        <v>0</v>
      </c>
      <c r="T320" s="22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284</v>
      </c>
      <c r="AT320" s="226" t="s">
        <v>185</v>
      </c>
      <c r="AU320" s="226" t="s">
        <v>81</v>
      </c>
      <c r="AY320" s="18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79</v>
      </c>
      <c r="BK320" s="227">
        <f>ROUND(I320*H320,2)</f>
        <v>0</v>
      </c>
      <c r="BL320" s="18" t="s">
        <v>284</v>
      </c>
      <c r="BM320" s="226" t="s">
        <v>2201</v>
      </c>
    </row>
    <row r="321" s="2" customFormat="1">
      <c r="A321" s="39"/>
      <c r="B321" s="40"/>
      <c r="C321" s="41"/>
      <c r="D321" s="228" t="s">
        <v>192</v>
      </c>
      <c r="E321" s="41"/>
      <c r="F321" s="229" t="s">
        <v>2202</v>
      </c>
      <c r="G321" s="41"/>
      <c r="H321" s="41"/>
      <c r="I321" s="230"/>
      <c r="J321" s="41"/>
      <c r="K321" s="41"/>
      <c r="L321" s="45"/>
      <c r="M321" s="231"/>
      <c r="N321" s="23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192</v>
      </c>
      <c r="AU321" s="18" t="s">
        <v>81</v>
      </c>
    </row>
    <row r="322" s="2" customFormat="1" ht="24.15" customHeight="1">
      <c r="A322" s="39"/>
      <c r="B322" s="40"/>
      <c r="C322" s="215" t="s">
        <v>642</v>
      </c>
      <c r="D322" s="215" t="s">
        <v>185</v>
      </c>
      <c r="E322" s="216" t="s">
        <v>2203</v>
      </c>
      <c r="F322" s="217" t="s">
        <v>2204</v>
      </c>
      <c r="G322" s="218" t="s">
        <v>207</v>
      </c>
      <c r="H322" s="219">
        <v>2</v>
      </c>
      <c r="I322" s="220"/>
      <c r="J322" s="221">
        <f>ROUND(I322*H322,2)</f>
        <v>0</v>
      </c>
      <c r="K322" s="217" t="s">
        <v>189</v>
      </c>
      <c r="L322" s="45"/>
      <c r="M322" s="222" t="s">
        <v>19</v>
      </c>
      <c r="N322" s="223" t="s">
        <v>43</v>
      </c>
      <c r="O322" s="85"/>
      <c r="P322" s="224">
        <f>O322*H322</f>
        <v>0</v>
      </c>
      <c r="Q322" s="224">
        <v>0.00018000000000000001</v>
      </c>
      <c r="R322" s="224">
        <f>Q322*H322</f>
        <v>0.00036000000000000002</v>
      </c>
      <c r="S322" s="224">
        <v>0</v>
      </c>
      <c r="T322" s="22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6" t="s">
        <v>284</v>
      </c>
      <c r="AT322" s="226" t="s">
        <v>185</v>
      </c>
      <c r="AU322" s="226" t="s">
        <v>81</v>
      </c>
      <c r="AY322" s="18" t="s">
        <v>183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8" t="s">
        <v>79</v>
      </c>
      <c r="BK322" s="227">
        <f>ROUND(I322*H322,2)</f>
        <v>0</v>
      </c>
      <c r="BL322" s="18" t="s">
        <v>284</v>
      </c>
      <c r="BM322" s="226" t="s">
        <v>2205</v>
      </c>
    </row>
    <row r="323" s="2" customFormat="1">
      <c r="A323" s="39"/>
      <c r="B323" s="40"/>
      <c r="C323" s="41"/>
      <c r="D323" s="228" t="s">
        <v>192</v>
      </c>
      <c r="E323" s="41"/>
      <c r="F323" s="229" t="s">
        <v>2206</v>
      </c>
      <c r="G323" s="41"/>
      <c r="H323" s="41"/>
      <c r="I323" s="230"/>
      <c r="J323" s="41"/>
      <c r="K323" s="41"/>
      <c r="L323" s="45"/>
      <c r="M323" s="231"/>
      <c r="N323" s="23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192</v>
      </c>
      <c r="AU323" s="18" t="s">
        <v>81</v>
      </c>
    </row>
    <row r="324" s="2" customFormat="1" ht="16.5" customHeight="1">
      <c r="A324" s="39"/>
      <c r="B324" s="40"/>
      <c r="C324" s="215" t="s">
        <v>647</v>
      </c>
      <c r="D324" s="215" t="s">
        <v>185</v>
      </c>
      <c r="E324" s="216" t="s">
        <v>2207</v>
      </c>
      <c r="F324" s="217" t="s">
        <v>2208</v>
      </c>
      <c r="G324" s="218" t="s">
        <v>207</v>
      </c>
      <c r="H324" s="219">
        <v>27</v>
      </c>
      <c r="I324" s="220"/>
      <c r="J324" s="221">
        <f>ROUND(I324*H324,2)</f>
        <v>0</v>
      </c>
      <c r="K324" s="217" t="s">
        <v>189</v>
      </c>
      <c r="L324" s="45"/>
      <c r="M324" s="222" t="s">
        <v>19</v>
      </c>
      <c r="N324" s="223" t="s">
        <v>43</v>
      </c>
      <c r="O324" s="85"/>
      <c r="P324" s="224">
        <f>O324*H324</f>
        <v>0</v>
      </c>
      <c r="Q324" s="224">
        <v>2.0000000000000002E-05</v>
      </c>
      <c r="R324" s="224">
        <f>Q324*H324</f>
        <v>0.00054000000000000001</v>
      </c>
      <c r="S324" s="224">
        <v>0</v>
      </c>
      <c r="T324" s="22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6" t="s">
        <v>284</v>
      </c>
      <c r="AT324" s="226" t="s">
        <v>185</v>
      </c>
      <c r="AU324" s="226" t="s">
        <v>81</v>
      </c>
      <c r="AY324" s="18" t="s">
        <v>183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8" t="s">
        <v>79</v>
      </c>
      <c r="BK324" s="227">
        <f>ROUND(I324*H324,2)</f>
        <v>0</v>
      </c>
      <c r="BL324" s="18" t="s">
        <v>284</v>
      </c>
      <c r="BM324" s="226" t="s">
        <v>2209</v>
      </c>
    </row>
    <row r="325" s="2" customFormat="1">
      <c r="A325" s="39"/>
      <c r="B325" s="40"/>
      <c r="C325" s="41"/>
      <c r="D325" s="228" t="s">
        <v>192</v>
      </c>
      <c r="E325" s="41"/>
      <c r="F325" s="229" t="s">
        <v>2210</v>
      </c>
      <c r="G325" s="41"/>
      <c r="H325" s="41"/>
      <c r="I325" s="230"/>
      <c r="J325" s="41"/>
      <c r="K325" s="41"/>
      <c r="L325" s="45"/>
      <c r="M325" s="231"/>
      <c r="N325" s="23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192</v>
      </c>
      <c r="AU325" s="18" t="s">
        <v>81</v>
      </c>
    </row>
    <row r="326" s="13" customFormat="1">
      <c r="A326" s="13"/>
      <c r="B326" s="233"/>
      <c r="C326" s="234"/>
      <c r="D326" s="235" t="s">
        <v>194</v>
      </c>
      <c r="E326" s="236" t="s">
        <v>19</v>
      </c>
      <c r="F326" s="237" t="s">
        <v>2211</v>
      </c>
      <c r="G326" s="234"/>
      <c r="H326" s="238">
        <v>27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194</v>
      </c>
      <c r="AU326" s="244" t="s">
        <v>81</v>
      </c>
      <c r="AV326" s="13" t="s">
        <v>81</v>
      </c>
      <c r="AW326" s="13" t="s">
        <v>33</v>
      </c>
      <c r="AX326" s="13" t="s">
        <v>79</v>
      </c>
      <c r="AY326" s="244" t="s">
        <v>183</v>
      </c>
    </row>
    <row r="327" s="2" customFormat="1" ht="16.5" customHeight="1">
      <c r="A327" s="39"/>
      <c r="B327" s="40"/>
      <c r="C327" s="256" t="s">
        <v>655</v>
      </c>
      <c r="D327" s="256" t="s">
        <v>310</v>
      </c>
      <c r="E327" s="257" t="s">
        <v>2212</v>
      </c>
      <c r="F327" s="258" t="s">
        <v>2213</v>
      </c>
      <c r="G327" s="259" t="s">
        <v>207</v>
      </c>
      <c r="H327" s="260">
        <v>1</v>
      </c>
      <c r="I327" s="261"/>
      <c r="J327" s="262">
        <f>ROUND(I327*H327,2)</f>
        <v>0</v>
      </c>
      <c r="K327" s="258" t="s">
        <v>189</v>
      </c>
      <c r="L327" s="263"/>
      <c r="M327" s="264" t="s">
        <v>19</v>
      </c>
      <c r="N327" s="265" t="s">
        <v>43</v>
      </c>
      <c r="O327" s="85"/>
      <c r="P327" s="224">
        <f>O327*H327</f>
        <v>0</v>
      </c>
      <c r="Q327" s="224">
        <v>0.001</v>
      </c>
      <c r="R327" s="224">
        <f>Q327*H327</f>
        <v>0.001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376</v>
      </c>
      <c r="AT327" s="226" t="s">
        <v>310</v>
      </c>
      <c r="AU327" s="226" t="s">
        <v>81</v>
      </c>
      <c r="AY327" s="18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79</v>
      </c>
      <c r="BK327" s="227">
        <f>ROUND(I327*H327,2)</f>
        <v>0</v>
      </c>
      <c r="BL327" s="18" t="s">
        <v>284</v>
      </c>
      <c r="BM327" s="226" t="s">
        <v>2214</v>
      </c>
    </row>
    <row r="328" s="2" customFormat="1" ht="16.5" customHeight="1">
      <c r="A328" s="39"/>
      <c r="B328" s="40"/>
      <c r="C328" s="256" t="s">
        <v>661</v>
      </c>
      <c r="D328" s="256" t="s">
        <v>310</v>
      </c>
      <c r="E328" s="257" t="s">
        <v>2215</v>
      </c>
      <c r="F328" s="258" t="s">
        <v>2216</v>
      </c>
      <c r="G328" s="259" t="s">
        <v>207</v>
      </c>
      <c r="H328" s="260">
        <v>26</v>
      </c>
      <c r="I328" s="261"/>
      <c r="J328" s="262">
        <f>ROUND(I328*H328,2)</f>
        <v>0</v>
      </c>
      <c r="K328" s="258" t="s">
        <v>19</v>
      </c>
      <c r="L328" s="263"/>
      <c r="M328" s="264" t="s">
        <v>19</v>
      </c>
      <c r="N328" s="265" t="s">
        <v>43</v>
      </c>
      <c r="O328" s="85"/>
      <c r="P328" s="224">
        <f>O328*H328</f>
        <v>0</v>
      </c>
      <c r="Q328" s="224">
        <v>0.001</v>
      </c>
      <c r="R328" s="224">
        <f>Q328*H328</f>
        <v>0.026000000000000002</v>
      </c>
      <c r="S328" s="224">
        <v>0</v>
      </c>
      <c r="T328" s="22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6" t="s">
        <v>376</v>
      </c>
      <c r="AT328" s="226" t="s">
        <v>310</v>
      </c>
      <c r="AU328" s="226" t="s">
        <v>81</v>
      </c>
      <c r="AY328" s="18" t="s">
        <v>183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79</v>
      </c>
      <c r="BK328" s="227">
        <f>ROUND(I328*H328,2)</f>
        <v>0</v>
      </c>
      <c r="BL328" s="18" t="s">
        <v>284</v>
      </c>
      <c r="BM328" s="226" t="s">
        <v>2217</v>
      </c>
    </row>
    <row r="329" s="13" customFormat="1">
      <c r="A329" s="13"/>
      <c r="B329" s="233"/>
      <c r="C329" s="234"/>
      <c r="D329" s="235" t="s">
        <v>194</v>
      </c>
      <c r="E329" s="236" t="s">
        <v>19</v>
      </c>
      <c r="F329" s="237" t="s">
        <v>2218</v>
      </c>
      <c r="G329" s="234"/>
      <c r="H329" s="238">
        <v>26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194</v>
      </c>
      <c r="AU329" s="244" t="s">
        <v>81</v>
      </c>
      <c r="AV329" s="13" t="s">
        <v>81</v>
      </c>
      <c r="AW329" s="13" t="s">
        <v>33</v>
      </c>
      <c r="AX329" s="13" t="s">
        <v>79</v>
      </c>
      <c r="AY329" s="244" t="s">
        <v>183</v>
      </c>
    </row>
    <row r="330" s="2" customFormat="1" ht="16.5" customHeight="1">
      <c r="A330" s="39"/>
      <c r="B330" s="40"/>
      <c r="C330" s="215" t="s">
        <v>666</v>
      </c>
      <c r="D330" s="215" t="s">
        <v>185</v>
      </c>
      <c r="E330" s="216" t="s">
        <v>2219</v>
      </c>
      <c r="F330" s="217" t="s">
        <v>2220</v>
      </c>
      <c r="G330" s="218" t="s">
        <v>207</v>
      </c>
      <c r="H330" s="219">
        <v>2</v>
      </c>
      <c r="I330" s="220"/>
      <c r="J330" s="221">
        <f>ROUND(I330*H330,2)</f>
        <v>0</v>
      </c>
      <c r="K330" s="217" t="s">
        <v>189</v>
      </c>
      <c r="L330" s="45"/>
      <c r="M330" s="222" t="s">
        <v>19</v>
      </c>
      <c r="N330" s="223" t="s">
        <v>43</v>
      </c>
      <c r="O330" s="85"/>
      <c r="P330" s="224">
        <f>O330*H330</f>
        <v>0</v>
      </c>
      <c r="Q330" s="224">
        <v>0.00059999999999999995</v>
      </c>
      <c r="R330" s="224">
        <f>Q330*H330</f>
        <v>0.0011999999999999999</v>
      </c>
      <c r="S330" s="224">
        <v>0</v>
      </c>
      <c r="T330" s="22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6" t="s">
        <v>284</v>
      </c>
      <c r="AT330" s="226" t="s">
        <v>185</v>
      </c>
      <c r="AU330" s="226" t="s">
        <v>81</v>
      </c>
      <c r="AY330" s="18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8" t="s">
        <v>79</v>
      </c>
      <c r="BK330" s="227">
        <f>ROUND(I330*H330,2)</f>
        <v>0</v>
      </c>
      <c r="BL330" s="18" t="s">
        <v>284</v>
      </c>
      <c r="BM330" s="226" t="s">
        <v>2221</v>
      </c>
    </row>
    <row r="331" s="2" customFormat="1">
      <c r="A331" s="39"/>
      <c r="B331" s="40"/>
      <c r="C331" s="41"/>
      <c r="D331" s="228" t="s">
        <v>192</v>
      </c>
      <c r="E331" s="41"/>
      <c r="F331" s="229" t="s">
        <v>2222</v>
      </c>
      <c r="G331" s="41"/>
      <c r="H331" s="41"/>
      <c r="I331" s="230"/>
      <c r="J331" s="41"/>
      <c r="K331" s="41"/>
      <c r="L331" s="45"/>
      <c r="M331" s="231"/>
      <c r="N331" s="23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192</v>
      </c>
      <c r="AU331" s="18" t="s">
        <v>81</v>
      </c>
    </row>
    <row r="332" s="2" customFormat="1" ht="16.5" customHeight="1">
      <c r="A332" s="39"/>
      <c r="B332" s="40"/>
      <c r="C332" s="215" t="s">
        <v>671</v>
      </c>
      <c r="D332" s="215" t="s">
        <v>185</v>
      </c>
      <c r="E332" s="216" t="s">
        <v>2223</v>
      </c>
      <c r="F332" s="217" t="s">
        <v>2224</v>
      </c>
      <c r="G332" s="218" t="s">
        <v>207</v>
      </c>
      <c r="H332" s="219">
        <v>3</v>
      </c>
      <c r="I332" s="220"/>
      <c r="J332" s="221">
        <f>ROUND(I332*H332,2)</f>
        <v>0</v>
      </c>
      <c r="K332" s="217" t="s">
        <v>189</v>
      </c>
      <c r="L332" s="45"/>
      <c r="M332" s="222" t="s">
        <v>19</v>
      </c>
      <c r="N332" s="223" t="s">
        <v>43</v>
      </c>
      <c r="O332" s="85"/>
      <c r="P332" s="224">
        <f>O332*H332</f>
        <v>0</v>
      </c>
      <c r="Q332" s="224">
        <v>0.00075000000000000002</v>
      </c>
      <c r="R332" s="224">
        <f>Q332*H332</f>
        <v>0.0022500000000000003</v>
      </c>
      <c r="S332" s="224">
        <v>0</v>
      </c>
      <c r="T332" s="22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6" t="s">
        <v>284</v>
      </c>
      <c r="AT332" s="226" t="s">
        <v>185</v>
      </c>
      <c r="AU332" s="226" t="s">
        <v>81</v>
      </c>
      <c r="AY332" s="18" t="s">
        <v>183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8" t="s">
        <v>79</v>
      </c>
      <c r="BK332" s="227">
        <f>ROUND(I332*H332,2)</f>
        <v>0</v>
      </c>
      <c r="BL332" s="18" t="s">
        <v>284</v>
      </c>
      <c r="BM332" s="226" t="s">
        <v>2225</v>
      </c>
    </row>
    <row r="333" s="2" customFormat="1">
      <c r="A333" s="39"/>
      <c r="B333" s="40"/>
      <c r="C333" s="41"/>
      <c r="D333" s="228" t="s">
        <v>192</v>
      </c>
      <c r="E333" s="41"/>
      <c r="F333" s="229" t="s">
        <v>2226</v>
      </c>
      <c r="G333" s="41"/>
      <c r="H333" s="41"/>
      <c r="I333" s="230"/>
      <c r="J333" s="41"/>
      <c r="K333" s="41"/>
      <c r="L333" s="45"/>
      <c r="M333" s="231"/>
      <c r="N333" s="23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192</v>
      </c>
      <c r="AU333" s="18" t="s">
        <v>81</v>
      </c>
    </row>
    <row r="334" s="2" customFormat="1" ht="16.5" customHeight="1">
      <c r="A334" s="39"/>
      <c r="B334" s="40"/>
      <c r="C334" s="215" t="s">
        <v>677</v>
      </c>
      <c r="D334" s="215" t="s">
        <v>185</v>
      </c>
      <c r="E334" s="216" t="s">
        <v>2227</v>
      </c>
      <c r="F334" s="217" t="s">
        <v>2228</v>
      </c>
      <c r="G334" s="218" t="s">
        <v>207</v>
      </c>
      <c r="H334" s="219">
        <v>1</v>
      </c>
      <c r="I334" s="220"/>
      <c r="J334" s="221">
        <f>ROUND(I334*H334,2)</f>
        <v>0</v>
      </c>
      <c r="K334" s="217" t="s">
        <v>189</v>
      </c>
      <c r="L334" s="45"/>
      <c r="M334" s="222" t="s">
        <v>19</v>
      </c>
      <c r="N334" s="223" t="s">
        <v>43</v>
      </c>
      <c r="O334" s="85"/>
      <c r="P334" s="224">
        <f>O334*H334</f>
        <v>0</v>
      </c>
      <c r="Q334" s="224">
        <v>0.00027</v>
      </c>
      <c r="R334" s="224">
        <f>Q334*H334</f>
        <v>0.00027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284</v>
      </c>
      <c r="AT334" s="226" t="s">
        <v>185</v>
      </c>
      <c r="AU334" s="226" t="s">
        <v>81</v>
      </c>
      <c r="AY334" s="18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79</v>
      </c>
      <c r="BK334" s="227">
        <f>ROUND(I334*H334,2)</f>
        <v>0</v>
      </c>
      <c r="BL334" s="18" t="s">
        <v>284</v>
      </c>
      <c r="BM334" s="226" t="s">
        <v>2229</v>
      </c>
    </row>
    <row r="335" s="2" customFormat="1">
      <c r="A335" s="39"/>
      <c r="B335" s="40"/>
      <c r="C335" s="41"/>
      <c r="D335" s="228" t="s">
        <v>192</v>
      </c>
      <c r="E335" s="41"/>
      <c r="F335" s="229" t="s">
        <v>2230</v>
      </c>
      <c r="G335" s="41"/>
      <c r="H335" s="41"/>
      <c r="I335" s="230"/>
      <c r="J335" s="41"/>
      <c r="K335" s="41"/>
      <c r="L335" s="45"/>
      <c r="M335" s="231"/>
      <c r="N335" s="23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192</v>
      </c>
      <c r="AU335" s="18" t="s">
        <v>81</v>
      </c>
    </row>
    <row r="336" s="2" customFormat="1" ht="21.75" customHeight="1">
      <c r="A336" s="39"/>
      <c r="B336" s="40"/>
      <c r="C336" s="215" t="s">
        <v>1041</v>
      </c>
      <c r="D336" s="215" t="s">
        <v>185</v>
      </c>
      <c r="E336" s="216" t="s">
        <v>2231</v>
      </c>
      <c r="F336" s="217" t="s">
        <v>2232</v>
      </c>
      <c r="G336" s="218" t="s">
        <v>2195</v>
      </c>
      <c r="H336" s="219">
        <v>2</v>
      </c>
      <c r="I336" s="220"/>
      <c r="J336" s="221">
        <f>ROUND(I336*H336,2)</f>
        <v>0</v>
      </c>
      <c r="K336" s="217" t="s">
        <v>927</v>
      </c>
      <c r="L336" s="45"/>
      <c r="M336" s="222" t="s">
        <v>19</v>
      </c>
      <c r="N336" s="223" t="s">
        <v>43</v>
      </c>
      <c r="O336" s="85"/>
      <c r="P336" s="224">
        <f>O336*H336</f>
        <v>0</v>
      </c>
      <c r="Q336" s="224">
        <v>0.028139999999999998</v>
      </c>
      <c r="R336" s="224">
        <f>Q336*H336</f>
        <v>0.056279999999999997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190</v>
      </c>
      <c r="AT336" s="226" t="s">
        <v>185</v>
      </c>
      <c r="AU336" s="226" t="s">
        <v>81</v>
      </c>
      <c r="AY336" s="18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79</v>
      </c>
      <c r="BK336" s="227">
        <f>ROUND(I336*H336,2)</f>
        <v>0</v>
      </c>
      <c r="BL336" s="18" t="s">
        <v>190</v>
      </c>
      <c r="BM336" s="226" t="s">
        <v>2233</v>
      </c>
    </row>
    <row r="337" s="2" customFormat="1" ht="24.15" customHeight="1">
      <c r="A337" s="39"/>
      <c r="B337" s="40"/>
      <c r="C337" s="215" t="s">
        <v>1047</v>
      </c>
      <c r="D337" s="215" t="s">
        <v>185</v>
      </c>
      <c r="E337" s="216" t="s">
        <v>2234</v>
      </c>
      <c r="F337" s="217" t="s">
        <v>2235</v>
      </c>
      <c r="G337" s="218" t="s">
        <v>419</v>
      </c>
      <c r="H337" s="219">
        <v>201.90000000000001</v>
      </c>
      <c r="I337" s="220"/>
      <c r="J337" s="221">
        <f>ROUND(I337*H337,2)</f>
        <v>0</v>
      </c>
      <c r="K337" s="217" t="s">
        <v>189</v>
      </c>
      <c r="L337" s="45"/>
      <c r="M337" s="222" t="s">
        <v>19</v>
      </c>
      <c r="N337" s="223" t="s">
        <v>43</v>
      </c>
      <c r="O337" s="85"/>
      <c r="P337" s="224">
        <f>O337*H337</f>
        <v>0</v>
      </c>
      <c r="Q337" s="224">
        <v>0.00019000000000000001</v>
      </c>
      <c r="R337" s="224">
        <f>Q337*H337</f>
        <v>0.038361000000000006</v>
      </c>
      <c r="S337" s="224">
        <v>0</v>
      </c>
      <c r="T337" s="22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6" t="s">
        <v>284</v>
      </c>
      <c r="AT337" s="226" t="s">
        <v>185</v>
      </c>
      <c r="AU337" s="226" t="s">
        <v>81</v>
      </c>
      <c r="AY337" s="18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8" t="s">
        <v>79</v>
      </c>
      <c r="BK337" s="227">
        <f>ROUND(I337*H337,2)</f>
        <v>0</v>
      </c>
      <c r="BL337" s="18" t="s">
        <v>284</v>
      </c>
      <c r="BM337" s="226" t="s">
        <v>2236</v>
      </c>
    </row>
    <row r="338" s="2" customFormat="1">
      <c r="A338" s="39"/>
      <c r="B338" s="40"/>
      <c r="C338" s="41"/>
      <c r="D338" s="228" t="s">
        <v>192</v>
      </c>
      <c r="E338" s="41"/>
      <c r="F338" s="229" t="s">
        <v>2237</v>
      </c>
      <c r="G338" s="41"/>
      <c r="H338" s="41"/>
      <c r="I338" s="230"/>
      <c r="J338" s="41"/>
      <c r="K338" s="41"/>
      <c r="L338" s="45"/>
      <c r="M338" s="231"/>
      <c r="N338" s="23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192</v>
      </c>
      <c r="AU338" s="18" t="s">
        <v>81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2238</v>
      </c>
      <c r="G339" s="234"/>
      <c r="H339" s="238">
        <v>201.90000000000001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194</v>
      </c>
      <c r="AU339" s="244" t="s">
        <v>81</v>
      </c>
      <c r="AV339" s="13" t="s">
        <v>81</v>
      </c>
      <c r="AW339" s="13" t="s">
        <v>33</v>
      </c>
      <c r="AX339" s="13" t="s">
        <v>79</v>
      </c>
      <c r="AY339" s="244" t="s">
        <v>183</v>
      </c>
    </row>
    <row r="340" s="2" customFormat="1" ht="21.75" customHeight="1">
      <c r="A340" s="39"/>
      <c r="B340" s="40"/>
      <c r="C340" s="215" t="s">
        <v>1051</v>
      </c>
      <c r="D340" s="215" t="s">
        <v>185</v>
      </c>
      <c r="E340" s="216" t="s">
        <v>2239</v>
      </c>
      <c r="F340" s="217" t="s">
        <v>2240</v>
      </c>
      <c r="G340" s="218" t="s">
        <v>419</v>
      </c>
      <c r="H340" s="219">
        <v>201.90000000000001</v>
      </c>
      <c r="I340" s="220"/>
      <c r="J340" s="221">
        <f>ROUND(I340*H340,2)</f>
        <v>0</v>
      </c>
      <c r="K340" s="217" t="s">
        <v>189</v>
      </c>
      <c r="L340" s="45"/>
      <c r="M340" s="222" t="s">
        <v>19</v>
      </c>
      <c r="N340" s="223" t="s">
        <v>43</v>
      </c>
      <c r="O340" s="85"/>
      <c r="P340" s="224">
        <f>O340*H340</f>
        <v>0</v>
      </c>
      <c r="Q340" s="224">
        <v>1.0000000000000001E-05</v>
      </c>
      <c r="R340" s="224">
        <f>Q340*H340</f>
        <v>0.0020190000000000004</v>
      </c>
      <c r="S340" s="224">
        <v>0</v>
      </c>
      <c r="T340" s="22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6" t="s">
        <v>284</v>
      </c>
      <c r="AT340" s="226" t="s">
        <v>185</v>
      </c>
      <c r="AU340" s="226" t="s">
        <v>81</v>
      </c>
      <c r="AY340" s="18" t="s">
        <v>183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8" t="s">
        <v>79</v>
      </c>
      <c r="BK340" s="227">
        <f>ROUND(I340*H340,2)</f>
        <v>0</v>
      </c>
      <c r="BL340" s="18" t="s">
        <v>284</v>
      </c>
      <c r="BM340" s="226" t="s">
        <v>2241</v>
      </c>
    </row>
    <row r="341" s="2" customFormat="1">
      <c r="A341" s="39"/>
      <c r="B341" s="40"/>
      <c r="C341" s="41"/>
      <c r="D341" s="228" t="s">
        <v>192</v>
      </c>
      <c r="E341" s="41"/>
      <c r="F341" s="229" t="s">
        <v>2242</v>
      </c>
      <c r="G341" s="41"/>
      <c r="H341" s="41"/>
      <c r="I341" s="230"/>
      <c r="J341" s="41"/>
      <c r="K341" s="41"/>
      <c r="L341" s="45"/>
      <c r="M341" s="231"/>
      <c r="N341" s="23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192</v>
      </c>
      <c r="AU341" s="18" t="s">
        <v>81</v>
      </c>
    </row>
    <row r="342" s="2" customFormat="1" ht="24.15" customHeight="1">
      <c r="A342" s="39"/>
      <c r="B342" s="40"/>
      <c r="C342" s="215" t="s">
        <v>1055</v>
      </c>
      <c r="D342" s="215" t="s">
        <v>185</v>
      </c>
      <c r="E342" s="216" t="s">
        <v>2243</v>
      </c>
      <c r="F342" s="217" t="s">
        <v>2244</v>
      </c>
      <c r="G342" s="218" t="s">
        <v>218</v>
      </c>
      <c r="H342" s="219">
        <v>0.34499999999999997</v>
      </c>
      <c r="I342" s="220"/>
      <c r="J342" s="221">
        <f>ROUND(I342*H342,2)</f>
        <v>0</v>
      </c>
      <c r="K342" s="217" t="s">
        <v>189</v>
      </c>
      <c r="L342" s="45"/>
      <c r="M342" s="222" t="s">
        <v>19</v>
      </c>
      <c r="N342" s="223" t="s">
        <v>43</v>
      </c>
      <c r="O342" s="85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6" t="s">
        <v>284</v>
      </c>
      <c r="AT342" s="226" t="s">
        <v>185</v>
      </c>
      <c r="AU342" s="226" t="s">
        <v>81</v>
      </c>
      <c r="AY342" s="18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8" t="s">
        <v>79</v>
      </c>
      <c r="BK342" s="227">
        <f>ROUND(I342*H342,2)</f>
        <v>0</v>
      </c>
      <c r="BL342" s="18" t="s">
        <v>284</v>
      </c>
      <c r="BM342" s="226" t="s">
        <v>2245</v>
      </c>
    </row>
    <row r="343" s="2" customFormat="1">
      <c r="A343" s="39"/>
      <c r="B343" s="40"/>
      <c r="C343" s="41"/>
      <c r="D343" s="228" t="s">
        <v>192</v>
      </c>
      <c r="E343" s="41"/>
      <c r="F343" s="229" t="s">
        <v>2246</v>
      </c>
      <c r="G343" s="41"/>
      <c r="H343" s="41"/>
      <c r="I343" s="230"/>
      <c r="J343" s="41"/>
      <c r="K343" s="41"/>
      <c r="L343" s="45"/>
      <c r="M343" s="231"/>
      <c r="N343" s="23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192</v>
      </c>
      <c r="AU343" s="18" t="s">
        <v>81</v>
      </c>
    </row>
    <row r="344" s="2" customFormat="1" ht="24.15" customHeight="1">
      <c r="A344" s="39"/>
      <c r="B344" s="40"/>
      <c r="C344" s="215" t="s">
        <v>1059</v>
      </c>
      <c r="D344" s="215" t="s">
        <v>185</v>
      </c>
      <c r="E344" s="216" t="s">
        <v>2247</v>
      </c>
      <c r="F344" s="217" t="s">
        <v>2248</v>
      </c>
      <c r="G344" s="218" t="s">
        <v>218</v>
      </c>
      <c r="H344" s="219">
        <v>0.34499999999999997</v>
      </c>
      <c r="I344" s="220"/>
      <c r="J344" s="221">
        <f>ROUND(I344*H344,2)</f>
        <v>0</v>
      </c>
      <c r="K344" s="217" t="s">
        <v>189</v>
      </c>
      <c r="L344" s="45"/>
      <c r="M344" s="222" t="s">
        <v>19</v>
      </c>
      <c r="N344" s="223" t="s">
        <v>43</v>
      </c>
      <c r="O344" s="85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6" t="s">
        <v>284</v>
      </c>
      <c r="AT344" s="226" t="s">
        <v>185</v>
      </c>
      <c r="AU344" s="226" t="s">
        <v>81</v>
      </c>
      <c r="AY344" s="18" t="s">
        <v>183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8" t="s">
        <v>79</v>
      </c>
      <c r="BK344" s="227">
        <f>ROUND(I344*H344,2)</f>
        <v>0</v>
      </c>
      <c r="BL344" s="18" t="s">
        <v>284</v>
      </c>
      <c r="BM344" s="226" t="s">
        <v>2249</v>
      </c>
    </row>
    <row r="345" s="2" customFormat="1">
      <c r="A345" s="39"/>
      <c r="B345" s="40"/>
      <c r="C345" s="41"/>
      <c r="D345" s="228" t="s">
        <v>192</v>
      </c>
      <c r="E345" s="41"/>
      <c r="F345" s="229" t="s">
        <v>2250</v>
      </c>
      <c r="G345" s="41"/>
      <c r="H345" s="41"/>
      <c r="I345" s="230"/>
      <c r="J345" s="41"/>
      <c r="K345" s="41"/>
      <c r="L345" s="45"/>
      <c r="M345" s="231"/>
      <c r="N345" s="23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192</v>
      </c>
      <c r="AU345" s="18" t="s">
        <v>81</v>
      </c>
    </row>
    <row r="346" s="12" customFormat="1" ht="22.8" customHeight="1">
      <c r="A346" s="12"/>
      <c r="B346" s="199"/>
      <c r="C346" s="200"/>
      <c r="D346" s="201" t="s">
        <v>71</v>
      </c>
      <c r="E346" s="213" t="s">
        <v>2251</v>
      </c>
      <c r="F346" s="213" t="s">
        <v>2252</v>
      </c>
      <c r="G346" s="200"/>
      <c r="H346" s="200"/>
      <c r="I346" s="203"/>
      <c r="J346" s="214">
        <f>BK346</f>
        <v>0</v>
      </c>
      <c r="K346" s="200"/>
      <c r="L346" s="205"/>
      <c r="M346" s="206"/>
      <c r="N346" s="207"/>
      <c r="O346" s="207"/>
      <c r="P346" s="208">
        <f>SUM(P347:P382)</f>
        <v>0</v>
      </c>
      <c r="Q346" s="207"/>
      <c r="R346" s="208">
        <f>SUM(R347:R382)</f>
        <v>0.30486000000000008</v>
      </c>
      <c r="S346" s="207"/>
      <c r="T346" s="209">
        <f>SUM(T347:T382)</f>
        <v>0.52695999999999998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0" t="s">
        <v>81</v>
      </c>
      <c r="AT346" s="211" t="s">
        <v>71</v>
      </c>
      <c r="AU346" s="211" t="s">
        <v>79</v>
      </c>
      <c r="AY346" s="210" t="s">
        <v>183</v>
      </c>
      <c r="BK346" s="212">
        <f>SUM(BK347:BK382)</f>
        <v>0</v>
      </c>
    </row>
    <row r="347" s="2" customFormat="1" ht="16.5" customHeight="1">
      <c r="A347" s="39"/>
      <c r="B347" s="40"/>
      <c r="C347" s="215" t="s">
        <v>1061</v>
      </c>
      <c r="D347" s="215" t="s">
        <v>185</v>
      </c>
      <c r="E347" s="216" t="s">
        <v>2253</v>
      </c>
      <c r="F347" s="217" t="s">
        <v>2254</v>
      </c>
      <c r="G347" s="218" t="s">
        <v>207</v>
      </c>
      <c r="H347" s="219">
        <v>9</v>
      </c>
      <c r="I347" s="220"/>
      <c r="J347" s="221">
        <f>ROUND(I347*H347,2)</f>
        <v>0</v>
      </c>
      <c r="K347" s="217" t="s">
        <v>19</v>
      </c>
      <c r="L347" s="45"/>
      <c r="M347" s="222" t="s">
        <v>19</v>
      </c>
      <c r="N347" s="223" t="s">
        <v>43</v>
      </c>
      <c r="O347" s="85"/>
      <c r="P347" s="224">
        <f>O347*H347</f>
        <v>0</v>
      </c>
      <c r="Q347" s="224">
        <v>0.014500000000000001</v>
      </c>
      <c r="R347" s="224">
        <f>Q347*H347</f>
        <v>0.13050000000000001</v>
      </c>
      <c r="S347" s="224">
        <v>0</v>
      </c>
      <c r="T347" s="22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6" t="s">
        <v>284</v>
      </c>
      <c r="AT347" s="226" t="s">
        <v>185</v>
      </c>
      <c r="AU347" s="226" t="s">
        <v>81</v>
      </c>
      <c r="AY347" s="18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8" t="s">
        <v>79</v>
      </c>
      <c r="BK347" s="227">
        <f>ROUND(I347*H347,2)</f>
        <v>0</v>
      </c>
      <c r="BL347" s="18" t="s">
        <v>284</v>
      </c>
      <c r="BM347" s="226" t="s">
        <v>2255</v>
      </c>
    </row>
    <row r="348" s="2" customFormat="1" ht="16.5" customHeight="1">
      <c r="A348" s="39"/>
      <c r="B348" s="40"/>
      <c r="C348" s="215" t="s">
        <v>1064</v>
      </c>
      <c r="D348" s="215" t="s">
        <v>185</v>
      </c>
      <c r="E348" s="216" t="s">
        <v>2256</v>
      </c>
      <c r="F348" s="217" t="s">
        <v>2257</v>
      </c>
      <c r="G348" s="218" t="s">
        <v>207</v>
      </c>
      <c r="H348" s="219">
        <v>1</v>
      </c>
      <c r="I348" s="220"/>
      <c r="J348" s="221">
        <f>ROUND(I348*H348,2)</f>
        <v>0</v>
      </c>
      <c r="K348" s="217" t="s">
        <v>19</v>
      </c>
      <c r="L348" s="45"/>
      <c r="M348" s="222" t="s">
        <v>19</v>
      </c>
      <c r="N348" s="223" t="s">
        <v>43</v>
      </c>
      <c r="O348" s="85"/>
      <c r="P348" s="224">
        <f>O348*H348</f>
        <v>0</v>
      </c>
      <c r="Q348" s="224">
        <v>0.014500000000000001</v>
      </c>
      <c r="R348" s="224">
        <f>Q348*H348</f>
        <v>0.014500000000000001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284</v>
      </c>
      <c r="AT348" s="226" t="s">
        <v>185</v>
      </c>
      <c r="AU348" s="226" t="s">
        <v>81</v>
      </c>
      <c r="AY348" s="18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79</v>
      </c>
      <c r="BK348" s="227">
        <f>ROUND(I348*H348,2)</f>
        <v>0</v>
      </c>
      <c r="BL348" s="18" t="s">
        <v>284</v>
      </c>
      <c r="BM348" s="226" t="s">
        <v>2258</v>
      </c>
    </row>
    <row r="349" s="2" customFormat="1" ht="16.5" customHeight="1">
      <c r="A349" s="39"/>
      <c r="B349" s="40"/>
      <c r="C349" s="215" t="s">
        <v>1069</v>
      </c>
      <c r="D349" s="215" t="s">
        <v>185</v>
      </c>
      <c r="E349" s="216" t="s">
        <v>2259</v>
      </c>
      <c r="F349" s="217" t="s">
        <v>2260</v>
      </c>
      <c r="G349" s="218" t="s">
        <v>207</v>
      </c>
      <c r="H349" s="219">
        <v>2</v>
      </c>
      <c r="I349" s="220"/>
      <c r="J349" s="221">
        <f>ROUND(I349*H349,2)</f>
        <v>0</v>
      </c>
      <c r="K349" s="217" t="s">
        <v>19</v>
      </c>
      <c r="L349" s="45"/>
      <c r="M349" s="222" t="s">
        <v>19</v>
      </c>
      <c r="N349" s="223" t="s">
        <v>43</v>
      </c>
      <c r="O349" s="85"/>
      <c r="P349" s="224">
        <f>O349*H349</f>
        <v>0</v>
      </c>
      <c r="Q349" s="224">
        <v>0.014500000000000001</v>
      </c>
      <c r="R349" s="224">
        <f>Q349*H349</f>
        <v>0.029000000000000001</v>
      </c>
      <c r="S349" s="224">
        <v>0</v>
      </c>
      <c r="T349" s="22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6" t="s">
        <v>284</v>
      </c>
      <c r="AT349" s="226" t="s">
        <v>185</v>
      </c>
      <c r="AU349" s="226" t="s">
        <v>81</v>
      </c>
      <c r="AY349" s="18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79</v>
      </c>
      <c r="BK349" s="227">
        <f>ROUND(I349*H349,2)</f>
        <v>0</v>
      </c>
      <c r="BL349" s="18" t="s">
        <v>284</v>
      </c>
      <c r="BM349" s="226" t="s">
        <v>2261</v>
      </c>
    </row>
    <row r="350" s="2" customFormat="1" ht="16.5" customHeight="1">
      <c r="A350" s="39"/>
      <c r="B350" s="40"/>
      <c r="C350" s="215" t="s">
        <v>1073</v>
      </c>
      <c r="D350" s="215" t="s">
        <v>185</v>
      </c>
      <c r="E350" s="216" t="s">
        <v>2262</v>
      </c>
      <c r="F350" s="217" t="s">
        <v>2263</v>
      </c>
      <c r="G350" s="218" t="s">
        <v>207</v>
      </c>
      <c r="H350" s="219">
        <v>1</v>
      </c>
      <c r="I350" s="220"/>
      <c r="J350" s="221">
        <f>ROUND(I350*H350,2)</f>
        <v>0</v>
      </c>
      <c r="K350" s="217" t="s">
        <v>19</v>
      </c>
      <c r="L350" s="45"/>
      <c r="M350" s="222" t="s">
        <v>19</v>
      </c>
      <c r="N350" s="223" t="s">
        <v>43</v>
      </c>
      <c r="O350" s="85"/>
      <c r="P350" s="224">
        <f>O350*H350</f>
        <v>0</v>
      </c>
      <c r="Q350" s="224">
        <v>0.014500000000000001</v>
      </c>
      <c r="R350" s="224">
        <f>Q350*H350</f>
        <v>0.014500000000000001</v>
      </c>
      <c r="S350" s="224">
        <v>0</v>
      </c>
      <c r="T350" s="22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6" t="s">
        <v>284</v>
      </c>
      <c r="AT350" s="226" t="s">
        <v>185</v>
      </c>
      <c r="AU350" s="226" t="s">
        <v>81</v>
      </c>
      <c r="AY350" s="18" t="s">
        <v>183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8" t="s">
        <v>79</v>
      </c>
      <c r="BK350" s="227">
        <f>ROUND(I350*H350,2)</f>
        <v>0</v>
      </c>
      <c r="BL350" s="18" t="s">
        <v>284</v>
      </c>
      <c r="BM350" s="226" t="s">
        <v>2264</v>
      </c>
    </row>
    <row r="351" s="2" customFormat="1" ht="16.5" customHeight="1">
      <c r="A351" s="39"/>
      <c r="B351" s="40"/>
      <c r="C351" s="215" t="s">
        <v>1075</v>
      </c>
      <c r="D351" s="215" t="s">
        <v>185</v>
      </c>
      <c r="E351" s="216" t="s">
        <v>2265</v>
      </c>
      <c r="F351" s="217" t="s">
        <v>2266</v>
      </c>
      <c r="G351" s="218" t="s">
        <v>207</v>
      </c>
      <c r="H351" s="219">
        <v>2</v>
      </c>
      <c r="I351" s="220"/>
      <c r="J351" s="221">
        <f>ROUND(I351*H351,2)</f>
        <v>0</v>
      </c>
      <c r="K351" s="217" t="s">
        <v>19</v>
      </c>
      <c r="L351" s="45"/>
      <c r="M351" s="222" t="s">
        <v>19</v>
      </c>
      <c r="N351" s="223" t="s">
        <v>43</v>
      </c>
      <c r="O351" s="85"/>
      <c r="P351" s="224">
        <f>O351*H351</f>
        <v>0</v>
      </c>
      <c r="Q351" s="224">
        <v>0.014500000000000001</v>
      </c>
      <c r="R351" s="224">
        <f>Q351*H351</f>
        <v>0.029000000000000001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284</v>
      </c>
      <c r="AT351" s="226" t="s">
        <v>185</v>
      </c>
      <c r="AU351" s="226" t="s">
        <v>81</v>
      </c>
      <c r="AY351" s="18" t="s">
        <v>183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79</v>
      </c>
      <c r="BK351" s="227">
        <f>ROUND(I351*H351,2)</f>
        <v>0</v>
      </c>
      <c r="BL351" s="18" t="s">
        <v>284</v>
      </c>
      <c r="BM351" s="226" t="s">
        <v>2267</v>
      </c>
    </row>
    <row r="352" s="2" customFormat="1" ht="16.5" customHeight="1">
      <c r="A352" s="39"/>
      <c r="B352" s="40"/>
      <c r="C352" s="215" t="s">
        <v>1079</v>
      </c>
      <c r="D352" s="215" t="s">
        <v>185</v>
      </c>
      <c r="E352" s="216" t="s">
        <v>2268</v>
      </c>
      <c r="F352" s="217" t="s">
        <v>2269</v>
      </c>
      <c r="G352" s="218" t="s">
        <v>207</v>
      </c>
      <c r="H352" s="219">
        <v>2</v>
      </c>
      <c r="I352" s="220"/>
      <c r="J352" s="221">
        <f>ROUND(I352*H352,2)</f>
        <v>0</v>
      </c>
      <c r="K352" s="217" t="s">
        <v>19</v>
      </c>
      <c r="L352" s="45"/>
      <c r="M352" s="222" t="s">
        <v>19</v>
      </c>
      <c r="N352" s="223" t="s">
        <v>43</v>
      </c>
      <c r="O352" s="85"/>
      <c r="P352" s="224">
        <f>O352*H352</f>
        <v>0</v>
      </c>
      <c r="Q352" s="224">
        <v>0.014500000000000001</v>
      </c>
      <c r="R352" s="224">
        <f>Q352*H352</f>
        <v>0.029000000000000001</v>
      </c>
      <c r="S352" s="224">
        <v>0</v>
      </c>
      <c r="T352" s="22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6" t="s">
        <v>284</v>
      </c>
      <c r="AT352" s="226" t="s">
        <v>185</v>
      </c>
      <c r="AU352" s="226" t="s">
        <v>81</v>
      </c>
      <c r="AY352" s="18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8" t="s">
        <v>79</v>
      </c>
      <c r="BK352" s="227">
        <f>ROUND(I352*H352,2)</f>
        <v>0</v>
      </c>
      <c r="BL352" s="18" t="s">
        <v>284</v>
      </c>
      <c r="BM352" s="226" t="s">
        <v>2270</v>
      </c>
    </row>
    <row r="353" s="2" customFormat="1" ht="16.5" customHeight="1">
      <c r="A353" s="39"/>
      <c r="B353" s="40"/>
      <c r="C353" s="215" t="s">
        <v>1081</v>
      </c>
      <c r="D353" s="215" t="s">
        <v>185</v>
      </c>
      <c r="E353" s="216" t="s">
        <v>2271</v>
      </c>
      <c r="F353" s="217" t="s">
        <v>2272</v>
      </c>
      <c r="G353" s="218" t="s">
        <v>207</v>
      </c>
      <c r="H353" s="219">
        <v>2</v>
      </c>
      <c r="I353" s="220"/>
      <c r="J353" s="221">
        <f>ROUND(I353*H353,2)</f>
        <v>0</v>
      </c>
      <c r="K353" s="217" t="s">
        <v>19</v>
      </c>
      <c r="L353" s="45"/>
      <c r="M353" s="222" t="s">
        <v>19</v>
      </c>
      <c r="N353" s="223" t="s">
        <v>43</v>
      </c>
      <c r="O353" s="85"/>
      <c r="P353" s="224">
        <f>O353*H353</f>
        <v>0</v>
      </c>
      <c r="Q353" s="224">
        <v>0.014500000000000001</v>
      </c>
      <c r="R353" s="224">
        <f>Q353*H353</f>
        <v>0.029000000000000001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284</v>
      </c>
      <c r="AT353" s="226" t="s">
        <v>185</v>
      </c>
      <c r="AU353" s="226" t="s">
        <v>81</v>
      </c>
      <c r="AY353" s="18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79</v>
      </c>
      <c r="BK353" s="227">
        <f>ROUND(I353*H353,2)</f>
        <v>0</v>
      </c>
      <c r="BL353" s="18" t="s">
        <v>284</v>
      </c>
      <c r="BM353" s="226" t="s">
        <v>2273</v>
      </c>
    </row>
    <row r="354" s="2" customFormat="1" ht="16.5" customHeight="1">
      <c r="A354" s="39"/>
      <c r="B354" s="40"/>
      <c r="C354" s="215" t="s">
        <v>1083</v>
      </c>
      <c r="D354" s="215" t="s">
        <v>185</v>
      </c>
      <c r="E354" s="216" t="s">
        <v>2274</v>
      </c>
      <c r="F354" s="217" t="s">
        <v>2275</v>
      </c>
      <c r="G354" s="218" t="s">
        <v>207</v>
      </c>
      <c r="H354" s="219">
        <v>1</v>
      </c>
      <c r="I354" s="220"/>
      <c r="J354" s="221">
        <f>ROUND(I354*H354,2)</f>
        <v>0</v>
      </c>
      <c r="K354" s="217" t="s">
        <v>19</v>
      </c>
      <c r="L354" s="45"/>
      <c r="M354" s="222" t="s">
        <v>19</v>
      </c>
      <c r="N354" s="223" t="s">
        <v>43</v>
      </c>
      <c r="O354" s="85"/>
      <c r="P354" s="224">
        <f>O354*H354</f>
        <v>0</v>
      </c>
      <c r="Q354" s="224">
        <v>0.014500000000000001</v>
      </c>
      <c r="R354" s="224">
        <f>Q354*H354</f>
        <v>0.014500000000000001</v>
      </c>
      <c r="S354" s="224">
        <v>0</v>
      </c>
      <c r="T354" s="22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284</v>
      </c>
      <c r="AT354" s="226" t="s">
        <v>185</v>
      </c>
      <c r="AU354" s="226" t="s">
        <v>81</v>
      </c>
      <c r="AY354" s="18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79</v>
      </c>
      <c r="BK354" s="227">
        <f>ROUND(I354*H354,2)</f>
        <v>0</v>
      </c>
      <c r="BL354" s="18" t="s">
        <v>284</v>
      </c>
      <c r="BM354" s="226" t="s">
        <v>2276</v>
      </c>
    </row>
    <row r="355" s="2" customFormat="1" ht="16.5" customHeight="1">
      <c r="A355" s="39"/>
      <c r="B355" s="40"/>
      <c r="C355" s="215" t="s">
        <v>1086</v>
      </c>
      <c r="D355" s="215" t="s">
        <v>185</v>
      </c>
      <c r="E355" s="216" t="s">
        <v>2277</v>
      </c>
      <c r="F355" s="217" t="s">
        <v>2278</v>
      </c>
      <c r="G355" s="218" t="s">
        <v>207</v>
      </c>
      <c r="H355" s="219">
        <v>1</v>
      </c>
      <c r="I355" s="220"/>
      <c r="J355" s="221">
        <f>ROUND(I355*H355,2)</f>
        <v>0</v>
      </c>
      <c r="K355" s="217" t="s">
        <v>19</v>
      </c>
      <c r="L355" s="45"/>
      <c r="M355" s="222" t="s">
        <v>19</v>
      </c>
      <c r="N355" s="223" t="s">
        <v>43</v>
      </c>
      <c r="O355" s="85"/>
      <c r="P355" s="224">
        <f>O355*H355</f>
        <v>0</v>
      </c>
      <c r="Q355" s="224">
        <v>0.014500000000000001</v>
      </c>
      <c r="R355" s="224">
        <f>Q355*H355</f>
        <v>0.014500000000000001</v>
      </c>
      <c r="S355" s="224">
        <v>0</v>
      </c>
      <c r="T355" s="22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6" t="s">
        <v>284</v>
      </c>
      <c r="AT355" s="226" t="s">
        <v>185</v>
      </c>
      <c r="AU355" s="226" t="s">
        <v>81</v>
      </c>
      <c r="AY355" s="18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79</v>
      </c>
      <c r="BK355" s="227">
        <f>ROUND(I355*H355,2)</f>
        <v>0</v>
      </c>
      <c r="BL355" s="18" t="s">
        <v>284</v>
      </c>
      <c r="BM355" s="226" t="s">
        <v>2279</v>
      </c>
    </row>
    <row r="356" s="2" customFormat="1" ht="16.5" customHeight="1">
      <c r="A356" s="39"/>
      <c r="B356" s="40"/>
      <c r="C356" s="215" t="s">
        <v>1088</v>
      </c>
      <c r="D356" s="215" t="s">
        <v>185</v>
      </c>
      <c r="E356" s="216" t="s">
        <v>2280</v>
      </c>
      <c r="F356" s="217" t="s">
        <v>2281</v>
      </c>
      <c r="G356" s="218" t="s">
        <v>2195</v>
      </c>
      <c r="H356" s="219">
        <v>4</v>
      </c>
      <c r="I356" s="220"/>
      <c r="J356" s="221">
        <f>ROUND(I356*H356,2)</f>
        <v>0</v>
      </c>
      <c r="K356" s="217" t="s">
        <v>189</v>
      </c>
      <c r="L356" s="45"/>
      <c r="M356" s="222" t="s">
        <v>19</v>
      </c>
      <c r="N356" s="223" t="s">
        <v>43</v>
      </c>
      <c r="O356" s="85"/>
      <c r="P356" s="224">
        <f>O356*H356</f>
        <v>0</v>
      </c>
      <c r="Q356" s="224">
        <v>0</v>
      </c>
      <c r="R356" s="224">
        <f>Q356*H356</f>
        <v>0</v>
      </c>
      <c r="S356" s="224">
        <v>0.034200000000000001</v>
      </c>
      <c r="T356" s="225">
        <f>S356*H356</f>
        <v>0.13680000000000001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284</v>
      </c>
      <c r="AT356" s="226" t="s">
        <v>185</v>
      </c>
      <c r="AU356" s="226" t="s">
        <v>81</v>
      </c>
      <c r="AY356" s="18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79</v>
      </c>
      <c r="BK356" s="227">
        <f>ROUND(I356*H356,2)</f>
        <v>0</v>
      </c>
      <c r="BL356" s="18" t="s">
        <v>284</v>
      </c>
      <c r="BM356" s="226" t="s">
        <v>2282</v>
      </c>
    </row>
    <row r="357" s="2" customFormat="1">
      <c r="A357" s="39"/>
      <c r="B357" s="40"/>
      <c r="C357" s="41"/>
      <c r="D357" s="228" t="s">
        <v>192</v>
      </c>
      <c r="E357" s="41"/>
      <c r="F357" s="229" t="s">
        <v>2283</v>
      </c>
      <c r="G357" s="41"/>
      <c r="H357" s="41"/>
      <c r="I357" s="230"/>
      <c r="J357" s="41"/>
      <c r="K357" s="41"/>
      <c r="L357" s="45"/>
      <c r="M357" s="231"/>
      <c r="N357" s="23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192</v>
      </c>
      <c r="AU357" s="18" t="s">
        <v>81</v>
      </c>
    </row>
    <row r="358" s="2" customFormat="1" ht="16.5" customHeight="1">
      <c r="A358" s="39"/>
      <c r="B358" s="40"/>
      <c r="C358" s="215" t="s">
        <v>1090</v>
      </c>
      <c r="D358" s="215" t="s">
        <v>185</v>
      </c>
      <c r="E358" s="216" t="s">
        <v>2284</v>
      </c>
      <c r="F358" s="217" t="s">
        <v>2285</v>
      </c>
      <c r="G358" s="218" t="s">
        <v>2195</v>
      </c>
      <c r="H358" s="219">
        <v>10</v>
      </c>
      <c r="I358" s="220"/>
      <c r="J358" s="221">
        <f>ROUND(I358*H358,2)</f>
        <v>0</v>
      </c>
      <c r="K358" s="217" t="s">
        <v>189</v>
      </c>
      <c r="L358" s="45"/>
      <c r="M358" s="222" t="s">
        <v>19</v>
      </c>
      <c r="N358" s="223" t="s">
        <v>43</v>
      </c>
      <c r="O358" s="85"/>
      <c r="P358" s="224">
        <f>O358*H358</f>
        <v>0</v>
      </c>
      <c r="Q358" s="224">
        <v>0</v>
      </c>
      <c r="R358" s="224">
        <f>Q358*H358</f>
        <v>0</v>
      </c>
      <c r="S358" s="224">
        <v>0.019460000000000002</v>
      </c>
      <c r="T358" s="225">
        <f>S358*H358</f>
        <v>0.19460000000000002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6" t="s">
        <v>284</v>
      </c>
      <c r="AT358" s="226" t="s">
        <v>185</v>
      </c>
      <c r="AU358" s="226" t="s">
        <v>81</v>
      </c>
      <c r="AY358" s="18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8" t="s">
        <v>79</v>
      </c>
      <c r="BK358" s="227">
        <f>ROUND(I358*H358,2)</f>
        <v>0</v>
      </c>
      <c r="BL358" s="18" t="s">
        <v>284</v>
      </c>
      <c r="BM358" s="226" t="s">
        <v>2286</v>
      </c>
    </row>
    <row r="359" s="2" customFormat="1">
      <c r="A359" s="39"/>
      <c r="B359" s="40"/>
      <c r="C359" s="41"/>
      <c r="D359" s="228" t="s">
        <v>192</v>
      </c>
      <c r="E359" s="41"/>
      <c r="F359" s="229" t="s">
        <v>2287</v>
      </c>
      <c r="G359" s="41"/>
      <c r="H359" s="41"/>
      <c r="I359" s="230"/>
      <c r="J359" s="41"/>
      <c r="K359" s="41"/>
      <c r="L359" s="45"/>
      <c r="M359" s="231"/>
      <c r="N359" s="23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192</v>
      </c>
      <c r="AU359" s="18" t="s">
        <v>81</v>
      </c>
    </row>
    <row r="360" s="2" customFormat="1" ht="16.5" customHeight="1">
      <c r="A360" s="39"/>
      <c r="B360" s="40"/>
      <c r="C360" s="215" t="s">
        <v>1096</v>
      </c>
      <c r="D360" s="215" t="s">
        <v>185</v>
      </c>
      <c r="E360" s="216" t="s">
        <v>2288</v>
      </c>
      <c r="F360" s="217" t="s">
        <v>2289</v>
      </c>
      <c r="G360" s="218" t="s">
        <v>2195</v>
      </c>
      <c r="H360" s="219">
        <v>2</v>
      </c>
      <c r="I360" s="220"/>
      <c r="J360" s="221">
        <f>ROUND(I360*H360,2)</f>
        <v>0</v>
      </c>
      <c r="K360" s="217" t="s">
        <v>189</v>
      </c>
      <c r="L360" s="45"/>
      <c r="M360" s="222" t="s">
        <v>19</v>
      </c>
      <c r="N360" s="223" t="s">
        <v>43</v>
      </c>
      <c r="O360" s="85"/>
      <c r="P360" s="224">
        <f>O360*H360</f>
        <v>0</v>
      </c>
      <c r="Q360" s="224">
        <v>0</v>
      </c>
      <c r="R360" s="224">
        <f>Q360*H360</f>
        <v>0</v>
      </c>
      <c r="S360" s="224">
        <v>0.032899999999999999</v>
      </c>
      <c r="T360" s="225">
        <f>S360*H360</f>
        <v>0.065799999999999997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6" t="s">
        <v>284</v>
      </c>
      <c r="AT360" s="226" t="s">
        <v>185</v>
      </c>
      <c r="AU360" s="226" t="s">
        <v>81</v>
      </c>
      <c r="AY360" s="18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8" t="s">
        <v>79</v>
      </c>
      <c r="BK360" s="227">
        <f>ROUND(I360*H360,2)</f>
        <v>0</v>
      </c>
      <c r="BL360" s="18" t="s">
        <v>284</v>
      </c>
      <c r="BM360" s="226" t="s">
        <v>2290</v>
      </c>
    </row>
    <row r="361" s="2" customFormat="1">
      <c r="A361" s="39"/>
      <c r="B361" s="40"/>
      <c r="C361" s="41"/>
      <c r="D361" s="228" t="s">
        <v>192</v>
      </c>
      <c r="E361" s="41"/>
      <c r="F361" s="229" t="s">
        <v>2291</v>
      </c>
      <c r="G361" s="41"/>
      <c r="H361" s="41"/>
      <c r="I361" s="230"/>
      <c r="J361" s="41"/>
      <c r="K361" s="41"/>
      <c r="L361" s="45"/>
      <c r="M361" s="231"/>
      <c r="N361" s="23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192</v>
      </c>
      <c r="AU361" s="18" t="s">
        <v>81</v>
      </c>
    </row>
    <row r="362" s="2" customFormat="1" ht="16.5" customHeight="1">
      <c r="A362" s="39"/>
      <c r="B362" s="40"/>
      <c r="C362" s="215" t="s">
        <v>1102</v>
      </c>
      <c r="D362" s="215" t="s">
        <v>185</v>
      </c>
      <c r="E362" s="216" t="s">
        <v>2292</v>
      </c>
      <c r="F362" s="217" t="s">
        <v>2293</v>
      </c>
      <c r="G362" s="218" t="s">
        <v>2195</v>
      </c>
      <c r="H362" s="219">
        <v>2</v>
      </c>
      <c r="I362" s="220"/>
      <c r="J362" s="221">
        <f>ROUND(I362*H362,2)</f>
        <v>0</v>
      </c>
      <c r="K362" s="217" t="s">
        <v>189</v>
      </c>
      <c r="L362" s="45"/>
      <c r="M362" s="222" t="s">
        <v>19</v>
      </c>
      <c r="N362" s="223" t="s">
        <v>43</v>
      </c>
      <c r="O362" s="85"/>
      <c r="P362" s="224">
        <f>O362*H362</f>
        <v>0</v>
      </c>
      <c r="Q362" s="224">
        <v>0</v>
      </c>
      <c r="R362" s="224">
        <f>Q362*H362</f>
        <v>0</v>
      </c>
      <c r="S362" s="224">
        <v>0.024500000000000001</v>
      </c>
      <c r="T362" s="225">
        <f>S362*H362</f>
        <v>0.049000000000000002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6" t="s">
        <v>284</v>
      </c>
      <c r="AT362" s="226" t="s">
        <v>185</v>
      </c>
      <c r="AU362" s="226" t="s">
        <v>81</v>
      </c>
      <c r="AY362" s="18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8" t="s">
        <v>79</v>
      </c>
      <c r="BK362" s="227">
        <f>ROUND(I362*H362,2)</f>
        <v>0</v>
      </c>
      <c r="BL362" s="18" t="s">
        <v>284</v>
      </c>
      <c r="BM362" s="226" t="s">
        <v>2294</v>
      </c>
    </row>
    <row r="363" s="2" customFormat="1">
      <c r="A363" s="39"/>
      <c r="B363" s="40"/>
      <c r="C363" s="41"/>
      <c r="D363" s="228" t="s">
        <v>192</v>
      </c>
      <c r="E363" s="41"/>
      <c r="F363" s="229" t="s">
        <v>2295</v>
      </c>
      <c r="G363" s="41"/>
      <c r="H363" s="41"/>
      <c r="I363" s="230"/>
      <c r="J363" s="41"/>
      <c r="K363" s="41"/>
      <c r="L363" s="45"/>
      <c r="M363" s="231"/>
      <c r="N363" s="23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192</v>
      </c>
      <c r="AU363" s="18" t="s">
        <v>81</v>
      </c>
    </row>
    <row r="364" s="2" customFormat="1" ht="16.5" customHeight="1">
      <c r="A364" s="39"/>
      <c r="B364" s="40"/>
      <c r="C364" s="215" t="s">
        <v>1106</v>
      </c>
      <c r="D364" s="215" t="s">
        <v>185</v>
      </c>
      <c r="E364" s="216" t="s">
        <v>2296</v>
      </c>
      <c r="F364" s="217" t="s">
        <v>2297</v>
      </c>
      <c r="G364" s="218" t="s">
        <v>2195</v>
      </c>
      <c r="H364" s="219">
        <v>1</v>
      </c>
      <c r="I364" s="220"/>
      <c r="J364" s="221">
        <f>ROUND(I364*H364,2)</f>
        <v>0</v>
      </c>
      <c r="K364" s="217" t="s">
        <v>189</v>
      </c>
      <c r="L364" s="45"/>
      <c r="M364" s="222" t="s">
        <v>19</v>
      </c>
      <c r="N364" s="223" t="s">
        <v>43</v>
      </c>
      <c r="O364" s="85"/>
      <c r="P364" s="224">
        <f>O364*H364</f>
        <v>0</v>
      </c>
      <c r="Q364" s="224">
        <v>0</v>
      </c>
      <c r="R364" s="224">
        <f>Q364*H364</f>
        <v>0</v>
      </c>
      <c r="S364" s="224">
        <v>0.0091999999999999998</v>
      </c>
      <c r="T364" s="225">
        <f>S364*H364</f>
        <v>0.0091999999999999998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284</v>
      </c>
      <c r="AT364" s="226" t="s">
        <v>185</v>
      </c>
      <c r="AU364" s="226" t="s">
        <v>81</v>
      </c>
      <c r="AY364" s="18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79</v>
      </c>
      <c r="BK364" s="227">
        <f>ROUND(I364*H364,2)</f>
        <v>0</v>
      </c>
      <c r="BL364" s="18" t="s">
        <v>284</v>
      </c>
      <c r="BM364" s="226" t="s">
        <v>2298</v>
      </c>
    </row>
    <row r="365" s="2" customFormat="1">
      <c r="A365" s="39"/>
      <c r="B365" s="40"/>
      <c r="C365" s="41"/>
      <c r="D365" s="228" t="s">
        <v>192</v>
      </c>
      <c r="E365" s="41"/>
      <c r="F365" s="229" t="s">
        <v>2299</v>
      </c>
      <c r="G365" s="41"/>
      <c r="H365" s="41"/>
      <c r="I365" s="230"/>
      <c r="J365" s="41"/>
      <c r="K365" s="41"/>
      <c r="L365" s="45"/>
      <c r="M365" s="231"/>
      <c r="N365" s="23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192</v>
      </c>
      <c r="AU365" s="18" t="s">
        <v>81</v>
      </c>
    </row>
    <row r="366" s="2" customFormat="1" ht="16.5" customHeight="1">
      <c r="A366" s="39"/>
      <c r="B366" s="40"/>
      <c r="C366" s="215" t="s">
        <v>1108</v>
      </c>
      <c r="D366" s="215" t="s">
        <v>185</v>
      </c>
      <c r="E366" s="216" t="s">
        <v>2300</v>
      </c>
      <c r="F366" s="217" t="s">
        <v>2301</v>
      </c>
      <c r="G366" s="218" t="s">
        <v>2195</v>
      </c>
      <c r="H366" s="219">
        <v>1</v>
      </c>
      <c r="I366" s="220"/>
      <c r="J366" s="221">
        <f>ROUND(I366*H366,2)</f>
        <v>0</v>
      </c>
      <c r="K366" s="217" t="s">
        <v>189</v>
      </c>
      <c r="L366" s="45"/>
      <c r="M366" s="222" t="s">
        <v>19</v>
      </c>
      <c r="N366" s="223" t="s">
        <v>43</v>
      </c>
      <c r="O366" s="85"/>
      <c r="P366" s="224">
        <f>O366*H366</f>
        <v>0</v>
      </c>
      <c r="Q366" s="224">
        <v>0</v>
      </c>
      <c r="R366" s="224">
        <f>Q366*H366</f>
        <v>0</v>
      </c>
      <c r="S366" s="224">
        <v>0.027199999999999998</v>
      </c>
      <c r="T366" s="225">
        <f>S366*H366</f>
        <v>0.027199999999999998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284</v>
      </c>
      <c r="AT366" s="226" t="s">
        <v>185</v>
      </c>
      <c r="AU366" s="226" t="s">
        <v>81</v>
      </c>
      <c r="AY366" s="18" t="s">
        <v>183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79</v>
      </c>
      <c r="BK366" s="227">
        <f>ROUND(I366*H366,2)</f>
        <v>0</v>
      </c>
      <c r="BL366" s="18" t="s">
        <v>284</v>
      </c>
      <c r="BM366" s="226" t="s">
        <v>2302</v>
      </c>
    </row>
    <row r="367" s="2" customFormat="1">
      <c r="A367" s="39"/>
      <c r="B367" s="40"/>
      <c r="C367" s="41"/>
      <c r="D367" s="228" t="s">
        <v>192</v>
      </c>
      <c r="E367" s="41"/>
      <c r="F367" s="229" t="s">
        <v>2303</v>
      </c>
      <c r="G367" s="41"/>
      <c r="H367" s="41"/>
      <c r="I367" s="230"/>
      <c r="J367" s="41"/>
      <c r="K367" s="41"/>
      <c r="L367" s="45"/>
      <c r="M367" s="231"/>
      <c r="N367" s="23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192</v>
      </c>
      <c r="AU367" s="18" t="s">
        <v>81</v>
      </c>
    </row>
    <row r="368" s="2" customFormat="1" ht="16.5" customHeight="1">
      <c r="A368" s="39"/>
      <c r="B368" s="40"/>
      <c r="C368" s="215" t="s">
        <v>1112</v>
      </c>
      <c r="D368" s="215" t="s">
        <v>185</v>
      </c>
      <c r="E368" s="216" t="s">
        <v>2304</v>
      </c>
      <c r="F368" s="217" t="s">
        <v>2305</v>
      </c>
      <c r="G368" s="218" t="s">
        <v>2195</v>
      </c>
      <c r="H368" s="219">
        <v>14</v>
      </c>
      <c r="I368" s="220"/>
      <c r="J368" s="221">
        <f>ROUND(I368*H368,2)</f>
        <v>0</v>
      </c>
      <c r="K368" s="217" t="s">
        <v>189</v>
      </c>
      <c r="L368" s="45"/>
      <c r="M368" s="222" t="s">
        <v>19</v>
      </c>
      <c r="N368" s="223" t="s">
        <v>43</v>
      </c>
      <c r="O368" s="85"/>
      <c r="P368" s="224">
        <f>O368*H368</f>
        <v>0</v>
      </c>
      <c r="Q368" s="224">
        <v>0</v>
      </c>
      <c r="R368" s="224">
        <f>Q368*H368</f>
        <v>0</v>
      </c>
      <c r="S368" s="224">
        <v>0.00085999999999999998</v>
      </c>
      <c r="T368" s="225">
        <f>S368*H368</f>
        <v>0.01204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6" t="s">
        <v>284</v>
      </c>
      <c r="AT368" s="226" t="s">
        <v>185</v>
      </c>
      <c r="AU368" s="226" t="s">
        <v>81</v>
      </c>
      <c r="AY368" s="18" t="s">
        <v>183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8" t="s">
        <v>79</v>
      </c>
      <c r="BK368" s="227">
        <f>ROUND(I368*H368,2)</f>
        <v>0</v>
      </c>
      <c r="BL368" s="18" t="s">
        <v>284</v>
      </c>
      <c r="BM368" s="226" t="s">
        <v>2306</v>
      </c>
    </row>
    <row r="369" s="2" customFormat="1">
      <c r="A369" s="39"/>
      <c r="B369" s="40"/>
      <c r="C369" s="41"/>
      <c r="D369" s="228" t="s">
        <v>192</v>
      </c>
      <c r="E369" s="41"/>
      <c r="F369" s="229" t="s">
        <v>2307</v>
      </c>
      <c r="G369" s="41"/>
      <c r="H369" s="41"/>
      <c r="I369" s="230"/>
      <c r="J369" s="41"/>
      <c r="K369" s="41"/>
      <c r="L369" s="45"/>
      <c r="M369" s="231"/>
      <c r="N369" s="23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192</v>
      </c>
      <c r="AU369" s="18" t="s">
        <v>81</v>
      </c>
    </row>
    <row r="370" s="13" customFormat="1">
      <c r="A370" s="13"/>
      <c r="B370" s="233"/>
      <c r="C370" s="234"/>
      <c r="D370" s="235" t="s">
        <v>194</v>
      </c>
      <c r="E370" s="236" t="s">
        <v>19</v>
      </c>
      <c r="F370" s="237" t="s">
        <v>2308</v>
      </c>
      <c r="G370" s="234"/>
      <c r="H370" s="238">
        <v>14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194</v>
      </c>
      <c r="AU370" s="244" t="s">
        <v>81</v>
      </c>
      <c r="AV370" s="13" t="s">
        <v>81</v>
      </c>
      <c r="AW370" s="13" t="s">
        <v>33</v>
      </c>
      <c r="AX370" s="13" t="s">
        <v>79</v>
      </c>
      <c r="AY370" s="244" t="s">
        <v>183</v>
      </c>
    </row>
    <row r="371" s="2" customFormat="1" ht="16.5" customHeight="1">
      <c r="A371" s="39"/>
      <c r="B371" s="40"/>
      <c r="C371" s="215" t="s">
        <v>1118</v>
      </c>
      <c r="D371" s="215" t="s">
        <v>185</v>
      </c>
      <c r="E371" s="216" t="s">
        <v>2309</v>
      </c>
      <c r="F371" s="217" t="s">
        <v>2310</v>
      </c>
      <c r="G371" s="218" t="s">
        <v>207</v>
      </c>
      <c r="H371" s="219">
        <v>2</v>
      </c>
      <c r="I371" s="220"/>
      <c r="J371" s="221">
        <f>ROUND(I371*H371,2)</f>
        <v>0</v>
      </c>
      <c r="K371" s="217" t="s">
        <v>189</v>
      </c>
      <c r="L371" s="45"/>
      <c r="M371" s="222" t="s">
        <v>19</v>
      </c>
      <c r="N371" s="223" t="s">
        <v>43</v>
      </c>
      <c r="O371" s="85"/>
      <c r="P371" s="224">
        <f>O371*H371</f>
        <v>0</v>
      </c>
      <c r="Q371" s="224">
        <v>0</v>
      </c>
      <c r="R371" s="224">
        <f>Q371*H371</f>
        <v>0</v>
      </c>
      <c r="S371" s="224">
        <v>0.00762</v>
      </c>
      <c r="T371" s="225">
        <f>S371*H371</f>
        <v>0.01524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284</v>
      </c>
      <c r="AT371" s="226" t="s">
        <v>185</v>
      </c>
      <c r="AU371" s="226" t="s">
        <v>81</v>
      </c>
      <c r="AY371" s="18" t="s">
        <v>183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79</v>
      </c>
      <c r="BK371" s="227">
        <f>ROUND(I371*H371,2)</f>
        <v>0</v>
      </c>
      <c r="BL371" s="18" t="s">
        <v>284</v>
      </c>
      <c r="BM371" s="226" t="s">
        <v>2311</v>
      </c>
    </row>
    <row r="372" s="2" customFormat="1">
      <c r="A372" s="39"/>
      <c r="B372" s="40"/>
      <c r="C372" s="41"/>
      <c r="D372" s="228" t="s">
        <v>192</v>
      </c>
      <c r="E372" s="41"/>
      <c r="F372" s="229" t="s">
        <v>2312</v>
      </c>
      <c r="G372" s="41"/>
      <c r="H372" s="41"/>
      <c r="I372" s="230"/>
      <c r="J372" s="41"/>
      <c r="K372" s="41"/>
      <c r="L372" s="45"/>
      <c r="M372" s="231"/>
      <c r="N372" s="23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192</v>
      </c>
      <c r="AU372" s="18" t="s">
        <v>81</v>
      </c>
    </row>
    <row r="373" s="2" customFormat="1" ht="16.5" customHeight="1">
      <c r="A373" s="39"/>
      <c r="B373" s="40"/>
      <c r="C373" s="215" t="s">
        <v>1121</v>
      </c>
      <c r="D373" s="215" t="s">
        <v>185</v>
      </c>
      <c r="E373" s="216" t="s">
        <v>2313</v>
      </c>
      <c r="F373" s="217" t="s">
        <v>2314</v>
      </c>
      <c r="G373" s="218" t="s">
        <v>207</v>
      </c>
      <c r="H373" s="219">
        <v>14</v>
      </c>
      <c r="I373" s="220"/>
      <c r="J373" s="221">
        <f>ROUND(I373*H373,2)</f>
        <v>0</v>
      </c>
      <c r="K373" s="217" t="s">
        <v>189</v>
      </c>
      <c r="L373" s="45"/>
      <c r="M373" s="222" t="s">
        <v>19</v>
      </c>
      <c r="N373" s="223" t="s">
        <v>43</v>
      </c>
      <c r="O373" s="85"/>
      <c r="P373" s="224">
        <f>O373*H373</f>
        <v>0</v>
      </c>
      <c r="Q373" s="224">
        <v>0</v>
      </c>
      <c r="R373" s="224">
        <f>Q373*H373</f>
        <v>0</v>
      </c>
      <c r="S373" s="224">
        <v>0.00122</v>
      </c>
      <c r="T373" s="225">
        <f>S373*H373</f>
        <v>0.017079999999999998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284</v>
      </c>
      <c r="AT373" s="226" t="s">
        <v>185</v>
      </c>
      <c r="AU373" s="226" t="s">
        <v>81</v>
      </c>
      <c r="AY373" s="18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79</v>
      </c>
      <c r="BK373" s="227">
        <f>ROUND(I373*H373,2)</f>
        <v>0</v>
      </c>
      <c r="BL373" s="18" t="s">
        <v>284</v>
      </c>
      <c r="BM373" s="226" t="s">
        <v>2315</v>
      </c>
    </row>
    <row r="374" s="2" customFormat="1">
      <c r="A374" s="39"/>
      <c r="B374" s="40"/>
      <c r="C374" s="41"/>
      <c r="D374" s="228" t="s">
        <v>192</v>
      </c>
      <c r="E374" s="41"/>
      <c r="F374" s="229" t="s">
        <v>2316</v>
      </c>
      <c r="G374" s="41"/>
      <c r="H374" s="41"/>
      <c r="I374" s="230"/>
      <c r="J374" s="41"/>
      <c r="K374" s="41"/>
      <c r="L374" s="45"/>
      <c r="M374" s="231"/>
      <c r="N374" s="23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192</v>
      </c>
      <c r="AU374" s="18" t="s">
        <v>81</v>
      </c>
    </row>
    <row r="375" s="13" customFormat="1">
      <c r="A375" s="13"/>
      <c r="B375" s="233"/>
      <c r="C375" s="234"/>
      <c r="D375" s="235" t="s">
        <v>194</v>
      </c>
      <c r="E375" s="236" t="s">
        <v>19</v>
      </c>
      <c r="F375" s="237" t="s">
        <v>2308</v>
      </c>
      <c r="G375" s="234"/>
      <c r="H375" s="238">
        <v>14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194</v>
      </c>
      <c r="AU375" s="244" t="s">
        <v>81</v>
      </c>
      <c r="AV375" s="13" t="s">
        <v>81</v>
      </c>
      <c r="AW375" s="13" t="s">
        <v>33</v>
      </c>
      <c r="AX375" s="13" t="s">
        <v>79</v>
      </c>
      <c r="AY375" s="244" t="s">
        <v>183</v>
      </c>
    </row>
    <row r="376" s="2" customFormat="1" ht="16.5" customHeight="1">
      <c r="A376" s="39"/>
      <c r="B376" s="40"/>
      <c r="C376" s="215" t="s">
        <v>1125</v>
      </c>
      <c r="D376" s="215" t="s">
        <v>185</v>
      </c>
      <c r="E376" s="216" t="s">
        <v>2317</v>
      </c>
      <c r="F376" s="217" t="s">
        <v>2318</v>
      </c>
      <c r="G376" s="218" t="s">
        <v>207</v>
      </c>
      <c r="H376" s="219">
        <v>4</v>
      </c>
      <c r="I376" s="220"/>
      <c r="J376" s="221">
        <f>ROUND(I376*H376,2)</f>
        <v>0</v>
      </c>
      <c r="K376" s="217" t="s">
        <v>189</v>
      </c>
      <c r="L376" s="45"/>
      <c r="M376" s="222" t="s">
        <v>19</v>
      </c>
      <c r="N376" s="223" t="s">
        <v>43</v>
      </c>
      <c r="O376" s="85"/>
      <c r="P376" s="224">
        <f>O376*H376</f>
        <v>0</v>
      </c>
      <c r="Q376" s="224">
        <v>9.0000000000000006E-05</v>
      </c>
      <c r="R376" s="224">
        <f>Q376*H376</f>
        <v>0.00036000000000000002</v>
      </c>
      <c r="S376" s="224">
        <v>0</v>
      </c>
      <c r="T376" s="22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6" t="s">
        <v>284</v>
      </c>
      <c r="AT376" s="226" t="s">
        <v>185</v>
      </c>
      <c r="AU376" s="226" t="s">
        <v>81</v>
      </c>
      <c r="AY376" s="18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8" t="s">
        <v>79</v>
      </c>
      <c r="BK376" s="227">
        <f>ROUND(I376*H376,2)</f>
        <v>0</v>
      </c>
      <c r="BL376" s="18" t="s">
        <v>284</v>
      </c>
      <c r="BM376" s="226" t="s">
        <v>2319</v>
      </c>
    </row>
    <row r="377" s="2" customFormat="1">
      <c r="A377" s="39"/>
      <c r="B377" s="40"/>
      <c r="C377" s="41"/>
      <c r="D377" s="228" t="s">
        <v>192</v>
      </c>
      <c r="E377" s="41"/>
      <c r="F377" s="229" t="s">
        <v>2320</v>
      </c>
      <c r="G377" s="41"/>
      <c r="H377" s="41"/>
      <c r="I377" s="230"/>
      <c r="J377" s="41"/>
      <c r="K377" s="41"/>
      <c r="L377" s="45"/>
      <c r="M377" s="231"/>
      <c r="N377" s="23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192</v>
      </c>
      <c r="AU377" s="18" t="s">
        <v>81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2321</v>
      </c>
      <c r="G378" s="234"/>
      <c r="H378" s="238">
        <v>4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194</v>
      </c>
      <c r="AU378" s="244" t="s">
        <v>81</v>
      </c>
      <c r="AV378" s="13" t="s">
        <v>81</v>
      </c>
      <c r="AW378" s="13" t="s">
        <v>33</v>
      </c>
      <c r="AX378" s="13" t="s">
        <v>79</v>
      </c>
      <c r="AY378" s="244" t="s">
        <v>183</v>
      </c>
    </row>
    <row r="379" s="2" customFormat="1" ht="24.15" customHeight="1">
      <c r="A379" s="39"/>
      <c r="B379" s="40"/>
      <c r="C379" s="215" t="s">
        <v>1131</v>
      </c>
      <c r="D379" s="215" t="s">
        <v>185</v>
      </c>
      <c r="E379" s="216" t="s">
        <v>2322</v>
      </c>
      <c r="F379" s="217" t="s">
        <v>2323</v>
      </c>
      <c r="G379" s="218" t="s">
        <v>218</v>
      </c>
      <c r="H379" s="219">
        <v>0.30499999999999999</v>
      </c>
      <c r="I379" s="220"/>
      <c r="J379" s="221">
        <f>ROUND(I379*H379,2)</f>
        <v>0</v>
      </c>
      <c r="K379" s="217" t="s">
        <v>189</v>
      </c>
      <c r="L379" s="45"/>
      <c r="M379" s="222" t="s">
        <v>19</v>
      </c>
      <c r="N379" s="223" t="s">
        <v>43</v>
      </c>
      <c r="O379" s="85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6" t="s">
        <v>284</v>
      </c>
      <c r="AT379" s="226" t="s">
        <v>185</v>
      </c>
      <c r="AU379" s="226" t="s">
        <v>81</v>
      </c>
      <c r="AY379" s="18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8" t="s">
        <v>79</v>
      </c>
      <c r="BK379" s="227">
        <f>ROUND(I379*H379,2)</f>
        <v>0</v>
      </c>
      <c r="BL379" s="18" t="s">
        <v>284</v>
      </c>
      <c r="BM379" s="226" t="s">
        <v>2324</v>
      </c>
    </row>
    <row r="380" s="2" customFormat="1">
      <c r="A380" s="39"/>
      <c r="B380" s="40"/>
      <c r="C380" s="41"/>
      <c r="D380" s="228" t="s">
        <v>192</v>
      </c>
      <c r="E380" s="41"/>
      <c r="F380" s="229" t="s">
        <v>2325</v>
      </c>
      <c r="G380" s="41"/>
      <c r="H380" s="41"/>
      <c r="I380" s="230"/>
      <c r="J380" s="41"/>
      <c r="K380" s="41"/>
      <c r="L380" s="45"/>
      <c r="M380" s="231"/>
      <c r="N380" s="23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192</v>
      </c>
      <c r="AU380" s="18" t="s">
        <v>81</v>
      </c>
    </row>
    <row r="381" s="2" customFormat="1" ht="24.15" customHeight="1">
      <c r="A381" s="39"/>
      <c r="B381" s="40"/>
      <c r="C381" s="215" t="s">
        <v>1135</v>
      </c>
      <c r="D381" s="215" t="s">
        <v>185</v>
      </c>
      <c r="E381" s="216" t="s">
        <v>2326</v>
      </c>
      <c r="F381" s="217" t="s">
        <v>2327</v>
      </c>
      <c r="G381" s="218" t="s">
        <v>218</v>
      </c>
      <c r="H381" s="219">
        <v>0.30499999999999999</v>
      </c>
      <c r="I381" s="220"/>
      <c r="J381" s="221">
        <f>ROUND(I381*H381,2)</f>
        <v>0</v>
      </c>
      <c r="K381" s="217" t="s">
        <v>189</v>
      </c>
      <c r="L381" s="45"/>
      <c r="M381" s="222" t="s">
        <v>19</v>
      </c>
      <c r="N381" s="223" t="s">
        <v>43</v>
      </c>
      <c r="O381" s="85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6" t="s">
        <v>284</v>
      </c>
      <c r="AT381" s="226" t="s">
        <v>185</v>
      </c>
      <c r="AU381" s="226" t="s">
        <v>81</v>
      </c>
      <c r="AY381" s="18" t="s">
        <v>183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79</v>
      </c>
      <c r="BK381" s="227">
        <f>ROUND(I381*H381,2)</f>
        <v>0</v>
      </c>
      <c r="BL381" s="18" t="s">
        <v>284</v>
      </c>
      <c r="BM381" s="226" t="s">
        <v>2328</v>
      </c>
    </row>
    <row r="382" s="2" customFormat="1">
      <c r="A382" s="39"/>
      <c r="B382" s="40"/>
      <c r="C382" s="41"/>
      <c r="D382" s="228" t="s">
        <v>192</v>
      </c>
      <c r="E382" s="41"/>
      <c r="F382" s="229" t="s">
        <v>2329</v>
      </c>
      <c r="G382" s="41"/>
      <c r="H382" s="41"/>
      <c r="I382" s="230"/>
      <c r="J382" s="41"/>
      <c r="K382" s="41"/>
      <c r="L382" s="45"/>
      <c r="M382" s="277"/>
      <c r="N382" s="278"/>
      <c r="O382" s="279"/>
      <c r="P382" s="279"/>
      <c r="Q382" s="279"/>
      <c r="R382" s="279"/>
      <c r="S382" s="279"/>
      <c r="T382" s="280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192</v>
      </c>
      <c r="AU382" s="18" t="s">
        <v>81</v>
      </c>
    </row>
    <row r="383" s="2" customFormat="1" ht="6.96" customHeight="1">
      <c r="A383" s="39"/>
      <c r="B383" s="60"/>
      <c r="C383" s="61"/>
      <c r="D383" s="61"/>
      <c r="E383" s="61"/>
      <c r="F383" s="61"/>
      <c r="G383" s="61"/>
      <c r="H383" s="61"/>
      <c r="I383" s="61"/>
      <c r="J383" s="61"/>
      <c r="K383" s="61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3uJCnYYec4tH2eQn/0cd9FJtJR6QGrRiFvuWJu61uqSCs/gNekFV0+wt5VXV6iun0vZ9yCC8pc54o0TmBuXsZQ==" hashValue="YRcPwyLBbqDWoYEJW0/MtNanM7AH/T/N67GqbPGt5+2rYbIEOfmzoqDTv/rGuZW+w9Ah62roIOpMOH1wGmby6A==" algorithmName="SHA-512" password="CC35"/>
  <autoFilter ref="C100:K3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2_01/139751101"/>
    <hyperlink ref="F108" r:id="rId2" display="https://podminky.urs.cz/item/CS_URS_2022_01/161111502"/>
    <hyperlink ref="F110" r:id="rId3" display="https://podminky.urs.cz/item/CS_URS_2022_01/162211311"/>
    <hyperlink ref="F112" r:id="rId4" display="https://podminky.urs.cz/item/CS_URS_2022_01/162211319"/>
    <hyperlink ref="F114" r:id="rId5" display="https://podminky.urs.cz/item/CS_URS_2022_01/162751117"/>
    <hyperlink ref="F116" r:id="rId6" display="https://podminky.urs.cz/item/CS_URS_2022_01/162751119"/>
    <hyperlink ref="F119" r:id="rId7" display="https://podminky.urs.cz/item/CS_URS_2022_01/167111101"/>
    <hyperlink ref="F121" r:id="rId8" display="https://podminky.urs.cz/item/CS_URS_2022_01/171251201"/>
    <hyperlink ref="F123" r:id="rId9" display="https://podminky.urs.cz/item/CS_URS_2022_01/171201221"/>
    <hyperlink ref="F127" r:id="rId10" display="https://podminky.urs.cz/item/CS_URS_2022_01/171201231"/>
    <hyperlink ref="F131" r:id="rId11" display="https://podminky.urs.cz/item/CS_URS_2022_01/174111102"/>
    <hyperlink ref="F136" r:id="rId12" display="https://podminky.urs.cz/item/CS_URS_2022_01/175111101"/>
    <hyperlink ref="F142" r:id="rId13" display="https://podminky.urs.cz/item/CS_URS_2022_01/451572111"/>
    <hyperlink ref="F146" r:id="rId14" display="https://podminky.urs.cz/item/CS_URS_2022_01/612135101"/>
    <hyperlink ref="F151" r:id="rId15" display="https://podminky.urs.cz/item/CS_URS_2022_01/612315121"/>
    <hyperlink ref="F154" r:id="rId16" display="https://podminky.urs.cz/item/CS_URS_2022_01/949101111"/>
    <hyperlink ref="F156" r:id="rId17" display="https://podminky.urs.cz/item/CS_URS_2022_01/971024451"/>
    <hyperlink ref="F161" r:id="rId18" display="https://podminky.urs.cz/item/CS_URS_2022_01/971033131"/>
    <hyperlink ref="F164" r:id="rId19" display="https://podminky.urs.cz/item/CS_URS_2022_01/971033141"/>
    <hyperlink ref="F167" r:id="rId20" display="https://podminky.urs.cz/item/CS_URS_2022_01/971033151"/>
    <hyperlink ref="F170" r:id="rId21" display="https://podminky.urs.cz/item/CS_URS_2022_01/971033231"/>
    <hyperlink ref="F175" r:id="rId22" display="https://podminky.urs.cz/item/CS_URS_2022_01/971033241"/>
    <hyperlink ref="F178" r:id="rId23" display="https://podminky.urs.cz/item/CS_URS_2022_01/971033251"/>
    <hyperlink ref="F181" r:id="rId24" display="https://podminky.urs.cz/item/CS_URS_2022_01/971042361"/>
    <hyperlink ref="F184" r:id="rId25" display="https://podminky.urs.cz/item/CS_URS_2022_01/972044251"/>
    <hyperlink ref="F187" r:id="rId26" display="https://podminky.urs.cz/item/CS_URS_2022_01/972044351"/>
    <hyperlink ref="F190" r:id="rId27" display="https://podminky.urs.cz/item/CS_URS_2022_01/974031132"/>
    <hyperlink ref="F193" r:id="rId28" display="https://podminky.urs.cz/item/CS_URS_2022_01/974031133"/>
    <hyperlink ref="F196" r:id="rId29" display="https://podminky.urs.cz/item/CS_URS_2022_01/974031134"/>
    <hyperlink ref="F199" r:id="rId30" display="https://podminky.urs.cz/item/CS_URS_2022_01/974031142"/>
    <hyperlink ref="F202" r:id="rId31" display="https://podminky.urs.cz/item/CS_URS_2022_01/974031153"/>
    <hyperlink ref="F205" r:id="rId32" display="https://podminky.urs.cz/item/CS_URS_2022_01/974031164"/>
    <hyperlink ref="F209" r:id="rId33" display="https://podminky.urs.cz/item/CS_URS_2022_01/997013212"/>
    <hyperlink ref="F211" r:id="rId34" display="https://podminky.urs.cz/item/CS_URS_2022_01/997013501"/>
    <hyperlink ref="F213" r:id="rId35" display="https://podminky.urs.cz/item/CS_URS_2022_01/997013509"/>
    <hyperlink ref="F218" r:id="rId36" display="https://podminky.urs.cz/item/CS_URS_2022_01/997013631"/>
    <hyperlink ref="F221" r:id="rId37" display="https://podminky.urs.cz/item/CS_URS_2022_01/997013871"/>
    <hyperlink ref="F228" r:id="rId38" display="https://podminky.urs.cz/item/CS_URS_2022_01/721173401"/>
    <hyperlink ref="F230" r:id="rId39" display="https://podminky.urs.cz/item/CS_URS_2022_01/721173402"/>
    <hyperlink ref="F233" r:id="rId40" display="https://podminky.urs.cz/item/CS_URS_2022_01/721173403"/>
    <hyperlink ref="F235" r:id="rId41" display="https://podminky.urs.cz/item/CS_URS_2022_01/721174025"/>
    <hyperlink ref="F241" r:id="rId42" display="https://podminky.urs.cz/item/CS_URS_2022_01/721174043"/>
    <hyperlink ref="F244" r:id="rId43" display="https://podminky.urs.cz/item/CS_URS_2022_01/721174044"/>
    <hyperlink ref="F247" r:id="rId44" display="https://podminky.urs.cz/item/CS_URS_2022_01/721174045"/>
    <hyperlink ref="F250" r:id="rId45" display="https://podminky.urs.cz/item/CS_URS_2022_01/721174063"/>
    <hyperlink ref="F253" r:id="rId46" display="https://podminky.urs.cz/item/CS_URS_2022_01/721194105"/>
    <hyperlink ref="F256" r:id="rId47" display="https://podminky.urs.cz/item/CS_URS_2022_01/721194107"/>
    <hyperlink ref="F259" r:id="rId48" display="https://podminky.urs.cz/item/CS_URS_2022_01/721194109"/>
    <hyperlink ref="F262" r:id="rId49" display="https://podminky.urs.cz/item/CS_URS_2022_01/721226512"/>
    <hyperlink ref="F264" r:id="rId50" display="https://podminky.urs.cz/item/CS_URS_2022_01/721273153"/>
    <hyperlink ref="F266" r:id="rId51" display="https://podminky.urs.cz/item/CS_URS_2022_01/721290111"/>
    <hyperlink ref="F269" r:id="rId52" display="https://podminky.urs.cz/item/CS_URS_2022_01/721290112"/>
    <hyperlink ref="F271" r:id="rId53" display="https://podminky.urs.cz/item/CS_URS_2022_01/998721102"/>
    <hyperlink ref="F273" r:id="rId54" display="https://podminky.urs.cz/item/CS_URS_2022_01/998721181"/>
    <hyperlink ref="F280" r:id="rId55" display="https://podminky.urs.cz/item/CS_URS_2022_01/722130234"/>
    <hyperlink ref="F283" r:id="rId56" display="https://podminky.urs.cz/item/CS_URS_2022_01/722174002"/>
    <hyperlink ref="F286" r:id="rId57" display="https://podminky.urs.cz/item/CS_URS_2022_01/722174003"/>
    <hyperlink ref="F289" r:id="rId58" display="https://podminky.urs.cz/item/CS_URS_2022_01/722174004"/>
    <hyperlink ref="F292" r:id="rId59" display="https://podminky.urs.cz/item/CS_URS_2022_01/722174022"/>
    <hyperlink ref="F297" r:id="rId60" display="https://podminky.urs.cz/item/CS_URS_2022_01/722174023"/>
    <hyperlink ref="F300" r:id="rId61" display="https://podminky.urs.cz/item/CS_URS_2022_01/722174072"/>
    <hyperlink ref="F302" r:id="rId62" display="https://podminky.urs.cz/item/CS_URS_2022_01/722174073"/>
    <hyperlink ref="F304" r:id="rId63" display="https://podminky.urs.cz/item/CS_URS_2022_01/722181231"/>
    <hyperlink ref="F307" r:id="rId64" display="https://podminky.urs.cz/item/CS_URS_2022_01/722181232"/>
    <hyperlink ref="F310" r:id="rId65" display="https://podminky.urs.cz/item/CS_URS_2022_01/722190401"/>
    <hyperlink ref="F313" r:id="rId66" display="https://podminky.urs.cz/item/CS_URS_2022_01/722190402"/>
    <hyperlink ref="F315" r:id="rId67" display="https://podminky.urs.cz/item/CS_URS_2022_01/722220152"/>
    <hyperlink ref="F318" r:id="rId68" display="https://podminky.urs.cz/item/CS_URS_2022_01/722220161"/>
    <hyperlink ref="F321" r:id="rId69" display="https://podminky.urs.cz/item/CS_URS_2022_01/722220232"/>
    <hyperlink ref="F323" r:id="rId70" display="https://podminky.urs.cz/item/CS_URS_2022_01/722220233"/>
    <hyperlink ref="F325" r:id="rId71" display="https://podminky.urs.cz/item/CS_URS_2022_01/722229102"/>
    <hyperlink ref="F331" r:id="rId72" display="https://podminky.urs.cz/item/CS_URS_2022_01/722240121"/>
    <hyperlink ref="F333" r:id="rId73" display="https://podminky.urs.cz/item/CS_URS_2022_01/722240122"/>
    <hyperlink ref="F335" r:id="rId74" display="https://podminky.urs.cz/item/CS_URS_2022_01/722224116"/>
    <hyperlink ref="F338" r:id="rId75" display="https://podminky.urs.cz/item/CS_URS_2022_01/722290226"/>
    <hyperlink ref="F341" r:id="rId76" display="https://podminky.urs.cz/item/CS_URS_2022_01/722290234"/>
    <hyperlink ref="F343" r:id="rId77" display="https://podminky.urs.cz/item/CS_URS_2022_01/998722102"/>
    <hyperlink ref="F345" r:id="rId78" display="https://podminky.urs.cz/item/CS_URS_2022_01/998722181"/>
    <hyperlink ref="F357" r:id="rId79" display="https://podminky.urs.cz/item/CS_URS_2022_01/725110814"/>
    <hyperlink ref="F359" r:id="rId80" display="https://podminky.urs.cz/item/CS_URS_2022_01/725210821"/>
    <hyperlink ref="F361" r:id="rId81" display="https://podminky.urs.cz/item/CS_URS_2022_01/725220842"/>
    <hyperlink ref="F363" r:id="rId82" display="https://podminky.urs.cz/item/CS_URS_2022_01/725240812"/>
    <hyperlink ref="F365" r:id="rId83" display="https://podminky.urs.cz/item/CS_URS_2022_01/725310823"/>
    <hyperlink ref="F367" r:id="rId84" display="https://podminky.urs.cz/item/CS_URS_2022_01/725320821"/>
    <hyperlink ref="F369" r:id="rId85" display="https://podminky.urs.cz/item/CS_URS_2022_01/725820802"/>
    <hyperlink ref="F372" r:id="rId86" display="https://podminky.urs.cz/item/CS_URS_2022_01/725840851"/>
    <hyperlink ref="F374" r:id="rId87" display="https://podminky.urs.cz/item/CS_URS_2022_01/725860812"/>
    <hyperlink ref="F377" r:id="rId88" display="https://podminky.urs.cz/item/CS_URS_2022_01/725980122"/>
    <hyperlink ref="F380" r:id="rId89" display="https://podminky.urs.cz/item/CS_URS_2022_01/998725102"/>
    <hyperlink ref="F382" r:id="rId90" display="https://podminky.urs.cz/item/CS_URS_2022_01/998725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1853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2330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2331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2331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ROUND(J106,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ROUND((SUM(BE106:BE234)),  2)</f>
        <v>0</v>
      </c>
      <c r="G37" s="39"/>
      <c r="H37" s="39"/>
      <c r="I37" s="159">
        <v>0.20999999999999999</v>
      </c>
      <c r="J37" s="158">
        <f>ROUND(((SUM(BE106:BE234))*I37),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ROUND((SUM(BF106:BF234)),  2)</f>
        <v>0</v>
      </c>
      <c r="G38" s="39"/>
      <c r="H38" s="39"/>
      <c r="I38" s="159">
        <v>0.14999999999999999</v>
      </c>
      <c r="J38" s="158">
        <f>ROUND(((SUM(BF106:BF234))*I38),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ROUND((SUM(BG106:BG234)),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ROUND((SUM(BH106:BH234)),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ROUND((SUM(BI106:BI234)),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1853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01.2.b - Silnoproudá instalace a hromosvod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Ing. Ota Pour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Ing. Ota Pour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J106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158</v>
      </c>
      <c r="E69" s="185"/>
      <c r="F69" s="185"/>
      <c r="G69" s="185"/>
      <c r="H69" s="185"/>
      <c r="I69" s="185"/>
      <c r="J69" s="186">
        <f>J108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161</v>
      </c>
      <c r="E70" s="180"/>
      <c r="F70" s="180"/>
      <c r="G70" s="180"/>
      <c r="H70" s="180"/>
      <c r="I70" s="180"/>
      <c r="J70" s="181">
        <f>J114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5"/>
      <c r="D71" s="184" t="s">
        <v>2332</v>
      </c>
      <c r="E71" s="185"/>
      <c r="F71" s="185"/>
      <c r="G71" s="185"/>
      <c r="H71" s="185"/>
      <c r="I71" s="185"/>
      <c r="J71" s="186">
        <f>J115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2333</v>
      </c>
      <c r="E72" s="185"/>
      <c r="F72" s="185"/>
      <c r="G72" s="185"/>
      <c r="H72" s="185"/>
      <c r="I72" s="185"/>
      <c r="J72" s="186">
        <f>J117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2334</v>
      </c>
      <c r="E73" s="185"/>
      <c r="F73" s="185"/>
      <c r="G73" s="185"/>
      <c r="H73" s="185"/>
      <c r="I73" s="185"/>
      <c r="J73" s="186">
        <f>J124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2335</v>
      </c>
      <c r="E74" s="185"/>
      <c r="F74" s="185"/>
      <c r="G74" s="185"/>
      <c r="H74" s="185"/>
      <c r="I74" s="185"/>
      <c r="J74" s="186">
        <f>J145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2336</v>
      </c>
      <c r="E75" s="185"/>
      <c r="F75" s="185"/>
      <c r="G75" s="185"/>
      <c r="H75" s="185"/>
      <c r="I75" s="185"/>
      <c r="J75" s="186">
        <f>J164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5"/>
      <c r="D76" s="184" t="s">
        <v>2337</v>
      </c>
      <c r="E76" s="185"/>
      <c r="F76" s="185"/>
      <c r="G76" s="185"/>
      <c r="H76" s="185"/>
      <c r="I76" s="185"/>
      <c r="J76" s="186">
        <f>J173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2338</v>
      </c>
      <c r="E77" s="185"/>
      <c r="F77" s="185"/>
      <c r="G77" s="185"/>
      <c r="H77" s="185"/>
      <c r="I77" s="185"/>
      <c r="J77" s="186">
        <f>J191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2339</v>
      </c>
      <c r="E78" s="185"/>
      <c r="F78" s="185"/>
      <c r="G78" s="185"/>
      <c r="H78" s="185"/>
      <c r="I78" s="185"/>
      <c r="J78" s="186">
        <f>J195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2340</v>
      </c>
      <c r="E79" s="180"/>
      <c r="F79" s="180"/>
      <c r="G79" s="180"/>
      <c r="H79" s="180"/>
      <c r="I79" s="180"/>
      <c r="J79" s="181">
        <f>J224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3"/>
      <c r="C80" s="125"/>
      <c r="D80" s="184" t="s">
        <v>2341</v>
      </c>
      <c r="E80" s="185"/>
      <c r="F80" s="185"/>
      <c r="G80" s="185"/>
      <c r="H80" s="185"/>
      <c r="I80" s="185"/>
      <c r="J80" s="186">
        <f>J225</f>
        <v>0</v>
      </c>
      <c r="K80" s="125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5"/>
      <c r="D81" s="184" t="s">
        <v>2342</v>
      </c>
      <c r="E81" s="185"/>
      <c r="F81" s="185"/>
      <c r="G81" s="185"/>
      <c r="H81" s="185"/>
      <c r="I81" s="185"/>
      <c r="J81" s="186">
        <f>J227</f>
        <v>0</v>
      </c>
      <c r="K81" s="125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5"/>
      <c r="D82" s="184" t="s">
        <v>2343</v>
      </c>
      <c r="E82" s="185"/>
      <c r="F82" s="185"/>
      <c r="G82" s="185"/>
      <c r="H82" s="185"/>
      <c r="I82" s="185"/>
      <c r="J82" s="186">
        <f>J229</f>
        <v>0</v>
      </c>
      <c r="K82" s="125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168</v>
      </c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1" t="str">
        <f>E7</f>
        <v>Centrum Pokorum - stavební úpravy a přístavba k objektu č.p. 1094/27, k.ú. Rumburk - II. etapa</v>
      </c>
      <c r="F92" s="33"/>
      <c r="G92" s="33"/>
      <c r="H92" s="33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144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1" customFormat="1" ht="16.5" customHeight="1">
      <c r="B94" s="22"/>
      <c r="C94" s="23"/>
      <c r="D94" s="23"/>
      <c r="E94" s="171" t="s">
        <v>145</v>
      </c>
      <c r="F94" s="23"/>
      <c r="G94" s="23"/>
      <c r="H94" s="23"/>
      <c r="I94" s="23"/>
      <c r="J94" s="23"/>
      <c r="K94" s="23"/>
      <c r="L94" s="21"/>
    </row>
    <row r="95" s="1" customFormat="1" ht="12" customHeight="1">
      <c r="B95" s="22"/>
      <c r="C95" s="33" t="s">
        <v>146</v>
      </c>
      <c r="D95" s="23"/>
      <c r="E95" s="23"/>
      <c r="F95" s="23"/>
      <c r="G95" s="23"/>
      <c r="H95" s="23"/>
      <c r="I95" s="23"/>
      <c r="J95" s="23"/>
      <c r="K95" s="23"/>
      <c r="L95" s="21"/>
    </row>
    <row r="96" s="2" customFormat="1" ht="16.5" customHeight="1">
      <c r="A96" s="39"/>
      <c r="B96" s="40"/>
      <c r="C96" s="41"/>
      <c r="D96" s="41"/>
      <c r="E96" s="172" t="s">
        <v>1853</v>
      </c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148</v>
      </c>
      <c r="D97" s="41"/>
      <c r="E97" s="41"/>
      <c r="F97" s="41"/>
      <c r="G97" s="41"/>
      <c r="H97" s="41"/>
      <c r="I97" s="41"/>
      <c r="J97" s="41"/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41"/>
      <c r="D98" s="41"/>
      <c r="E98" s="70" t="str">
        <f>E13</f>
        <v>SO 01.2.b - Silnoproudá instalace a hromosvod</v>
      </c>
      <c r="F98" s="41"/>
      <c r="G98" s="41"/>
      <c r="H98" s="41"/>
      <c r="I98" s="41"/>
      <c r="J98" s="41"/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21</v>
      </c>
      <c r="D100" s="41"/>
      <c r="E100" s="41"/>
      <c r="F100" s="28" t="str">
        <f>F16</f>
        <v>st.p.č. 649; k.ú. Rumburk</v>
      </c>
      <c r="G100" s="41"/>
      <c r="H100" s="41"/>
      <c r="I100" s="33" t="s">
        <v>23</v>
      </c>
      <c r="J100" s="73" t="str">
        <f>IF(J16="","",J16)</f>
        <v>22. 10. 2022</v>
      </c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25</v>
      </c>
      <c r="D102" s="41"/>
      <c r="E102" s="41"/>
      <c r="F102" s="28" t="str">
        <f>E19</f>
        <v>Město Rumburk</v>
      </c>
      <c r="G102" s="41"/>
      <c r="H102" s="41"/>
      <c r="I102" s="33" t="s">
        <v>31</v>
      </c>
      <c r="J102" s="37" t="str">
        <f>E25</f>
        <v>Ing. Ota Pour</v>
      </c>
      <c r="K102" s="41"/>
      <c r="L102" s="14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29</v>
      </c>
      <c r="D103" s="41"/>
      <c r="E103" s="41"/>
      <c r="F103" s="28" t="str">
        <f>IF(E22="","",E22)</f>
        <v>Vyplň údaj</v>
      </c>
      <c r="G103" s="41"/>
      <c r="H103" s="41"/>
      <c r="I103" s="33" t="s">
        <v>34</v>
      </c>
      <c r="J103" s="37" t="str">
        <f>E28</f>
        <v>Ing. Ota Pour</v>
      </c>
      <c r="K103" s="41"/>
      <c r="L103" s="14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47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188"/>
      <c r="B105" s="189"/>
      <c r="C105" s="190" t="s">
        <v>169</v>
      </c>
      <c r="D105" s="191" t="s">
        <v>57</v>
      </c>
      <c r="E105" s="191" t="s">
        <v>53</v>
      </c>
      <c r="F105" s="191" t="s">
        <v>54</v>
      </c>
      <c r="G105" s="191" t="s">
        <v>170</v>
      </c>
      <c r="H105" s="191" t="s">
        <v>171</v>
      </c>
      <c r="I105" s="191" t="s">
        <v>172</v>
      </c>
      <c r="J105" s="191" t="s">
        <v>152</v>
      </c>
      <c r="K105" s="192" t="s">
        <v>173</v>
      </c>
      <c r="L105" s="193"/>
      <c r="M105" s="93" t="s">
        <v>19</v>
      </c>
      <c r="N105" s="94" t="s">
        <v>42</v>
      </c>
      <c r="O105" s="94" t="s">
        <v>174</v>
      </c>
      <c r="P105" s="94" t="s">
        <v>175</v>
      </c>
      <c r="Q105" s="94" t="s">
        <v>176</v>
      </c>
      <c r="R105" s="94" t="s">
        <v>177</v>
      </c>
      <c r="S105" s="94" t="s">
        <v>178</v>
      </c>
      <c r="T105" s="95" t="s">
        <v>179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39"/>
      <c r="B106" s="40"/>
      <c r="C106" s="100" t="s">
        <v>180</v>
      </c>
      <c r="D106" s="41"/>
      <c r="E106" s="41"/>
      <c r="F106" s="41"/>
      <c r="G106" s="41"/>
      <c r="H106" s="41"/>
      <c r="I106" s="41"/>
      <c r="J106" s="194">
        <f>BK106</f>
        <v>0</v>
      </c>
      <c r="K106" s="41"/>
      <c r="L106" s="45"/>
      <c r="M106" s="96"/>
      <c r="N106" s="195"/>
      <c r="O106" s="97"/>
      <c r="P106" s="196">
        <f>P107+P114+P224</f>
        <v>0</v>
      </c>
      <c r="Q106" s="97"/>
      <c r="R106" s="196">
        <f>R107+R114+R224</f>
        <v>0</v>
      </c>
      <c r="S106" s="97"/>
      <c r="T106" s="197">
        <f>T107+T114+T224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71</v>
      </c>
      <c r="AU106" s="18" t="s">
        <v>153</v>
      </c>
      <c r="BK106" s="198">
        <f>BK107+BK114+BK224</f>
        <v>0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181</v>
      </c>
      <c r="F107" s="202" t="s">
        <v>182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</f>
        <v>0</v>
      </c>
      <c r="Q107" s="207"/>
      <c r="R107" s="208">
        <f>R108</f>
        <v>0</v>
      </c>
      <c r="S107" s="207"/>
      <c r="T107" s="209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72</v>
      </c>
      <c r="AY107" s="210" t="s">
        <v>183</v>
      </c>
      <c r="BK107" s="212">
        <f>BK108</f>
        <v>0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241</v>
      </c>
      <c r="F108" s="213" t="s">
        <v>323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79</v>
      </c>
      <c r="AT108" s="211" t="s">
        <v>71</v>
      </c>
      <c r="AU108" s="211" t="s">
        <v>79</v>
      </c>
      <c r="AY108" s="210" t="s">
        <v>183</v>
      </c>
      <c r="BK108" s="212">
        <f>SUM(BK109:BK113)</f>
        <v>0</v>
      </c>
    </row>
    <row r="109" s="2" customFormat="1" ht="16.5" customHeight="1">
      <c r="A109" s="39"/>
      <c r="B109" s="40"/>
      <c r="C109" s="215" t="s">
        <v>79</v>
      </c>
      <c r="D109" s="215" t="s">
        <v>185</v>
      </c>
      <c r="E109" s="216" t="s">
        <v>1944</v>
      </c>
      <c r="F109" s="217" t="s">
        <v>2344</v>
      </c>
      <c r="G109" s="218" t="s">
        <v>207</v>
      </c>
      <c r="H109" s="219">
        <v>112</v>
      </c>
      <c r="I109" s="220"/>
      <c r="J109" s="221">
        <f>ROUND(I109*H109,2)</f>
        <v>0</v>
      </c>
      <c r="K109" s="217" t="s">
        <v>19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81</v>
      </c>
    </row>
    <row r="110" s="2" customFormat="1" ht="16.5" customHeight="1">
      <c r="A110" s="39"/>
      <c r="B110" s="40"/>
      <c r="C110" s="215" t="s">
        <v>81</v>
      </c>
      <c r="D110" s="215" t="s">
        <v>185</v>
      </c>
      <c r="E110" s="216" t="s">
        <v>2345</v>
      </c>
      <c r="F110" s="217" t="s">
        <v>2346</v>
      </c>
      <c r="G110" s="218" t="s">
        <v>207</v>
      </c>
      <c r="H110" s="219">
        <v>96</v>
      </c>
      <c r="I110" s="220"/>
      <c r="J110" s="221">
        <f>ROUND(I110*H110,2)</f>
        <v>0</v>
      </c>
      <c r="K110" s="217" t="s">
        <v>19</v>
      </c>
      <c r="L110" s="45"/>
      <c r="M110" s="222" t="s">
        <v>19</v>
      </c>
      <c r="N110" s="223" t="s">
        <v>43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190</v>
      </c>
      <c r="AT110" s="226" t="s">
        <v>185</v>
      </c>
      <c r="AU110" s="226" t="s">
        <v>81</v>
      </c>
      <c r="AY110" s="18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190</v>
      </c>
      <c r="BM110" s="226" t="s">
        <v>190</v>
      </c>
    </row>
    <row r="111" s="2" customFormat="1" ht="16.5" customHeight="1">
      <c r="A111" s="39"/>
      <c r="B111" s="40"/>
      <c r="C111" s="215" t="s">
        <v>89</v>
      </c>
      <c r="D111" s="215" t="s">
        <v>185</v>
      </c>
      <c r="E111" s="216" t="s">
        <v>2347</v>
      </c>
      <c r="F111" s="217" t="s">
        <v>2348</v>
      </c>
      <c r="G111" s="218" t="s">
        <v>207</v>
      </c>
      <c r="H111" s="219">
        <v>162</v>
      </c>
      <c r="I111" s="220"/>
      <c r="J111" s="221">
        <f>ROUND(I111*H111,2)</f>
        <v>0</v>
      </c>
      <c r="K111" s="217" t="s">
        <v>19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222</v>
      </c>
    </row>
    <row r="112" s="2" customFormat="1" ht="16.5" customHeight="1">
      <c r="A112" s="39"/>
      <c r="B112" s="40"/>
      <c r="C112" s="215" t="s">
        <v>190</v>
      </c>
      <c r="D112" s="215" t="s">
        <v>185</v>
      </c>
      <c r="E112" s="216" t="s">
        <v>2349</v>
      </c>
      <c r="F112" s="217" t="s">
        <v>2350</v>
      </c>
      <c r="G112" s="218" t="s">
        <v>419</v>
      </c>
      <c r="H112" s="219">
        <v>890</v>
      </c>
      <c r="I112" s="220"/>
      <c r="J112" s="221">
        <f>ROUND(I112*H112,2)</f>
        <v>0</v>
      </c>
      <c r="K112" s="217" t="s">
        <v>19</v>
      </c>
      <c r="L112" s="45"/>
      <c r="M112" s="222" t="s">
        <v>19</v>
      </c>
      <c r="N112" s="223" t="s">
        <v>43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190</v>
      </c>
      <c r="AT112" s="226" t="s">
        <v>185</v>
      </c>
      <c r="AU112" s="226" t="s">
        <v>81</v>
      </c>
      <c r="AY112" s="18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79</v>
      </c>
      <c r="BK112" s="227">
        <f>ROUND(I112*H112,2)</f>
        <v>0</v>
      </c>
      <c r="BL112" s="18" t="s">
        <v>190</v>
      </c>
      <c r="BM112" s="226" t="s">
        <v>234</v>
      </c>
    </row>
    <row r="113" s="2" customFormat="1" ht="16.5" customHeight="1">
      <c r="A113" s="39"/>
      <c r="B113" s="40"/>
      <c r="C113" s="215" t="s">
        <v>215</v>
      </c>
      <c r="D113" s="215" t="s">
        <v>185</v>
      </c>
      <c r="E113" s="216" t="s">
        <v>2351</v>
      </c>
      <c r="F113" s="217" t="s">
        <v>2352</v>
      </c>
      <c r="G113" s="218" t="s">
        <v>419</v>
      </c>
      <c r="H113" s="219">
        <v>420</v>
      </c>
      <c r="I113" s="220"/>
      <c r="J113" s="221">
        <f>ROUND(I113*H113,2)</f>
        <v>0</v>
      </c>
      <c r="K113" s="217" t="s">
        <v>19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248</v>
      </c>
    </row>
    <row r="114" s="12" customFormat="1" ht="25.92" customHeight="1">
      <c r="A114" s="12"/>
      <c r="B114" s="199"/>
      <c r="C114" s="200"/>
      <c r="D114" s="201" t="s">
        <v>71</v>
      </c>
      <c r="E114" s="202" t="s">
        <v>412</v>
      </c>
      <c r="F114" s="202" t="s">
        <v>413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P115+P117+P124+P145+P164+P173+P191+P195</f>
        <v>0</v>
      </c>
      <c r="Q114" s="207"/>
      <c r="R114" s="208">
        <f>R115+R117+R124+R145+R164+R173+R191+R195</f>
        <v>0</v>
      </c>
      <c r="S114" s="207"/>
      <c r="T114" s="209">
        <f>T115+T117+T124+T145+T164+T173+T191+T195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79</v>
      </c>
      <c r="AT114" s="211" t="s">
        <v>71</v>
      </c>
      <c r="AU114" s="211" t="s">
        <v>72</v>
      </c>
      <c r="AY114" s="210" t="s">
        <v>183</v>
      </c>
      <c r="BK114" s="212">
        <f>BK115+BK117+BK124+BK145+BK164+BK173+BK191+BK195</f>
        <v>0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2353</v>
      </c>
      <c r="F115" s="213" t="s">
        <v>2354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0</v>
      </c>
      <c r="S115" s="207"/>
      <c r="T115" s="20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71</v>
      </c>
      <c r="AU115" s="211" t="s">
        <v>79</v>
      </c>
      <c r="AY115" s="210" t="s">
        <v>183</v>
      </c>
      <c r="BK115" s="212">
        <f>BK116</f>
        <v>0</v>
      </c>
    </row>
    <row r="116" s="2" customFormat="1" ht="16.5" customHeight="1">
      <c r="A116" s="39"/>
      <c r="B116" s="40"/>
      <c r="C116" s="215" t="s">
        <v>222</v>
      </c>
      <c r="D116" s="215" t="s">
        <v>185</v>
      </c>
      <c r="E116" s="216" t="s">
        <v>2355</v>
      </c>
      <c r="F116" s="217" t="s">
        <v>2356</v>
      </c>
      <c r="G116" s="218" t="s">
        <v>207</v>
      </c>
      <c r="H116" s="219">
        <v>1</v>
      </c>
      <c r="I116" s="220"/>
      <c r="J116" s="221">
        <f>ROUND(I116*H116,2)</f>
        <v>0</v>
      </c>
      <c r="K116" s="217" t="s">
        <v>19</v>
      </c>
      <c r="L116" s="45"/>
      <c r="M116" s="222" t="s">
        <v>19</v>
      </c>
      <c r="N116" s="223" t="s">
        <v>43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190</v>
      </c>
      <c r="AT116" s="226" t="s">
        <v>185</v>
      </c>
      <c r="AU116" s="226" t="s">
        <v>81</v>
      </c>
      <c r="AY116" s="18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79</v>
      </c>
      <c r="BK116" s="227">
        <f>ROUND(I116*H116,2)</f>
        <v>0</v>
      </c>
      <c r="BL116" s="18" t="s">
        <v>190</v>
      </c>
      <c r="BM116" s="226" t="s">
        <v>261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2357</v>
      </c>
      <c r="F117" s="213" t="s">
        <v>2358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SUM(P118:P123)</f>
        <v>0</v>
      </c>
      <c r="Q117" s="207"/>
      <c r="R117" s="208">
        <f>SUM(R118:R123)</f>
        <v>0</v>
      </c>
      <c r="S117" s="207"/>
      <c r="T117" s="209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79</v>
      </c>
      <c r="AT117" s="211" t="s">
        <v>71</v>
      </c>
      <c r="AU117" s="211" t="s">
        <v>79</v>
      </c>
      <c r="AY117" s="210" t="s">
        <v>183</v>
      </c>
      <c r="BK117" s="212">
        <f>SUM(BK118:BK123)</f>
        <v>0</v>
      </c>
    </row>
    <row r="118" s="2" customFormat="1" ht="16.5" customHeight="1">
      <c r="A118" s="39"/>
      <c r="B118" s="40"/>
      <c r="C118" s="215" t="s">
        <v>228</v>
      </c>
      <c r="D118" s="215" t="s">
        <v>185</v>
      </c>
      <c r="E118" s="216" t="s">
        <v>2359</v>
      </c>
      <c r="F118" s="217" t="s">
        <v>2360</v>
      </c>
      <c r="G118" s="218" t="s">
        <v>207</v>
      </c>
      <c r="H118" s="219">
        <v>4</v>
      </c>
      <c r="I118" s="220"/>
      <c r="J118" s="221">
        <f>ROUND(I118*H118,2)</f>
        <v>0</v>
      </c>
      <c r="K118" s="217" t="s">
        <v>19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275</v>
      </c>
    </row>
    <row r="119" s="2" customFormat="1" ht="16.5" customHeight="1">
      <c r="A119" s="39"/>
      <c r="B119" s="40"/>
      <c r="C119" s="256" t="s">
        <v>234</v>
      </c>
      <c r="D119" s="256" t="s">
        <v>310</v>
      </c>
      <c r="E119" s="257" t="s">
        <v>2361</v>
      </c>
      <c r="F119" s="258" t="s">
        <v>2362</v>
      </c>
      <c r="G119" s="259" t="s">
        <v>207</v>
      </c>
      <c r="H119" s="260">
        <v>1</v>
      </c>
      <c r="I119" s="261"/>
      <c r="J119" s="262">
        <f>ROUND(I119*H119,2)</f>
        <v>0</v>
      </c>
      <c r="K119" s="258" t="s">
        <v>19</v>
      </c>
      <c r="L119" s="263"/>
      <c r="M119" s="264" t="s">
        <v>19</v>
      </c>
      <c r="N119" s="265" t="s">
        <v>43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234</v>
      </c>
      <c r="AT119" s="226" t="s">
        <v>310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190</v>
      </c>
      <c r="BM119" s="226" t="s">
        <v>284</v>
      </c>
    </row>
    <row r="120" s="2" customFormat="1" ht="16.5" customHeight="1">
      <c r="A120" s="39"/>
      <c r="B120" s="40"/>
      <c r="C120" s="256" t="s">
        <v>241</v>
      </c>
      <c r="D120" s="256" t="s">
        <v>310</v>
      </c>
      <c r="E120" s="257" t="s">
        <v>2363</v>
      </c>
      <c r="F120" s="258" t="s">
        <v>2364</v>
      </c>
      <c r="G120" s="259" t="s">
        <v>207</v>
      </c>
      <c r="H120" s="260">
        <v>1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43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234</v>
      </c>
      <c r="AT120" s="226" t="s">
        <v>310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190</v>
      </c>
      <c r="BM120" s="226" t="s">
        <v>295</v>
      </c>
    </row>
    <row r="121" s="2" customFormat="1" ht="16.5" customHeight="1">
      <c r="A121" s="39"/>
      <c r="B121" s="40"/>
      <c r="C121" s="256" t="s">
        <v>248</v>
      </c>
      <c r="D121" s="256" t="s">
        <v>310</v>
      </c>
      <c r="E121" s="257" t="s">
        <v>2365</v>
      </c>
      <c r="F121" s="258" t="s">
        <v>2366</v>
      </c>
      <c r="G121" s="259" t="s">
        <v>1780</v>
      </c>
      <c r="H121" s="260">
        <v>1</v>
      </c>
      <c r="I121" s="261"/>
      <c r="J121" s="262">
        <f>ROUND(I121*H121,2)</f>
        <v>0</v>
      </c>
      <c r="K121" s="258" t="s">
        <v>19</v>
      </c>
      <c r="L121" s="263"/>
      <c r="M121" s="264" t="s">
        <v>19</v>
      </c>
      <c r="N121" s="265" t="s">
        <v>43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234</v>
      </c>
      <c r="AT121" s="226" t="s">
        <v>310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190</v>
      </c>
      <c r="BM121" s="226" t="s">
        <v>305</v>
      </c>
    </row>
    <row r="122" s="2" customFormat="1" ht="16.5" customHeight="1">
      <c r="A122" s="39"/>
      <c r="B122" s="40"/>
      <c r="C122" s="256" t="s">
        <v>255</v>
      </c>
      <c r="D122" s="256" t="s">
        <v>310</v>
      </c>
      <c r="E122" s="257" t="s">
        <v>2367</v>
      </c>
      <c r="F122" s="258" t="s">
        <v>2368</v>
      </c>
      <c r="G122" s="259" t="s">
        <v>1780</v>
      </c>
      <c r="H122" s="260">
        <v>1</v>
      </c>
      <c r="I122" s="261"/>
      <c r="J122" s="262">
        <f>ROUND(I122*H122,2)</f>
        <v>0</v>
      </c>
      <c r="K122" s="258" t="s">
        <v>19</v>
      </c>
      <c r="L122" s="263"/>
      <c r="M122" s="264" t="s">
        <v>19</v>
      </c>
      <c r="N122" s="265" t="s">
        <v>43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234</v>
      </c>
      <c r="AT122" s="226" t="s">
        <v>310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190</v>
      </c>
      <c r="BM122" s="226" t="s">
        <v>314</v>
      </c>
    </row>
    <row r="123" s="2" customFormat="1" ht="16.5" customHeight="1">
      <c r="A123" s="39"/>
      <c r="B123" s="40"/>
      <c r="C123" s="215" t="s">
        <v>261</v>
      </c>
      <c r="D123" s="215" t="s">
        <v>185</v>
      </c>
      <c r="E123" s="216" t="s">
        <v>2369</v>
      </c>
      <c r="F123" s="217" t="s">
        <v>2370</v>
      </c>
      <c r="G123" s="218" t="s">
        <v>2371</v>
      </c>
      <c r="H123" s="219">
        <v>4</v>
      </c>
      <c r="I123" s="220"/>
      <c r="J123" s="221">
        <f>ROUND(I123*H123,2)</f>
        <v>0</v>
      </c>
      <c r="K123" s="217" t="s">
        <v>19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190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190</v>
      </c>
      <c r="BM123" s="226" t="s">
        <v>324</v>
      </c>
    </row>
    <row r="124" s="12" customFormat="1" ht="22.8" customHeight="1">
      <c r="A124" s="12"/>
      <c r="B124" s="199"/>
      <c r="C124" s="200"/>
      <c r="D124" s="201" t="s">
        <v>71</v>
      </c>
      <c r="E124" s="213" t="s">
        <v>2372</v>
      </c>
      <c r="F124" s="213" t="s">
        <v>2373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SUM(P125:P144)</f>
        <v>0</v>
      </c>
      <c r="Q124" s="207"/>
      <c r="R124" s="208">
        <f>SUM(R125:R144)</f>
        <v>0</v>
      </c>
      <c r="S124" s="207"/>
      <c r="T124" s="209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79</v>
      </c>
      <c r="AT124" s="211" t="s">
        <v>71</v>
      </c>
      <c r="AU124" s="211" t="s">
        <v>79</v>
      </c>
      <c r="AY124" s="210" t="s">
        <v>183</v>
      </c>
      <c r="BK124" s="212">
        <f>SUM(BK125:BK144)</f>
        <v>0</v>
      </c>
    </row>
    <row r="125" s="2" customFormat="1" ht="16.5" customHeight="1">
      <c r="A125" s="39"/>
      <c r="B125" s="40"/>
      <c r="C125" s="215" t="s">
        <v>269</v>
      </c>
      <c r="D125" s="215" t="s">
        <v>185</v>
      </c>
      <c r="E125" s="216" t="s">
        <v>2374</v>
      </c>
      <c r="F125" s="217" t="s">
        <v>2375</v>
      </c>
      <c r="G125" s="218" t="s">
        <v>419</v>
      </c>
      <c r="H125" s="219">
        <v>650</v>
      </c>
      <c r="I125" s="220"/>
      <c r="J125" s="221">
        <f>ROUND(I125*H125,2)</f>
        <v>0</v>
      </c>
      <c r="K125" s="217" t="s">
        <v>19</v>
      </c>
      <c r="L125" s="45"/>
      <c r="M125" s="222" t="s">
        <v>19</v>
      </c>
      <c r="N125" s="223" t="s">
        <v>43</v>
      </c>
      <c r="O125" s="85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190</v>
      </c>
      <c r="AT125" s="226" t="s">
        <v>185</v>
      </c>
      <c r="AU125" s="226" t="s">
        <v>81</v>
      </c>
      <c r="AY125" s="18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79</v>
      </c>
      <c r="BK125" s="227">
        <f>ROUND(I125*H125,2)</f>
        <v>0</v>
      </c>
      <c r="BL125" s="18" t="s">
        <v>190</v>
      </c>
      <c r="BM125" s="226" t="s">
        <v>336</v>
      </c>
    </row>
    <row r="126" s="2" customFormat="1" ht="16.5" customHeight="1">
      <c r="A126" s="39"/>
      <c r="B126" s="40"/>
      <c r="C126" s="256" t="s">
        <v>275</v>
      </c>
      <c r="D126" s="256" t="s">
        <v>310</v>
      </c>
      <c r="E126" s="257" t="s">
        <v>2376</v>
      </c>
      <c r="F126" s="258" t="s">
        <v>2377</v>
      </c>
      <c r="G126" s="259" t="s">
        <v>419</v>
      </c>
      <c r="H126" s="260">
        <v>650</v>
      </c>
      <c r="I126" s="261"/>
      <c r="J126" s="262">
        <f>ROUND(I126*H126,2)</f>
        <v>0</v>
      </c>
      <c r="K126" s="258" t="s">
        <v>19</v>
      </c>
      <c r="L126" s="263"/>
      <c r="M126" s="264" t="s">
        <v>19</v>
      </c>
      <c r="N126" s="265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234</v>
      </c>
      <c r="AT126" s="226" t="s">
        <v>310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190</v>
      </c>
      <c r="BM126" s="226" t="s">
        <v>348</v>
      </c>
    </row>
    <row r="127" s="2" customFormat="1" ht="16.5" customHeight="1">
      <c r="A127" s="39"/>
      <c r="B127" s="40"/>
      <c r="C127" s="215" t="s">
        <v>8</v>
      </c>
      <c r="D127" s="215" t="s">
        <v>185</v>
      </c>
      <c r="E127" s="216" t="s">
        <v>2378</v>
      </c>
      <c r="F127" s="217" t="s">
        <v>2379</v>
      </c>
      <c r="G127" s="218" t="s">
        <v>419</v>
      </c>
      <c r="H127" s="219">
        <v>160</v>
      </c>
      <c r="I127" s="220"/>
      <c r="J127" s="221">
        <f>ROUND(I127*H127,2)</f>
        <v>0</v>
      </c>
      <c r="K127" s="217" t="s">
        <v>19</v>
      </c>
      <c r="L127" s="45"/>
      <c r="M127" s="222" t="s">
        <v>19</v>
      </c>
      <c r="N127" s="223" t="s">
        <v>43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190</v>
      </c>
      <c r="AT127" s="226" t="s">
        <v>185</v>
      </c>
      <c r="AU127" s="226" t="s">
        <v>81</v>
      </c>
      <c r="AY127" s="18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190</v>
      </c>
      <c r="BM127" s="226" t="s">
        <v>363</v>
      </c>
    </row>
    <row r="128" s="2" customFormat="1" ht="16.5" customHeight="1">
      <c r="A128" s="39"/>
      <c r="B128" s="40"/>
      <c r="C128" s="256" t="s">
        <v>284</v>
      </c>
      <c r="D128" s="256" t="s">
        <v>310</v>
      </c>
      <c r="E128" s="257" t="s">
        <v>2380</v>
      </c>
      <c r="F128" s="258" t="s">
        <v>2381</v>
      </c>
      <c r="G128" s="259" t="s">
        <v>419</v>
      </c>
      <c r="H128" s="260">
        <v>160</v>
      </c>
      <c r="I128" s="261"/>
      <c r="J128" s="262">
        <f>ROUND(I128*H128,2)</f>
        <v>0</v>
      </c>
      <c r="K128" s="258" t="s">
        <v>19</v>
      </c>
      <c r="L128" s="263"/>
      <c r="M128" s="264" t="s">
        <v>19</v>
      </c>
      <c r="N128" s="265" t="s">
        <v>43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234</v>
      </c>
      <c r="AT128" s="226" t="s">
        <v>310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190</v>
      </c>
      <c r="BM128" s="226" t="s">
        <v>376</v>
      </c>
    </row>
    <row r="129" s="2" customFormat="1" ht="16.5" customHeight="1">
      <c r="A129" s="39"/>
      <c r="B129" s="40"/>
      <c r="C129" s="215" t="s">
        <v>290</v>
      </c>
      <c r="D129" s="215" t="s">
        <v>185</v>
      </c>
      <c r="E129" s="216" t="s">
        <v>2382</v>
      </c>
      <c r="F129" s="217" t="s">
        <v>2383</v>
      </c>
      <c r="G129" s="218" t="s">
        <v>419</v>
      </c>
      <c r="H129" s="219">
        <v>20</v>
      </c>
      <c r="I129" s="220"/>
      <c r="J129" s="221">
        <f>ROUND(I129*H129,2)</f>
        <v>0</v>
      </c>
      <c r="K129" s="217" t="s">
        <v>19</v>
      </c>
      <c r="L129" s="45"/>
      <c r="M129" s="222" t="s">
        <v>19</v>
      </c>
      <c r="N129" s="223" t="s">
        <v>43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190</v>
      </c>
      <c r="AT129" s="226" t="s">
        <v>185</v>
      </c>
      <c r="AU129" s="226" t="s">
        <v>81</v>
      </c>
      <c r="AY129" s="18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79</v>
      </c>
      <c r="BK129" s="227">
        <f>ROUND(I129*H129,2)</f>
        <v>0</v>
      </c>
      <c r="BL129" s="18" t="s">
        <v>190</v>
      </c>
      <c r="BM129" s="226" t="s">
        <v>386</v>
      </c>
    </row>
    <row r="130" s="2" customFormat="1" ht="16.5" customHeight="1">
      <c r="A130" s="39"/>
      <c r="B130" s="40"/>
      <c r="C130" s="256" t="s">
        <v>295</v>
      </c>
      <c r="D130" s="256" t="s">
        <v>310</v>
      </c>
      <c r="E130" s="257" t="s">
        <v>2384</v>
      </c>
      <c r="F130" s="258" t="s">
        <v>2383</v>
      </c>
      <c r="G130" s="259" t="s">
        <v>419</v>
      </c>
      <c r="H130" s="260">
        <v>20</v>
      </c>
      <c r="I130" s="261"/>
      <c r="J130" s="262">
        <f>ROUND(I130*H130,2)</f>
        <v>0</v>
      </c>
      <c r="K130" s="258" t="s">
        <v>19</v>
      </c>
      <c r="L130" s="263"/>
      <c r="M130" s="264" t="s">
        <v>19</v>
      </c>
      <c r="N130" s="265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234</v>
      </c>
      <c r="AT130" s="226" t="s">
        <v>310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190</v>
      </c>
      <c r="BM130" s="226" t="s">
        <v>399</v>
      </c>
    </row>
    <row r="131" s="2" customFormat="1" ht="16.5" customHeight="1">
      <c r="A131" s="39"/>
      <c r="B131" s="40"/>
      <c r="C131" s="215" t="s">
        <v>300</v>
      </c>
      <c r="D131" s="215" t="s">
        <v>185</v>
      </c>
      <c r="E131" s="216" t="s">
        <v>2385</v>
      </c>
      <c r="F131" s="217" t="s">
        <v>2386</v>
      </c>
      <c r="G131" s="218" t="s">
        <v>207</v>
      </c>
      <c r="H131" s="219">
        <v>273</v>
      </c>
      <c r="I131" s="220"/>
      <c r="J131" s="221">
        <f>ROUND(I131*H131,2)</f>
        <v>0</v>
      </c>
      <c r="K131" s="217" t="s">
        <v>19</v>
      </c>
      <c r="L131" s="45"/>
      <c r="M131" s="222" t="s">
        <v>19</v>
      </c>
      <c r="N131" s="223" t="s">
        <v>43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190</v>
      </c>
      <c r="AT131" s="226" t="s">
        <v>185</v>
      </c>
      <c r="AU131" s="226" t="s">
        <v>81</v>
      </c>
      <c r="AY131" s="18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79</v>
      </c>
      <c r="BK131" s="227">
        <f>ROUND(I131*H131,2)</f>
        <v>0</v>
      </c>
      <c r="BL131" s="18" t="s">
        <v>190</v>
      </c>
      <c r="BM131" s="226" t="s">
        <v>416</v>
      </c>
    </row>
    <row r="132" s="2" customFormat="1" ht="16.5" customHeight="1">
      <c r="A132" s="39"/>
      <c r="B132" s="40"/>
      <c r="C132" s="256" t="s">
        <v>305</v>
      </c>
      <c r="D132" s="256" t="s">
        <v>310</v>
      </c>
      <c r="E132" s="257" t="s">
        <v>2387</v>
      </c>
      <c r="F132" s="258" t="s">
        <v>2388</v>
      </c>
      <c r="G132" s="259" t="s">
        <v>207</v>
      </c>
      <c r="H132" s="260">
        <v>214</v>
      </c>
      <c r="I132" s="261"/>
      <c r="J132" s="262">
        <f>ROUND(I132*H132,2)</f>
        <v>0</v>
      </c>
      <c r="K132" s="258" t="s">
        <v>19</v>
      </c>
      <c r="L132" s="263"/>
      <c r="M132" s="264" t="s">
        <v>19</v>
      </c>
      <c r="N132" s="265" t="s">
        <v>43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234</v>
      </c>
      <c r="AT132" s="226" t="s">
        <v>310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190</v>
      </c>
      <c r="BM132" s="226" t="s">
        <v>427</v>
      </c>
    </row>
    <row r="133" s="2" customFormat="1" ht="16.5" customHeight="1">
      <c r="A133" s="39"/>
      <c r="B133" s="40"/>
      <c r="C133" s="256" t="s">
        <v>7</v>
      </c>
      <c r="D133" s="256" t="s">
        <v>310</v>
      </c>
      <c r="E133" s="257" t="s">
        <v>2389</v>
      </c>
      <c r="F133" s="258" t="s">
        <v>2390</v>
      </c>
      <c r="G133" s="259" t="s">
        <v>207</v>
      </c>
      <c r="H133" s="260">
        <v>42</v>
      </c>
      <c r="I133" s="261"/>
      <c r="J133" s="262">
        <f>ROUND(I133*H133,2)</f>
        <v>0</v>
      </c>
      <c r="K133" s="258" t="s">
        <v>19</v>
      </c>
      <c r="L133" s="263"/>
      <c r="M133" s="264" t="s">
        <v>19</v>
      </c>
      <c r="N133" s="265" t="s">
        <v>43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234</v>
      </c>
      <c r="AT133" s="226" t="s">
        <v>310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190</v>
      </c>
      <c r="BM133" s="226" t="s">
        <v>436</v>
      </c>
    </row>
    <row r="134" s="2" customFormat="1" ht="16.5" customHeight="1">
      <c r="A134" s="39"/>
      <c r="B134" s="40"/>
      <c r="C134" s="256" t="s">
        <v>314</v>
      </c>
      <c r="D134" s="256" t="s">
        <v>310</v>
      </c>
      <c r="E134" s="257" t="s">
        <v>2391</v>
      </c>
      <c r="F134" s="258" t="s">
        <v>2392</v>
      </c>
      <c r="G134" s="259" t="s">
        <v>207</v>
      </c>
      <c r="H134" s="260">
        <v>8</v>
      </c>
      <c r="I134" s="261"/>
      <c r="J134" s="262">
        <f>ROUND(I134*H134,2)</f>
        <v>0</v>
      </c>
      <c r="K134" s="258" t="s">
        <v>19</v>
      </c>
      <c r="L134" s="263"/>
      <c r="M134" s="264" t="s">
        <v>19</v>
      </c>
      <c r="N134" s="265" t="s">
        <v>43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234</v>
      </c>
      <c r="AT134" s="226" t="s">
        <v>310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190</v>
      </c>
      <c r="BM134" s="226" t="s">
        <v>445</v>
      </c>
    </row>
    <row r="135" s="2" customFormat="1" ht="16.5" customHeight="1">
      <c r="A135" s="39"/>
      <c r="B135" s="40"/>
      <c r="C135" s="256" t="s">
        <v>319</v>
      </c>
      <c r="D135" s="256" t="s">
        <v>310</v>
      </c>
      <c r="E135" s="257" t="s">
        <v>2393</v>
      </c>
      <c r="F135" s="258" t="s">
        <v>2394</v>
      </c>
      <c r="G135" s="259" t="s">
        <v>207</v>
      </c>
      <c r="H135" s="260">
        <v>9</v>
      </c>
      <c r="I135" s="261"/>
      <c r="J135" s="262">
        <f>ROUND(I135*H135,2)</f>
        <v>0</v>
      </c>
      <c r="K135" s="258" t="s">
        <v>19</v>
      </c>
      <c r="L135" s="263"/>
      <c r="M135" s="264" t="s">
        <v>19</v>
      </c>
      <c r="N135" s="265" t="s">
        <v>43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234</v>
      </c>
      <c r="AT135" s="226" t="s">
        <v>310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190</v>
      </c>
      <c r="BM135" s="226" t="s">
        <v>457</v>
      </c>
    </row>
    <row r="136" s="2" customFormat="1" ht="16.5" customHeight="1">
      <c r="A136" s="39"/>
      <c r="B136" s="40"/>
      <c r="C136" s="215" t="s">
        <v>324</v>
      </c>
      <c r="D136" s="215" t="s">
        <v>185</v>
      </c>
      <c r="E136" s="216" t="s">
        <v>2395</v>
      </c>
      <c r="F136" s="217" t="s">
        <v>2396</v>
      </c>
      <c r="G136" s="218" t="s">
        <v>207</v>
      </c>
      <c r="H136" s="219">
        <v>9</v>
      </c>
      <c r="I136" s="220"/>
      <c r="J136" s="221">
        <f>ROUND(I136*H136,2)</f>
        <v>0</v>
      </c>
      <c r="K136" s="217" t="s">
        <v>19</v>
      </c>
      <c r="L136" s="45"/>
      <c r="M136" s="222" t="s">
        <v>19</v>
      </c>
      <c r="N136" s="223" t="s">
        <v>43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190</v>
      </c>
      <c r="AT136" s="226" t="s">
        <v>185</v>
      </c>
      <c r="AU136" s="226" t="s">
        <v>81</v>
      </c>
      <c r="AY136" s="18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190</v>
      </c>
      <c r="BM136" s="226" t="s">
        <v>467</v>
      </c>
    </row>
    <row r="137" s="2" customFormat="1" ht="16.5" customHeight="1">
      <c r="A137" s="39"/>
      <c r="B137" s="40"/>
      <c r="C137" s="256" t="s">
        <v>330</v>
      </c>
      <c r="D137" s="256" t="s">
        <v>310</v>
      </c>
      <c r="E137" s="257" t="s">
        <v>2397</v>
      </c>
      <c r="F137" s="258" t="s">
        <v>2398</v>
      </c>
      <c r="G137" s="259" t="s">
        <v>207</v>
      </c>
      <c r="H137" s="260">
        <v>9</v>
      </c>
      <c r="I137" s="261"/>
      <c r="J137" s="262">
        <f>ROUND(I137*H137,2)</f>
        <v>0</v>
      </c>
      <c r="K137" s="258" t="s">
        <v>19</v>
      </c>
      <c r="L137" s="263"/>
      <c r="M137" s="264" t="s">
        <v>19</v>
      </c>
      <c r="N137" s="265" t="s">
        <v>43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234</v>
      </c>
      <c r="AT137" s="226" t="s">
        <v>310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190</v>
      </c>
      <c r="BM137" s="226" t="s">
        <v>479</v>
      </c>
    </row>
    <row r="138" s="2" customFormat="1" ht="16.5" customHeight="1">
      <c r="A138" s="39"/>
      <c r="B138" s="40"/>
      <c r="C138" s="215" t="s">
        <v>336</v>
      </c>
      <c r="D138" s="215" t="s">
        <v>185</v>
      </c>
      <c r="E138" s="216" t="s">
        <v>2399</v>
      </c>
      <c r="F138" s="217" t="s">
        <v>2400</v>
      </c>
      <c r="G138" s="218" t="s">
        <v>419</v>
      </c>
      <c r="H138" s="219">
        <v>20</v>
      </c>
      <c r="I138" s="220"/>
      <c r="J138" s="221">
        <f>ROUND(I138*H138,2)</f>
        <v>0</v>
      </c>
      <c r="K138" s="217" t="s">
        <v>19</v>
      </c>
      <c r="L138" s="45"/>
      <c r="M138" s="222" t="s">
        <v>19</v>
      </c>
      <c r="N138" s="223" t="s">
        <v>43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190</v>
      </c>
      <c r="AT138" s="226" t="s">
        <v>185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190</v>
      </c>
      <c r="BM138" s="226" t="s">
        <v>490</v>
      </c>
    </row>
    <row r="139" s="2" customFormat="1" ht="16.5" customHeight="1">
      <c r="A139" s="39"/>
      <c r="B139" s="40"/>
      <c r="C139" s="256" t="s">
        <v>342</v>
      </c>
      <c r="D139" s="256" t="s">
        <v>310</v>
      </c>
      <c r="E139" s="257" t="s">
        <v>2401</v>
      </c>
      <c r="F139" s="258" t="s">
        <v>2402</v>
      </c>
      <c r="G139" s="259" t="s">
        <v>419</v>
      </c>
      <c r="H139" s="260">
        <v>20</v>
      </c>
      <c r="I139" s="261"/>
      <c r="J139" s="262">
        <f>ROUND(I139*H139,2)</f>
        <v>0</v>
      </c>
      <c r="K139" s="258" t="s">
        <v>19</v>
      </c>
      <c r="L139" s="263"/>
      <c r="M139" s="264" t="s">
        <v>19</v>
      </c>
      <c r="N139" s="265" t="s">
        <v>43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234</v>
      </c>
      <c r="AT139" s="226" t="s">
        <v>310</v>
      </c>
      <c r="AU139" s="226" t="s">
        <v>81</v>
      </c>
      <c r="AY139" s="18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190</v>
      </c>
      <c r="BM139" s="226" t="s">
        <v>502</v>
      </c>
    </row>
    <row r="140" s="2" customFormat="1" ht="16.5" customHeight="1">
      <c r="A140" s="39"/>
      <c r="B140" s="40"/>
      <c r="C140" s="215" t="s">
        <v>348</v>
      </c>
      <c r="D140" s="215" t="s">
        <v>185</v>
      </c>
      <c r="E140" s="216" t="s">
        <v>2403</v>
      </c>
      <c r="F140" s="217" t="s">
        <v>2404</v>
      </c>
      <c r="G140" s="218" t="s">
        <v>419</v>
      </c>
      <c r="H140" s="219">
        <v>4</v>
      </c>
      <c r="I140" s="220"/>
      <c r="J140" s="221">
        <f>ROUND(I140*H140,2)</f>
        <v>0</v>
      </c>
      <c r="K140" s="217" t="s">
        <v>19</v>
      </c>
      <c r="L140" s="45"/>
      <c r="M140" s="222" t="s">
        <v>19</v>
      </c>
      <c r="N140" s="223" t="s">
        <v>43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190</v>
      </c>
      <c r="AT140" s="226" t="s">
        <v>185</v>
      </c>
      <c r="AU140" s="226" t="s">
        <v>81</v>
      </c>
      <c r="AY140" s="18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79</v>
      </c>
      <c r="BK140" s="227">
        <f>ROUND(I140*H140,2)</f>
        <v>0</v>
      </c>
      <c r="BL140" s="18" t="s">
        <v>190</v>
      </c>
      <c r="BM140" s="226" t="s">
        <v>513</v>
      </c>
    </row>
    <row r="141" s="2" customFormat="1" ht="16.5" customHeight="1">
      <c r="A141" s="39"/>
      <c r="B141" s="40"/>
      <c r="C141" s="256" t="s">
        <v>357</v>
      </c>
      <c r="D141" s="256" t="s">
        <v>310</v>
      </c>
      <c r="E141" s="257" t="s">
        <v>2405</v>
      </c>
      <c r="F141" s="258" t="s">
        <v>2406</v>
      </c>
      <c r="G141" s="259" t="s">
        <v>419</v>
      </c>
      <c r="H141" s="260">
        <v>4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43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234</v>
      </c>
      <c r="AT141" s="226" t="s">
        <v>310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524</v>
      </c>
    </row>
    <row r="142" s="2" customFormat="1" ht="16.5" customHeight="1">
      <c r="A142" s="39"/>
      <c r="B142" s="40"/>
      <c r="C142" s="215" t="s">
        <v>363</v>
      </c>
      <c r="D142" s="215" t="s">
        <v>185</v>
      </c>
      <c r="E142" s="216" t="s">
        <v>2407</v>
      </c>
      <c r="F142" s="217" t="s">
        <v>2408</v>
      </c>
      <c r="G142" s="218" t="s">
        <v>2371</v>
      </c>
      <c r="H142" s="219">
        <v>96</v>
      </c>
      <c r="I142" s="220"/>
      <c r="J142" s="221">
        <f>ROUND(I142*H142,2)</f>
        <v>0</v>
      </c>
      <c r="K142" s="217" t="s">
        <v>19</v>
      </c>
      <c r="L142" s="45"/>
      <c r="M142" s="222" t="s">
        <v>19</v>
      </c>
      <c r="N142" s="223" t="s">
        <v>43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190</v>
      </c>
      <c r="AT142" s="226" t="s">
        <v>185</v>
      </c>
      <c r="AU142" s="226" t="s">
        <v>81</v>
      </c>
      <c r="AY142" s="18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79</v>
      </c>
      <c r="BK142" s="227">
        <f>ROUND(I142*H142,2)</f>
        <v>0</v>
      </c>
      <c r="BL142" s="18" t="s">
        <v>190</v>
      </c>
      <c r="BM142" s="226" t="s">
        <v>534</v>
      </c>
    </row>
    <row r="143" s="2" customFormat="1" ht="16.5" customHeight="1">
      <c r="A143" s="39"/>
      <c r="B143" s="40"/>
      <c r="C143" s="215" t="s">
        <v>369</v>
      </c>
      <c r="D143" s="215" t="s">
        <v>185</v>
      </c>
      <c r="E143" s="216" t="s">
        <v>2409</v>
      </c>
      <c r="F143" s="217" t="s">
        <v>2410</v>
      </c>
      <c r="G143" s="218" t="s">
        <v>419</v>
      </c>
      <c r="H143" s="219">
        <v>60</v>
      </c>
      <c r="I143" s="220"/>
      <c r="J143" s="221">
        <f>ROUND(I143*H143,2)</f>
        <v>0</v>
      </c>
      <c r="K143" s="217" t="s">
        <v>19</v>
      </c>
      <c r="L143" s="45"/>
      <c r="M143" s="222" t="s">
        <v>19</v>
      </c>
      <c r="N143" s="223" t="s">
        <v>43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190</v>
      </c>
      <c r="AT143" s="226" t="s">
        <v>185</v>
      </c>
      <c r="AU143" s="226" t="s">
        <v>81</v>
      </c>
      <c r="AY143" s="18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79</v>
      </c>
      <c r="BK143" s="227">
        <f>ROUND(I143*H143,2)</f>
        <v>0</v>
      </c>
      <c r="BL143" s="18" t="s">
        <v>190</v>
      </c>
      <c r="BM143" s="226" t="s">
        <v>544</v>
      </c>
    </row>
    <row r="144" s="2" customFormat="1" ht="16.5" customHeight="1">
      <c r="A144" s="39"/>
      <c r="B144" s="40"/>
      <c r="C144" s="256" t="s">
        <v>376</v>
      </c>
      <c r="D144" s="256" t="s">
        <v>310</v>
      </c>
      <c r="E144" s="257" t="s">
        <v>2411</v>
      </c>
      <c r="F144" s="258" t="s">
        <v>2410</v>
      </c>
      <c r="G144" s="259" t="s">
        <v>419</v>
      </c>
      <c r="H144" s="260">
        <v>60</v>
      </c>
      <c r="I144" s="261"/>
      <c r="J144" s="262">
        <f>ROUND(I144*H144,2)</f>
        <v>0</v>
      </c>
      <c r="K144" s="258" t="s">
        <v>19</v>
      </c>
      <c r="L144" s="263"/>
      <c r="M144" s="264" t="s">
        <v>19</v>
      </c>
      <c r="N144" s="265" t="s">
        <v>43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234</v>
      </c>
      <c r="AT144" s="226" t="s">
        <v>310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190</v>
      </c>
      <c r="BM144" s="226" t="s">
        <v>552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2412</v>
      </c>
      <c r="F145" s="213" t="s">
        <v>2413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SUM(P146:P163)</f>
        <v>0</v>
      </c>
      <c r="Q145" s="207"/>
      <c r="R145" s="208">
        <f>SUM(R146:R163)</f>
        <v>0</v>
      </c>
      <c r="S145" s="207"/>
      <c r="T145" s="209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79</v>
      </c>
      <c r="AT145" s="211" t="s">
        <v>71</v>
      </c>
      <c r="AU145" s="211" t="s">
        <v>79</v>
      </c>
      <c r="AY145" s="210" t="s">
        <v>183</v>
      </c>
      <c r="BK145" s="212">
        <f>SUM(BK146:BK163)</f>
        <v>0</v>
      </c>
    </row>
    <row r="146" s="2" customFormat="1" ht="16.5" customHeight="1">
      <c r="A146" s="39"/>
      <c r="B146" s="40"/>
      <c r="C146" s="215" t="s">
        <v>381</v>
      </c>
      <c r="D146" s="215" t="s">
        <v>185</v>
      </c>
      <c r="E146" s="216" t="s">
        <v>2414</v>
      </c>
      <c r="F146" s="217" t="s">
        <v>2415</v>
      </c>
      <c r="G146" s="218" t="s">
        <v>419</v>
      </c>
      <c r="H146" s="219">
        <v>460</v>
      </c>
      <c r="I146" s="220"/>
      <c r="J146" s="221">
        <f>ROUND(I146*H146,2)</f>
        <v>0</v>
      </c>
      <c r="K146" s="217" t="s">
        <v>19</v>
      </c>
      <c r="L146" s="45"/>
      <c r="M146" s="222" t="s">
        <v>19</v>
      </c>
      <c r="N146" s="223" t="s">
        <v>43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190</v>
      </c>
      <c r="AT146" s="226" t="s">
        <v>185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190</v>
      </c>
      <c r="BM146" s="226" t="s">
        <v>562</v>
      </c>
    </row>
    <row r="147" s="2" customFormat="1" ht="16.5" customHeight="1">
      <c r="A147" s="39"/>
      <c r="B147" s="40"/>
      <c r="C147" s="256" t="s">
        <v>386</v>
      </c>
      <c r="D147" s="256" t="s">
        <v>310</v>
      </c>
      <c r="E147" s="257" t="s">
        <v>2416</v>
      </c>
      <c r="F147" s="258" t="s">
        <v>2417</v>
      </c>
      <c r="G147" s="259" t="s">
        <v>419</v>
      </c>
      <c r="H147" s="260">
        <v>320</v>
      </c>
      <c r="I147" s="261"/>
      <c r="J147" s="262">
        <f>ROUND(I147*H147,2)</f>
        <v>0</v>
      </c>
      <c r="K147" s="258" t="s">
        <v>19</v>
      </c>
      <c r="L147" s="263"/>
      <c r="M147" s="264" t="s">
        <v>19</v>
      </c>
      <c r="N147" s="265" t="s">
        <v>43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234</v>
      </c>
      <c r="AT147" s="226" t="s">
        <v>310</v>
      </c>
      <c r="AU147" s="226" t="s">
        <v>81</v>
      </c>
      <c r="AY147" s="18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79</v>
      </c>
      <c r="BK147" s="227">
        <f>ROUND(I147*H147,2)</f>
        <v>0</v>
      </c>
      <c r="BL147" s="18" t="s">
        <v>190</v>
      </c>
      <c r="BM147" s="226" t="s">
        <v>572</v>
      </c>
    </row>
    <row r="148" s="2" customFormat="1" ht="16.5" customHeight="1">
      <c r="A148" s="39"/>
      <c r="B148" s="40"/>
      <c r="C148" s="256" t="s">
        <v>393</v>
      </c>
      <c r="D148" s="256" t="s">
        <v>310</v>
      </c>
      <c r="E148" s="257" t="s">
        <v>2418</v>
      </c>
      <c r="F148" s="258" t="s">
        <v>2419</v>
      </c>
      <c r="G148" s="259" t="s">
        <v>419</v>
      </c>
      <c r="H148" s="260">
        <v>20</v>
      </c>
      <c r="I148" s="261"/>
      <c r="J148" s="262">
        <f>ROUND(I148*H148,2)</f>
        <v>0</v>
      </c>
      <c r="K148" s="258" t="s">
        <v>19</v>
      </c>
      <c r="L148" s="263"/>
      <c r="M148" s="264" t="s">
        <v>19</v>
      </c>
      <c r="N148" s="265" t="s">
        <v>43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234</v>
      </c>
      <c r="AT148" s="226" t="s">
        <v>310</v>
      </c>
      <c r="AU148" s="226" t="s">
        <v>81</v>
      </c>
      <c r="AY148" s="18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190</v>
      </c>
      <c r="BM148" s="226" t="s">
        <v>584</v>
      </c>
    </row>
    <row r="149" s="2" customFormat="1" ht="16.5" customHeight="1">
      <c r="A149" s="39"/>
      <c r="B149" s="40"/>
      <c r="C149" s="256" t="s">
        <v>399</v>
      </c>
      <c r="D149" s="256" t="s">
        <v>310</v>
      </c>
      <c r="E149" s="257" t="s">
        <v>2420</v>
      </c>
      <c r="F149" s="258" t="s">
        <v>2421</v>
      </c>
      <c r="G149" s="259" t="s">
        <v>419</v>
      </c>
      <c r="H149" s="260">
        <v>120</v>
      </c>
      <c r="I149" s="261"/>
      <c r="J149" s="262">
        <f>ROUND(I149*H149,2)</f>
        <v>0</v>
      </c>
      <c r="K149" s="258" t="s">
        <v>19</v>
      </c>
      <c r="L149" s="263"/>
      <c r="M149" s="264" t="s">
        <v>19</v>
      </c>
      <c r="N149" s="265" t="s">
        <v>43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234</v>
      </c>
      <c r="AT149" s="226" t="s">
        <v>310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190</v>
      </c>
      <c r="BM149" s="226" t="s">
        <v>595</v>
      </c>
    </row>
    <row r="150" s="2" customFormat="1" ht="16.5" customHeight="1">
      <c r="A150" s="39"/>
      <c r="B150" s="40"/>
      <c r="C150" s="215" t="s">
        <v>407</v>
      </c>
      <c r="D150" s="215" t="s">
        <v>185</v>
      </c>
      <c r="E150" s="216" t="s">
        <v>2422</v>
      </c>
      <c r="F150" s="217" t="s">
        <v>2423</v>
      </c>
      <c r="G150" s="218" t="s">
        <v>419</v>
      </c>
      <c r="H150" s="219">
        <v>120</v>
      </c>
      <c r="I150" s="220"/>
      <c r="J150" s="221">
        <f>ROUND(I150*H150,2)</f>
        <v>0</v>
      </c>
      <c r="K150" s="217" t="s">
        <v>19</v>
      </c>
      <c r="L150" s="45"/>
      <c r="M150" s="222" t="s">
        <v>19</v>
      </c>
      <c r="N150" s="223" t="s">
        <v>43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190</v>
      </c>
      <c r="AT150" s="226" t="s">
        <v>185</v>
      </c>
      <c r="AU150" s="226" t="s">
        <v>81</v>
      </c>
      <c r="AY150" s="18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79</v>
      </c>
      <c r="BK150" s="227">
        <f>ROUND(I150*H150,2)</f>
        <v>0</v>
      </c>
      <c r="BL150" s="18" t="s">
        <v>190</v>
      </c>
      <c r="BM150" s="226" t="s">
        <v>605</v>
      </c>
    </row>
    <row r="151" s="2" customFormat="1" ht="16.5" customHeight="1">
      <c r="A151" s="39"/>
      <c r="B151" s="40"/>
      <c r="C151" s="256" t="s">
        <v>416</v>
      </c>
      <c r="D151" s="256" t="s">
        <v>310</v>
      </c>
      <c r="E151" s="257" t="s">
        <v>2424</v>
      </c>
      <c r="F151" s="258" t="s">
        <v>2425</v>
      </c>
      <c r="G151" s="259" t="s">
        <v>419</v>
      </c>
      <c r="H151" s="260">
        <v>120</v>
      </c>
      <c r="I151" s="261"/>
      <c r="J151" s="262">
        <f>ROUND(I151*H151,2)</f>
        <v>0</v>
      </c>
      <c r="K151" s="258" t="s">
        <v>19</v>
      </c>
      <c r="L151" s="263"/>
      <c r="M151" s="264" t="s">
        <v>19</v>
      </c>
      <c r="N151" s="265" t="s">
        <v>43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234</v>
      </c>
      <c r="AT151" s="226" t="s">
        <v>310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190</v>
      </c>
      <c r="BM151" s="226" t="s">
        <v>616</v>
      </c>
    </row>
    <row r="152" s="2" customFormat="1" ht="16.5" customHeight="1">
      <c r="A152" s="39"/>
      <c r="B152" s="40"/>
      <c r="C152" s="215" t="s">
        <v>423</v>
      </c>
      <c r="D152" s="215" t="s">
        <v>185</v>
      </c>
      <c r="E152" s="216" t="s">
        <v>2426</v>
      </c>
      <c r="F152" s="217" t="s">
        <v>2427</v>
      </c>
      <c r="G152" s="218" t="s">
        <v>419</v>
      </c>
      <c r="H152" s="219">
        <v>1790</v>
      </c>
      <c r="I152" s="220"/>
      <c r="J152" s="221">
        <f>ROUND(I152*H152,2)</f>
        <v>0</v>
      </c>
      <c r="K152" s="217" t="s">
        <v>19</v>
      </c>
      <c r="L152" s="45"/>
      <c r="M152" s="222" t="s">
        <v>19</v>
      </c>
      <c r="N152" s="223" t="s">
        <v>43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190</v>
      </c>
      <c r="AT152" s="226" t="s">
        <v>185</v>
      </c>
      <c r="AU152" s="226" t="s">
        <v>81</v>
      </c>
      <c r="AY152" s="18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79</v>
      </c>
      <c r="BK152" s="227">
        <f>ROUND(I152*H152,2)</f>
        <v>0</v>
      </c>
      <c r="BL152" s="18" t="s">
        <v>190</v>
      </c>
      <c r="BM152" s="226" t="s">
        <v>632</v>
      </c>
    </row>
    <row r="153" s="2" customFormat="1" ht="16.5" customHeight="1">
      <c r="A153" s="39"/>
      <c r="B153" s="40"/>
      <c r="C153" s="256" t="s">
        <v>427</v>
      </c>
      <c r="D153" s="256" t="s">
        <v>310</v>
      </c>
      <c r="E153" s="257" t="s">
        <v>2428</v>
      </c>
      <c r="F153" s="258" t="s">
        <v>2429</v>
      </c>
      <c r="G153" s="259" t="s">
        <v>419</v>
      </c>
      <c r="H153" s="260">
        <v>1750</v>
      </c>
      <c r="I153" s="261"/>
      <c r="J153" s="262">
        <f>ROUND(I153*H153,2)</f>
        <v>0</v>
      </c>
      <c r="K153" s="258" t="s">
        <v>19</v>
      </c>
      <c r="L153" s="263"/>
      <c r="M153" s="264" t="s">
        <v>19</v>
      </c>
      <c r="N153" s="265" t="s">
        <v>43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234</v>
      </c>
      <c r="AT153" s="226" t="s">
        <v>310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190</v>
      </c>
      <c r="BM153" s="226" t="s">
        <v>642</v>
      </c>
    </row>
    <row r="154" s="2" customFormat="1" ht="16.5" customHeight="1">
      <c r="A154" s="39"/>
      <c r="B154" s="40"/>
      <c r="C154" s="256" t="s">
        <v>432</v>
      </c>
      <c r="D154" s="256" t="s">
        <v>310</v>
      </c>
      <c r="E154" s="257" t="s">
        <v>2430</v>
      </c>
      <c r="F154" s="258" t="s">
        <v>2431</v>
      </c>
      <c r="G154" s="259" t="s">
        <v>419</v>
      </c>
      <c r="H154" s="260">
        <v>40</v>
      </c>
      <c r="I154" s="261"/>
      <c r="J154" s="262">
        <f>ROUND(I154*H154,2)</f>
        <v>0</v>
      </c>
      <c r="K154" s="258" t="s">
        <v>19</v>
      </c>
      <c r="L154" s="263"/>
      <c r="M154" s="264" t="s">
        <v>19</v>
      </c>
      <c r="N154" s="265" t="s">
        <v>43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234</v>
      </c>
      <c r="AT154" s="226" t="s">
        <v>310</v>
      </c>
      <c r="AU154" s="226" t="s">
        <v>81</v>
      </c>
      <c r="AY154" s="18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190</v>
      </c>
      <c r="BM154" s="226" t="s">
        <v>655</v>
      </c>
    </row>
    <row r="155" s="2" customFormat="1" ht="16.5" customHeight="1">
      <c r="A155" s="39"/>
      <c r="B155" s="40"/>
      <c r="C155" s="215" t="s">
        <v>436</v>
      </c>
      <c r="D155" s="215" t="s">
        <v>185</v>
      </c>
      <c r="E155" s="216" t="s">
        <v>2432</v>
      </c>
      <c r="F155" s="217" t="s">
        <v>2433</v>
      </c>
      <c r="G155" s="218" t="s">
        <v>419</v>
      </c>
      <c r="H155" s="219">
        <v>2490</v>
      </c>
      <c r="I155" s="220"/>
      <c r="J155" s="221">
        <f>ROUND(I155*H155,2)</f>
        <v>0</v>
      </c>
      <c r="K155" s="217" t="s">
        <v>19</v>
      </c>
      <c r="L155" s="45"/>
      <c r="M155" s="222" t="s">
        <v>19</v>
      </c>
      <c r="N155" s="223" t="s">
        <v>43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190</v>
      </c>
      <c r="AT155" s="226" t="s">
        <v>185</v>
      </c>
      <c r="AU155" s="226" t="s">
        <v>81</v>
      </c>
      <c r="AY155" s="18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79</v>
      </c>
      <c r="BK155" s="227">
        <f>ROUND(I155*H155,2)</f>
        <v>0</v>
      </c>
      <c r="BL155" s="18" t="s">
        <v>190</v>
      </c>
      <c r="BM155" s="226" t="s">
        <v>666</v>
      </c>
    </row>
    <row r="156" s="2" customFormat="1" ht="16.5" customHeight="1">
      <c r="A156" s="39"/>
      <c r="B156" s="40"/>
      <c r="C156" s="256" t="s">
        <v>441</v>
      </c>
      <c r="D156" s="256" t="s">
        <v>310</v>
      </c>
      <c r="E156" s="257" t="s">
        <v>2434</v>
      </c>
      <c r="F156" s="258" t="s">
        <v>2435</v>
      </c>
      <c r="G156" s="259" t="s">
        <v>419</v>
      </c>
      <c r="H156" s="260">
        <v>460</v>
      </c>
      <c r="I156" s="261"/>
      <c r="J156" s="262">
        <f>ROUND(I156*H156,2)</f>
        <v>0</v>
      </c>
      <c r="K156" s="258" t="s">
        <v>19</v>
      </c>
      <c r="L156" s="263"/>
      <c r="M156" s="264" t="s">
        <v>19</v>
      </c>
      <c r="N156" s="265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234</v>
      </c>
      <c r="AT156" s="226" t="s">
        <v>310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190</v>
      </c>
      <c r="BM156" s="226" t="s">
        <v>677</v>
      </c>
    </row>
    <row r="157" s="2" customFormat="1" ht="16.5" customHeight="1">
      <c r="A157" s="39"/>
      <c r="B157" s="40"/>
      <c r="C157" s="256" t="s">
        <v>445</v>
      </c>
      <c r="D157" s="256" t="s">
        <v>310</v>
      </c>
      <c r="E157" s="257" t="s">
        <v>2436</v>
      </c>
      <c r="F157" s="258" t="s">
        <v>2437</v>
      </c>
      <c r="G157" s="259" t="s">
        <v>419</v>
      </c>
      <c r="H157" s="260">
        <v>40</v>
      </c>
      <c r="I157" s="261"/>
      <c r="J157" s="262">
        <f>ROUND(I157*H157,2)</f>
        <v>0</v>
      </c>
      <c r="K157" s="258" t="s">
        <v>19</v>
      </c>
      <c r="L157" s="263"/>
      <c r="M157" s="264" t="s">
        <v>19</v>
      </c>
      <c r="N157" s="265" t="s">
        <v>43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234</v>
      </c>
      <c r="AT157" s="226" t="s">
        <v>310</v>
      </c>
      <c r="AU157" s="226" t="s">
        <v>81</v>
      </c>
      <c r="AY157" s="18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190</v>
      </c>
      <c r="BM157" s="226" t="s">
        <v>1047</v>
      </c>
    </row>
    <row r="158" s="2" customFormat="1" ht="16.5" customHeight="1">
      <c r="A158" s="39"/>
      <c r="B158" s="40"/>
      <c r="C158" s="256" t="s">
        <v>450</v>
      </c>
      <c r="D158" s="256" t="s">
        <v>310</v>
      </c>
      <c r="E158" s="257" t="s">
        <v>2438</v>
      </c>
      <c r="F158" s="258" t="s">
        <v>2439</v>
      </c>
      <c r="G158" s="259" t="s">
        <v>419</v>
      </c>
      <c r="H158" s="260">
        <v>140</v>
      </c>
      <c r="I158" s="261"/>
      <c r="J158" s="262">
        <f>ROUND(I158*H158,2)</f>
        <v>0</v>
      </c>
      <c r="K158" s="258" t="s">
        <v>19</v>
      </c>
      <c r="L158" s="263"/>
      <c r="M158" s="264" t="s">
        <v>19</v>
      </c>
      <c r="N158" s="265" t="s">
        <v>43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234</v>
      </c>
      <c r="AT158" s="226" t="s">
        <v>310</v>
      </c>
      <c r="AU158" s="226" t="s">
        <v>81</v>
      </c>
      <c r="AY158" s="18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79</v>
      </c>
      <c r="BK158" s="227">
        <f>ROUND(I158*H158,2)</f>
        <v>0</v>
      </c>
      <c r="BL158" s="18" t="s">
        <v>190</v>
      </c>
      <c r="BM158" s="226" t="s">
        <v>1055</v>
      </c>
    </row>
    <row r="159" s="2" customFormat="1" ht="16.5" customHeight="1">
      <c r="A159" s="39"/>
      <c r="B159" s="40"/>
      <c r="C159" s="256" t="s">
        <v>457</v>
      </c>
      <c r="D159" s="256" t="s">
        <v>310</v>
      </c>
      <c r="E159" s="257" t="s">
        <v>2440</v>
      </c>
      <c r="F159" s="258" t="s">
        <v>2441</v>
      </c>
      <c r="G159" s="259" t="s">
        <v>419</v>
      </c>
      <c r="H159" s="260">
        <v>1850</v>
      </c>
      <c r="I159" s="261"/>
      <c r="J159" s="262">
        <f>ROUND(I159*H159,2)</f>
        <v>0</v>
      </c>
      <c r="K159" s="258" t="s">
        <v>19</v>
      </c>
      <c r="L159" s="263"/>
      <c r="M159" s="264" t="s">
        <v>19</v>
      </c>
      <c r="N159" s="265" t="s">
        <v>43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234</v>
      </c>
      <c r="AT159" s="226" t="s">
        <v>310</v>
      </c>
      <c r="AU159" s="226" t="s">
        <v>81</v>
      </c>
      <c r="AY159" s="18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79</v>
      </c>
      <c r="BK159" s="227">
        <f>ROUND(I159*H159,2)</f>
        <v>0</v>
      </c>
      <c r="BL159" s="18" t="s">
        <v>190</v>
      </c>
      <c r="BM159" s="226" t="s">
        <v>1061</v>
      </c>
    </row>
    <row r="160" s="2" customFormat="1" ht="16.5" customHeight="1">
      <c r="A160" s="39"/>
      <c r="B160" s="40"/>
      <c r="C160" s="215" t="s">
        <v>463</v>
      </c>
      <c r="D160" s="215" t="s">
        <v>185</v>
      </c>
      <c r="E160" s="216" t="s">
        <v>2442</v>
      </c>
      <c r="F160" s="217" t="s">
        <v>2443</v>
      </c>
      <c r="G160" s="218" t="s">
        <v>419</v>
      </c>
      <c r="H160" s="219">
        <v>420</v>
      </c>
      <c r="I160" s="220"/>
      <c r="J160" s="221">
        <f>ROUND(I160*H160,2)</f>
        <v>0</v>
      </c>
      <c r="K160" s="217" t="s">
        <v>19</v>
      </c>
      <c r="L160" s="45"/>
      <c r="M160" s="222" t="s">
        <v>19</v>
      </c>
      <c r="N160" s="223" t="s">
        <v>43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190</v>
      </c>
      <c r="AT160" s="226" t="s">
        <v>185</v>
      </c>
      <c r="AU160" s="226" t="s">
        <v>81</v>
      </c>
      <c r="AY160" s="18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79</v>
      </c>
      <c r="BK160" s="227">
        <f>ROUND(I160*H160,2)</f>
        <v>0</v>
      </c>
      <c r="BL160" s="18" t="s">
        <v>190</v>
      </c>
      <c r="BM160" s="226" t="s">
        <v>1069</v>
      </c>
    </row>
    <row r="161" s="2" customFormat="1" ht="16.5" customHeight="1">
      <c r="A161" s="39"/>
      <c r="B161" s="40"/>
      <c r="C161" s="256" t="s">
        <v>467</v>
      </c>
      <c r="D161" s="256" t="s">
        <v>310</v>
      </c>
      <c r="E161" s="257" t="s">
        <v>2444</v>
      </c>
      <c r="F161" s="258" t="s">
        <v>2445</v>
      </c>
      <c r="G161" s="259" t="s">
        <v>419</v>
      </c>
      <c r="H161" s="260">
        <v>70</v>
      </c>
      <c r="I161" s="261"/>
      <c r="J161" s="262">
        <f>ROUND(I161*H161,2)</f>
        <v>0</v>
      </c>
      <c r="K161" s="258" t="s">
        <v>19</v>
      </c>
      <c r="L161" s="263"/>
      <c r="M161" s="264" t="s">
        <v>19</v>
      </c>
      <c r="N161" s="265" t="s">
        <v>43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234</v>
      </c>
      <c r="AT161" s="226" t="s">
        <v>310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190</v>
      </c>
      <c r="BM161" s="226" t="s">
        <v>1075</v>
      </c>
    </row>
    <row r="162" s="2" customFormat="1" ht="16.5" customHeight="1">
      <c r="A162" s="39"/>
      <c r="B162" s="40"/>
      <c r="C162" s="256" t="s">
        <v>472</v>
      </c>
      <c r="D162" s="256" t="s">
        <v>310</v>
      </c>
      <c r="E162" s="257" t="s">
        <v>2446</v>
      </c>
      <c r="F162" s="258" t="s">
        <v>2447</v>
      </c>
      <c r="G162" s="259" t="s">
        <v>419</v>
      </c>
      <c r="H162" s="260">
        <v>60</v>
      </c>
      <c r="I162" s="261"/>
      <c r="J162" s="262">
        <f>ROUND(I162*H162,2)</f>
        <v>0</v>
      </c>
      <c r="K162" s="258" t="s">
        <v>19</v>
      </c>
      <c r="L162" s="263"/>
      <c r="M162" s="264" t="s">
        <v>19</v>
      </c>
      <c r="N162" s="265" t="s">
        <v>43</v>
      </c>
      <c r="O162" s="85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234</v>
      </c>
      <c r="AT162" s="226" t="s">
        <v>310</v>
      </c>
      <c r="AU162" s="226" t="s">
        <v>81</v>
      </c>
      <c r="AY162" s="18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79</v>
      </c>
      <c r="BK162" s="227">
        <f>ROUND(I162*H162,2)</f>
        <v>0</v>
      </c>
      <c r="BL162" s="18" t="s">
        <v>190</v>
      </c>
      <c r="BM162" s="226" t="s">
        <v>1081</v>
      </c>
    </row>
    <row r="163" s="2" customFormat="1" ht="16.5" customHeight="1">
      <c r="A163" s="39"/>
      <c r="B163" s="40"/>
      <c r="C163" s="256" t="s">
        <v>479</v>
      </c>
      <c r="D163" s="256" t="s">
        <v>310</v>
      </c>
      <c r="E163" s="257" t="s">
        <v>2448</v>
      </c>
      <c r="F163" s="258" t="s">
        <v>2449</v>
      </c>
      <c r="G163" s="259" t="s">
        <v>419</v>
      </c>
      <c r="H163" s="260">
        <v>80</v>
      </c>
      <c r="I163" s="261"/>
      <c r="J163" s="262">
        <f>ROUND(I163*H163,2)</f>
        <v>0</v>
      </c>
      <c r="K163" s="258" t="s">
        <v>19</v>
      </c>
      <c r="L163" s="263"/>
      <c r="M163" s="264" t="s">
        <v>19</v>
      </c>
      <c r="N163" s="265" t="s">
        <v>43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234</v>
      </c>
      <c r="AT163" s="226" t="s">
        <v>310</v>
      </c>
      <c r="AU163" s="226" t="s">
        <v>81</v>
      </c>
      <c r="AY163" s="18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79</v>
      </c>
      <c r="BK163" s="227">
        <f>ROUND(I163*H163,2)</f>
        <v>0</v>
      </c>
      <c r="BL163" s="18" t="s">
        <v>190</v>
      </c>
      <c r="BM163" s="226" t="s">
        <v>1086</v>
      </c>
    </row>
    <row r="164" s="12" customFormat="1" ht="22.8" customHeight="1">
      <c r="A164" s="12"/>
      <c r="B164" s="199"/>
      <c r="C164" s="200"/>
      <c r="D164" s="201" t="s">
        <v>71</v>
      </c>
      <c r="E164" s="213" t="s">
        <v>2450</v>
      </c>
      <c r="F164" s="213" t="s">
        <v>2451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SUM(P165:P172)</f>
        <v>0</v>
      </c>
      <c r="Q164" s="207"/>
      <c r="R164" s="208">
        <f>SUM(R165:R172)</f>
        <v>0</v>
      </c>
      <c r="S164" s="207"/>
      <c r="T164" s="209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79</v>
      </c>
      <c r="AT164" s="211" t="s">
        <v>71</v>
      </c>
      <c r="AU164" s="211" t="s">
        <v>79</v>
      </c>
      <c r="AY164" s="210" t="s">
        <v>183</v>
      </c>
      <c r="BK164" s="212">
        <f>SUM(BK165:BK172)</f>
        <v>0</v>
      </c>
    </row>
    <row r="165" s="2" customFormat="1" ht="16.5" customHeight="1">
      <c r="A165" s="39"/>
      <c r="B165" s="40"/>
      <c r="C165" s="215" t="s">
        <v>485</v>
      </c>
      <c r="D165" s="215" t="s">
        <v>185</v>
      </c>
      <c r="E165" s="216" t="s">
        <v>2452</v>
      </c>
      <c r="F165" s="217" t="s">
        <v>2453</v>
      </c>
      <c r="G165" s="218" t="s">
        <v>207</v>
      </c>
      <c r="H165" s="219">
        <v>280</v>
      </c>
      <c r="I165" s="220"/>
      <c r="J165" s="221">
        <f>ROUND(I165*H165,2)</f>
        <v>0</v>
      </c>
      <c r="K165" s="217" t="s">
        <v>19</v>
      </c>
      <c r="L165" s="45"/>
      <c r="M165" s="222" t="s">
        <v>19</v>
      </c>
      <c r="N165" s="223" t="s">
        <v>43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190</v>
      </c>
      <c r="AT165" s="226" t="s">
        <v>185</v>
      </c>
      <c r="AU165" s="226" t="s">
        <v>81</v>
      </c>
      <c r="AY165" s="18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79</v>
      </c>
      <c r="BK165" s="227">
        <f>ROUND(I165*H165,2)</f>
        <v>0</v>
      </c>
      <c r="BL165" s="18" t="s">
        <v>190</v>
      </c>
      <c r="BM165" s="226" t="s">
        <v>1090</v>
      </c>
    </row>
    <row r="166" s="2" customFormat="1" ht="16.5" customHeight="1">
      <c r="A166" s="39"/>
      <c r="B166" s="40"/>
      <c r="C166" s="256" t="s">
        <v>490</v>
      </c>
      <c r="D166" s="256" t="s">
        <v>310</v>
      </c>
      <c r="E166" s="257" t="s">
        <v>2454</v>
      </c>
      <c r="F166" s="258" t="s">
        <v>2455</v>
      </c>
      <c r="G166" s="259" t="s">
        <v>207</v>
      </c>
      <c r="H166" s="260">
        <v>146</v>
      </c>
      <c r="I166" s="261"/>
      <c r="J166" s="262">
        <f>ROUND(I166*H166,2)</f>
        <v>0</v>
      </c>
      <c r="K166" s="258" t="s">
        <v>19</v>
      </c>
      <c r="L166" s="263"/>
      <c r="M166" s="264" t="s">
        <v>19</v>
      </c>
      <c r="N166" s="265" t="s">
        <v>43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234</v>
      </c>
      <c r="AT166" s="226" t="s">
        <v>310</v>
      </c>
      <c r="AU166" s="226" t="s">
        <v>81</v>
      </c>
      <c r="AY166" s="18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79</v>
      </c>
      <c r="BK166" s="227">
        <f>ROUND(I166*H166,2)</f>
        <v>0</v>
      </c>
      <c r="BL166" s="18" t="s">
        <v>190</v>
      </c>
      <c r="BM166" s="226" t="s">
        <v>1102</v>
      </c>
    </row>
    <row r="167" s="2" customFormat="1" ht="16.5" customHeight="1">
      <c r="A167" s="39"/>
      <c r="B167" s="40"/>
      <c r="C167" s="256" t="s">
        <v>496</v>
      </c>
      <c r="D167" s="256" t="s">
        <v>310</v>
      </c>
      <c r="E167" s="257" t="s">
        <v>2456</v>
      </c>
      <c r="F167" s="258" t="s">
        <v>2457</v>
      </c>
      <c r="G167" s="259" t="s">
        <v>207</v>
      </c>
      <c r="H167" s="260">
        <v>6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43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234</v>
      </c>
      <c r="AT167" s="226" t="s">
        <v>310</v>
      </c>
      <c r="AU167" s="226" t="s">
        <v>81</v>
      </c>
      <c r="AY167" s="18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79</v>
      </c>
      <c r="BK167" s="227">
        <f>ROUND(I167*H167,2)</f>
        <v>0</v>
      </c>
      <c r="BL167" s="18" t="s">
        <v>190</v>
      </c>
      <c r="BM167" s="226" t="s">
        <v>1108</v>
      </c>
    </row>
    <row r="168" s="2" customFormat="1" ht="16.5" customHeight="1">
      <c r="A168" s="39"/>
      <c r="B168" s="40"/>
      <c r="C168" s="256" t="s">
        <v>502</v>
      </c>
      <c r="D168" s="256" t="s">
        <v>310</v>
      </c>
      <c r="E168" s="257" t="s">
        <v>2458</v>
      </c>
      <c r="F168" s="258" t="s">
        <v>2459</v>
      </c>
      <c r="G168" s="259" t="s">
        <v>207</v>
      </c>
      <c r="H168" s="260">
        <v>128</v>
      </c>
      <c r="I168" s="261"/>
      <c r="J168" s="262">
        <f>ROUND(I168*H168,2)</f>
        <v>0</v>
      </c>
      <c r="K168" s="258" t="s">
        <v>19</v>
      </c>
      <c r="L168" s="263"/>
      <c r="M168" s="264" t="s">
        <v>19</v>
      </c>
      <c r="N168" s="265" t="s">
        <v>43</v>
      </c>
      <c r="O168" s="85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234</v>
      </c>
      <c r="AT168" s="226" t="s">
        <v>310</v>
      </c>
      <c r="AU168" s="226" t="s">
        <v>81</v>
      </c>
      <c r="AY168" s="18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79</v>
      </c>
      <c r="BK168" s="227">
        <f>ROUND(I168*H168,2)</f>
        <v>0</v>
      </c>
      <c r="BL168" s="18" t="s">
        <v>190</v>
      </c>
      <c r="BM168" s="226" t="s">
        <v>1118</v>
      </c>
    </row>
    <row r="169" s="2" customFormat="1" ht="24.15" customHeight="1">
      <c r="A169" s="39"/>
      <c r="B169" s="40"/>
      <c r="C169" s="256" t="s">
        <v>508</v>
      </c>
      <c r="D169" s="256" t="s">
        <v>310</v>
      </c>
      <c r="E169" s="257" t="s">
        <v>2460</v>
      </c>
      <c r="F169" s="258" t="s">
        <v>2461</v>
      </c>
      <c r="G169" s="259" t="s">
        <v>1772</v>
      </c>
      <c r="H169" s="260">
        <v>80</v>
      </c>
      <c r="I169" s="261"/>
      <c r="J169" s="262">
        <f>ROUND(I169*H169,2)</f>
        <v>0</v>
      </c>
      <c r="K169" s="258" t="s">
        <v>19</v>
      </c>
      <c r="L169" s="263"/>
      <c r="M169" s="264" t="s">
        <v>19</v>
      </c>
      <c r="N169" s="265" t="s">
        <v>43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234</v>
      </c>
      <c r="AT169" s="226" t="s">
        <v>310</v>
      </c>
      <c r="AU169" s="226" t="s">
        <v>81</v>
      </c>
      <c r="AY169" s="18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79</v>
      </c>
      <c r="BK169" s="227">
        <f>ROUND(I169*H169,2)</f>
        <v>0</v>
      </c>
      <c r="BL169" s="18" t="s">
        <v>190</v>
      </c>
      <c r="BM169" s="226" t="s">
        <v>1125</v>
      </c>
    </row>
    <row r="170" s="2" customFormat="1" ht="16.5" customHeight="1">
      <c r="A170" s="39"/>
      <c r="B170" s="40"/>
      <c r="C170" s="215" t="s">
        <v>513</v>
      </c>
      <c r="D170" s="215" t="s">
        <v>185</v>
      </c>
      <c r="E170" s="216" t="s">
        <v>2462</v>
      </c>
      <c r="F170" s="217" t="s">
        <v>2463</v>
      </c>
      <c r="G170" s="218" t="s">
        <v>207</v>
      </c>
      <c r="H170" s="219">
        <v>48</v>
      </c>
      <c r="I170" s="220"/>
      <c r="J170" s="221">
        <f>ROUND(I170*H170,2)</f>
        <v>0</v>
      </c>
      <c r="K170" s="217" t="s">
        <v>19</v>
      </c>
      <c r="L170" s="45"/>
      <c r="M170" s="222" t="s">
        <v>19</v>
      </c>
      <c r="N170" s="223" t="s">
        <v>43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190</v>
      </c>
      <c r="AT170" s="226" t="s">
        <v>185</v>
      </c>
      <c r="AU170" s="226" t="s">
        <v>81</v>
      </c>
      <c r="AY170" s="18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79</v>
      </c>
      <c r="BK170" s="227">
        <f>ROUND(I170*H170,2)</f>
        <v>0</v>
      </c>
      <c r="BL170" s="18" t="s">
        <v>190</v>
      </c>
      <c r="BM170" s="226" t="s">
        <v>1135</v>
      </c>
    </row>
    <row r="171" s="2" customFormat="1" ht="16.5" customHeight="1">
      <c r="A171" s="39"/>
      <c r="B171" s="40"/>
      <c r="C171" s="215" t="s">
        <v>517</v>
      </c>
      <c r="D171" s="215" t="s">
        <v>185</v>
      </c>
      <c r="E171" s="216" t="s">
        <v>2464</v>
      </c>
      <c r="F171" s="217" t="s">
        <v>2465</v>
      </c>
      <c r="G171" s="218" t="s">
        <v>207</v>
      </c>
      <c r="H171" s="219">
        <v>3</v>
      </c>
      <c r="I171" s="220"/>
      <c r="J171" s="221">
        <f>ROUND(I171*H171,2)</f>
        <v>0</v>
      </c>
      <c r="K171" s="217" t="s">
        <v>19</v>
      </c>
      <c r="L171" s="45"/>
      <c r="M171" s="222" t="s">
        <v>19</v>
      </c>
      <c r="N171" s="223" t="s">
        <v>43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190</v>
      </c>
      <c r="AT171" s="226" t="s">
        <v>185</v>
      </c>
      <c r="AU171" s="226" t="s">
        <v>81</v>
      </c>
      <c r="AY171" s="18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190</v>
      </c>
      <c r="BM171" s="226" t="s">
        <v>1145</v>
      </c>
    </row>
    <row r="172" s="2" customFormat="1" ht="16.5" customHeight="1">
      <c r="A172" s="39"/>
      <c r="B172" s="40"/>
      <c r="C172" s="256" t="s">
        <v>524</v>
      </c>
      <c r="D172" s="256" t="s">
        <v>310</v>
      </c>
      <c r="E172" s="257" t="s">
        <v>2466</v>
      </c>
      <c r="F172" s="258" t="s">
        <v>2467</v>
      </c>
      <c r="G172" s="259" t="s">
        <v>207</v>
      </c>
      <c r="H172" s="260">
        <v>3</v>
      </c>
      <c r="I172" s="261"/>
      <c r="J172" s="262">
        <f>ROUND(I172*H172,2)</f>
        <v>0</v>
      </c>
      <c r="K172" s="258" t="s">
        <v>19</v>
      </c>
      <c r="L172" s="263"/>
      <c r="M172" s="264" t="s">
        <v>19</v>
      </c>
      <c r="N172" s="265" t="s">
        <v>43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234</v>
      </c>
      <c r="AT172" s="226" t="s">
        <v>310</v>
      </c>
      <c r="AU172" s="226" t="s">
        <v>81</v>
      </c>
      <c r="AY172" s="18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79</v>
      </c>
      <c r="BK172" s="227">
        <f>ROUND(I172*H172,2)</f>
        <v>0</v>
      </c>
      <c r="BL172" s="18" t="s">
        <v>190</v>
      </c>
      <c r="BM172" s="226" t="s">
        <v>1154</v>
      </c>
    </row>
    <row r="173" s="12" customFormat="1" ht="22.8" customHeight="1">
      <c r="A173" s="12"/>
      <c r="B173" s="199"/>
      <c r="C173" s="200"/>
      <c r="D173" s="201" t="s">
        <v>71</v>
      </c>
      <c r="E173" s="213" t="s">
        <v>2468</v>
      </c>
      <c r="F173" s="213" t="s">
        <v>2469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SUM(P174:P190)</f>
        <v>0</v>
      </c>
      <c r="Q173" s="207"/>
      <c r="R173" s="208">
        <f>SUM(R174:R190)</f>
        <v>0</v>
      </c>
      <c r="S173" s="207"/>
      <c r="T173" s="209">
        <f>SUM(T174:T190)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79</v>
      </c>
      <c r="AT173" s="211" t="s">
        <v>71</v>
      </c>
      <c r="AU173" s="211" t="s">
        <v>79</v>
      </c>
      <c r="AY173" s="210" t="s">
        <v>183</v>
      </c>
      <c r="BK173" s="212">
        <f>SUM(BK174:BK190)</f>
        <v>0</v>
      </c>
    </row>
    <row r="174" s="2" customFormat="1" ht="16.5" customHeight="1">
      <c r="A174" s="39"/>
      <c r="B174" s="40"/>
      <c r="C174" s="215" t="s">
        <v>528</v>
      </c>
      <c r="D174" s="215" t="s">
        <v>185</v>
      </c>
      <c r="E174" s="216" t="s">
        <v>2470</v>
      </c>
      <c r="F174" s="217" t="s">
        <v>2471</v>
      </c>
      <c r="G174" s="218" t="s">
        <v>207</v>
      </c>
      <c r="H174" s="219">
        <v>10</v>
      </c>
      <c r="I174" s="220"/>
      <c r="J174" s="221">
        <f>ROUND(I174*H174,2)</f>
        <v>0</v>
      </c>
      <c r="K174" s="217" t="s">
        <v>19</v>
      </c>
      <c r="L174" s="45"/>
      <c r="M174" s="222" t="s">
        <v>19</v>
      </c>
      <c r="N174" s="223" t="s">
        <v>43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190</v>
      </c>
      <c r="AT174" s="226" t="s">
        <v>185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1161</v>
      </c>
    </row>
    <row r="175" s="2" customFormat="1" ht="16.5" customHeight="1">
      <c r="A175" s="39"/>
      <c r="B175" s="40"/>
      <c r="C175" s="256" t="s">
        <v>534</v>
      </c>
      <c r="D175" s="256" t="s">
        <v>310</v>
      </c>
      <c r="E175" s="257" t="s">
        <v>2472</v>
      </c>
      <c r="F175" s="258" t="s">
        <v>2473</v>
      </c>
      <c r="G175" s="259" t="s">
        <v>207</v>
      </c>
      <c r="H175" s="260">
        <v>9</v>
      </c>
      <c r="I175" s="261"/>
      <c r="J175" s="262">
        <f>ROUND(I175*H175,2)</f>
        <v>0</v>
      </c>
      <c r="K175" s="258" t="s">
        <v>19</v>
      </c>
      <c r="L175" s="263"/>
      <c r="M175" s="264" t="s">
        <v>19</v>
      </c>
      <c r="N175" s="265" t="s">
        <v>43</v>
      </c>
      <c r="O175" s="85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234</v>
      </c>
      <c r="AT175" s="226" t="s">
        <v>310</v>
      </c>
      <c r="AU175" s="226" t="s">
        <v>81</v>
      </c>
      <c r="AY175" s="18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79</v>
      </c>
      <c r="BK175" s="227">
        <f>ROUND(I175*H175,2)</f>
        <v>0</v>
      </c>
      <c r="BL175" s="18" t="s">
        <v>190</v>
      </c>
      <c r="BM175" s="226" t="s">
        <v>1166</v>
      </c>
    </row>
    <row r="176" s="2" customFormat="1" ht="16.5" customHeight="1">
      <c r="A176" s="39"/>
      <c r="B176" s="40"/>
      <c r="C176" s="256" t="s">
        <v>538</v>
      </c>
      <c r="D176" s="256" t="s">
        <v>310</v>
      </c>
      <c r="E176" s="257" t="s">
        <v>2474</v>
      </c>
      <c r="F176" s="258" t="s">
        <v>2475</v>
      </c>
      <c r="G176" s="259" t="s">
        <v>207</v>
      </c>
      <c r="H176" s="260">
        <v>1</v>
      </c>
      <c r="I176" s="261"/>
      <c r="J176" s="262">
        <f>ROUND(I176*H176,2)</f>
        <v>0</v>
      </c>
      <c r="K176" s="258" t="s">
        <v>19</v>
      </c>
      <c r="L176" s="263"/>
      <c r="M176" s="264" t="s">
        <v>19</v>
      </c>
      <c r="N176" s="265" t="s">
        <v>43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234</v>
      </c>
      <c r="AT176" s="226" t="s">
        <v>310</v>
      </c>
      <c r="AU176" s="226" t="s">
        <v>81</v>
      </c>
      <c r="AY176" s="18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79</v>
      </c>
      <c r="BK176" s="227">
        <f>ROUND(I176*H176,2)</f>
        <v>0</v>
      </c>
      <c r="BL176" s="18" t="s">
        <v>190</v>
      </c>
      <c r="BM176" s="226" t="s">
        <v>1176</v>
      </c>
    </row>
    <row r="177" s="2" customFormat="1" ht="16.5" customHeight="1">
      <c r="A177" s="39"/>
      <c r="B177" s="40"/>
      <c r="C177" s="215" t="s">
        <v>544</v>
      </c>
      <c r="D177" s="215" t="s">
        <v>185</v>
      </c>
      <c r="E177" s="216" t="s">
        <v>2476</v>
      </c>
      <c r="F177" s="217" t="s">
        <v>2477</v>
      </c>
      <c r="G177" s="218" t="s">
        <v>207</v>
      </c>
      <c r="H177" s="219">
        <v>7</v>
      </c>
      <c r="I177" s="220"/>
      <c r="J177" s="221">
        <f>ROUND(I177*H177,2)</f>
        <v>0</v>
      </c>
      <c r="K177" s="217" t="s">
        <v>19</v>
      </c>
      <c r="L177" s="45"/>
      <c r="M177" s="222" t="s">
        <v>19</v>
      </c>
      <c r="N177" s="223" t="s">
        <v>43</v>
      </c>
      <c r="O177" s="85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190</v>
      </c>
      <c r="AT177" s="226" t="s">
        <v>185</v>
      </c>
      <c r="AU177" s="226" t="s">
        <v>81</v>
      </c>
      <c r="AY177" s="18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79</v>
      </c>
      <c r="BK177" s="227">
        <f>ROUND(I177*H177,2)</f>
        <v>0</v>
      </c>
      <c r="BL177" s="18" t="s">
        <v>190</v>
      </c>
      <c r="BM177" s="226" t="s">
        <v>1187</v>
      </c>
    </row>
    <row r="178" s="2" customFormat="1" ht="16.5" customHeight="1">
      <c r="A178" s="39"/>
      <c r="B178" s="40"/>
      <c r="C178" s="256" t="s">
        <v>547</v>
      </c>
      <c r="D178" s="256" t="s">
        <v>310</v>
      </c>
      <c r="E178" s="257" t="s">
        <v>2478</v>
      </c>
      <c r="F178" s="258" t="s">
        <v>2479</v>
      </c>
      <c r="G178" s="259" t="s">
        <v>207</v>
      </c>
      <c r="H178" s="260">
        <v>6</v>
      </c>
      <c r="I178" s="261"/>
      <c r="J178" s="262">
        <f>ROUND(I178*H178,2)</f>
        <v>0</v>
      </c>
      <c r="K178" s="258" t="s">
        <v>19</v>
      </c>
      <c r="L178" s="263"/>
      <c r="M178" s="264" t="s">
        <v>19</v>
      </c>
      <c r="N178" s="265" t="s">
        <v>43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234</v>
      </c>
      <c r="AT178" s="226" t="s">
        <v>310</v>
      </c>
      <c r="AU178" s="226" t="s">
        <v>81</v>
      </c>
      <c r="AY178" s="18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79</v>
      </c>
      <c r="BK178" s="227">
        <f>ROUND(I178*H178,2)</f>
        <v>0</v>
      </c>
      <c r="BL178" s="18" t="s">
        <v>190</v>
      </c>
      <c r="BM178" s="226" t="s">
        <v>1197</v>
      </c>
    </row>
    <row r="179" s="2" customFormat="1" ht="16.5" customHeight="1">
      <c r="A179" s="39"/>
      <c r="B179" s="40"/>
      <c r="C179" s="256" t="s">
        <v>552</v>
      </c>
      <c r="D179" s="256" t="s">
        <v>310</v>
      </c>
      <c r="E179" s="257" t="s">
        <v>2480</v>
      </c>
      <c r="F179" s="258" t="s">
        <v>2481</v>
      </c>
      <c r="G179" s="259" t="s">
        <v>207</v>
      </c>
      <c r="H179" s="260">
        <v>1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43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234</v>
      </c>
      <c r="AT179" s="226" t="s">
        <v>310</v>
      </c>
      <c r="AU179" s="226" t="s">
        <v>81</v>
      </c>
      <c r="AY179" s="18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79</v>
      </c>
      <c r="BK179" s="227">
        <f>ROUND(I179*H179,2)</f>
        <v>0</v>
      </c>
      <c r="BL179" s="18" t="s">
        <v>190</v>
      </c>
      <c r="BM179" s="226" t="s">
        <v>1207</v>
      </c>
    </row>
    <row r="180" s="2" customFormat="1" ht="16.5" customHeight="1">
      <c r="A180" s="39"/>
      <c r="B180" s="40"/>
      <c r="C180" s="215" t="s">
        <v>557</v>
      </c>
      <c r="D180" s="215" t="s">
        <v>185</v>
      </c>
      <c r="E180" s="216" t="s">
        <v>2482</v>
      </c>
      <c r="F180" s="217" t="s">
        <v>2483</v>
      </c>
      <c r="G180" s="218" t="s">
        <v>207</v>
      </c>
      <c r="H180" s="219">
        <v>14</v>
      </c>
      <c r="I180" s="220"/>
      <c r="J180" s="221">
        <f>ROUND(I180*H180,2)</f>
        <v>0</v>
      </c>
      <c r="K180" s="217" t="s">
        <v>19</v>
      </c>
      <c r="L180" s="45"/>
      <c r="M180" s="222" t="s">
        <v>19</v>
      </c>
      <c r="N180" s="223" t="s">
        <v>43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190</v>
      </c>
      <c r="AT180" s="226" t="s">
        <v>185</v>
      </c>
      <c r="AU180" s="226" t="s">
        <v>81</v>
      </c>
      <c r="AY180" s="18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79</v>
      </c>
      <c r="BK180" s="227">
        <f>ROUND(I180*H180,2)</f>
        <v>0</v>
      </c>
      <c r="BL180" s="18" t="s">
        <v>190</v>
      </c>
      <c r="BM180" s="226" t="s">
        <v>1217</v>
      </c>
    </row>
    <row r="181" s="2" customFormat="1" ht="16.5" customHeight="1">
      <c r="A181" s="39"/>
      <c r="B181" s="40"/>
      <c r="C181" s="256" t="s">
        <v>562</v>
      </c>
      <c r="D181" s="256" t="s">
        <v>310</v>
      </c>
      <c r="E181" s="257" t="s">
        <v>2484</v>
      </c>
      <c r="F181" s="258" t="s">
        <v>2485</v>
      </c>
      <c r="G181" s="259" t="s">
        <v>207</v>
      </c>
      <c r="H181" s="260">
        <v>14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43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234</v>
      </c>
      <c r="AT181" s="226" t="s">
        <v>310</v>
      </c>
      <c r="AU181" s="226" t="s">
        <v>81</v>
      </c>
      <c r="AY181" s="18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79</v>
      </c>
      <c r="BK181" s="227">
        <f>ROUND(I181*H181,2)</f>
        <v>0</v>
      </c>
      <c r="BL181" s="18" t="s">
        <v>190</v>
      </c>
      <c r="BM181" s="226" t="s">
        <v>1228</v>
      </c>
    </row>
    <row r="182" s="2" customFormat="1" ht="16.5" customHeight="1">
      <c r="A182" s="39"/>
      <c r="B182" s="40"/>
      <c r="C182" s="215" t="s">
        <v>567</v>
      </c>
      <c r="D182" s="215" t="s">
        <v>185</v>
      </c>
      <c r="E182" s="216" t="s">
        <v>2486</v>
      </c>
      <c r="F182" s="217" t="s">
        <v>2487</v>
      </c>
      <c r="G182" s="218" t="s">
        <v>207</v>
      </c>
      <c r="H182" s="219">
        <v>10</v>
      </c>
      <c r="I182" s="220"/>
      <c r="J182" s="221">
        <f>ROUND(I182*H182,2)</f>
        <v>0</v>
      </c>
      <c r="K182" s="217" t="s">
        <v>19</v>
      </c>
      <c r="L182" s="45"/>
      <c r="M182" s="222" t="s">
        <v>19</v>
      </c>
      <c r="N182" s="223" t="s">
        <v>43</v>
      </c>
      <c r="O182" s="85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190</v>
      </c>
      <c r="AT182" s="226" t="s">
        <v>185</v>
      </c>
      <c r="AU182" s="226" t="s">
        <v>81</v>
      </c>
      <c r="AY182" s="18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79</v>
      </c>
      <c r="BK182" s="227">
        <f>ROUND(I182*H182,2)</f>
        <v>0</v>
      </c>
      <c r="BL182" s="18" t="s">
        <v>190</v>
      </c>
      <c r="BM182" s="226" t="s">
        <v>1238</v>
      </c>
    </row>
    <row r="183" s="2" customFormat="1" ht="16.5" customHeight="1">
      <c r="A183" s="39"/>
      <c r="B183" s="40"/>
      <c r="C183" s="256" t="s">
        <v>572</v>
      </c>
      <c r="D183" s="256" t="s">
        <v>310</v>
      </c>
      <c r="E183" s="257" t="s">
        <v>2488</v>
      </c>
      <c r="F183" s="258" t="s">
        <v>2489</v>
      </c>
      <c r="G183" s="259" t="s">
        <v>207</v>
      </c>
      <c r="H183" s="260">
        <v>10</v>
      </c>
      <c r="I183" s="261"/>
      <c r="J183" s="262">
        <f>ROUND(I183*H183,2)</f>
        <v>0</v>
      </c>
      <c r="K183" s="258" t="s">
        <v>19</v>
      </c>
      <c r="L183" s="263"/>
      <c r="M183" s="264" t="s">
        <v>19</v>
      </c>
      <c r="N183" s="265" t="s">
        <v>43</v>
      </c>
      <c r="O183" s="85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234</v>
      </c>
      <c r="AT183" s="226" t="s">
        <v>310</v>
      </c>
      <c r="AU183" s="226" t="s">
        <v>81</v>
      </c>
      <c r="AY183" s="18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79</v>
      </c>
      <c r="BK183" s="227">
        <f>ROUND(I183*H183,2)</f>
        <v>0</v>
      </c>
      <c r="BL183" s="18" t="s">
        <v>190</v>
      </c>
      <c r="BM183" s="226" t="s">
        <v>1250</v>
      </c>
    </row>
    <row r="184" s="2" customFormat="1" ht="16.5" customHeight="1">
      <c r="A184" s="39"/>
      <c r="B184" s="40"/>
      <c r="C184" s="215" t="s">
        <v>579</v>
      </c>
      <c r="D184" s="215" t="s">
        <v>185</v>
      </c>
      <c r="E184" s="216" t="s">
        <v>2490</v>
      </c>
      <c r="F184" s="217" t="s">
        <v>2491</v>
      </c>
      <c r="G184" s="218" t="s">
        <v>207</v>
      </c>
      <c r="H184" s="219">
        <v>12</v>
      </c>
      <c r="I184" s="220"/>
      <c r="J184" s="221">
        <f>ROUND(I184*H184,2)</f>
        <v>0</v>
      </c>
      <c r="K184" s="217" t="s">
        <v>19</v>
      </c>
      <c r="L184" s="45"/>
      <c r="M184" s="222" t="s">
        <v>19</v>
      </c>
      <c r="N184" s="223" t="s">
        <v>43</v>
      </c>
      <c r="O184" s="85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190</v>
      </c>
      <c r="AT184" s="226" t="s">
        <v>185</v>
      </c>
      <c r="AU184" s="226" t="s">
        <v>81</v>
      </c>
      <c r="AY184" s="18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79</v>
      </c>
      <c r="BK184" s="227">
        <f>ROUND(I184*H184,2)</f>
        <v>0</v>
      </c>
      <c r="BL184" s="18" t="s">
        <v>190</v>
      </c>
      <c r="BM184" s="226" t="s">
        <v>1259</v>
      </c>
    </row>
    <row r="185" s="2" customFormat="1" ht="16.5" customHeight="1">
      <c r="A185" s="39"/>
      <c r="B185" s="40"/>
      <c r="C185" s="256" t="s">
        <v>584</v>
      </c>
      <c r="D185" s="256" t="s">
        <v>310</v>
      </c>
      <c r="E185" s="257" t="s">
        <v>2492</v>
      </c>
      <c r="F185" s="258" t="s">
        <v>2491</v>
      </c>
      <c r="G185" s="259" t="s">
        <v>207</v>
      </c>
      <c r="H185" s="260">
        <v>12</v>
      </c>
      <c r="I185" s="261"/>
      <c r="J185" s="262">
        <f>ROUND(I185*H185,2)</f>
        <v>0</v>
      </c>
      <c r="K185" s="258" t="s">
        <v>19</v>
      </c>
      <c r="L185" s="263"/>
      <c r="M185" s="264" t="s">
        <v>19</v>
      </c>
      <c r="N185" s="265" t="s">
        <v>43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234</v>
      </c>
      <c r="AT185" s="226" t="s">
        <v>310</v>
      </c>
      <c r="AU185" s="226" t="s">
        <v>81</v>
      </c>
      <c r="AY185" s="18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79</v>
      </c>
      <c r="BK185" s="227">
        <f>ROUND(I185*H185,2)</f>
        <v>0</v>
      </c>
      <c r="BL185" s="18" t="s">
        <v>190</v>
      </c>
      <c r="BM185" s="226" t="s">
        <v>1269</v>
      </c>
    </row>
    <row r="186" s="2" customFormat="1" ht="21.75" customHeight="1">
      <c r="A186" s="39"/>
      <c r="B186" s="40"/>
      <c r="C186" s="215" t="s">
        <v>589</v>
      </c>
      <c r="D186" s="215" t="s">
        <v>185</v>
      </c>
      <c r="E186" s="216" t="s">
        <v>2493</v>
      </c>
      <c r="F186" s="217" t="s">
        <v>2494</v>
      </c>
      <c r="G186" s="218" t="s">
        <v>207</v>
      </c>
      <c r="H186" s="219">
        <v>70</v>
      </c>
      <c r="I186" s="220"/>
      <c r="J186" s="221">
        <f>ROUND(I186*H186,2)</f>
        <v>0</v>
      </c>
      <c r="K186" s="217" t="s">
        <v>19</v>
      </c>
      <c r="L186" s="45"/>
      <c r="M186" s="222" t="s">
        <v>19</v>
      </c>
      <c r="N186" s="223" t="s">
        <v>43</v>
      </c>
      <c r="O186" s="85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190</v>
      </c>
      <c r="AT186" s="226" t="s">
        <v>185</v>
      </c>
      <c r="AU186" s="226" t="s">
        <v>81</v>
      </c>
      <c r="AY186" s="18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79</v>
      </c>
      <c r="BK186" s="227">
        <f>ROUND(I186*H186,2)</f>
        <v>0</v>
      </c>
      <c r="BL186" s="18" t="s">
        <v>190</v>
      </c>
      <c r="BM186" s="226" t="s">
        <v>1280</v>
      </c>
    </row>
    <row r="187" s="2" customFormat="1" ht="16.5" customHeight="1">
      <c r="A187" s="39"/>
      <c r="B187" s="40"/>
      <c r="C187" s="256" t="s">
        <v>595</v>
      </c>
      <c r="D187" s="256" t="s">
        <v>310</v>
      </c>
      <c r="E187" s="257" t="s">
        <v>2495</v>
      </c>
      <c r="F187" s="258" t="s">
        <v>2496</v>
      </c>
      <c r="G187" s="259" t="s">
        <v>207</v>
      </c>
      <c r="H187" s="260">
        <v>7</v>
      </c>
      <c r="I187" s="261"/>
      <c r="J187" s="262">
        <f>ROUND(I187*H187,2)</f>
        <v>0</v>
      </c>
      <c r="K187" s="258" t="s">
        <v>19</v>
      </c>
      <c r="L187" s="263"/>
      <c r="M187" s="264" t="s">
        <v>19</v>
      </c>
      <c r="N187" s="265" t="s">
        <v>43</v>
      </c>
      <c r="O187" s="85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6" t="s">
        <v>234</v>
      </c>
      <c r="AT187" s="226" t="s">
        <v>310</v>
      </c>
      <c r="AU187" s="226" t="s">
        <v>81</v>
      </c>
      <c r="AY187" s="18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79</v>
      </c>
      <c r="BK187" s="227">
        <f>ROUND(I187*H187,2)</f>
        <v>0</v>
      </c>
      <c r="BL187" s="18" t="s">
        <v>190</v>
      </c>
      <c r="BM187" s="226" t="s">
        <v>1290</v>
      </c>
    </row>
    <row r="188" s="2" customFormat="1" ht="16.5" customHeight="1">
      <c r="A188" s="39"/>
      <c r="B188" s="40"/>
      <c r="C188" s="256" t="s">
        <v>600</v>
      </c>
      <c r="D188" s="256" t="s">
        <v>310</v>
      </c>
      <c r="E188" s="257" t="s">
        <v>2497</v>
      </c>
      <c r="F188" s="258" t="s">
        <v>2498</v>
      </c>
      <c r="G188" s="259" t="s">
        <v>207</v>
      </c>
      <c r="H188" s="260">
        <v>53</v>
      </c>
      <c r="I188" s="261"/>
      <c r="J188" s="262">
        <f>ROUND(I188*H188,2)</f>
        <v>0</v>
      </c>
      <c r="K188" s="258" t="s">
        <v>19</v>
      </c>
      <c r="L188" s="263"/>
      <c r="M188" s="264" t="s">
        <v>19</v>
      </c>
      <c r="N188" s="265" t="s">
        <v>43</v>
      </c>
      <c r="O188" s="85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234</v>
      </c>
      <c r="AT188" s="226" t="s">
        <v>310</v>
      </c>
      <c r="AU188" s="226" t="s">
        <v>81</v>
      </c>
      <c r="AY188" s="18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79</v>
      </c>
      <c r="BK188" s="227">
        <f>ROUND(I188*H188,2)</f>
        <v>0</v>
      </c>
      <c r="BL188" s="18" t="s">
        <v>190</v>
      </c>
      <c r="BM188" s="226" t="s">
        <v>1300</v>
      </c>
    </row>
    <row r="189" s="2" customFormat="1" ht="16.5" customHeight="1">
      <c r="A189" s="39"/>
      <c r="B189" s="40"/>
      <c r="C189" s="256" t="s">
        <v>605</v>
      </c>
      <c r="D189" s="256" t="s">
        <v>310</v>
      </c>
      <c r="E189" s="257" t="s">
        <v>2499</v>
      </c>
      <c r="F189" s="258" t="s">
        <v>2500</v>
      </c>
      <c r="G189" s="259" t="s">
        <v>207</v>
      </c>
      <c r="H189" s="260">
        <v>10</v>
      </c>
      <c r="I189" s="261"/>
      <c r="J189" s="262">
        <f>ROUND(I189*H189,2)</f>
        <v>0</v>
      </c>
      <c r="K189" s="258" t="s">
        <v>19</v>
      </c>
      <c r="L189" s="263"/>
      <c r="M189" s="264" t="s">
        <v>19</v>
      </c>
      <c r="N189" s="265" t="s">
        <v>43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234</v>
      </c>
      <c r="AT189" s="226" t="s">
        <v>310</v>
      </c>
      <c r="AU189" s="226" t="s">
        <v>81</v>
      </c>
      <c r="AY189" s="18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79</v>
      </c>
      <c r="BK189" s="227">
        <f>ROUND(I189*H189,2)</f>
        <v>0</v>
      </c>
      <c r="BL189" s="18" t="s">
        <v>190</v>
      </c>
      <c r="BM189" s="226" t="s">
        <v>1304</v>
      </c>
    </row>
    <row r="190" s="2" customFormat="1" ht="16.5" customHeight="1">
      <c r="A190" s="39"/>
      <c r="B190" s="40"/>
      <c r="C190" s="215" t="s">
        <v>611</v>
      </c>
      <c r="D190" s="215" t="s">
        <v>185</v>
      </c>
      <c r="E190" s="216" t="s">
        <v>2501</v>
      </c>
      <c r="F190" s="217" t="s">
        <v>2502</v>
      </c>
      <c r="G190" s="218" t="s">
        <v>207</v>
      </c>
      <c r="H190" s="219">
        <v>1</v>
      </c>
      <c r="I190" s="220"/>
      <c r="J190" s="221">
        <f>ROUND(I190*H190,2)</f>
        <v>0</v>
      </c>
      <c r="K190" s="217" t="s">
        <v>19</v>
      </c>
      <c r="L190" s="45"/>
      <c r="M190" s="222" t="s">
        <v>19</v>
      </c>
      <c r="N190" s="223" t="s">
        <v>43</v>
      </c>
      <c r="O190" s="85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6" t="s">
        <v>190</v>
      </c>
      <c r="AT190" s="226" t="s">
        <v>185</v>
      </c>
      <c r="AU190" s="226" t="s">
        <v>81</v>
      </c>
      <c r="AY190" s="18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8" t="s">
        <v>79</v>
      </c>
      <c r="BK190" s="227">
        <f>ROUND(I190*H190,2)</f>
        <v>0</v>
      </c>
      <c r="BL190" s="18" t="s">
        <v>190</v>
      </c>
      <c r="BM190" s="226" t="s">
        <v>1318</v>
      </c>
    </row>
    <row r="191" s="12" customFormat="1" ht="22.8" customHeight="1">
      <c r="A191" s="12"/>
      <c r="B191" s="199"/>
      <c r="C191" s="200"/>
      <c r="D191" s="201" t="s">
        <v>71</v>
      </c>
      <c r="E191" s="213" t="s">
        <v>2503</v>
      </c>
      <c r="F191" s="213" t="s">
        <v>2504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SUM(P192:P194)</f>
        <v>0</v>
      </c>
      <c r="Q191" s="207"/>
      <c r="R191" s="208">
        <f>SUM(R192:R194)</f>
        <v>0</v>
      </c>
      <c r="S191" s="207"/>
      <c r="T191" s="209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81</v>
      </c>
      <c r="AT191" s="211" t="s">
        <v>71</v>
      </c>
      <c r="AU191" s="211" t="s">
        <v>79</v>
      </c>
      <c r="AY191" s="210" t="s">
        <v>183</v>
      </c>
      <c r="BK191" s="212">
        <f>SUM(BK192:BK194)</f>
        <v>0</v>
      </c>
    </row>
    <row r="192" s="2" customFormat="1" ht="16.5" customHeight="1">
      <c r="A192" s="39"/>
      <c r="B192" s="40"/>
      <c r="C192" s="215" t="s">
        <v>616</v>
      </c>
      <c r="D192" s="215" t="s">
        <v>185</v>
      </c>
      <c r="E192" s="216" t="s">
        <v>2505</v>
      </c>
      <c r="F192" s="217" t="s">
        <v>2506</v>
      </c>
      <c r="G192" s="218" t="s">
        <v>207</v>
      </c>
      <c r="H192" s="219">
        <v>10</v>
      </c>
      <c r="I192" s="220"/>
      <c r="J192" s="221">
        <f>ROUND(I192*H192,2)</f>
        <v>0</v>
      </c>
      <c r="K192" s="217" t="s">
        <v>19</v>
      </c>
      <c r="L192" s="45"/>
      <c r="M192" s="222" t="s">
        <v>19</v>
      </c>
      <c r="N192" s="223" t="s">
        <v>43</v>
      </c>
      <c r="O192" s="85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284</v>
      </c>
      <c r="AT192" s="226" t="s">
        <v>185</v>
      </c>
      <c r="AU192" s="226" t="s">
        <v>81</v>
      </c>
      <c r="AY192" s="18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79</v>
      </c>
      <c r="BK192" s="227">
        <f>ROUND(I192*H192,2)</f>
        <v>0</v>
      </c>
      <c r="BL192" s="18" t="s">
        <v>284</v>
      </c>
      <c r="BM192" s="226" t="s">
        <v>2507</v>
      </c>
    </row>
    <row r="193" s="2" customFormat="1" ht="16.5" customHeight="1">
      <c r="A193" s="39"/>
      <c r="B193" s="40"/>
      <c r="C193" s="256" t="s">
        <v>623</v>
      </c>
      <c r="D193" s="256" t="s">
        <v>310</v>
      </c>
      <c r="E193" s="257" t="s">
        <v>2508</v>
      </c>
      <c r="F193" s="258" t="s">
        <v>2509</v>
      </c>
      <c r="G193" s="259" t="s">
        <v>207</v>
      </c>
      <c r="H193" s="260">
        <v>10</v>
      </c>
      <c r="I193" s="261"/>
      <c r="J193" s="262">
        <f>ROUND(I193*H193,2)</f>
        <v>0</v>
      </c>
      <c r="K193" s="258" t="s">
        <v>19</v>
      </c>
      <c r="L193" s="263"/>
      <c r="M193" s="264" t="s">
        <v>19</v>
      </c>
      <c r="N193" s="265" t="s">
        <v>43</v>
      </c>
      <c r="O193" s="85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376</v>
      </c>
      <c r="AT193" s="226" t="s">
        <v>310</v>
      </c>
      <c r="AU193" s="226" t="s">
        <v>81</v>
      </c>
      <c r="AY193" s="18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79</v>
      </c>
      <c r="BK193" s="227">
        <f>ROUND(I193*H193,2)</f>
        <v>0</v>
      </c>
      <c r="BL193" s="18" t="s">
        <v>284</v>
      </c>
      <c r="BM193" s="226" t="s">
        <v>2510</v>
      </c>
    </row>
    <row r="194" s="2" customFormat="1" ht="16.5" customHeight="1">
      <c r="A194" s="39"/>
      <c r="B194" s="40"/>
      <c r="C194" s="215" t="s">
        <v>632</v>
      </c>
      <c r="D194" s="215" t="s">
        <v>185</v>
      </c>
      <c r="E194" s="216" t="s">
        <v>2511</v>
      </c>
      <c r="F194" s="217" t="s">
        <v>2512</v>
      </c>
      <c r="G194" s="218" t="s">
        <v>2195</v>
      </c>
      <c r="H194" s="219">
        <v>1</v>
      </c>
      <c r="I194" s="220"/>
      <c r="J194" s="221">
        <f>ROUND(I194*H194,2)</f>
        <v>0</v>
      </c>
      <c r="K194" s="217" t="s">
        <v>19</v>
      </c>
      <c r="L194" s="45"/>
      <c r="M194" s="222" t="s">
        <v>19</v>
      </c>
      <c r="N194" s="223" t="s">
        <v>43</v>
      </c>
      <c r="O194" s="85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6" t="s">
        <v>284</v>
      </c>
      <c r="AT194" s="226" t="s">
        <v>185</v>
      </c>
      <c r="AU194" s="226" t="s">
        <v>81</v>
      </c>
      <c r="AY194" s="18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79</v>
      </c>
      <c r="BK194" s="227">
        <f>ROUND(I194*H194,2)</f>
        <v>0</v>
      </c>
      <c r="BL194" s="18" t="s">
        <v>284</v>
      </c>
      <c r="BM194" s="226" t="s">
        <v>2513</v>
      </c>
    </row>
    <row r="195" s="12" customFormat="1" ht="22.8" customHeight="1">
      <c r="A195" s="12"/>
      <c r="B195" s="199"/>
      <c r="C195" s="200"/>
      <c r="D195" s="201" t="s">
        <v>71</v>
      </c>
      <c r="E195" s="213" t="s">
        <v>2514</v>
      </c>
      <c r="F195" s="213" t="s">
        <v>2515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SUM(P196:P223)</f>
        <v>0</v>
      </c>
      <c r="Q195" s="207"/>
      <c r="R195" s="208">
        <f>SUM(R196:R223)</f>
        <v>0</v>
      </c>
      <c r="S195" s="207"/>
      <c r="T195" s="209">
        <f>SUM(T196:T223)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81</v>
      </c>
      <c r="AT195" s="211" t="s">
        <v>71</v>
      </c>
      <c r="AU195" s="211" t="s">
        <v>79</v>
      </c>
      <c r="AY195" s="210" t="s">
        <v>183</v>
      </c>
      <c r="BK195" s="212">
        <f>SUM(BK196:BK223)</f>
        <v>0</v>
      </c>
    </row>
    <row r="196" s="2" customFormat="1" ht="16.5" customHeight="1">
      <c r="A196" s="39"/>
      <c r="B196" s="40"/>
      <c r="C196" s="215" t="s">
        <v>637</v>
      </c>
      <c r="D196" s="215" t="s">
        <v>185</v>
      </c>
      <c r="E196" s="216" t="s">
        <v>2516</v>
      </c>
      <c r="F196" s="217" t="s">
        <v>2517</v>
      </c>
      <c r="G196" s="218" t="s">
        <v>419</v>
      </c>
      <c r="H196" s="219">
        <v>20</v>
      </c>
      <c r="I196" s="220"/>
      <c r="J196" s="221">
        <f>ROUND(I196*H196,2)</f>
        <v>0</v>
      </c>
      <c r="K196" s="217" t="s">
        <v>19</v>
      </c>
      <c r="L196" s="45"/>
      <c r="M196" s="222" t="s">
        <v>19</v>
      </c>
      <c r="N196" s="223" t="s">
        <v>43</v>
      </c>
      <c r="O196" s="85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6" t="s">
        <v>284</v>
      </c>
      <c r="AT196" s="226" t="s">
        <v>185</v>
      </c>
      <c r="AU196" s="226" t="s">
        <v>81</v>
      </c>
      <c r="AY196" s="18" t="s">
        <v>183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8" t="s">
        <v>79</v>
      </c>
      <c r="BK196" s="227">
        <f>ROUND(I196*H196,2)</f>
        <v>0</v>
      </c>
      <c r="BL196" s="18" t="s">
        <v>284</v>
      </c>
      <c r="BM196" s="226" t="s">
        <v>2518</v>
      </c>
    </row>
    <row r="197" s="2" customFormat="1" ht="16.5" customHeight="1">
      <c r="A197" s="39"/>
      <c r="B197" s="40"/>
      <c r="C197" s="256" t="s">
        <v>642</v>
      </c>
      <c r="D197" s="256" t="s">
        <v>310</v>
      </c>
      <c r="E197" s="257" t="s">
        <v>2519</v>
      </c>
      <c r="F197" s="258" t="s">
        <v>2517</v>
      </c>
      <c r="G197" s="259" t="s">
        <v>419</v>
      </c>
      <c r="H197" s="260">
        <v>20</v>
      </c>
      <c r="I197" s="261"/>
      <c r="J197" s="262">
        <f>ROUND(I197*H197,2)</f>
        <v>0</v>
      </c>
      <c r="K197" s="258" t="s">
        <v>19</v>
      </c>
      <c r="L197" s="263"/>
      <c r="M197" s="264" t="s">
        <v>19</v>
      </c>
      <c r="N197" s="265" t="s">
        <v>43</v>
      </c>
      <c r="O197" s="85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6" t="s">
        <v>376</v>
      </c>
      <c r="AT197" s="226" t="s">
        <v>310</v>
      </c>
      <c r="AU197" s="226" t="s">
        <v>81</v>
      </c>
      <c r="AY197" s="18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79</v>
      </c>
      <c r="BK197" s="227">
        <f>ROUND(I197*H197,2)</f>
        <v>0</v>
      </c>
      <c r="BL197" s="18" t="s">
        <v>284</v>
      </c>
      <c r="BM197" s="226" t="s">
        <v>2520</v>
      </c>
    </row>
    <row r="198" s="2" customFormat="1" ht="16.5" customHeight="1">
      <c r="A198" s="39"/>
      <c r="B198" s="40"/>
      <c r="C198" s="215" t="s">
        <v>647</v>
      </c>
      <c r="D198" s="215" t="s">
        <v>185</v>
      </c>
      <c r="E198" s="216" t="s">
        <v>2521</v>
      </c>
      <c r="F198" s="217" t="s">
        <v>2522</v>
      </c>
      <c r="G198" s="218" t="s">
        <v>207</v>
      </c>
      <c r="H198" s="219">
        <v>14</v>
      </c>
      <c r="I198" s="220"/>
      <c r="J198" s="221">
        <f>ROUND(I198*H198,2)</f>
        <v>0</v>
      </c>
      <c r="K198" s="217" t="s">
        <v>19</v>
      </c>
      <c r="L198" s="45"/>
      <c r="M198" s="222" t="s">
        <v>19</v>
      </c>
      <c r="N198" s="223" t="s">
        <v>43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284</v>
      </c>
      <c r="AT198" s="226" t="s">
        <v>185</v>
      </c>
      <c r="AU198" s="226" t="s">
        <v>81</v>
      </c>
      <c r="AY198" s="18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79</v>
      </c>
      <c r="BK198" s="227">
        <f>ROUND(I198*H198,2)</f>
        <v>0</v>
      </c>
      <c r="BL198" s="18" t="s">
        <v>284</v>
      </c>
      <c r="BM198" s="226" t="s">
        <v>2523</v>
      </c>
    </row>
    <row r="199" s="2" customFormat="1" ht="16.5" customHeight="1">
      <c r="A199" s="39"/>
      <c r="B199" s="40"/>
      <c r="C199" s="256" t="s">
        <v>655</v>
      </c>
      <c r="D199" s="256" t="s">
        <v>310</v>
      </c>
      <c r="E199" s="257" t="s">
        <v>2524</v>
      </c>
      <c r="F199" s="258" t="s">
        <v>2522</v>
      </c>
      <c r="G199" s="259" t="s">
        <v>207</v>
      </c>
      <c r="H199" s="260">
        <v>14</v>
      </c>
      <c r="I199" s="261"/>
      <c r="J199" s="262">
        <f>ROUND(I199*H199,2)</f>
        <v>0</v>
      </c>
      <c r="K199" s="258" t="s">
        <v>19</v>
      </c>
      <c r="L199" s="263"/>
      <c r="M199" s="264" t="s">
        <v>19</v>
      </c>
      <c r="N199" s="265" t="s">
        <v>43</v>
      </c>
      <c r="O199" s="85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6" t="s">
        <v>376</v>
      </c>
      <c r="AT199" s="226" t="s">
        <v>310</v>
      </c>
      <c r="AU199" s="226" t="s">
        <v>81</v>
      </c>
      <c r="AY199" s="18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79</v>
      </c>
      <c r="BK199" s="227">
        <f>ROUND(I199*H199,2)</f>
        <v>0</v>
      </c>
      <c r="BL199" s="18" t="s">
        <v>284</v>
      </c>
      <c r="BM199" s="226" t="s">
        <v>2525</v>
      </c>
    </row>
    <row r="200" s="2" customFormat="1" ht="16.5" customHeight="1">
      <c r="A200" s="39"/>
      <c r="B200" s="40"/>
      <c r="C200" s="215" t="s">
        <v>661</v>
      </c>
      <c r="D200" s="215" t="s">
        <v>185</v>
      </c>
      <c r="E200" s="216" t="s">
        <v>2526</v>
      </c>
      <c r="F200" s="217" t="s">
        <v>2527</v>
      </c>
      <c r="G200" s="218" t="s">
        <v>207</v>
      </c>
      <c r="H200" s="219">
        <v>6</v>
      </c>
      <c r="I200" s="220"/>
      <c r="J200" s="221">
        <f>ROUND(I200*H200,2)</f>
        <v>0</v>
      </c>
      <c r="K200" s="217" t="s">
        <v>19</v>
      </c>
      <c r="L200" s="45"/>
      <c r="M200" s="222" t="s">
        <v>19</v>
      </c>
      <c r="N200" s="223" t="s">
        <v>43</v>
      </c>
      <c r="O200" s="85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284</v>
      </c>
      <c r="AT200" s="226" t="s">
        <v>185</v>
      </c>
      <c r="AU200" s="226" t="s">
        <v>81</v>
      </c>
      <c r="AY200" s="18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79</v>
      </c>
      <c r="BK200" s="227">
        <f>ROUND(I200*H200,2)</f>
        <v>0</v>
      </c>
      <c r="BL200" s="18" t="s">
        <v>284</v>
      </c>
      <c r="BM200" s="226" t="s">
        <v>2528</v>
      </c>
    </row>
    <row r="201" s="2" customFormat="1" ht="16.5" customHeight="1">
      <c r="A201" s="39"/>
      <c r="B201" s="40"/>
      <c r="C201" s="256" t="s">
        <v>666</v>
      </c>
      <c r="D201" s="256" t="s">
        <v>310</v>
      </c>
      <c r="E201" s="257" t="s">
        <v>2529</v>
      </c>
      <c r="F201" s="258" t="s">
        <v>2527</v>
      </c>
      <c r="G201" s="259" t="s">
        <v>207</v>
      </c>
      <c r="H201" s="260">
        <v>6</v>
      </c>
      <c r="I201" s="261"/>
      <c r="J201" s="262">
        <f>ROUND(I201*H201,2)</f>
        <v>0</v>
      </c>
      <c r="K201" s="258" t="s">
        <v>19</v>
      </c>
      <c r="L201" s="263"/>
      <c r="M201" s="264" t="s">
        <v>19</v>
      </c>
      <c r="N201" s="265" t="s">
        <v>43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376</v>
      </c>
      <c r="AT201" s="226" t="s">
        <v>310</v>
      </c>
      <c r="AU201" s="226" t="s">
        <v>81</v>
      </c>
      <c r="AY201" s="18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79</v>
      </c>
      <c r="BK201" s="227">
        <f>ROUND(I201*H201,2)</f>
        <v>0</v>
      </c>
      <c r="BL201" s="18" t="s">
        <v>284</v>
      </c>
      <c r="BM201" s="226" t="s">
        <v>2530</v>
      </c>
    </row>
    <row r="202" s="2" customFormat="1" ht="16.5" customHeight="1">
      <c r="A202" s="39"/>
      <c r="B202" s="40"/>
      <c r="C202" s="215" t="s">
        <v>671</v>
      </c>
      <c r="D202" s="215" t="s">
        <v>185</v>
      </c>
      <c r="E202" s="216" t="s">
        <v>2531</v>
      </c>
      <c r="F202" s="217" t="s">
        <v>2532</v>
      </c>
      <c r="G202" s="218" t="s">
        <v>419</v>
      </c>
      <c r="H202" s="219">
        <v>560</v>
      </c>
      <c r="I202" s="220"/>
      <c r="J202" s="221">
        <f>ROUND(I202*H202,2)</f>
        <v>0</v>
      </c>
      <c r="K202" s="217" t="s">
        <v>19</v>
      </c>
      <c r="L202" s="45"/>
      <c r="M202" s="222" t="s">
        <v>19</v>
      </c>
      <c r="N202" s="223" t="s">
        <v>43</v>
      </c>
      <c r="O202" s="85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284</v>
      </c>
      <c r="AT202" s="226" t="s">
        <v>185</v>
      </c>
      <c r="AU202" s="226" t="s">
        <v>81</v>
      </c>
      <c r="AY202" s="18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79</v>
      </c>
      <c r="BK202" s="227">
        <f>ROUND(I202*H202,2)</f>
        <v>0</v>
      </c>
      <c r="BL202" s="18" t="s">
        <v>284</v>
      </c>
      <c r="BM202" s="226" t="s">
        <v>2533</v>
      </c>
    </row>
    <row r="203" s="2" customFormat="1" ht="16.5" customHeight="1">
      <c r="A203" s="39"/>
      <c r="B203" s="40"/>
      <c r="C203" s="256" t="s">
        <v>677</v>
      </c>
      <c r="D203" s="256" t="s">
        <v>310</v>
      </c>
      <c r="E203" s="257" t="s">
        <v>2534</v>
      </c>
      <c r="F203" s="258" t="s">
        <v>2532</v>
      </c>
      <c r="G203" s="259" t="s">
        <v>419</v>
      </c>
      <c r="H203" s="260">
        <v>560</v>
      </c>
      <c r="I203" s="261"/>
      <c r="J203" s="262">
        <f>ROUND(I203*H203,2)</f>
        <v>0</v>
      </c>
      <c r="K203" s="258" t="s">
        <v>19</v>
      </c>
      <c r="L203" s="263"/>
      <c r="M203" s="264" t="s">
        <v>19</v>
      </c>
      <c r="N203" s="265" t="s">
        <v>43</v>
      </c>
      <c r="O203" s="85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6" t="s">
        <v>376</v>
      </c>
      <c r="AT203" s="226" t="s">
        <v>310</v>
      </c>
      <c r="AU203" s="226" t="s">
        <v>81</v>
      </c>
      <c r="AY203" s="18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79</v>
      </c>
      <c r="BK203" s="227">
        <f>ROUND(I203*H203,2)</f>
        <v>0</v>
      </c>
      <c r="BL203" s="18" t="s">
        <v>284</v>
      </c>
      <c r="BM203" s="226" t="s">
        <v>2535</v>
      </c>
    </row>
    <row r="204" s="2" customFormat="1" ht="16.5" customHeight="1">
      <c r="A204" s="39"/>
      <c r="B204" s="40"/>
      <c r="C204" s="215" t="s">
        <v>1041</v>
      </c>
      <c r="D204" s="215" t="s">
        <v>185</v>
      </c>
      <c r="E204" s="216" t="s">
        <v>2536</v>
      </c>
      <c r="F204" s="217" t="s">
        <v>2537</v>
      </c>
      <c r="G204" s="218" t="s">
        <v>419</v>
      </c>
      <c r="H204" s="219">
        <v>90</v>
      </c>
      <c r="I204" s="220"/>
      <c r="J204" s="221">
        <f>ROUND(I204*H204,2)</f>
        <v>0</v>
      </c>
      <c r="K204" s="217" t="s">
        <v>19</v>
      </c>
      <c r="L204" s="45"/>
      <c r="M204" s="222" t="s">
        <v>19</v>
      </c>
      <c r="N204" s="223" t="s">
        <v>43</v>
      </c>
      <c r="O204" s="85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284</v>
      </c>
      <c r="AT204" s="226" t="s">
        <v>185</v>
      </c>
      <c r="AU204" s="226" t="s">
        <v>81</v>
      </c>
      <c r="AY204" s="18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79</v>
      </c>
      <c r="BK204" s="227">
        <f>ROUND(I204*H204,2)</f>
        <v>0</v>
      </c>
      <c r="BL204" s="18" t="s">
        <v>284</v>
      </c>
      <c r="BM204" s="226" t="s">
        <v>2538</v>
      </c>
    </row>
    <row r="205" s="2" customFormat="1" ht="16.5" customHeight="1">
      <c r="A205" s="39"/>
      <c r="B205" s="40"/>
      <c r="C205" s="256" t="s">
        <v>1047</v>
      </c>
      <c r="D205" s="256" t="s">
        <v>310</v>
      </c>
      <c r="E205" s="257" t="s">
        <v>2539</v>
      </c>
      <c r="F205" s="258" t="s">
        <v>2540</v>
      </c>
      <c r="G205" s="259" t="s">
        <v>419</v>
      </c>
      <c r="H205" s="260">
        <v>90</v>
      </c>
      <c r="I205" s="261"/>
      <c r="J205" s="262">
        <f>ROUND(I205*H205,2)</f>
        <v>0</v>
      </c>
      <c r="K205" s="258" t="s">
        <v>19</v>
      </c>
      <c r="L205" s="263"/>
      <c r="M205" s="264" t="s">
        <v>19</v>
      </c>
      <c r="N205" s="265" t="s">
        <v>43</v>
      </c>
      <c r="O205" s="85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6" t="s">
        <v>376</v>
      </c>
      <c r="AT205" s="226" t="s">
        <v>310</v>
      </c>
      <c r="AU205" s="226" t="s">
        <v>81</v>
      </c>
      <c r="AY205" s="18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79</v>
      </c>
      <c r="BK205" s="227">
        <f>ROUND(I205*H205,2)</f>
        <v>0</v>
      </c>
      <c r="BL205" s="18" t="s">
        <v>284</v>
      </c>
      <c r="BM205" s="226" t="s">
        <v>2541</v>
      </c>
    </row>
    <row r="206" s="2" customFormat="1" ht="16.5" customHeight="1">
      <c r="A206" s="39"/>
      <c r="B206" s="40"/>
      <c r="C206" s="215" t="s">
        <v>1051</v>
      </c>
      <c r="D206" s="215" t="s">
        <v>185</v>
      </c>
      <c r="E206" s="216" t="s">
        <v>2542</v>
      </c>
      <c r="F206" s="217" t="s">
        <v>2543</v>
      </c>
      <c r="G206" s="218" t="s">
        <v>207</v>
      </c>
      <c r="H206" s="219">
        <v>8</v>
      </c>
      <c r="I206" s="220"/>
      <c r="J206" s="221">
        <f>ROUND(I206*H206,2)</f>
        <v>0</v>
      </c>
      <c r="K206" s="217" t="s">
        <v>19</v>
      </c>
      <c r="L206" s="45"/>
      <c r="M206" s="222" t="s">
        <v>19</v>
      </c>
      <c r="N206" s="223" t="s">
        <v>43</v>
      </c>
      <c r="O206" s="85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284</v>
      </c>
      <c r="AT206" s="226" t="s">
        <v>185</v>
      </c>
      <c r="AU206" s="226" t="s">
        <v>81</v>
      </c>
      <c r="AY206" s="18" t="s">
        <v>183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79</v>
      </c>
      <c r="BK206" s="227">
        <f>ROUND(I206*H206,2)</f>
        <v>0</v>
      </c>
      <c r="BL206" s="18" t="s">
        <v>284</v>
      </c>
      <c r="BM206" s="226" t="s">
        <v>2544</v>
      </c>
    </row>
    <row r="207" s="2" customFormat="1" ht="16.5" customHeight="1">
      <c r="A207" s="39"/>
      <c r="B207" s="40"/>
      <c r="C207" s="256" t="s">
        <v>1055</v>
      </c>
      <c r="D207" s="256" t="s">
        <v>310</v>
      </c>
      <c r="E207" s="257" t="s">
        <v>2545</v>
      </c>
      <c r="F207" s="258" t="s">
        <v>2543</v>
      </c>
      <c r="G207" s="259" t="s">
        <v>207</v>
      </c>
      <c r="H207" s="260">
        <v>8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43</v>
      </c>
      <c r="O207" s="85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376</v>
      </c>
      <c r="AT207" s="226" t="s">
        <v>310</v>
      </c>
      <c r="AU207" s="226" t="s">
        <v>81</v>
      </c>
      <c r="AY207" s="18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79</v>
      </c>
      <c r="BK207" s="227">
        <f>ROUND(I207*H207,2)</f>
        <v>0</v>
      </c>
      <c r="BL207" s="18" t="s">
        <v>284</v>
      </c>
      <c r="BM207" s="226" t="s">
        <v>2546</v>
      </c>
    </row>
    <row r="208" s="2" customFormat="1" ht="16.5" customHeight="1">
      <c r="A208" s="39"/>
      <c r="B208" s="40"/>
      <c r="C208" s="215" t="s">
        <v>1059</v>
      </c>
      <c r="D208" s="215" t="s">
        <v>185</v>
      </c>
      <c r="E208" s="216" t="s">
        <v>2547</v>
      </c>
      <c r="F208" s="217" t="s">
        <v>2548</v>
      </c>
      <c r="G208" s="218" t="s">
        <v>207</v>
      </c>
      <c r="H208" s="219">
        <v>128</v>
      </c>
      <c r="I208" s="220"/>
      <c r="J208" s="221">
        <f>ROUND(I208*H208,2)</f>
        <v>0</v>
      </c>
      <c r="K208" s="217" t="s">
        <v>19</v>
      </c>
      <c r="L208" s="45"/>
      <c r="M208" s="222" t="s">
        <v>19</v>
      </c>
      <c r="N208" s="223" t="s">
        <v>43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284</v>
      </c>
      <c r="AT208" s="226" t="s">
        <v>185</v>
      </c>
      <c r="AU208" s="226" t="s">
        <v>81</v>
      </c>
      <c r="AY208" s="18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79</v>
      </c>
      <c r="BK208" s="227">
        <f>ROUND(I208*H208,2)</f>
        <v>0</v>
      </c>
      <c r="BL208" s="18" t="s">
        <v>284</v>
      </c>
      <c r="BM208" s="226" t="s">
        <v>2549</v>
      </c>
    </row>
    <row r="209" s="2" customFormat="1" ht="16.5" customHeight="1">
      <c r="A209" s="39"/>
      <c r="B209" s="40"/>
      <c r="C209" s="256" t="s">
        <v>1061</v>
      </c>
      <c r="D209" s="256" t="s">
        <v>310</v>
      </c>
      <c r="E209" s="257" t="s">
        <v>2550</v>
      </c>
      <c r="F209" s="258" t="s">
        <v>2548</v>
      </c>
      <c r="G209" s="259" t="s">
        <v>207</v>
      </c>
      <c r="H209" s="260">
        <v>128</v>
      </c>
      <c r="I209" s="261"/>
      <c r="J209" s="262">
        <f>ROUND(I209*H209,2)</f>
        <v>0</v>
      </c>
      <c r="K209" s="258" t="s">
        <v>19</v>
      </c>
      <c r="L209" s="263"/>
      <c r="M209" s="264" t="s">
        <v>19</v>
      </c>
      <c r="N209" s="265" t="s">
        <v>43</v>
      </c>
      <c r="O209" s="85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376</v>
      </c>
      <c r="AT209" s="226" t="s">
        <v>310</v>
      </c>
      <c r="AU209" s="226" t="s">
        <v>81</v>
      </c>
      <c r="AY209" s="18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79</v>
      </c>
      <c r="BK209" s="227">
        <f>ROUND(I209*H209,2)</f>
        <v>0</v>
      </c>
      <c r="BL209" s="18" t="s">
        <v>284</v>
      </c>
      <c r="BM209" s="226" t="s">
        <v>2551</v>
      </c>
    </row>
    <row r="210" s="2" customFormat="1" ht="16.5" customHeight="1">
      <c r="A210" s="39"/>
      <c r="B210" s="40"/>
      <c r="C210" s="215" t="s">
        <v>1064</v>
      </c>
      <c r="D210" s="215" t="s">
        <v>185</v>
      </c>
      <c r="E210" s="216" t="s">
        <v>2552</v>
      </c>
      <c r="F210" s="217" t="s">
        <v>2553</v>
      </c>
      <c r="G210" s="218" t="s">
        <v>207</v>
      </c>
      <c r="H210" s="219">
        <v>42</v>
      </c>
      <c r="I210" s="220"/>
      <c r="J210" s="221">
        <f>ROUND(I210*H210,2)</f>
        <v>0</v>
      </c>
      <c r="K210" s="217" t="s">
        <v>19</v>
      </c>
      <c r="L210" s="45"/>
      <c r="M210" s="222" t="s">
        <v>19</v>
      </c>
      <c r="N210" s="223" t="s">
        <v>43</v>
      </c>
      <c r="O210" s="85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284</v>
      </c>
      <c r="AT210" s="226" t="s">
        <v>185</v>
      </c>
      <c r="AU210" s="226" t="s">
        <v>81</v>
      </c>
      <c r="AY210" s="18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79</v>
      </c>
      <c r="BK210" s="227">
        <f>ROUND(I210*H210,2)</f>
        <v>0</v>
      </c>
      <c r="BL210" s="18" t="s">
        <v>284</v>
      </c>
      <c r="BM210" s="226" t="s">
        <v>2554</v>
      </c>
    </row>
    <row r="211" s="2" customFormat="1" ht="16.5" customHeight="1">
      <c r="A211" s="39"/>
      <c r="B211" s="40"/>
      <c r="C211" s="256" t="s">
        <v>1069</v>
      </c>
      <c r="D211" s="256" t="s">
        <v>310</v>
      </c>
      <c r="E211" s="257" t="s">
        <v>2555</v>
      </c>
      <c r="F211" s="258" t="s">
        <v>2553</v>
      </c>
      <c r="G211" s="259" t="s">
        <v>207</v>
      </c>
      <c r="H211" s="260">
        <v>42</v>
      </c>
      <c r="I211" s="261"/>
      <c r="J211" s="262">
        <f>ROUND(I211*H211,2)</f>
        <v>0</v>
      </c>
      <c r="K211" s="258" t="s">
        <v>19</v>
      </c>
      <c r="L211" s="263"/>
      <c r="M211" s="264" t="s">
        <v>19</v>
      </c>
      <c r="N211" s="265" t="s">
        <v>43</v>
      </c>
      <c r="O211" s="85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376</v>
      </c>
      <c r="AT211" s="226" t="s">
        <v>310</v>
      </c>
      <c r="AU211" s="226" t="s">
        <v>81</v>
      </c>
      <c r="AY211" s="18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79</v>
      </c>
      <c r="BK211" s="227">
        <f>ROUND(I211*H211,2)</f>
        <v>0</v>
      </c>
      <c r="BL211" s="18" t="s">
        <v>284</v>
      </c>
      <c r="BM211" s="226" t="s">
        <v>2556</v>
      </c>
    </row>
    <row r="212" s="2" customFormat="1" ht="16.5" customHeight="1">
      <c r="A212" s="39"/>
      <c r="B212" s="40"/>
      <c r="C212" s="215" t="s">
        <v>1073</v>
      </c>
      <c r="D212" s="215" t="s">
        <v>185</v>
      </c>
      <c r="E212" s="216" t="s">
        <v>2557</v>
      </c>
      <c r="F212" s="217" t="s">
        <v>2558</v>
      </c>
      <c r="G212" s="218" t="s">
        <v>207</v>
      </c>
      <c r="H212" s="219">
        <v>8</v>
      </c>
      <c r="I212" s="220"/>
      <c r="J212" s="221">
        <f>ROUND(I212*H212,2)</f>
        <v>0</v>
      </c>
      <c r="K212" s="217" t="s">
        <v>19</v>
      </c>
      <c r="L212" s="45"/>
      <c r="M212" s="222" t="s">
        <v>19</v>
      </c>
      <c r="N212" s="223" t="s">
        <v>43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284</v>
      </c>
      <c r="AT212" s="226" t="s">
        <v>185</v>
      </c>
      <c r="AU212" s="226" t="s">
        <v>81</v>
      </c>
      <c r="AY212" s="18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284</v>
      </c>
      <c r="BM212" s="226" t="s">
        <v>2559</v>
      </c>
    </row>
    <row r="213" s="2" customFormat="1" ht="16.5" customHeight="1">
      <c r="A213" s="39"/>
      <c r="B213" s="40"/>
      <c r="C213" s="256" t="s">
        <v>1075</v>
      </c>
      <c r="D213" s="256" t="s">
        <v>310</v>
      </c>
      <c r="E213" s="257" t="s">
        <v>2560</v>
      </c>
      <c r="F213" s="258" t="s">
        <v>2558</v>
      </c>
      <c r="G213" s="259" t="s">
        <v>207</v>
      </c>
      <c r="H213" s="260">
        <v>8</v>
      </c>
      <c r="I213" s="261"/>
      <c r="J213" s="262">
        <f>ROUND(I213*H213,2)</f>
        <v>0</v>
      </c>
      <c r="K213" s="258" t="s">
        <v>19</v>
      </c>
      <c r="L213" s="263"/>
      <c r="M213" s="264" t="s">
        <v>19</v>
      </c>
      <c r="N213" s="265" t="s">
        <v>43</v>
      </c>
      <c r="O213" s="85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376</v>
      </c>
      <c r="AT213" s="226" t="s">
        <v>310</v>
      </c>
      <c r="AU213" s="226" t="s">
        <v>81</v>
      </c>
      <c r="AY213" s="18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79</v>
      </c>
      <c r="BK213" s="227">
        <f>ROUND(I213*H213,2)</f>
        <v>0</v>
      </c>
      <c r="BL213" s="18" t="s">
        <v>284</v>
      </c>
      <c r="BM213" s="226" t="s">
        <v>2561</v>
      </c>
    </row>
    <row r="214" s="2" customFormat="1" ht="16.5" customHeight="1">
      <c r="A214" s="39"/>
      <c r="B214" s="40"/>
      <c r="C214" s="215" t="s">
        <v>1079</v>
      </c>
      <c r="D214" s="215" t="s">
        <v>185</v>
      </c>
      <c r="E214" s="216" t="s">
        <v>2562</v>
      </c>
      <c r="F214" s="217" t="s">
        <v>2563</v>
      </c>
      <c r="G214" s="218" t="s">
        <v>207</v>
      </c>
      <c r="H214" s="219">
        <v>65</v>
      </c>
      <c r="I214" s="220"/>
      <c r="J214" s="221">
        <f>ROUND(I214*H214,2)</f>
        <v>0</v>
      </c>
      <c r="K214" s="217" t="s">
        <v>19</v>
      </c>
      <c r="L214" s="45"/>
      <c r="M214" s="222" t="s">
        <v>19</v>
      </c>
      <c r="N214" s="223" t="s">
        <v>43</v>
      </c>
      <c r="O214" s="85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284</v>
      </c>
      <c r="AT214" s="226" t="s">
        <v>185</v>
      </c>
      <c r="AU214" s="226" t="s">
        <v>81</v>
      </c>
      <c r="AY214" s="18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79</v>
      </c>
      <c r="BK214" s="227">
        <f>ROUND(I214*H214,2)</f>
        <v>0</v>
      </c>
      <c r="BL214" s="18" t="s">
        <v>284</v>
      </c>
      <c r="BM214" s="226" t="s">
        <v>2564</v>
      </c>
    </row>
    <row r="215" s="2" customFormat="1" ht="16.5" customHeight="1">
      <c r="A215" s="39"/>
      <c r="B215" s="40"/>
      <c r="C215" s="256" t="s">
        <v>1081</v>
      </c>
      <c r="D215" s="256" t="s">
        <v>310</v>
      </c>
      <c r="E215" s="257" t="s">
        <v>2565</v>
      </c>
      <c r="F215" s="258" t="s">
        <v>2563</v>
      </c>
      <c r="G215" s="259" t="s">
        <v>207</v>
      </c>
      <c r="H215" s="260">
        <v>65</v>
      </c>
      <c r="I215" s="261"/>
      <c r="J215" s="262">
        <f>ROUND(I215*H215,2)</f>
        <v>0</v>
      </c>
      <c r="K215" s="258" t="s">
        <v>19</v>
      </c>
      <c r="L215" s="263"/>
      <c r="M215" s="264" t="s">
        <v>19</v>
      </c>
      <c r="N215" s="265" t="s">
        <v>43</v>
      </c>
      <c r="O215" s="85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6" t="s">
        <v>376</v>
      </c>
      <c r="AT215" s="226" t="s">
        <v>310</v>
      </c>
      <c r="AU215" s="226" t="s">
        <v>81</v>
      </c>
      <c r="AY215" s="18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79</v>
      </c>
      <c r="BK215" s="227">
        <f>ROUND(I215*H215,2)</f>
        <v>0</v>
      </c>
      <c r="BL215" s="18" t="s">
        <v>284</v>
      </c>
      <c r="BM215" s="226" t="s">
        <v>2566</v>
      </c>
    </row>
    <row r="216" s="2" customFormat="1" ht="16.5" customHeight="1">
      <c r="A216" s="39"/>
      <c r="B216" s="40"/>
      <c r="C216" s="215" t="s">
        <v>1083</v>
      </c>
      <c r="D216" s="215" t="s">
        <v>185</v>
      </c>
      <c r="E216" s="216" t="s">
        <v>2567</v>
      </c>
      <c r="F216" s="217" t="s">
        <v>2568</v>
      </c>
      <c r="G216" s="218" t="s">
        <v>207</v>
      </c>
      <c r="H216" s="219">
        <v>8</v>
      </c>
      <c r="I216" s="220"/>
      <c r="J216" s="221">
        <f>ROUND(I216*H216,2)</f>
        <v>0</v>
      </c>
      <c r="K216" s="217" t="s">
        <v>19</v>
      </c>
      <c r="L216" s="45"/>
      <c r="M216" s="222" t="s">
        <v>19</v>
      </c>
      <c r="N216" s="223" t="s">
        <v>43</v>
      </c>
      <c r="O216" s="85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284</v>
      </c>
      <c r="AT216" s="226" t="s">
        <v>185</v>
      </c>
      <c r="AU216" s="226" t="s">
        <v>81</v>
      </c>
      <c r="AY216" s="18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79</v>
      </c>
      <c r="BK216" s="227">
        <f>ROUND(I216*H216,2)</f>
        <v>0</v>
      </c>
      <c r="BL216" s="18" t="s">
        <v>284</v>
      </c>
      <c r="BM216" s="226" t="s">
        <v>2569</v>
      </c>
    </row>
    <row r="217" s="2" customFormat="1" ht="16.5" customHeight="1">
      <c r="A217" s="39"/>
      <c r="B217" s="40"/>
      <c r="C217" s="256" t="s">
        <v>1086</v>
      </c>
      <c r="D217" s="256" t="s">
        <v>310</v>
      </c>
      <c r="E217" s="257" t="s">
        <v>2570</v>
      </c>
      <c r="F217" s="258" t="s">
        <v>2568</v>
      </c>
      <c r="G217" s="259" t="s">
        <v>207</v>
      </c>
      <c r="H217" s="260">
        <v>8</v>
      </c>
      <c r="I217" s="261"/>
      <c r="J217" s="262">
        <f>ROUND(I217*H217,2)</f>
        <v>0</v>
      </c>
      <c r="K217" s="258" t="s">
        <v>19</v>
      </c>
      <c r="L217" s="263"/>
      <c r="M217" s="264" t="s">
        <v>19</v>
      </c>
      <c r="N217" s="265" t="s">
        <v>43</v>
      </c>
      <c r="O217" s="85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6" t="s">
        <v>376</v>
      </c>
      <c r="AT217" s="226" t="s">
        <v>310</v>
      </c>
      <c r="AU217" s="226" t="s">
        <v>81</v>
      </c>
      <c r="AY217" s="18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79</v>
      </c>
      <c r="BK217" s="227">
        <f>ROUND(I217*H217,2)</f>
        <v>0</v>
      </c>
      <c r="BL217" s="18" t="s">
        <v>284</v>
      </c>
      <c r="BM217" s="226" t="s">
        <v>2571</v>
      </c>
    </row>
    <row r="218" s="2" customFormat="1" ht="16.5" customHeight="1">
      <c r="A218" s="39"/>
      <c r="B218" s="40"/>
      <c r="C218" s="215" t="s">
        <v>1088</v>
      </c>
      <c r="D218" s="215" t="s">
        <v>185</v>
      </c>
      <c r="E218" s="216" t="s">
        <v>2572</v>
      </c>
      <c r="F218" s="217" t="s">
        <v>2573</v>
      </c>
      <c r="G218" s="218" t="s">
        <v>207</v>
      </c>
      <c r="H218" s="219">
        <v>26</v>
      </c>
      <c r="I218" s="220"/>
      <c r="J218" s="221">
        <f>ROUND(I218*H218,2)</f>
        <v>0</v>
      </c>
      <c r="K218" s="217" t="s">
        <v>19</v>
      </c>
      <c r="L218" s="45"/>
      <c r="M218" s="222" t="s">
        <v>19</v>
      </c>
      <c r="N218" s="223" t="s">
        <v>43</v>
      </c>
      <c r="O218" s="85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6" t="s">
        <v>284</v>
      </c>
      <c r="AT218" s="226" t="s">
        <v>185</v>
      </c>
      <c r="AU218" s="226" t="s">
        <v>81</v>
      </c>
      <c r="AY218" s="18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79</v>
      </c>
      <c r="BK218" s="227">
        <f>ROUND(I218*H218,2)</f>
        <v>0</v>
      </c>
      <c r="BL218" s="18" t="s">
        <v>284</v>
      </c>
      <c r="BM218" s="226" t="s">
        <v>2574</v>
      </c>
    </row>
    <row r="219" s="2" customFormat="1" ht="16.5" customHeight="1">
      <c r="A219" s="39"/>
      <c r="B219" s="40"/>
      <c r="C219" s="256" t="s">
        <v>1090</v>
      </c>
      <c r="D219" s="256" t="s">
        <v>310</v>
      </c>
      <c r="E219" s="257" t="s">
        <v>2575</v>
      </c>
      <c r="F219" s="258" t="s">
        <v>2576</v>
      </c>
      <c r="G219" s="259" t="s">
        <v>207</v>
      </c>
      <c r="H219" s="260">
        <v>26</v>
      </c>
      <c r="I219" s="261"/>
      <c r="J219" s="262">
        <f>ROUND(I219*H219,2)</f>
        <v>0</v>
      </c>
      <c r="K219" s="258" t="s">
        <v>19</v>
      </c>
      <c r="L219" s="263"/>
      <c r="M219" s="264" t="s">
        <v>19</v>
      </c>
      <c r="N219" s="265" t="s">
        <v>43</v>
      </c>
      <c r="O219" s="85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6" t="s">
        <v>376</v>
      </c>
      <c r="AT219" s="226" t="s">
        <v>310</v>
      </c>
      <c r="AU219" s="226" t="s">
        <v>81</v>
      </c>
      <c r="AY219" s="18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8" t="s">
        <v>79</v>
      </c>
      <c r="BK219" s="227">
        <f>ROUND(I219*H219,2)</f>
        <v>0</v>
      </c>
      <c r="BL219" s="18" t="s">
        <v>284</v>
      </c>
      <c r="BM219" s="226" t="s">
        <v>2577</v>
      </c>
    </row>
    <row r="220" s="2" customFormat="1" ht="16.5" customHeight="1">
      <c r="A220" s="39"/>
      <c r="B220" s="40"/>
      <c r="C220" s="215" t="s">
        <v>1096</v>
      </c>
      <c r="D220" s="215" t="s">
        <v>185</v>
      </c>
      <c r="E220" s="216" t="s">
        <v>2578</v>
      </c>
      <c r="F220" s="217" t="s">
        <v>2579</v>
      </c>
      <c r="G220" s="218" t="s">
        <v>207</v>
      </c>
      <c r="H220" s="219">
        <v>24</v>
      </c>
      <c r="I220" s="220"/>
      <c r="J220" s="221">
        <f>ROUND(I220*H220,2)</f>
        <v>0</v>
      </c>
      <c r="K220" s="217" t="s">
        <v>19</v>
      </c>
      <c r="L220" s="45"/>
      <c r="M220" s="222" t="s">
        <v>19</v>
      </c>
      <c r="N220" s="223" t="s">
        <v>43</v>
      </c>
      <c r="O220" s="85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6" t="s">
        <v>284</v>
      </c>
      <c r="AT220" s="226" t="s">
        <v>185</v>
      </c>
      <c r="AU220" s="226" t="s">
        <v>81</v>
      </c>
      <c r="AY220" s="18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8" t="s">
        <v>79</v>
      </c>
      <c r="BK220" s="227">
        <f>ROUND(I220*H220,2)</f>
        <v>0</v>
      </c>
      <c r="BL220" s="18" t="s">
        <v>284</v>
      </c>
      <c r="BM220" s="226" t="s">
        <v>2580</v>
      </c>
    </row>
    <row r="221" s="2" customFormat="1" ht="16.5" customHeight="1">
      <c r="A221" s="39"/>
      <c r="B221" s="40"/>
      <c r="C221" s="256" t="s">
        <v>1102</v>
      </c>
      <c r="D221" s="256" t="s">
        <v>310</v>
      </c>
      <c r="E221" s="257" t="s">
        <v>2581</v>
      </c>
      <c r="F221" s="258" t="s">
        <v>2582</v>
      </c>
      <c r="G221" s="259" t="s">
        <v>207</v>
      </c>
      <c r="H221" s="260">
        <v>24</v>
      </c>
      <c r="I221" s="261"/>
      <c r="J221" s="262">
        <f>ROUND(I221*H221,2)</f>
        <v>0</v>
      </c>
      <c r="K221" s="258" t="s">
        <v>19</v>
      </c>
      <c r="L221" s="263"/>
      <c r="M221" s="264" t="s">
        <v>19</v>
      </c>
      <c r="N221" s="265" t="s">
        <v>43</v>
      </c>
      <c r="O221" s="85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6" t="s">
        <v>376</v>
      </c>
      <c r="AT221" s="226" t="s">
        <v>310</v>
      </c>
      <c r="AU221" s="226" t="s">
        <v>81</v>
      </c>
      <c r="AY221" s="18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79</v>
      </c>
      <c r="BK221" s="227">
        <f>ROUND(I221*H221,2)</f>
        <v>0</v>
      </c>
      <c r="BL221" s="18" t="s">
        <v>284</v>
      </c>
      <c r="BM221" s="226" t="s">
        <v>2583</v>
      </c>
    </row>
    <row r="222" s="2" customFormat="1" ht="21.75" customHeight="1">
      <c r="A222" s="39"/>
      <c r="B222" s="40"/>
      <c r="C222" s="215" t="s">
        <v>1106</v>
      </c>
      <c r="D222" s="215" t="s">
        <v>185</v>
      </c>
      <c r="E222" s="216" t="s">
        <v>2584</v>
      </c>
      <c r="F222" s="217" t="s">
        <v>2585</v>
      </c>
      <c r="G222" s="218" t="s">
        <v>207</v>
      </c>
      <c r="H222" s="219">
        <v>1</v>
      </c>
      <c r="I222" s="220"/>
      <c r="J222" s="221">
        <f>ROUND(I222*H222,2)</f>
        <v>0</v>
      </c>
      <c r="K222" s="217" t="s">
        <v>19</v>
      </c>
      <c r="L222" s="45"/>
      <c r="M222" s="222" t="s">
        <v>19</v>
      </c>
      <c r="N222" s="223" t="s">
        <v>43</v>
      </c>
      <c r="O222" s="85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6" t="s">
        <v>284</v>
      </c>
      <c r="AT222" s="226" t="s">
        <v>185</v>
      </c>
      <c r="AU222" s="226" t="s">
        <v>81</v>
      </c>
      <c r="AY222" s="18" t="s">
        <v>183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79</v>
      </c>
      <c r="BK222" s="227">
        <f>ROUND(I222*H222,2)</f>
        <v>0</v>
      </c>
      <c r="BL222" s="18" t="s">
        <v>284</v>
      </c>
      <c r="BM222" s="226" t="s">
        <v>2586</v>
      </c>
    </row>
    <row r="223" s="2" customFormat="1" ht="21.75" customHeight="1">
      <c r="A223" s="39"/>
      <c r="B223" s="40"/>
      <c r="C223" s="256" t="s">
        <v>1108</v>
      </c>
      <c r="D223" s="256" t="s">
        <v>310</v>
      </c>
      <c r="E223" s="257" t="s">
        <v>2587</v>
      </c>
      <c r="F223" s="258" t="s">
        <v>2585</v>
      </c>
      <c r="G223" s="259" t="s">
        <v>207</v>
      </c>
      <c r="H223" s="260">
        <v>1</v>
      </c>
      <c r="I223" s="261"/>
      <c r="J223" s="262">
        <f>ROUND(I223*H223,2)</f>
        <v>0</v>
      </c>
      <c r="K223" s="258" t="s">
        <v>19</v>
      </c>
      <c r="L223" s="263"/>
      <c r="M223" s="264" t="s">
        <v>19</v>
      </c>
      <c r="N223" s="265" t="s">
        <v>43</v>
      </c>
      <c r="O223" s="85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6" t="s">
        <v>376</v>
      </c>
      <c r="AT223" s="226" t="s">
        <v>310</v>
      </c>
      <c r="AU223" s="226" t="s">
        <v>81</v>
      </c>
      <c r="AY223" s="18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8" t="s">
        <v>79</v>
      </c>
      <c r="BK223" s="227">
        <f>ROUND(I223*H223,2)</f>
        <v>0</v>
      </c>
      <c r="BL223" s="18" t="s">
        <v>284</v>
      </c>
      <c r="BM223" s="226" t="s">
        <v>2588</v>
      </c>
    </row>
    <row r="224" s="12" customFormat="1" ht="25.92" customHeight="1">
      <c r="A224" s="12"/>
      <c r="B224" s="199"/>
      <c r="C224" s="200"/>
      <c r="D224" s="201" t="s">
        <v>71</v>
      </c>
      <c r="E224" s="202" t="s">
        <v>2589</v>
      </c>
      <c r="F224" s="202" t="s">
        <v>2590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P225+P227+P229</f>
        <v>0</v>
      </c>
      <c r="Q224" s="207"/>
      <c r="R224" s="208">
        <f>R225+R227+R229</f>
        <v>0</v>
      </c>
      <c r="S224" s="207"/>
      <c r="T224" s="209">
        <f>T225+T227+T229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215</v>
      </c>
      <c r="AT224" s="211" t="s">
        <v>71</v>
      </c>
      <c r="AU224" s="211" t="s">
        <v>72</v>
      </c>
      <c r="AY224" s="210" t="s">
        <v>183</v>
      </c>
      <c r="BK224" s="212">
        <f>BK225+BK227+BK229</f>
        <v>0</v>
      </c>
    </row>
    <row r="225" s="12" customFormat="1" ht="22.8" customHeight="1">
      <c r="A225" s="12"/>
      <c r="B225" s="199"/>
      <c r="C225" s="200"/>
      <c r="D225" s="201" t="s">
        <v>71</v>
      </c>
      <c r="E225" s="213" t="s">
        <v>2591</v>
      </c>
      <c r="F225" s="213" t="s">
        <v>2592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P226</f>
        <v>0</v>
      </c>
      <c r="Q225" s="207"/>
      <c r="R225" s="208">
        <f>R226</f>
        <v>0</v>
      </c>
      <c r="S225" s="207"/>
      <c r="T225" s="209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215</v>
      </c>
      <c r="AT225" s="211" t="s">
        <v>71</v>
      </c>
      <c r="AU225" s="211" t="s">
        <v>79</v>
      </c>
      <c r="AY225" s="210" t="s">
        <v>183</v>
      </c>
      <c r="BK225" s="212">
        <f>BK226</f>
        <v>0</v>
      </c>
    </row>
    <row r="226" s="2" customFormat="1" ht="16.5" customHeight="1">
      <c r="A226" s="39"/>
      <c r="B226" s="40"/>
      <c r="C226" s="215" t="s">
        <v>1112</v>
      </c>
      <c r="D226" s="215" t="s">
        <v>185</v>
      </c>
      <c r="E226" s="216" t="s">
        <v>2593</v>
      </c>
      <c r="F226" s="217" t="s">
        <v>2594</v>
      </c>
      <c r="G226" s="218" t="s">
        <v>2195</v>
      </c>
      <c r="H226" s="219">
        <v>1</v>
      </c>
      <c r="I226" s="220"/>
      <c r="J226" s="221">
        <f>ROUND(I226*H226,2)</f>
        <v>0</v>
      </c>
      <c r="K226" s="217" t="s">
        <v>19</v>
      </c>
      <c r="L226" s="45"/>
      <c r="M226" s="222" t="s">
        <v>19</v>
      </c>
      <c r="N226" s="223" t="s">
        <v>43</v>
      </c>
      <c r="O226" s="85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190</v>
      </c>
      <c r="AT226" s="226" t="s">
        <v>185</v>
      </c>
      <c r="AU226" s="226" t="s">
        <v>81</v>
      </c>
      <c r="AY226" s="18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79</v>
      </c>
      <c r="BK226" s="227">
        <f>ROUND(I226*H226,2)</f>
        <v>0</v>
      </c>
      <c r="BL226" s="18" t="s">
        <v>190</v>
      </c>
      <c r="BM226" s="226" t="s">
        <v>2595</v>
      </c>
    </row>
    <row r="227" s="12" customFormat="1" ht="22.8" customHeight="1">
      <c r="A227" s="12"/>
      <c r="B227" s="199"/>
      <c r="C227" s="200"/>
      <c r="D227" s="201" t="s">
        <v>71</v>
      </c>
      <c r="E227" s="213" t="s">
        <v>2596</v>
      </c>
      <c r="F227" s="213" t="s">
        <v>2597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P228</f>
        <v>0</v>
      </c>
      <c r="Q227" s="207"/>
      <c r="R227" s="208">
        <f>R228</f>
        <v>0</v>
      </c>
      <c r="S227" s="207"/>
      <c r="T227" s="209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215</v>
      </c>
      <c r="AT227" s="211" t="s">
        <v>71</v>
      </c>
      <c r="AU227" s="211" t="s">
        <v>79</v>
      </c>
      <c r="AY227" s="210" t="s">
        <v>183</v>
      </c>
      <c r="BK227" s="212">
        <f>BK228</f>
        <v>0</v>
      </c>
    </row>
    <row r="228" s="2" customFormat="1" ht="16.5" customHeight="1">
      <c r="A228" s="39"/>
      <c r="B228" s="40"/>
      <c r="C228" s="215" t="s">
        <v>1118</v>
      </c>
      <c r="D228" s="215" t="s">
        <v>185</v>
      </c>
      <c r="E228" s="216" t="s">
        <v>2598</v>
      </c>
      <c r="F228" s="217" t="s">
        <v>2599</v>
      </c>
      <c r="G228" s="218" t="s">
        <v>2195</v>
      </c>
      <c r="H228" s="219">
        <v>1</v>
      </c>
      <c r="I228" s="220"/>
      <c r="J228" s="221">
        <f>ROUND(I228*H228,2)</f>
        <v>0</v>
      </c>
      <c r="K228" s="217" t="s">
        <v>19</v>
      </c>
      <c r="L228" s="45"/>
      <c r="M228" s="222" t="s">
        <v>19</v>
      </c>
      <c r="N228" s="223" t="s">
        <v>43</v>
      </c>
      <c r="O228" s="85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190</v>
      </c>
      <c r="AT228" s="226" t="s">
        <v>185</v>
      </c>
      <c r="AU228" s="226" t="s">
        <v>81</v>
      </c>
      <c r="AY228" s="18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79</v>
      </c>
      <c r="BK228" s="227">
        <f>ROUND(I228*H228,2)</f>
        <v>0</v>
      </c>
      <c r="BL228" s="18" t="s">
        <v>190</v>
      </c>
      <c r="BM228" s="226" t="s">
        <v>2600</v>
      </c>
    </row>
    <row r="229" s="12" customFormat="1" ht="22.8" customHeight="1">
      <c r="A229" s="12"/>
      <c r="B229" s="199"/>
      <c r="C229" s="200"/>
      <c r="D229" s="201" t="s">
        <v>71</v>
      </c>
      <c r="E229" s="213" t="s">
        <v>2601</v>
      </c>
      <c r="F229" s="213" t="s">
        <v>2602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SUM(P230:P234)</f>
        <v>0</v>
      </c>
      <c r="Q229" s="207"/>
      <c r="R229" s="208">
        <f>SUM(R230:R234)</f>
        <v>0</v>
      </c>
      <c r="S229" s="207"/>
      <c r="T229" s="209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215</v>
      </c>
      <c r="AT229" s="211" t="s">
        <v>71</v>
      </c>
      <c r="AU229" s="211" t="s">
        <v>79</v>
      </c>
      <c r="AY229" s="210" t="s">
        <v>183</v>
      </c>
      <c r="BK229" s="212">
        <f>SUM(BK230:BK234)</f>
        <v>0</v>
      </c>
    </row>
    <row r="230" s="2" customFormat="1" ht="16.5" customHeight="1">
      <c r="A230" s="39"/>
      <c r="B230" s="40"/>
      <c r="C230" s="215" t="s">
        <v>1121</v>
      </c>
      <c r="D230" s="215" t="s">
        <v>185</v>
      </c>
      <c r="E230" s="216" t="s">
        <v>2603</v>
      </c>
      <c r="F230" s="217" t="s">
        <v>2604</v>
      </c>
      <c r="G230" s="218" t="s">
        <v>2195</v>
      </c>
      <c r="H230" s="219">
        <v>1</v>
      </c>
      <c r="I230" s="220"/>
      <c r="J230" s="221">
        <f>ROUND(I230*H230,2)</f>
        <v>0</v>
      </c>
      <c r="K230" s="217" t="s">
        <v>19</v>
      </c>
      <c r="L230" s="45"/>
      <c r="M230" s="222" t="s">
        <v>19</v>
      </c>
      <c r="N230" s="223" t="s">
        <v>43</v>
      </c>
      <c r="O230" s="85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6" t="s">
        <v>190</v>
      </c>
      <c r="AT230" s="226" t="s">
        <v>185</v>
      </c>
      <c r="AU230" s="226" t="s">
        <v>81</v>
      </c>
      <c r="AY230" s="18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79</v>
      </c>
      <c r="BK230" s="227">
        <f>ROUND(I230*H230,2)</f>
        <v>0</v>
      </c>
      <c r="BL230" s="18" t="s">
        <v>190</v>
      </c>
      <c r="BM230" s="226" t="s">
        <v>2605</v>
      </c>
    </row>
    <row r="231" s="2" customFormat="1" ht="16.5" customHeight="1">
      <c r="A231" s="39"/>
      <c r="B231" s="40"/>
      <c r="C231" s="215" t="s">
        <v>1125</v>
      </c>
      <c r="D231" s="215" t="s">
        <v>185</v>
      </c>
      <c r="E231" s="216" t="s">
        <v>2606</v>
      </c>
      <c r="F231" s="217" t="s">
        <v>2607</v>
      </c>
      <c r="G231" s="218" t="s">
        <v>2371</v>
      </c>
      <c r="H231" s="219">
        <v>60</v>
      </c>
      <c r="I231" s="220"/>
      <c r="J231" s="221">
        <f>ROUND(I231*H231,2)</f>
        <v>0</v>
      </c>
      <c r="K231" s="217" t="s">
        <v>19</v>
      </c>
      <c r="L231" s="45"/>
      <c r="M231" s="222" t="s">
        <v>19</v>
      </c>
      <c r="N231" s="223" t="s">
        <v>43</v>
      </c>
      <c r="O231" s="85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190</v>
      </c>
      <c r="AT231" s="226" t="s">
        <v>185</v>
      </c>
      <c r="AU231" s="226" t="s">
        <v>81</v>
      </c>
      <c r="AY231" s="18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8" t="s">
        <v>79</v>
      </c>
      <c r="BK231" s="227">
        <f>ROUND(I231*H231,2)</f>
        <v>0</v>
      </c>
      <c r="BL231" s="18" t="s">
        <v>190</v>
      </c>
      <c r="BM231" s="226" t="s">
        <v>2608</v>
      </c>
    </row>
    <row r="232" s="2" customFormat="1" ht="16.5" customHeight="1">
      <c r="A232" s="39"/>
      <c r="B232" s="40"/>
      <c r="C232" s="256" t="s">
        <v>1131</v>
      </c>
      <c r="D232" s="256" t="s">
        <v>310</v>
      </c>
      <c r="E232" s="257" t="s">
        <v>2609</v>
      </c>
      <c r="F232" s="258" t="s">
        <v>2610</v>
      </c>
      <c r="G232" s="259" t="s">
        <v>237</v>
      </c>
      <c r="H232" s="260">
        <v>86</v>
      </c>
      <c r="I232" s="261"/>
      <c r="J232" s="262">
        <f>ROUND(I232*H232,2)</f>
        <v>0</v>
      </c>
      <c r="K232" s="258" t="s">
        <v>19</v>
      </c>
      <c r="L232" s="263"/>
      <c r="M232" s="264" t="s">
        <v>19</v>
      </c>
      <c r="N232" s="265" t="s">
        <v>43</v>
      </c>
      <c r="O232" s="85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234</v>
      </c>
      <c r="AT232" s="226" t="s">
        <v>310</v>
      </c>
      <c r="AU232" s="226" t="s">
        <v>81</v>
      </c>
      <c r="AY232" s="18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79</v>
      </c>
      <c r="BK232" s="227">
        <f>ROUND(I232*H232,2)</f>
        <v>0</v>
      </c>
      <c r="BL232" s="18" t="s">
        <v>190</v>
      </c>
      <c r="BM232" s="226" t="s">
        <v>2611</v>
      </c>
    </row>
    <row r="233" s="2" customFormat="1" ht="16.5" customHeight="1">
      <c r="A233" s="39"/>
      <c r="B233" s="40"/>
      <c r="C233" s="215" t="s">
        <v>1135</v>
      </c>
      <c r="D233" s="215" t="s">
        <v>185</v>
      </c>
      <c r="E233" s="216" t="s">
        <v>2612</v>
      </c>
      <c r="F233" s="217" t="s">
        <v>2408</v>
      </c>
      <c r="G233" s="218" t="s">
        <v>2195</v>
      </c>
      <c r="H233" s="219">
        <v>1</v>
      </c>
      <c r="I233" s="220"/>
      <c r="J233" s="221">
        <f>ROUND(I233*H233,2)</f>
        <v>0</v>
      </c>
      <c r="K233" s="217" t="s">
        <v>19</v>
      </c>
      <c r="L233" s="45"/>
      <c r="M233" s="222" t="s">
        <v>19</v>
      </c>
      <c r="N233" s="223" t="s">
        <v>43</v>
      </c>
      <c r="O233" s="85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190</v>
      </c>
      <c r="AT233" s="226" t="s">
        <v>185</v>
      </c>
      <c r="AU233" s="226" t="s">
        <v>81</v>
      </c>
      <c r="AY233" s="18" t="s">
        <v>183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79</v>
      </c>
      <c r="BK233" s="227">
        <f>ROUND(I233*H233,2)</f>
        <v>0</v>
      </c>
      <c r="BL233" s="18" t="s">
        <v>190</v>
      </c>
      <c r="BM233" s="226" t="s">
        <v>2613</v>
      </c>
    </row>
    <row r="234" s="2" customFormat="1" ht="16.5" customHeight="1">
      <c r="A234" s="39"/>
      <c r="B234" s="40"/>
      <c r="C234" s="215" t="s">
        <v>1141</v>
      </c>
      <c r="D234" s="215" t="s">
        <v>185</v>
      </c>
      <c r="E234" s="216" t="s">
        <v>2614</v>
      </c>
      <c r="F234" s="217" t="s">
        <v>2615</v>
      </c>
      <c r="G234" s="218" t="s">
        <v>2195</v>
      </c>
      <c r="H234" s="219">
        <v>1</v>
      </c>
      <c r="I234" s="220"/>
      <c r="J234" s="221">
        <f>ROUND(I234*H234,2)</f>
        <v>0</v>
      </c>
      <c r="K234" s="217" t="s">
        <v>19</v>
      </c>
      <c r="L234" s="45"/>
      <c r="M234" s="284" t="s">
        <v>19</v>
      </c>
      <c r="N234" s="285" t="s">
        <v>43</v>
      </c>
      <c r="O234" s="279"/>
      <c r="P234" s="286">
        <f>O234*H234</f>
        <v>0</v>
      </c>
      <c r="Q234" s="286">
        <v>0</v>
      </c>
      <c r="R234" s="286">
        <f>Q234*H234</f>
        <v>0</v>
      </c>
      <c r="S234" s="286">
        <v>0</v>
      </c>
      <c r="T234" s="28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6" t="s">
        <v>190</v>
      </c>
      <c r="AT234" s="226" t="s">
        <v>185</v>
      </c>
      <c r="AU234" s="226" t="s">
        <v>81</v>
      </c>
      <c r="AY234" s="18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79</v>
      </c>
      <c r="BK234" s="227">
        <f>ROUND(I234*H234,2)</f>
        <v>0</v>
      </c>
      <c r="BL234" s="18" t="s">
        <v>190</v>
      </c>
      <c r="BM234" s="226" t="s">
        <v>2616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IIIig9R/ZuzJFavT0r+I1nOsV8fqcTcEw7n9ZsvOq6/QIAW2UhDlcBspWAK0z9rCKvae1cwnQjrYHjlIZ8IRJg==" hashValue="SzHDzLTfOkOTTf1P9kxUC5UbuDltWXCTezSFUtKzyE9Bzl02igdFTxMKuLzKY3EI+sC6mC5sfFgRVIVZjbRF6Q==" algorithmName="SHA-512" password="CC35"/>
  <autoFilter ref="C105:K2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145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1853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2617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2331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2331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ROUND((SUM(BE103:BE165)),  2)</f>
        <v>0</v>
      </c>
      <c r="G37" s="39"/>
      <c r="H37" s="39"/>
      <c r="I37" s="159">
        <v>0.20999999999999999</v>
      </c>
      <c r="J37" s="158">
        <f>ROUND(((SUM(BE103:BE165))*I37),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ROUND((SUM(BF103:BF165)),  2)</f>
        <v>0</v>
      </c>
      <c r="G38" s="39"/>
      <c r="H38" s="39"/>
      <c r="I38" s="159">
        <v>0.14999999999999999</v>
      </c>
      <c r="J38" s="158">
        <f>ROUND(((SUM(BF103:BF165))*I38),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ROUND((SUM(BG103:BG165)),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ROUND((SUM(BH103:BH165)),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ROUND((SUM(BI103:BI165)),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145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1853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01.2.c - Slaboproudá instalace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Ing. Ota Pour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Ing. Ota Pour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158</v>
      </c>
      <c r="E69" s="185"/>
      <c r="F69" s="185"/>
      <c r="G69" s="185"/>
      <c r="H69" s="185"/>
      <c r="I69" s="185"/>
      <c r="J69" s="186">
        <f>J105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161</v>
      </c>
      <c r="E70" s="180"/>
      <c r="F70" s="180"/>
      <c r="G70" s="180"/>
      <c r="H70" s="180"/>
      <c r="I70" s="180"/>
      <c r="J70" s="181">
        <f>J111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5"/>
      <c r="D71" s="184" t="s">
        <v>2332</v>
      </c>
      <c r="E71" s="185"/>
      <c r="F71" s="185"/>
      <c r="G71" s="185"/>
      <c r="H71" s="185"/>
      <c r="I71" s="185"/>
      <c r="J71" s="186">
        <f>J112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2333</v>
      </c>
      <c r="E72" s="185"/>
      <c r="F72" s="185"/>
      <c r="G72" s="185"/>
      <c r="H72" s="185"/>
      <c r="I72" s="185"/>
      <c r="J72" s="186">
        <f>J114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2334</v>
      </c>
      <c r="E73" s="185"/>
      <c r="F73" s="185"/>
      <c r="G73" s="185"/>
      <c r="H73" s="185"/>
      <c r="I73" s="185"/>
      <c r="J73" s="186">
        <f>J116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2335</v>
      </c>
      <c r="E74" s="185"/>
      <c r="F74" s="185"/>
      <c r="G74" s="185"/>
      <c r="H74" s="185"/>
      <c r="I74" s="185"/>
      <c r="J74" s="186">
        <f>J129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2336</v>
      </c>
      <c r="E75" s="185"/>
      <c r="F75" s="185"/>
      <c r="G75" s="185"/>
      <c r="H75" s="185"/>
      <c r="I75" s="185"/>
      <c r="J75" s="186">
        <f>J136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5"/>
      <c r="D76" s="184" t="s">
        <v>2337</v>
      </c>
      <c r="E76" s="185"/>
      <c r="F76" s="185"/>
      <c r="G76" s="185"/>
      <c r="H76" s="185"/>
      <c r="I76" s="185"/>
      <c r="J76" s="186">
        <f>J140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2340</v>
      </c>
      <c r="E77" s="180"/>
      <c r="F77" s="180"/>
      <c r="G77" s="180"/>
      <c r="H77" s="180"/>
      <c r="I77" s="180"/>
      <c r="J77" s="181">
        <f>J158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5"/>
      <c r="D78" s="184" t="s">
        <v>2342</v>
      </c>
      <c r="E78" s="185"/>
      <c r="F78" s="185"/>
      <c r="G78" s="185"/>
      <c r="H78" s="185"/>
      <c r="I78" s="185"/>
      <c r="J78" s="186">
        <f>J159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2343</v>
      </c>
      <c r="E79" s="185"/>
      <c r="F79" s="185"/>
      <c r="G79" s="185"/>
      <c r="H79" s="185"/>
      <c r="I79" s="185"/>
      <c r="J79" s="186">
        <f>J161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168</v>
      </c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1" t="str">
        <f>E7</f>
        <v>Centrum Pokorum - stavební úpravy a přístavba k objektu č.p. 1094/27, k.ú. Rumburk - II. etapa</v>
      </c>
      <c r="F89" s="33"/>
      <c r="G89" s="33"/>
      <c r="H89" s="33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144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1" customFormat="1" ht="16.5" customHeight="1">
      <c r="B91" s="22"/>
      <c r="C91" s="23"/>
      <c r="D91" s="23"/>
      <c r="E91" s="171" t="s">
        <v>145</v>
      </c>
      <c r="F91" s="23"/>
      <c r="G91" s="23"/>
      <c r="H91" s="23"/>
      <c r="I91" s="23"/>
      <c r="J91" s="23"/>
      <c r="K91" s="23"/>
      <c r="L91" s="21"/>
    </row>
    <row r="92" s="1" customFormat="1" ht="12" customHeight="1">
      <c r="B92" s="22"/>
      <c r="C92" s="33" t="s">
        <v>146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2" t="s">
        <v>1853</v>
      </c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148</v>
      </c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E13</f>
        <v>SO 01.2.c - Slaboproudá instalace</v>
      </c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F16</f>
        <v>st.p.č. 649; k.ú. Rumburk</v>
      </c>
      <c r="G97" s="41"/>
      <c r="H97" s="41"/>
      <c r="I97" s="33" t="s">
        <v>23</v>
      </c>
      <c r="J97" s="73" t="str">
        <f>IF(J16="","",J16)</f>
        <v>22. 10. 2022</v>
      </c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E19</f>
        <v>Město Rumburk</v>
      </c>
      <c r="G99" s="41"/>
      <c r="H99" s="41"/>
      <c r="I99" s="33" t="s">
        <v>31</v>
      </c>
      <c r="J99" s="37" t="str">
        <f>E25</f>
        <v>Ing. Ota Pour</v>
      </c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IF(E22="","",E22)</f>
        <v>Vyplň údaj</v>
      </c>
      <c r="G100" s="41"/>
      <c r="H100" s="41"/>
      <c r="I100" s="33" t="s">
        <v>34</v>
      </c>
      <c r="J100" s="37" t="str">
        <f>E28</f>
        <v>Ing. Ota Pour</v>
      </c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8"/>
      <c r="B102" s="189"/>
      <c r="C102" s="190" t="s">
        <v>169</v>
      </c>
      <c r="D102" s="191" t="s">
        <v>57</v>
      </c>
      <c r="E102" s="191" t="s">
        <v>53</v>
      </c>
      <c r="F102" s="191" t="s">
        <v>54</v>
      </c>
      <c r="G102" s="191" t="s">
        <v>170</v>
      </c>
      <c r="H102" s="191" t="s">
        <v>171</v>
      </c>
      <c r="I102" s="191" t="s">
        <v>172</v>
      </c>
      <c r="J102" s="191" t="s">
        <v>152</v>
      </c>
      <c r="K102" s="192" t="s">
        <v>173</v>
      </c>
      <c r="L102" s="193"/>
      <c r="M102" s="93" t="s">
        <v>19</v>
      </c>
      <c r="N102" s="94" t="s">
        <v>42</v>
      </c>
      <c r="O102" s="94" t="s">
        <v>174</v>
      </c>
      <c r="P102" s="94" t="s">
        <v>175</v>
      </c>
      <c r="Q102" s="94" t="s">
        <v>176</v>
      </c>
      <c r="R102" s="94" t="s">
        <v>177</v>
      </c>
      <c r="S102" s="94" t="s">
        <v>178</v>
      </c>
      <c r="T102" s="95" t="s">
        <v>179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39"/>
      <c r="B103" s="40"/>
      <c r="C103" s="100" t="s">
        <v>180</v>
      </c>
      <c r="D103" s="41"/>
      <c r="E103" s="41"/>
      <c r="F103" s="41"/>
      <c r="G103" s="41"/>
      <c r="H103" s="41"/>
      <c r="I103" s="41"/>
      <c r="J103" s="194">
        <f>BK103</f>
        <v>0</v>
      </c>
      <c r="K103" s="41"/>
      <c r="L103" s="45"/>
      <c r="M103" s="96"/>
      <c r="N103" s="195"/>
      <c r="O103" s="97"/>
      <c r="P103" s="196">
        <f>P104+P111+P158</f>
        <v>0</v>
      </c>
      <c r="Q103" s="97"/>
      <c r="R103" s="196">
        <f>R104+R111+R158</f>
        <v>0</v>
      </c>
      <c r="S103" s="97"/>
      <c r="T103" s="197">
        <f>T104+T111+T158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153</v>
      </c>
      <c r="BK103" s="198">
        <f>BK104+BK111+BK158</f>
        <v>0</v>
      </c>
    </row>
    <row r="104" s="12" customFormat="1" ht="25.92" customHeight="1">
      <c r="A104" s="12"/>
      <c r="B104" s="199"/>
      <c r="C104" s="200"/>
      <c r="D104" s="201" t="s">
        <v>71</v>
      </c>
      <c r="E104" s="202" t="s">
        <v>181</v>
      </c>
      <c r="F104" s="202" t="s">
        <v>182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</f>
        <v>0</v>
      </c>
      <c r="Q104" s="207"/>
      <c r="R104" s="208">
        <f>R105</f>
        <v>0</v>
      </c>
      <c r="S104" s="207"/>
      <c r="T104" s="209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79</v>
      </c>
      <c r="AT104" s="211" t="s">
        <v>71</v>
      </c>
      <c r="AU104" s="211" t="s">
        <v>72</v>
      </c>
      <c r="AY104" s="210" t="s">
        <v>183</v>
      </c>
      <c r="BK104" s="212">
        <f>BK105</f>
        <v>0</v>
      </c>
    </row>
    <row r="105" s="12" customFormat="1" ht="22.8" customHeight="1">
      <c r="A105" s="12"/>
      <c r="B105" s="199"/>
      <c r="C105" s="200"/>
      <c r="D105" s="201" t="s">
        <v>71</v>
      </c>
      <c r="E105" s="213" t="s">
        <v>241</v>
      </c>
      <c r="F105" s="213" t="s">
        <v>323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SUM(P106:P110)</f>
        <v>0</v>
      </c>
      <c r="Q105" s="207"/>
      <c r="R105" s="208">
        <f>SUM(R106:R110)</f>
        <v>0</v>
      </c>
      <c r="S105" s="207"/>
      <c r="T105" s="209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79</v>
      </c>
      <c r="AT105" s="211" t="s">
        <v>71</v>
      </c>
      <c r="AU105" s="211" t="s">
        <v>79</v>
      </c>
      <c r="AY105" s="210" t="s">
        <v>183</v>
      </c>
      <c r="BK105" s="212">
        <f>SUM(BK106:BK110)</f>
        <v>0</v>
      </c>
    </row>
    <row r="106" s="2" customFormat="1" ht="16.5" customHeight="1">
      <c r="A106" s="39"/>
      <c r="B106" s="40"/>
      <c r="C106" s="215" t="s">
        <v>79</v>
      </c>
      <c r="D106" s="215" t="s">
        <v>185</v>
      </c>
      <c r="E106" s="216" t="s">
        <v>1944</v>
      </c>
      <c r="F106" s="217" t="s">
        <v>2344</v>
      </c>
      <c r="G106" s="218" t="s">
        <v>207</v>
      </c>
      <c r="H106" s="219">
        <v>19</v>
      </c>
      <c r="I106" s="220"/>
      <c r="J106" s="221">
        <f>ROUND(I106*H106,2)</f>
        <v>0</v>
      </c>
      <c r="K106" s="217" t="s">
        <v>19</v>
      </c>
      <c r="L106" s="45"/>
      <c r="M106" s="222" t="s">
        <v>19</v>
      </c>
      <c r="N106" s="223" t="s">
        <v>43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190</v>
      </c>
      <c r="AT106" s="226" t="s">
        <v>185</v>
      </c>
      <c r="AU106" s="226" t="s">
        <v>81</v>
      </c>
      <c r="AY106" s="18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79</v>
      </c>
      <c r="BK106" s="227">
        <f>ROUND(I106*H106,2)</f>
        <v>0</v>
      </c>
      <c r="BL106" s="18" t="s">
        <v>190</v>
      </c>
      <c r="BM106" s="226" t="s">
        <v>81</v>
      </c>
    </row>
    <row r="107" s="2" customFormat="1" ht="16.5" customHeight="1">
      <c r="A107" s="39"/>
      <c r="B107" s="40"/>
      <c r="C107" s="215" t="s">
        <v>81</v>
      </c>
      <c r="D107" s="215" t="s">
        <v>185</v>
      </c>
      <c r="E107" s="216" t="s">
        <v>2345</v>
      </c>
      <c r="F107" s="217" t="s">
        <v>2346</v>
      </c>
      <c r="G107" s="218" t="s">
        <v>207</v>
      </c>
      <c r="H107" s="219">
        <v>22</v>
      </c>
      <c r="I107" s="220"/>
      <c r="J107" s="221">
        <f>ROUND(I107*H107,2)</f>
        <v>0</v>
      </c>
      <c r="K107" s="217" t="s">
        <v>19</v>
      </c>
      <c r="L107" s="45"/>
      <c r="M107" s="222" t="s">
        <v>19</v>
      </c>
      <c r="N107" s="223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190</v>
      </c>
      <c r="AT107" s="226" t="s">
        <v>185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190</v>
      </c>
      <c r="BM107" s="226" t="s">
        <v>190</v>
      </c>
    </row>
    <row r="108" s="2" customFormat="1" ht="16.5" customHeight="1">
      <c r="A108" s="39"/>
      <c r="B108" s="40"/>
      <c r="C108" s="215" t="s">
        <v>89</v>
      </c>
      <c r="D108" s="215" t="s">
        <v>185</v>
      </c>
      <c r="E108" s="216" t="s">
        <v>2347</v>
      </c>
      <c r="F108" s="217" t="s">
        <v>2348</v>
      </c>
      <c r="G108" s="218" t="s">
        <v>207</v>
      </c>
      <c r="H108" s="219">
        <v>28</v>
      </c>
      <c r="I108" s="220"/>
      <c r="J108" s="221">
        <f>ROUND(I108*H108,2)</f>
        <v>0</v>
      </c>
      <c r="K108" s="217" t="s">
        <v>19</v>
      </c>
      <c r="L108" s="45"/>
      <c r="M108" s="222" t="s">
        <v>19</v>
      </c>
      <c r="N108" s="223" t="s">
        <v>43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190</v>
      </c>
      <c r="AT108" s="226" t="s">
        <v>185</v>
      </c>
      <c r="AU108" s="226" t="s">
        <v>81</v>
      </c>
      <c r="AY108" s="18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79</v>
      </c>
      <c r="BK108" s="227">
        <f>ROUND(I108*H108,2)</f>
        <v>0</v>
      </c>
      <c r="BL108" s="18" t="s">
        <v>190</v>
      </c>
      <c r="BM108" s="226" t="s">
        <v>222</v>
      </c>
    </row>
    <row r="109" s="2" customFormat="1" ht="16.5" customHeight="1">
      <c r="A109" s="39"/>
      <c r="B109" s="40"/>
      <c r="C109" s="215" t="s">
        <v>190</v>
      </c>
      <c r="D109" s="215" t="s">
        <v>185</v>
      </c>
      <c r="E109" s="216" t="s">
        <v>2349</v>
      </c>
      <c r="F109" s="217" t="s">
        <v>2350</v>
      </c>
      <c r="G109" s="218" t="s">
        <v>419</v>
      </c>
      <c r="H109" s="219">
        <v>410</v>
      </c>
      <c r="I109" s="220"/>
      <c r="J109" s="221">
        <f>ROUND(I109*H109,2)</f>
        <v>0</v>
      </c>
      <c r="K109" s="217" t="s">
        <v>19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234</v>
      </c>
    </row>
    <row r="110" s="2" customFormat="1" ht="16.5" customHeight="1">
      <c r="A110" s="39"/>
      <c r="B110" s="40"/>
      <c r="C110" s="215" t="s">
        <v>215</v>
      </c>
      <c r="D110" s="215" t="s">
        <v>185</v>
      </c>
      <c r="E110" s="216" t="s">
        <v>2351</v>
      </c>
      <c r="F110" s="217" t="s">
        <v>2352</v>
      </c>
      <c r="G110" s="218" t="s">
        <v>419</v>
      </c>
      <c r="H110" s="219">
        <v>60</v>
      </c>
      <c r="I110" s="220"/>
      <c r="J110" s="221">
        <f>ROUND(I110*H110,2)</f>
        <v>0</v>
      </c>
      <c r="K110" s="217" t="s">
        <v>19</v>
      </c>
      <c r="L110" s="45"/>
      <c r="M110" s="222" t="s">
        <v>19</v>
      </c>
      <c r="N110" s="223" t="s">
        <v>43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190</v>
      </c>
      <c r="AT110" s="226" t="s">
        <v>185</v>
      </c>
      <c r="AU110" s="226" t="s">
        <v>81</v>
      </c>
      <c r="AY110" s="18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190</v>
      </c>
      <c r="BM110" s="226" t="s">
        <v>248</v>
      </c>
    </row>
    <row r="111" s="12" customFormat="1" ht="25.92" customHeight="1">
      <c r="A111" s="12"/>
      <c r="B111" s="199"/>
      <c r="C111" s="200"/>
      <c r="D111" s="201" t="s">
        <v>71</v>
      </c>
      <c r="E111" s="202" t="s">
        <v>412</v>
      </c>
      <c r="F111" s="202" t="s">
        <v>413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P112+P114+P116+P129+P136+P140</f>
        <v>0</v>
      </c>
      <c r="Q111" s="207"/>
      <c r="R111" s="208">
        <f>R112+R114+R116+R129+R136+R140</f>
        <v>0</v>
      </c>
      <c r="S111" s="207"/>
      <c r="T111" s="209">
        <f>T112+T114+T116+T129+T136+T140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81</v>
      </c>
      <c r="AT111" s="211" t="s">
        <v>71</v>
      </c>
      <c r="AU111" s="211" t="s">
        <v>72</v>
      </c>
      <c r="AY111" s="210" t="s">
        <v>183</v>
      </c>
      <c r="BK111" s="212">
        <f>BK112+BK114+BK116+BK129+BK136+BK140</f>
        <v>0</v>
      </c>
    </row>
    <row r="112" s="12" customFormat="1" ht="22.8" customHeight="1">
      <c r="A112" s="12"/>
      <c r="B112" s="199"/>
      <c r="C112" s="200"/>
      <c r="D112" s="201" t="s">
        <v>71</v>
      </c>
      <c r="E112" s="213" t="s">
        <v>2353</v>
      </c>
      <c r="F112" s="213" t="s">
        <v>2354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P113</f>
        <v>0</v>
      </c>
      <c r="Q112" s="207"/>
      <c r="R112" s="208">
        <f>R113</f>
        <v>0</v>
      </c>
      <c r="S112" s="207"/>
      <c r="T112" s="209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81</v>
      </c>
      <c r="AT112" s="211" t="s">
        <v>71</v>
      </c>
      <c r="AU112" s="211" t="s">
        <v>79</v>
      </c>
      <c r="AY112" s="210" t="s">
        <v>183</v>
      </c>
      <c r="BK112" s="212">
        <f>BK113</f>
        <v>0</v>
      </c>
    </row>
    <row r="113" s="2" customFormat="1" ht="16.5" customHeight="1">
      <c r="A113" s="39"/>
      <c r="B113" s="40"/>
      <c r="C113" s="215" t="s">
        <v>222</v>
      </c>
      <c r="D113" s="215" t="s">
        <v>185</v>
      </c>
      <c r="E113" s="216" t="s">
        <v>2355</v>
      </c>
      <c r="F113" s="217" t="s">
        <v>2618</v>
      </c>
      <c r="G113" s="218" t="s">
        <v>207</v>
      </c>
      <c r="H113" s="219">
        <v>1</v>
      </c>
      <c r="I113" s="220"/>
      <c r="J113" s="221">
        <f>ROUND(I113*H113,2)</f>
        <v>0</v>
      </c>
      <c r="K113" s="217" t="s">
        <v>19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284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284</v>
      </c>
      <c r="BM113" s="226" t="s">
        <v>261</v>
      </c>
    </row>
    <row r="114" s="12" customFormat="1" ht="22.8" customHeight="1">
      <c r="A114" s="12"/>
      <c r="B114" s="199"/>
      <c r="C114" s="200"/>
      <c r="D114" s="201" t="s">
        <v>71</v>
      </c>
      <c r="E114" s="213" t="s">
        <v>2357</v>
      </c>
      <c r="F114" s="213" t="s">
        <v>2358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P115</f>
        <v>0</v>
      </c>
      <c r="Q114" s="207"/>
      <c r="R114" s="208">
        <f>R115</f>
        <v>0</v>
      </c>
      <c r="S114" s="207"/>
      <c r="T114" s="209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79</v>
      </c>
      <c r="AY114" s="210" t="s">
        <v>183</v>
      </c>
      <c r="BK114" s="212">
        <f>BK115</f>
        <v>0</v>
      </c>
    </row>
    <row r="115" s="2" customFormat="1" ht="16.5" customHeight="1">
      <c r="A115" s="39"/>
      <c r="B115" s="40"/>
      <c r="C115" s="215" t="s">
        <v>228</v>
      </c>
      <c r="D115" s="215" t="s">
        <v>185</v>
      </c>
      <c r="E115" s="216" t="s">
        <v>2369</v>
      </c>
      <c r="F115" s="217" t="s">
        <v>2370</v>
      </c>
      <c r="G115" s="218" t="s">
        <v>2371</v>
      </c>
      <c r="H115" s="219">
        <v>4</v>
      </c>
      <c r="I115" s="220"/>
      <c r="J115" s="221">
        <f>ROUND(I115*H115,2)</f>
        <v>0</v>
      </c>
      <c r="K115" s="217" t="s">
        <v>19</v>
      </c>
      <c r="L115" s="45"/>
      <c r="M115" s="222" t="s">
        <v>19</v>
      </c>
      <c r="N115" s="223" t="s">
        <v>43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284</v>
      </c>
      <c r="AT115" s="226" t="s">
        <v>185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284</v>
      </c>
      <c r="BM115" s="226" t="s">
        <v>275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2372</v>
      </c>
      <c r="F116" s="213" t="s">
        <v>2373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SUM(P117:P128)</f>
        <v>0</v>
      </c>
      <c r="Q116" s="207"/>
      <c r="R116" s="208">
        <f>SUM(R117:R128)</f>
        <v>0</v>
      </c>
      <c r="S116" s="207"/>
      <c r="T116" s="209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183</v>
      </c>
      <c r="BK116" s="212">
        <f>SUM(BK117:BK128)</f>
        <v>0</v>
      </c>
    </row>
    <row r="117" s="2" customFormat="1" ht="16.5" customHeight="1">
      <c r="A117" s="39"/>
      <c r="B117" s="40"/>
      <c r="C117" s="215" t="s">
        <v>234</v>
      </c>
      <c r="D117" s="215" t="s">
        <v>185</v>
      </c>
      <c r="E117" s="216" t="s">
        <v>2374</v>
      </c>
      <c r="F117" s="217" t="s">
        <v>2375</v>
      </c>
      <c r="G117" s="218" t="s">
        <v>419</v>
      </c>
      <c r="H117" s="219">
        <v>690</v>
      </c>
      <c r="I117" s="220"/>
      <c r="J117" s="221">
        <f>ROUND(I117*H117,2)</f>
        <v>0</v>
      </c>
      <c r="K117" s="217" t="s">
        <v>19</v>
      </c>
      <c r="L117" s="45"/>
      <c r="M117" s="222" t="s">
        <v>19</v>
      </c>
      <c r="N117" s="223" t="s">
        <v>43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284</v>
      </c>
      <c r="AT117" s="226" t="s">
        <v>185</v>
      </c>
      <c r="AU117" s="226" t="s">
        <v>81</v>
      </c>
      <c r="AY117" s="18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284</v>
      </c>
      <c r="BM117" s="226" t="s">
        <v>284</v>
      </c>
    </row>
    <row r="118" s="2" customFormat="1" ht="16.5" customHeight="1">
      <c r="A118" s="39"/>
      <c r="B118" s="40"/>
      <c r="C118" s="256" t="s">
        <v>241</v>
      </c>
      <c r="D118" s="256" t="s">
        <v>310</v>
      </c>
      <c r="E118" s="257" t="s">
        <v>2376</v>
      </c>
      <c r="F118" s="258" t="s">
        <v>2377</v>
      </c>
      <c r="G118" s="259" t="s">
        <v>419</v>
      </c>
      <c r="H118" s="260">
        <v>690</v>
      </c>
      <c r="I118" s="261"/>
      <c r="J118" s="262">
        <f>ROUND(I118*H118,2)</f>
        <v>0</v>
      </c>
      <c r="K118" s="258" t="s">
        <v>19</v>
      </c>
      <c r="L118" s="263"/>
      <c r="M118" s="264" t="s">
        <v>19</v>
      </c>
      <c r="N118" s="265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376</v>
      </c>
      <c r="AT118" s="226" t="s">
        <v>310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284</v>
      </c>
      <c r="BM118" s="226" t="s">
        <v>295</v>
      </c>
    </row>
    <row r="119" s="2" customFormat="1" ht="16.5" customHeight="1">
      <c r="A119" s="39"/>
      <c r="B119" s="40"/>
      <c r="C119" s="215" t="s">
        <v>248</v>
      </c>
      <c r="D119" s="215" t="s">
        <v>185</v>
      </c>
      <c r="E119" s="216" t="s">
        <v>2378</v>
      </c>
      <c r="F119" s="217" t="s">
        <v>2379</v>
      </c>
      <c r="G119" s="218" t="s">
        <v>419</v>
      </c>
      <c r="H119" s="219">
        <v>60</v>
      </c>
      <c r="I119" s="220"/>
      <c r="J119" s="221">
        <f>ROUND(I119*H119,2)</f>
        <v>0</v>
      </c>
      <c r="K119" s="217" t="s">
        <v>19</v>
      </c>
      <c r="L119" s="45"/>
      <c r="M119" s="222" t="s">
        <v>19</v>
      </c>
      <c r="N119" s="223" t="s">
        <v>43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284</v>
      </c>
      <c r="AT119" s="226" t="s">
        <v>185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284</v>
      </c>
      <c r="BM119" s="226" t="s">
        <v>305</v>
      </c>
    </row>
    <row r="120" s="2" customFormat="1" ht="16.5" customHeight="1">
      <c r="A120" s="39"/>
      <c r="B120" s="40"/>
      <c r="C120" s="256" t="s">
        <v>255</v>
      </c>
      <c r="D120" s="256" t="s">
        <v>310</v>
      </c>
      <c r="E120" s="257" t="s">
        <v>2380</v>
      </c>
      <c r="F120" s="258" t="s">
        <v>2381</v>
      </c>
      <c r="G120" s="259" t="s">
        <v>419</v>
      </c>
      <c r="H120" s="260">
        <v>60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43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376</v>
      </c>
      <c r="AT120" s="226" t="s">
        <v>310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284</v>
      </c>
      <c r="BM120" s="226" t="s">
        <v>314</v>
      </c>
    </row>
    <row r="121" s="2" customFormat="1" ht="16.5" customHeight="1">
      <c r="A121" s="39"/>
      <c r="B121" s="40"/>
      <c r="C121" s="215" t="s">
        <v>261</v>
      </c>
      <c r="D121" s="215" t="s">
        <v>185</v>
      </c>
      <c r="E121" s="216" t="s">
        <v>2385</v>
      </c>
      <c r="F121" s="217" t="s">
        <v>2386</v>
      </c>
      <c r="G121" s="218" t="s">
        <v>207</v>
      </c>
      <c r="H121" s="219">
        <v>41</v>
      </c>
      <c r="I121" s="220"/>
      <c r="J121" s="221">
        <f>ROUND(I121*H121,2)</f>
        <v>0</v>
      </c>
      <c r="K121" s="217" t="s">
        <v>19</v>
      </c>
      <c r="L121" s="45"/>
      <c r="M121" s="222" t="s">
        <v>19</v>
      </c>
      <c r="N121" s="223" t="s">
        <v>43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284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284</v>
      </c>
      <c r="BM121" s="226" t="s">
        <v>324</v>
      </c>
    </row>
    <row r="122" s="2" customFormat="1" ht="16.5" customHeight="1">
      <c r="A122" s="39"/>
      <c r="B122" s="40"/>
      <c r="C122" s="256" t="s">
        <v>269</v>
      </c>
      <c r="D122" s="256" t="s">
        <v>310</v>
      </c>
      <c r="E122" s="257" t="s">
        <v>2387</v>
      </c>
      <c r="F122" s="258" t="s">
        <v>2388</v>
      </c>
      <c r="G122" s="259" t="s">
        <v>207</v>
      </c>
      <c r="H122" s="260">
        <v>14</v>
      </c>
      <c r="I122" s="261"/>
      <c r="J122" s="262">
        <f>ROUND(I122*H122,2)</f>
        <v>0</v>
      </c>
      <c r="K122" s="258" t="s">
        <v>19</v>
      </c>
      <c r="L122" s="263"/>
      <c r="M122" s="264" t="s">
        <v>19</v>
      </c>
      <c r="N122" s="265" t="s">
        <v>43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376</v>
      </c>
      <c r="AT122" s="226" t="s">
        <v>310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284</v>
      </c>
      <c r="BM122" s="226" t="s">
        <v>336</v>
      </c>
    </row>
    <row r="123" s="2" customFormat="1" ht="16.5" customHeight="1">
      <c r="A123" s="39"/>
      <c r="B123" s="40"/>
      <c r="C123" s="256" t="s">
        <v>275</v>
      </c>
      <c r="D123" s="256" t="s">
        <v>310</v>
      </c>
      <c r="E123" s="257" t="s">
        <v>2389</v>
      </c>
      <c r="F123" s="258" t="s">
        <v>2390</v>
      </c>
      <c r="G123" s="259" t="s">
        <v>207</v>
      </c>
      <c r="H123" s="260">
        <v>20</v>
      </c>
      <c r="I123" s="261"/>
      <c r="J123" s="262">
        <f>ROUND(I123*H123,2)</f>
        <v>0</v>
      </c>
      <c r="K123" s="258" t="s">
        <v>19</v>
      </c>
      <c r="L123" s="263"/>
      <c r="M123" s="264" t="s">
        <v>19</v>
      </c>
      <c r="N123" s="265" t="s">
        <v>43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376</v>
      </c>
      <c r="AT123" s="226" t="s">
        <v>310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284</v>
      </c>
      <c r="BM123" s="226" t="s">
        <v>348</v>
      </c>
    </row>
    <row r="124" s="2" customFormat="1" ht="16.5" customHeight="1">
      <c r="A124" s="39"/>
      <c r="B124" s="40"/>
      <c r="C124" s="256" t="s">
        <v>8</v>
      </c>
      <c r="D124" s="256" t="s">
        <v>310</v>
      </c>
      <c r="E124" s="257" t="s">
        <v>2391</v>
      </c>
      <c r="F124" s="258" t="s">
        <v>2392</v>
      </c>
      <c r="G124" s="259" t="s">
        <v>207</v>
      </c>
      <c r="H124" s="260">
        <v>6</v>
      </c>
      <c r="I124" s="261"/>
      <c r="J124" s="262">
        <f>ROUND(I124*H124,2)</f>
        <v>0</v>
      </c>
      <c r="K124" s="258" t="s">
        <v>19</v>
      </c>
      <c r="L124" s="263"/>
      <c r="M124" s="264" t="s">
        <v>19</v>
      </c>
      <c r="N124" s="265" t="s">
        <v>43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376</v>
      </c>
      <c r="AT124" s="226" t="s">
        <v>310</v>
      </c>
      <c r="AU124" s="226" t="s">
        <v>81</v>
      </c>
      <c r="AY124" s="18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79</v>
      </c>
      <c r="BK124" s="227">
        <f>ROUND(I124*H124,2)</f>
        <v>0</v>
      </c>
      <c r="BL124" s="18" t="s">
        <v>284</v>
      </c>
      <c r="BM124" s="226" t="s">
        <v>363</v>
      </c>
    </row>
    <row r="125" s="2" customFormat="1" ht="16.5" customHeight="1">
      <c r="A125" s="39"/>
      <c r="B125" s="40"/>
      <c r="C125" s="256" t="s">
        <v>284</v>
      </c>
      <c r="D125" s="256" t="s">
        <v>310</v>
      </c>
      <c r="E125" s="257" t="s">
        <v>2393</v>
      </c>
      <c r="F125" s="258" t="s">
        <v>2394</v>
      </c>
      <c r="G125" s="259" t="s">
        <v>207</v>
      </c>
      <c r="H125" s="260">
        <v>1</v>
      </c>
      <c r="I125" s="261"/>
      <c r="J125" s="262">
        <f>ROUND(I125*H125,2)</f>
        <v>0</v>
      </c>
      <c r="K125" s="258" t="s">
        <v>19</v>
      </c>
      <c r="L125" s="263"/>
      <c r="M125" s="264" t="s">
        <v>19</v>
      </c>
      <c r="N125" s="265" t="s">
        <v>43</v>
      </c>
      <c r="O125" s="85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376</v>
      </c>
      <c r="AT125" s="226" t="s">
        <v>310</v>
      </c>
      <c r="AU125" s="226" t="s">
        <v>81</v>
      </c>
      <c r="AY125" s="18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79</v>
      </c>
      <c r="BK125" s="227">
        <f>ROUND(I125*H125,2)</f>
        <v>0</v>
      </c>
      <c r="BL125" s="18" t="s">
        <v>284</v>
      </c>
      <c r="BM125" s="226" t="s">
        <v>376</v>
      </c>
    </row>
    <row r="126" s="2" customFormat="1" ht="16.5" customHeight="1">
      <c r="A126" s="39"/>
      <c r="B126" s="40"/>
      <c r="C126" s="215" t="s">
        <v>290</v>
      </c>
      <c r="D126" s="215" t="s">
        <v>185</v>
      </c>
      <c r="E126" s="216" t="s">
        <v>2395</v>
      </c>
      <c r="F126" s="217" t="s">
        <v>2396</v>
      </c>
      <c r="G126" s="218" t="s">
        <v>207</v>
      </c>
      <c r="H126" s="219">
        <v>2</v>
      </c>
      <c r="I126" s="220"/>
      <c r="J126" s="221">
        <f>ROUND(I126*H126,2)</f>
        <v>0</v>
      </c>
      <c r="K126" s="217" t="s">
        <v>19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284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386</v>
      </c>
    </row>
    <row r="127" s="2" customFormat="1" ht="16.5" customHeight="1">
      <c r="A127" s="39"/>
      <c r="B127" s="40"/>
      <c r="C127" s="256" t="s">
        <v>295</v>
      </c>
      <c r="D127" s="256" t="s">
        <v>310</v>
      </c>
      <c r="E127" s="257" t="s">
        <v>2397</v>
      </c>
      <c r="F127" s="258" t="s">
        <v>2398</v>
      </c>
      <c r="G127" s="259" t="s">
        <v>207</v>
      </c>
      <c r="H127" s="260">
        <v>2</v>
      </c>
      <c r="I127" s="261"/>
      <c r="J127" s="262">
        <f>ROUND(I127*H127,2)</f>
        <v>0</v>
      </c>
      <c r="K127" s="258" t="s">
        <v>19</v>
      </c>
      <c r="L127" s="263"/>
      <c r="M127" s="264" t="s">
        <v>19</v>
      </c>
      <c r="N127" s="265" t="s">
        <v>43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376</v>
      </c>
      <c r="AT127" s="226" t="s">
        <v>310</v>
      </c>
      <c r="AU127" s="226" t="s">
        <v>81</v>
      </c>
      <c r="AY127" s="18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284</v>
      </c>
      <c r="BM127" s="226" t="s">
        <v>399</v>
      </c>
    </row>
    <row r="128" s="2" customFormat="1" ht="16.5" customHeight="1">
      <c r="A128" s="39"/>
      <c r="B128" s="40"/>
      <c r="C128" s="215" t="s">
        <v>300</v>
      </c>
      <c r="D128" s="215" t="s">
        <v>185</v>
      </c>
      <c r="E128" s="216" t="s">
        <v>2407</v>
      </c>
      <c r="F128" s="217" t="s">
        <v>2408</v>
      </c>
      <c r="G128" s="218" t="s">
        <v>2371</v>
      </c>
      <c r="H128" s="219">
        <v>20</v>
      </c>
      <c r="I128" s="220"/>
      <c r="J128" s="221">
        <f>ROUND(I128*H128,2)</f>
        <v>0</v>
      </c>
      <c r="K128" s="217" t="s">
        <v>19</v>
      </c>
      <c r="L128" s="45"/>
      <c r="M128" s="222" t="s">
        <v>19</v>
      </c>
      <c r="N128" s="223" t="s">
        <v>43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284</v>
      </c>
      <c r="AT128" s="226" t="s">
        <v>185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284</v>
      </c>
      <c r="BM128" s="226" t="s">
        <v>416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2412</v>
      </c>
      <c r="F129" s="213" t="s">
        <v>2413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SUM(P130:P135)</f>
        <v>0</v>
      </c>
      <c r="Q129" s="207"/>
      <c r="R129" s="208">
        <f>SUM(R130:R135)</f>
        <v>0</v>
      </c>
      <c r="S129" s="207"/>
      <c r="T129" s="20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81</v>
      </c>
      <c r="AT129" s="211" t="s">
        <v>71</v>
      </c>
      <c r="AU129" s="211" t="s">
        <v>79</v>
      </c>
      <c r="AY129" s="210" t="s">
        <v>183</v>
      </c>
      <c r="BK129" s="212">
        <f>SUM(BK130:BK135)</f>
        <v>0</v>
      </c>
    </row>
    <row r="130" s="2" customFormat="1" ht="16.5" customHeight="1">
      <c r="A130" s="39"/>
      <c r="B130" s="40"/>
      <c r="C130" s="215" t="s">
        <v>305</v>
      </c>
      <c r="D130" s="215" t="s">
        <v>185</v>
      </c>
      <c r="E130" s="216" t="s">
        <v>2414</v>
      </c>
      <c r="F130" s="217" t="s">
        <v>2415</v>
      </c>
      <c r="G130" s="218" t="s">
        <v>419</v>
      </c>
      <c r="H130" s="219">
        <v>56</v>
      </c>
      <c r="I130" s="220"/>
      <c r="J130" s="221">
        <f>ROUND(I130*H130,2)</f>
        <v>0</v>
      </c>
      <c r="K130" s="217" t="s">
        <v>19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284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284</v>
      </c>
      <c r="BM130" s="226" t="s">
        <v>427</v>
      </c>
    </row>
    <row r="131" s="2" customFormat="1" ht="16.5" customHeight="1">
      <c r="A131" s="39"/>
      <c r="B131" s="40"/>
      <c r="C131" s="256" t="s">
        <v>7</v>
      </c>
      <c r="D131" s="256" t="s">
        <v>310</v>
      </c>
      <c r="E131" s="257" t="s">
        <v>2416</v>
      </c>
      <c r="F131" s="258" t="s">
        <v>2417</v>
      </c>
      <c r="G131" s="259" t="s">
        <v>419</v>
      </c>
      <c r="H131" s="260">
        <v>26</v>
      </c>
      <c r="I131" s="261"/>
      <c r="J131" s="262">
        <f>ROUND(I131*H131,2)</f>
        <v>0</v>
      </c>
      <c r="K131" s="258" t="s">
        <v>19</v>
      </c>
      <c r="L131" s="263"/>
      <c r="M131" s="264" t="s">
        <v>19</v>
      </c>
      <c r="N131" s="265" t="s">
        <v>43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376</v>
      </c>
      <c r="AT131" s="226" t="s">
        <v>310</v>
      </c>
      <c r="AU131" s="226" t="s">
        <v>81</v>
      </c>
      <c r="AY131" s="18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79</v>
      </c>
      <c r="BK131" s="227">
        <f>ROUND(I131*H131,2)</f>
        <v>0</v>
      </c>
      <c r="BL131" s="18" t="s">
        <v>284</v>
      </c>
      <c r="BM131" s="226" t="s">
        <v>436</v>
      </c>
    </row>
    <row r="132" s="2" customFormat="1" ht="16.5" customHeight="1">
      <c r="A132" s="39"/>
      <c r="B132" s="40"/>
      <c r="C132" s="256" t="s">
        <v>314</v>
      </c>
      <c r="D132" s="256" t="s">
        <v>310</v>
      </c>
      <c r="E132" s="257" t="s">
        <v>2418</v>
      </c>
      <c r="F132" s="258" t="s">
        <v>2419</v>
      </c>
      <c r="G132" s="259" t="s">
        <v>419</v>
      </c>
      <c r="H132" s="260">
        <v>30</v>
      </c>
      <c r="I132" s="261"/>
      <c r="J132" s="262">
        <f>ROUND(I132*H132,2)</f>
        <v>0</v>
      </c>
      <c r="K132" s="258" t="s">
        <v>19</v>
      </c>
      <c r="L132" s="263"/>
      <c r="M132" s="264" t="s">
        <v>19</v>
      </c>
      <c r="N132" s="265" t="s">
        <v>43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376</v>
      </c>
      <c r="AT132" s="226" t="s">
        <v>310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284</v>
      </c>
      <c r="BM132" s="226" t="s">
        <v>445</v>
      </c>
    </row>
    <row r="133" s="2" customFormat="1" ht="16.5" customHeight="1">
      <c r="A133" s="39"/>
      <c r="B133" s="40"/>
      <c r="C133" s="215" t="s">
        <v>319</v>
      </c>
      <c r="D133" s="215" t="s">
        <v>185</v>
      </c>
      <c r="E133" s="216" t="s">
        <v>2426</v>
      </c>
      <c r="F133" s="217" t="s">
        <v>2427</v>
      </c>
      <c r="G133" s="218" t="s">
        <v>419</v>
      </c>
      <c r="H133" s="219">
        <v>710</v>
      </c>
      <c r="I133" s="220"/>
      <c r="J133" s="221">
        <f>ROUND(I133*H133,2)</f>
        <v>0</v>
      </c>
      <c r="K133" s="217" t="s">
        <v>19</v>
      </c>
      <c r="L133" s="45"/>
      <c r="M133" s="222" t="s">
        <v>19</v>
      </c>
      <c r="N133" s="223" t="s">
        <v>43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284</v>
      </c>
      <c r="AT133" s="226" t="s">
        <v>185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284</v>
      </c>
      <c r="BM133" s="226" t="s">
        <v>457</v>
      </c>
    </row>
    <row r="134" s="2" customFormat="1" ht="16.5" customHeight="1">
      <c r="A134" s="39"/>
      <c r="B134" s="40"/>
      <c r="C134" s="256" t="s">
        <v>324</v>
      </c>
      <c r="D134" s="256" t="s">
        <v>310</v>
      </c>
      <c r="E134" s="257" t="s">
        <v>2428</v>
      </c>
      <c r="F134" s="258" t="s">
        <v>2619</v>
      </c>
      <c r="G134" s="259" t="s">
        <v>419</v>
      </c>
      <c r="H134" s="260">
        <v>690</v>
      </c>
      <c r="I134" s="261"/>
      <c r="J134" s="262">
        <f>ROUND(I134*H134,2)</f>
        <v>0</v>
      </c>
      <c r="K134" s="258" t="s">
        <v>19</v>
      </c>
      <c r="L134" s="263"/>
      <c r="M134" s="264" t="s">
        <v>19</v>
      </c>
      <c r="N134" s="265" t="s">
        <v>43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376</v>
      </c>
      <c r="AT134" s="226" t="s">
        <v>310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467</v>
      </c>
    </row>
    <row r="135" s="2" customFormat="1" ht="16.5" customHeight="1">
      <c r="A135" s="39"/>
      <c r="B135" s="40"/>
      <c r="C135" s="256" t="s">
        <v>330</v>
      </c>
      <c r="D135" s="256" t="s">
        <v>310</v>
      </c>
      <c r="E135" s="257" t="s">
        <v>2620</v>
      </c>
      <c r="F135" s="258" t="s">
        <v>2621</v>
      </c>
      <c r="G135" s="259" t="s">
        <v>419</v>
      </c>
      <c r="H135" s="260">
        <v>20</v>
      </c>
      <c r="I135" s="261"/>
      <c r="J135" s="262">
        <f>ROUND(I135*H135,2)</f>
        <v>0</v>
      </c>
      <c r="K135" s="258" t="s">
        <v>19</v>
      </c>
      <c r="L135" s="263"/>
      <c r="M135" s="264" t="s">
        <v>19</v>
      </c>
      <c r="N135" s="265" t="s">
        <v>43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376</v>
      </c>
      <c r="AT135" s="226" t="s">
        <v>310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284</v>
      </c>
      <c r="BM135" s="226" t="s">
        <v>479</v>
      </c>
    </row>
    <row r="136" s="12" customFormat="1" ht="22.8" customHeight="1">
      <c r="A136" s="12"/>
      <c r="B136" s="199"/>
      <c r="C136" s="200"/>
      <c r="D136" s="201" t="s">
        <v>71</v>
      </c>
      <c r="E136" s="213" t="s">
        <v>2450</v>
      </c>
      <c r="F136" s="213" t="s">
        <v>2451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SUM(P137:P139)</f>
        <v>0</v>
      </c>
      <c r="Q136" s="207"/>
      <c r="R136" s="208">
        <f>SUM(R137:R139)</f>
        <v>0</v>
      </c>
      <c r="S136" s="207"/>
      <c r="T136" s="20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81</v>
      </c>
      <c r="AT136" s="211" t="s">
        <v>71</v>
      </c>
      <c r="AU136" s="211" t="s">
        <v>79</v>
      </c>
      <c r="AY136" s="210" t="s">
        <v>183</v>
      </c>
      <c r="BK136" s="212">
        <f>SUM(BK137:BK139)</f>
        <v>0</v>
      </c>
    </row>
    <row r="137" s="2" customFormat="1" ht="16.5" customHeight="1">
      <c r="A137" s="39"/>
      <c r="B137" s="40"/>
      <c r="C137" s="215" t="s">
        <v>336</v>
      </c>
      <c r="D137" s="215" t="s">
        <v>185</v>
      </c>
      <c r="E137" s="216" t="s">
        <v>2452</v>
      </c>
      <c r="F137" s="217" t="s">
        <v>2453</v>
      </c>
      <c r="G137" s="218" t="s">
        <v>207</v>
      </c>
      <c r="H137" s="219">
        <v>60</v>
      </c>
      <c r="I137" s="220"/>
      <c r="J137" s="221">
        <f>ROUND(I137*H137,2)</f>
        <v>0</v>
      </c>
      <c r="K137" s="217" t="s">
        <v>19</v>
      </c>
      <c r="L137" s="45"/>
      <c r="M137" s="222" t="s">
        <v>19</v>
      </c>
      <c r="N137" s="223" t="s">
        <v>43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284</v>
      </c>
      <c r="AT137" s="226" t="s">
        <v>185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284</v>
      </c>
      <c r="BM137" s="226" t="s">
        <v>490</v>
      </c>
    </row>
    <row r="138" s="2" customFormat="1" ht="16.5" customHeight="1">
      <c r="A138" s="39"/>
      <c r="B138" s="40"/>
      <c r="C138" s="256" t="s">
        <v>342</v>
      </c>
      <c r="D138" s="256" t="s">
        <v>310</v>
      </c>
      <c r="E138" s="257" t="s">
        <v>2458</v>
      </c>
      <c r="F138" s="258" t="s">
        <v>2459</v>
      </c>
      <c r="G138" s="259" t="s">
        <v>207</v>
      </c>
      <c r="H138" s="260">
        <v>16</v>
      </c>
      <c r="I138" s="261"/>
      <c r="J138" s="262">
        <f>ROUND(I138*H138,2)</f>
        <v>0</v>
      </c>
      <c r="K138" s="258" t="s">
        <v>19</v>
      </c>
      <c r="L138" s="263"/>
      <c r="M138" s="264" t="s">
        <v>19</v>
      </c>
      <c r="N138" s="265" t="s">
        <v>43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376</v>
      </c>
      <c r="AT138" s="226" t="s">
        <v>310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284</v>
      </c>
      <c r="BM138" s="226" t="s">
        <v>502</v>
      </c>
    </row>
    <row r="139" s="2" customFormat="1" ht="24.15" customHeight="1">
      <c r="A139" s="39"/>
      <c r="B139" s="40"/>
      <c r="C139" s="256" t="s">
        <v>348</v>
      </c>
      <c r="D139" s="256" t="s">
        <v>310</v>
      </c>
      <c r="E139" s="257" t="s">
        <v>2460</v>
      </c>
      <c r="F139" s="258" t="s">
        <v>2461</v>
      </c>
      <c r="G139" s="259" t="s">
        <v>1772</v>
      </c>
      <c r="H139" s="260">
        <v>18</v>
      </c>
      <c r="I139" s="261"/>
      <c r="J139" s="262">
        <f>ROUND(I139*H139,2)</f>
        <v>0</v>
      </c>
      <c r="K139" s="258" t="s">
        <v>19</v>
      </c>
      <c r="L139" s="263"/>
      <c r="M139" s="264" t="s">
        <v>19</v>
      </c>
      <c r="N139" s="265" t="s">
        <v>43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376</v>
      </c>
      <c r="AT139" s="226" t="s">
        <v>310</v>
      </c>
      <c r="AU139" s="226" t="s">
        <v>81</v>
      </c>
      <c r="AY139" s="18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284</v>
      </c>
      <c r="BM139" s="226" t="s">
        <v>513</v>
      </c>
    </row>
    <row r="140" s="12" customFormat="1" ht="22.8" customHeight="1">
      <c r="A140" s="12"/>
      <c r="B140" s="199"/>
      <c r="C140" s="200"/>
      <c r="D140" s="201" t="s">
        <v>71</v>
      </c>
      <c r="E140" s="213" t="s">
        <v>2468</v>
      </c>
      <c r="F140" s="213" t="s">
        <v>2469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SUM(P141:P157)</f>
        <v>0</v>
      </c>
      <c r="Q140" s="207"/>
      <c r="R140" s="208">
        <f>SUM(R141:R157)</f>
        <v>0</v>
      </c>
      <c r="S140" s="207"/>
      <c r="T140" s="209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81</v>
      </c>
      <c r="AT140" s="211" t="s">
        <v>71</v>
      </c>
      <c r="AU140" s="211" t="s">
        <v>79</v>
      </c>
      <c r="AY140" s="210" t="s">
        <v>183</v>
      </c>
      <c r="BK140" s="212">
        <f>SUM(BK141:BK157)</f>
        <v>0</v>
      </c>
    </row>
    <row r="141" s="2" customFormat="1" ht="16.5" customHeight="1">
      <c r="A141" s="39"/>
      <c r="B141" s="40"/>
      <c r="C141" s="215" t="s">
        <v>357</v>
      </c>
      <c r="D141" s="215" t="s">
        <v>185</v>
      </c>
      <c r="E141" s="216" t="s">
        <v>2622</v>
      </c>
      <c r="F141" s="217" t="s">
        <v>2623</v>
      </c>
      <c r="G141" s="218" t="s">
        <v>207</v>
      </c>
      <c r="H141" s="219">
        <v>2</v>
      </c>
      <c r="I141" s="220"/>
      <c r="J141" s="221">
        <f>ROUND(I141*H141,2)</f>
        <v>0</v>
      </c>
      <c r="K141" s="217" t="s">
        <v>19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284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284</v>
      </c>
      <c r="BM141" s="226" t="s">
        <v>524</v>
      </c>
    </row>
    <row r="142" s="2" customFormat="1" ht="16.5" customHeight="1">
      <c r="A142" s="39"/>
      <c r="B142" s="40"/>
      <c r="C142" s="256" t="s">
        <v>363</v>
      </c>
      <c r="D142" s="256" t="s">
        <v>310</v>
      </c>
      <c r="E142" s="257" t="s">
        <v>2624</v>
      </c>
      <c r="F142" s="258" t="s">
        <v>2623</v>
      </c>
      <c r="G142" s="259" t="s">
        <v>207</v>
      </c>
      <c r="H142" s="260">
        <v>2</v>
      </c>
      <c r="I142" s="261"/>
      <c r="J142" s="262">
        <f>ROUND(I142*H142,2)</f>
        <v>0</v>
      </c>
      <c r="K142" s="258" t="s">
        <v>19</v>
      </c>
      <c r="L142" s="263"/>
      <c r="M142" s="264" t="s">
        <v>19</v>
      </c>
      <c r="N142" s="265" t="s">
        <v>43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376</v>
      </c>
      <c r="AT142" s="226" t="s">
        <v>310</v>
      </c>
      <c r="AU142" s="226" t="s">
        <v>81</v>
      </c>
      <c r="AY142" s="18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79</v>
      </c>
      <c r="BK142" s="227">
        <f>ROUND(I142*H142,2)</f>
        <v>0</v>
      </c>
      <c r="BL142" s="18" t="s">
        <v>284</v>
      </c>
      <c r="BM142" s="226" t="s">
        <v>534</v>
      </c>
    </row>
    <row r="143" s="2" customFormat="1" ht="16.5" customHeight="1">
      <c r="A143" s="39"/>
      <c r="B143" s="40"/>
      <c r="C143" s="215" t="s">
        <v>369</v>
      </c>
      <c r="D143" s="215" t="s">
        <v>185</v>
      </c>
      <c r="E143" s="216" t="s">
        <v>2625</v>
      </c>
      <c r="F143" s="217" t="s">
        <v>2626</v>
      </c>
      <c r="G143" s="218" t="s">
        <v>207</v>
      </c>
      <c r="H143" s="219">
        <v>9</v>
      </c>
      <c r="I143" s="220"/>
      <c r="J143" s="221">
        <f>ROUND(I143*H143,2)</f>
        <v>0</v>
      </c>
      <c r="K143" s="217" t="s">
        <v>19</v>
      </c>
      <c r="L143" s="45"/>
      <c r="M143" s="222" t="s">
        <v>19</v>
      </c>
      <c r="N143" s="223" t="s">
        <v>43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284</v>
      </c>
      <c r="AT143" s="226" t="s">
        <v>185</v>
      </c>
      <c r="AU143" s="226" t="s">
        <v>81</v>
      </c>
      <c r="AY143" s="18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79</v>
      </c>
      <c r="BK143" s="227">
        <f>ROUND(I143*H143,2)</f>
        <v>0</v>
      </c>
      <c r="BL143" s="18" t="s">
        <v>284</v>
      </c>
      <c r="BM143" s="226" t="s">
        <v>544</v>
      </c>
    </row>
    <row r="144" s="2" customFormat="1" ht="16.5" customHeight="1">
      <c r="A144" s="39"/>
      <c r="B144" s="40"/>
      <c r="C144" s="256" t="s">
        <v>376</v>
      </c>
      <c r="D144" s="256" t="s">
        <v>310</v>
      </c>
      <c r="E144" s="257" t="s">
        <v>2627</v>
      </c>
      <c r="F144" s="258" t="s">
        <v>2628</v>
      </c>
      <c r="G144" s="259" t="s">
        <v>207</v>
      </c>
      <c r="H144" s="260">
        <v>9</v>
      </c>
      <c r="I144" s="261"/>
      <c r="J144" s="262">
        <f>ROUND(I144*H144,2)</f>
        <v>0</v>
      </c>
      <c r="K144" s="258" t="s">
        <v>19</v>
      </c>
      <c r="L144" s="263"/>
      <c r="M144" s="264" t="s">
        <v>19</v>
      </c>
      <c r="N144" s="265" t="s">
        <v>43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376</v>
      </c>
      <c r="AT144" s="226" t="s">
        <v>310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284</v>
      </c>
      <c r="BM144" s="226" t="s">
        <v>552</v>
      </c>
    </row>
    <row r="145" s="2" customFormat="1" ht="16.5" customHeight="1">
      <c r="A145" s="39"/>
      <c r="B145" s="40"/>
      <c r="C145" s="215" t="s">
        <v>381</v>
      </c>
      <c r="D145" s="215" t="s">
        <v>185</v>
      </c>
      <c r="E145" s="216" t="s">
        <v>2629</v>
      </c>
      <c r="F145" s="217" t="s">
        <v>2630</v>
      </c>
      <c r="G145" s="218" t="s">
        <v>207</v>
      </c>
      <c r="H145" s="219">
        <v>2</v>
      </c>
      <c r="I145" s="220"/>
      <c r="J145" s="221">
        <f>ROUND(I145*H145,2)</f>
        <v>0</v>
      </c>
      <c r="K145" s="217" t="s">
        <v>19</v>
      </c>
      <c r="L145" s="45"/>
      <c r="M145" s="222" t="s">
        <v>19</v>
      </c>
      <c r="N145" s="223" t="s">
        <v>43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284</v>
      </c>
      <c r="AT145" s="226" t="s">
        <v>185</v>
      </c>
      <c r="AU145" s="226" t="s">
        <v>81</v>
      </c>
      <c r="AY145" s="18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284</v>
      </c>
      <c r="BM145" s="226" t="s">
        <v>562</v>
      </c>
    </row>
    <row r="146" s="2" customFormat="1" ht="16.5" customHeight="1">
      <c r="A146" s="39"/>
      <c r="B146" s="40"/>
      <c r="C146" s="256" t="s">
        <v>386</v>
      </c>
      <c r="D146" s="256" t="s">
        <v>310</v>
      </c>
      <c r="E146" s="257" t="s">
        <v>2631</v>
      </c>
      <c r="F146" s="258" t="s">
        <v>2632</v>
      </c>
      <c r="G146" s="259" t="s">
        <v>207</v>
      </c>
      <c r="H146" s="260">
        <v>2</v>
      </c>
      <c r="I146" s="261"/>
      <c r="J146" s="262">
        <f>ROUND(I146*H146,2)</f>
        <v>0</v>
      </c>
      <c r="K146" s="258" t="s">
        <v>19</v>
      </c>
      <c r="L146" s="263"/>
      <c r="M146" s="264" t="s">
        <v>19</v>
      </c>
      <c r="N146" s="265" t="s">
        <v>43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376</v>
      </c>
      <c r="AT146" s="226" t="s">
        <v>310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284</v>
      </c>
      <c r="BM146" s="226" t="s">
        <v>572</v>
      </c>
    </row>
    <row r="147" s="2" customFormat="1" ht="16.5" customHeight="1">
      <c r="A147" s="39"/>
      <c r="B147" s="40"/>
      <c r="C147" s="215" t="s">
        <v>393</v>
      </c>
      <c r="D147" s="215" t="s">
        <v>185</v>
      </c>
      <c r="E147" s="216" t="s">
        <v>2633</v>
      </c>
      <c r="F147" s="217" t="s">
        <v>2634</v>
      </c>
      <c r="G147" s="218" t="s">
        <v>207</v>
      </c>
      <c r="H147" s="219">
        <v>1</v>
      </c>
      <c r="I147" s="220"/>
      <c r="J147" s="221">
        <f>ROUND(I147*H147,2)</f>
        <v>0</v>
      </c>
      <c r="K147" s="217" t="s">
        <v>19</v>
      </c>
      <c r="L147" s="45"/>
      <c r="M147" s="222" t="s">
        <v>19</v>
      </c>
      <c r="N147" s="223" t="s">
        <v>43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284</v>
      </c>
      <c r="AT147" s="226" t="s">
        <v>185</v>
      </c>
      <c r="AU147" s="226" t="s">
        <v>81</v>
      </c>
      <c r="AY147" s="18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79</v>
      </c>
      <c r="BK147" s="227">
        <f>ROUND(I147*H147,2)</f>
        <v>0</v>
      </c>
      <c r="BL147" s="18" t="s">
        <v>284</v>
      </c>
      <c r="BM147" s="226" t="s">
        <v>2635</v>
      </c>
    </row>
    <row r="148" s="2" customFormat="1" ht="16.5" customHeight="1">
      <c r="A148" s="39"/>
      <c r="B148" s="40"/>
      <c r="C148" s="256" t="s">
        <v>399</v>
      </c>
      <c r="D148" s="256" t="s">
        <v>310</v>
      </c>
      <c r="E148" s="257" t="s">
        <v>2636</v>
      </c>
      <c r="F148" s="258" t="s">
        <v>2637</v>
      </c>
      <c r="G148" s="259" t="s">
        <v>207</v>
      </c>
      <c r="H148" s="260">
        <v>1</v>
      </c>
      <c r="I148" s="261"/>
      <c r="J148" s="262">
        <f>ROUND(I148*H148,2)</f>
        <v>0</v>
      </c>
      <c r="K148" s="258" t="s">
        <v>19</v>
      </c>
      <c r="L148" s="263"/>
      <c r="M148" s="264" t="s">
        <v>19</v>
      </c>
      <c r="N148" s="265" t="s">
        <v>43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376</v>
      </c>
      <c r="AT148" s="226" t="s">
        <v>310</v>
      </c>
      <c r="AU148" s="226" t="s">
        <v>81</v>
      </c>
      <c r="AY148" s="18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284</v>
      </c>
      <c r="BM148" s="226" t="s">
        <v>2638</v>
      </c>
    </row>
    <row r="149" s="2" customFormat="1" ht="16.5" customHeight="1">
      <c r="A149" s="39"/>
      <c r="B149" s="40"/>
      <c r="C149" s="215" t="s">
        <v>407</v>
      </c>
      <c r="D149" s="215" t="s">
        <v>185</v>
      </c>
      <c r="E149" s="216" t="s">
        <v>2639</v>
      </c>
      <c r="F149" s="217" t="s">
        <v>2640</v>
      </c>
      <c r="G149" s="218" t="s">
        <v>2371</v>
      </c>
      <c r="H149" s="219">
        <v>4</v>
      </c>
      <c r="I149" s="220"/>
      <c r="J149" s="221">
        <f>ROUND(I149*H149,2)</f>
        <v>0</v>
      </c>
      <c r="K149" s="217" t="s">
        <v>19</v>
      </c>
      <c r="L149" s="45"/>
      <c r="M149" s="222" t="s">
        <v>19</v>
      </c>
      <c r="N149" s="223" t="s">
        <v>43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284</v>
      </c>
      <c r="AT149" s="226" t="s">
        <v>185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284</v>
      </c>
      <c r="BM149" s="226" t="s">
        <v>2641</v>
      </c>
    </row>
    <row r="150" s="2" customFormat="1" ht="16.5" customHeight="1">
      <c r="A150" s="39"/>
      <c r="B150" s="40"/>
      <c r="C150" s="256" t="s">
        <v>416</v>
      </c>
      <c r="D150" s="256" t="s">
        <v>310</v>
      </c>
      <c r="E150" s="257" t="s">
        <v>2642</v>
      </c>
      <c r="F150" s="258" t="s">
        <v>2643</v>
      </c>
      <c r="G150" s="259" t="s">
        <v>207</v>
      </c>
      <c r="H150" s="260">
        <v>1</v>
      </c>
      <c r="I150" s="261"/>
      <c r="J150" s="262">
        <f>ROUND(I150*H150,2)</f>
        <v>0</v>
      </c>
      <c r="K150" s="258" t="s">
        <v>19</v>
      </c>
      <c r="L150" s="263"/>
      <c r="M150" s="264" t="s">
        <v>19</v>
      </c>
      <c r="N150" s="265" t="s">
        <v>43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376</v>
      </c>
      <c r="AT150" s="226" t="s">
        <v>310</v>
      </c>
      <c r="AU150" s="226" t="s">
        <v>81</v>
      </c>
      <c r="AY150" s="18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79</v>
      </c>
      <c r="BK150" s="227">
        <f>ROUND(I150*H150,2)</f>
        <v>0</v>
      </c>
      <c r="BL150" s="18" t="s">
        <v>284</v>
      </c>
      <c r="BM150" s="226" t="s">
        <v>2644</v>
      </c>
    </row>
    <row r="151" s="2" customFormat="1" ht="16.5" customHeight="1">
      <c r="A151" s="39"/>
      <c r="B151" s="40"/>
      <c r="C151" s="256" t="s">
        <v>423</v>
      </c>
      <c r="D151" s="256" t="s">
        <v>310</v>
      </c>
      <c r="E151" s="257" t="s">
        <v>2645</v>
      </c>
      <c r="F151" s="258" t="s">
        <v>2646</v>
      </c>
      <c r="G151" s="259" t="s">
        <v>207</v>
      </c>
      <c r="H151" s="260">
        <v>1</v>
      </c>
      <c r="I151" s="261"/>
      <c r="J151" s="262">
        <f>ROUND(I151*H151,2)</f>
        <v>0</v>
      </c>
      <c r="K151" s="258" t="s">
        <v>19</v>
      </c>
      <c r="L151" s="263"/>
      <c r="M151" s="264" t="s">
        <v>19</v>
      </c>
      <c r="N151" s="265" t="s">
        <v>43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376</v>
      </c>
      <c r="AT151" s="226" t="s">
        <v>310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284</v>
      </c>
      <c r="BM151" s="226" t="s">
        <v>2647</v>
      </c>
    </row>
    <row r="152" s="2" customFormat="1" ht="16.5" customHeight="1">
      <c r="A152" s="39"/>
      <c r="B152" s="40"/>
      <c r="C152" s="215" t="s">
        <v>427</v>
      </c>
      <c r="D152" s="215" t="s">
        <v>185</v>
      </c>
      <c r="E152" s="216" t="s">
        <v>2648</v>
      </c>
      <c r="F152" s="217" t="s">
        <v>2649</v>
      </c>
      <c r="G152" s="218" t="s">
        <v>2371</v>
      </c>
      <c r="H152" s="219">
        <v>6</v>
      </c>
      <c r="I152" s="220"/>
      <c r="J152" s="221">
        <f>ROUND(I152*H152,2)</f>
        <v>0</v>
      </c>
      <c r="K152" s="217" t="s">
        <v>19</v>
      </c>
      <c r="L152" s="45"/>
      <c r="M152" s="222" t="s">
        <v>19</v>
      </c>
      <c r="N152" s="223" t="s">
        <v>43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284</v>
      </c>
      <c r="AT152" s="226" t="s">
        <v>185</v>
      </c>
      <c r="AU152" s="226" t="s">
        <v>81</v>
      </c>
      <c r="AY152" s="18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79</v>
      </c>
      <c r="BK152" s="227">
        <f>ROUND(I152*H152,2)</f>
        <v>0</v>
      </c>
      <c r="BL152" s="18" t="s">
        <v>284</v>
      </c>
      <c r="BM152" s="226" t="s">
        <v>2650</v>
      </c>
    </row>
    <row r="153" s="2" customFormat="1" ht="16.5" customHeight="1">
      <c r="A153" s="39"/>
      <c r="B153" s="40"/>
      <c r="C153" s="256" t="s">
        <v>432</v>
      </c>
      <c r="D153" s="256" t="s">
        <v>310</v>
      </c>
      <c r="E153" s="257" t="s">
        <v>2651</v>
      </c>
      <c r="F153" s="258" t="s">
        <v>2652</v>
      </c>
      <c r="G153" s="259" t="s">
        <v>207</v>
      </c>
      <c r="H153" s="260">
        <v>1</v>
      </c>
      <c r="I153" s="261"/>
      <c r="J153" s="262">
        <f>ROUND(I153*H153,2)</f>
        <v>0</v>
      </c>
      <c r="K153" s="258" t="s">
        <v>19</v>
      </c>
      <c r="L153" s="263"/>
      <c r="M153" s="264" t="s">
        <v>19</v>
      </c>
      <c r="N153" s="265" t="s">
        <v>43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376</v>
      </c>
      <c r="AT153" s="226" t="s">
        <v>310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284</v>
      </c>
      <c r="BM153" s="226" t="s">
        <v>2653</v>
      </c>
    </row>
    <row r="154" s="2" customFormat="1" ht="16.5" customHeight="1">
      <c r="A154" s="39"/>
      <c r="B154" s="40"/>
      <c r="C154" s="256" t="s">
        <v>436</v>
      </c>
      <c r="D154" s="256" t="s">
        <v>310</v>
      </c>
      <c r="E154" s="257" t="s">
        <v>2654</v>
      </c>
      <c r="F154" s="258" t="s">
        <v>2655</v>
      </c>
      <c r="G154" s="259" t="s">
        <v>207</v>
      </c>
      <c r="H154" s="260">
        <v>1</v>
      </c>
      <c r="I154" s="261"/>
      <c r="J154" s="262">
        <f>ROUND(I154*H154,2)</f>
        <v>0</v>
      </c>
      <c r="K154" s="258" t="s">
        <v>19</v>
      </c>
      <c r="L154" s="263"/>
      <c r="M154" s="264" t="s">
        <v>19</v>
      </c>
      <c r="N154" s="265" t="s">
        <v>43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376</v>
      </c>
      <c r="AT154" s="226" t="s">
        <v>310</v>
      </c>
      <c r="AU154" s="226" t="s">
        <v>81</v>
      </c>
      <c r="AY154" s="18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284</v>
      </c>
      <c r="BM154" s="226" t="s">
        <v>2656</v>
      </c>
    </row>
    <row r="155" s="2" customFormat="1" ht="16.5" customHeight="1">
      <c r="A155" s="39"/>
      <c r="B155" s="40"/>
      <c r="C155" s="256" t="s">
        <v>441</v>
      </c>
      <c r="D155" s="256" t="s">
        <v>310</v>
      </c>
      <c r="E155" s="257" t="s">
        <v>2657</v>
      </c>
      <c r="F155" s="258" t="s">
        <v>2658</v>
      </c>
      <c r="G155" s="259" t="s">
        <v>207</v>
      </c>
      <c r="H155" s="260">
        <v>1</v>
      </c>
      <c r="I155" s="261"/>
      <c r="J155" s="262">
        <f>ROUND(I155*H155,2)</f>
        <v>0</v>
      </c>
      <c r="K155" s="258" t="s">
        <v>19</v>
      </c>
      <c r="L155" s="263"/>
      <c r="M155" s="264" t="s">
        <v>19</v>
      </c>
      <c r="N155" s="265" t="s">
        <v>43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376</v>
      </c>
      <c r="AT155" s="226" t="s">
        <v>310</v>
      </c>
      <c r="AU155" s="226" t="s">
        <v>81</v>
      </c>
      <c r="AY155" s="18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79</v>
      </c>
      <c r="BK155" s="227">
        <f>ROUND(I155*H155,2)</f>
        <v>0</v>
      </c>
      <c r="BL155" s="18" t="s">
        <v>284</v>
      </c>
      <c r="BM155" s="226" t="s">
        <v>2659</v>
      </c>
    </row>
    <row r="156" s="2" customFormat="1" ht="16.5" customHeight="1">
      <c r="A156" s="39"/>
      <c r="B156" s="40"/>
      <c r="C156" s="256" t="s">
        <v>445</v>
      </c>
      <c r="D156" s="256" t="s">
        <v>310</v>
      </c>
      <c r="E156" s="257" t="s">
        <v>2660</v>
      </c>
      <c r="F156" s="258" t="s">
        <v>2661</v>
      </c>
      <c r="G156" s="259" t="s">
        <v>207</v>
      </c>
      <c r="H156" s="260">
        <v>6</v>
      </c>
      <c r="I156" s="261"/>
      <c r="J156" s="262">
        <f>ROUND(I156*H156,2)</f>
        <v>0</v>
      </c>
      <c r="K156" s="258" t="s">
        <v>19</v>
      </c>
      <c r="L156" s="263"/>
      <c r="M156" s="264" t="s">
        <v>19</v>
      </c>
      <c r="N156" s="265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376</v>
      </c>
      <c r="AT156" s="226" t="s">
        <v>310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284</v>
      </c>
      <c r="BM156" s="226" t="s">
        <v>2662</v>
      </c>
    </row>
    <row r="157" s="2" customFormat="1" ht="16.5" customHeight="1">
      <c r="A157" s="39"/>
      <c r="B157" s="40"/>
      <c r="C157" s="215" t="s">
        <v>450</v>
      </c>
      <c r="D157" s="215" t="s">
        <v>185</v>
      </c>
      <c r="E157" s="216" t="s">
        <v>2663</v>
      </c>
      <c r="F157" s="217" t="s">
        <v>2502</v>
      </c>
      <c r="G157" s="218" t="s">
        <v>207</v>
      </c>
      <c r="H157" s="219">
        <v>1</v>
      </c>
      <c r="I157" s="220"/>
      <c r="J157" s="221">
        <f>ROUND(I157*H157,2)</f>
        <v>0</v>
      </c>
      <c r="K157" s="217" t="s">
        <v>19</v>
      </c>
      <c r="L157" s="45"/>
      <c r="M157" s="222" t="s">
        <v>19</v>
      </c>
      <c r="N157" s="223" t="s">
        <v>43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284</v>
      </c>
      <c r="AT157" s="226" t="s">
        <v>185</v>
      </c>
      <c r="AU157" s="226" t="s">
        <v>81</v>
      </c>
      <c r="AY157" s="18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284</v>
      </c>
      <c r="BM157" s="226" t="s">
        <v>584</v>
      </c>
    </row>
    <row r="158" s="12" customFormat="1" ht="25.92" customHeight="1">
      <c r="A158" s="12"/>
      <c r="B158" s="199"/>
      <c r="C158" s="200"/>
      <c r="D158" s="201" t="s">
        <v>71</v>
      </c>
      <c r="E158" s="202" t="s">
        <v>2589</v>
      </c>
      <c r="F158" s="202" t="s">
        <v>2590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P159+P161</f>
        <v>0</v>
      </c>
      <c r="Q158" s="207"/>
      <c r="R158" s="208">
        <f>R159+R161</f>
        <v>0</v>
      </c>
      <c r="S158" s="207"/>
      <c r="T158" s="209">
        <f>T159+T161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215</v>
      </c>
      <c r="AT158" s="211" t="s">
        <v>71</v>
      </c>
      <c r="AU158" s="211" t="s">
        <v>72</v>
      </c>
      <c r="AY158" s="210" t="s">
        <v>183</v>
      </c>
      <c r="BK158" s="212">
        <f>BK159+BK161</f>
        <v>0</v>
      </c>
    </row>
    <row r="159" s="12" customFormat="1" ht="22.8" customHeight="1">
      <c r="A159" s="12"/>
      <c r="B159" s="199"/>
      <c r="C159" s="200"/>
      <c r="D159" s="201" t="s">
        <v>71</v>
      </c>
      <c r="E159" s="213" t="s">
        <v>2596</v>
      </c>
      <c r="F159" s="213" t="s">
        <v>2597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P160</f>
        <v>0</v>
      </c>
      <c r="Q159" s="207"/>
      <c r="R159" s="208">
        <f>R160</f>
        <v>0</v>
      </c>
      <c r="S159" s="207"/>
      <c r="T159" s="20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215</v>
      </c>
      <c r="AT159" s="211" t="s">
        <v>71</v>
      </c>
      <c r="AU159" s="211" t="s">
        <v>79</v>
      </c>
      <c r="AY159" s="210" t="s">
        <v>183</v>
      </c>
      <c r="BK159" s="212">
        <f>BK160</f>
        <v>0</v>
      </c>
    </row>
    <row r="160" s="2" customFormat="1" ht="16.5" customHeight="1">
      <c r="A160" s="39"/>
      <c r="B160" s="40"/>
      <c r="C160" s="215" t="s">
        <v>457</v>
      </c>
      <c r="D160" s="215" t="s">
        <v>185</v>
      </c>
      <c r="E160" s="216" t="s">
        <v>2598</v>
      </c>
      <c r="F160" s="217" t="s">
        <v>2599</v>
      </c>
      <c r="G160" s="218" t="s">
        <v>2195</v>
      </c>
      <c r="H160" s="219">
        <v>1</v>
      </c>
      <c r="I160" s="220"/>
      <c r="J160" s="221">
        <f>ROUND(I160*H160,2)</f>
        <v>0</v>
      </c>
      <c r="K160" s="217" t="s">
        <v>19</v>
      </c>
      <c r="L160" s="45"/>
      <c r="M160" s="222" t="s">
        <v>19</v>
      </c>
      <c r="N160" s="223" t="s">
        <v>43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190</v>
      </c>
      <c r="AT160" s="226" t="s">
        <v>185</v>
      </c>
      <c r="AU160" s="226" t="s">
        <v>81</v>
      </c>
      <c r="AY160" s="18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79</v>
      </c>
      <c r="BK160" s="227">
        <f>ROUND(I160*H160,2)</f>
        <v>0</v>
      </c>
      <c r="BL160" s="18" t="s">
        <v>190</v>
      </c>
      <c r="BM160" s="226" t="s">
        <v>605</v>
      </c>
    </row>
    <row r="161" s="12" customFormat="1" ht="22.8" customHeight="1">
      <c r="A161" s="12"/>
      <c r="B161" s="199"/>
      <c r="C161" s="200"/>
      <c r="D161" s="201" t="s">
        <v>71</v>
      </c>
      <c r="E161" s="213" t="s">
        <v>2601</v>
      </c>
      <c r="F161" s="213" t="s">
        <v>2602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SUM(P162:P165)</f>
        <v>0</v>
      </c>
      <c r="Q161" s="207"/>
      <c r="R161" s="208">
        <f>SUM(R162:R165)</f>
        <v>0</v>
      </c>
      <c r="S161" s="207"/>
      <c r="T161" s="209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215</v>
      </c>
      <c r="AT161" s="211" t="s">
        <v>71</v>
      </c>
      <c r="AU161" s="211" t="s">
        <v>79</v>
      </c>
      <c r="AY161" s="210" t="s">
        <v>183</v>
      </c>
      <c r="BK161" s="212">
        <f>SUM(BK162:BK165)</f>
        <v>0</v>
      </c>
    </row>
    <row r="162" s="2" customFormat="1" ht="16.5" customHeight="1">
      <c r="A162" s="39"/>
      <c r="B162" s="40"/>
      <c r="C162" s="215" t="s">
        <v>463</v>
      </c>
      <c r="D162" s="215" t="s">
        <v>185</v>
      </c>
      <c r="E162" s="216" t="s">
        <v>2603</v>
      </c>
      <c r="F162" s="217" t="s">
        <v>2604</v>
      </c>
      <c r="G162" s="218" t="s">
        <v>2195</v>
      </c>
      <c r="H162" s="219">
        <v>1</v>
      </c>
      <c r="I162" s="220"/>
      <c r="J162" s="221">
        <f>ROUND(I162*H162,2)</f>
        <v>0</v>
      </c>
      <c r="K162" s="217" t="s">
        <v>19</v>
      </c>
      <c r="L162" s="45"/>
      <c r="M162" s="222" t="s">
        <v>19</v>
      </c>
      <c r="N162" s="223" t="s">
        <v>43</v>
      </c>
      <c r="O162" s="85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190</v>
      </c>
      <c r="AT162" s="226" t="s">
        <v>185</v>
      </c>
      <c r="AU162" s="226" t="s">
        <v>81</v>
      </c>
      <c r="AY162" s="18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79</v>
      </c>
      <c r="BK162" s="227">
        <f>ROUND(I162*H162,2)</f>
        <v>0</v>
      </c>
      <c r="BL162" s="18" t="s">
        <v>190</v>
      </c>
      <c r="BM162" s="226" t="s">
        <v>616</v>
      </c>
    </row>
    <row r="163" s="2" customFormat="1" ht="16.5" customHeight="1">
      <c r="A163" s="39"/>
      <c r="B163" s="40"/>
      <c r="C163" s="215" t="s">
        <v>467</v>
      </c>
      <c r="D163" s="215" t="s">
        <v>185</v>
      </c>
      <c r="E163" s="216" t="s">
        <v>2606</v>
      </c>
      <c r="F163" s="217" t="s">
        <v>2607</v>
      </c>
      <c r="G163" s="218" t="s">
        <v>2371</v>
      </c>
      <c r="H163" s="219">
        <v>15</v>
      </c>
      <c r="I163" s="220"/>
      <c r="J163" s="221">
        <f>ROUND(I163*H163,2)</f>
        <v>0</v>
      </c>
      <c r="K163" s="217" t="s">
        <v>19</v>
      </c>
      <c r="L163" s="45"/>
      <c r="M163" s="222" t="s">
        <v>19</v>
      </c>
      <c r="N163" s="223" t="s">
        <v>43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190</v>
      </c>
      <c r="AT163" s="226" t="s">
        <v>185</v>
      </c>
      <c r="AU163" s="226" t="s">
        <v>81</v>
      </c>
      <c r="AY163" s="18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79</v>
      </c>
      <c r="BK163" s="227">
        <f>ROUND(I163*H163,2)</f>
        <v>0</v>
      </c>
      <c r="BL163" s="18" t="s">
        <v>190</v>
      </c>
      <c r="BM163" s="226" t="s">
        <v>632</v>
      </c>
    </row>
    <row r="164" s="2" customFormat="1" ht="16.5" customHeight="1">
      <c r="A164" s="39"/>
      <c r="B164" s="40"/>
      <c r="C164" s="256" t="s">
        <v>472</v>
      </c>
      <c r="D164" s="256" t="s">
        <v>310</v>
      </c>
      <c r="E164" s="257" t="s">
        <v>2609</v>
      </c>
      <c r="F164" s="258" t="s">
        <v>2610</v>
      </c>
      <c r="G164" s="259" t="s">
        <v>237</v>
      </c>
      <c r="H164" s="260">
        <v>20</v>
      </c>
      <c r="I164" s="261"/>
      <c r="J164" s="262">
        <f>ROUND(I164*H164,2)</f>
        <v>0</v>
      </c>
      <c r="K164" s="258" t="s">
        <v>19</v>
      </c>
      <c r="L164" s="263"/>
      <c r="M164" s="264" t="s">
        <v>19</v>
      </c>
      <c r="N164" s="265" t="s">
        <v>43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234</v>
      </c>
      <c r="AT164" s="226" t="s">
        <v>310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190</v>
      </c>
      <c r="BM164" s="226" t="s">
        <v>642</v>
      </c>
    </row>
    <row r="165" s="2" customFormat="1" ht="16.5" customHeight="1">
      <c r="A165" s="39"/>
      <c r="B165" s="40"/>
      <c r="C165" s="215" t="s">
        <v>479</v>
      </c>
      <c r="D165" s="215" t="s">
        <v>185</v>
      </c>
      <c r="E165" s="216" t="s">
        <v>2614</v>
      </c>
      <c r="F165" s="217" t="s">
        <v>2615</v>
      </c>
      <c r="G165" s="218" t="s">
        <v>2195</v>
      </c>
      <c r="H165" s="219">
        <v>1</v>
      </c>
      <c r="I165" s="220"/>
      <c r="J165" s="221">
        <f>ROUND(I165*H165,2)</f>
        <v>0</v>
      </c>
      <c r="K165" s="217" t="s">
        <v>19</v>
      </c>
      <c r="L165" s="45"/>
      <c r="M165" s="284" t="s">
        <v>19</v>
      </c>
      <c r="N165" s="285" t="s">
        <v>43</v>
      </c>
      <c r="O165" s="279"/>
      <c r="P165" s="286">
        <f>O165*H165</f>
        <v>0</v>
      </c>
      <c r="Q165" s="286">
        <v>0</v>
      </c>
      <c r="R165" s="286">
        <f>Q165*H165</f>
        <v>0</v>
      </c>
      <c r="S165" s="286">
        <v>0</v>
      </c>
      <c r="T165" s="28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190</v>
      </c>
      <c r="AT165" s="226" t="s">
        <v>185</v>
      </c>
      <c r="AU165" s="226" t="s">
        <v>81</v>
      </c>
      <c r="AY165" s="18" t="s">
        <v>183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79</v>
      </c>
      <c r="BK165" s="227">
        <f>ROUND(I165*H165,2)</f>
        <v>0</v>
      </c>
      <c r="BL165" s="18" t="s">
        <v>190</v>
      </c>
      <c r="BM165" s="226" t="s">
        <v>655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ekfR1XUBvDDXwEkVq9JQ0n8tDsxqTO2szIh4U8W9XMd93N99wj8YHwoen7JQM0qOtP7tpNpyi8r916E/HxXZ0Q==" hashValue="xznH0qcVCVlcdlphCkfN0EBkjHG5TuRpb1KFjqFM0qD+TO4Kh5mpl2ziEMEQTAozJOipEBxk0qpxvAe//hGKuw==" algorithmName="SHA-512" password="CC35"/>
  <autoFilter ref="C102:K16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 s="1" customFormat="1" ht="12" customHeight="1">
      <c r="B8" s="21"/>
      <c r="D8" s="144" t="s">
        <v>144</v>
      </c>
      <c r="L8" s="21"/>
    </row>
    <row r="9" s="2" customFormat="1" ht="16.5" customHeight="1">
      <c r="A9" s="39"/>
      <c r="B9" s="45"/>
      <c r="C9" s="39"/>
      <c r="D9" s="39"/>
      <c r="E9" s="145" t="s">
        <v>145</v>
      </c>
      <c r="F9" s="39"/>
      <c r="G9" s="39"/>
      <c r="H9" s="39"/>
      <c r="I9" s="39"/>
      <c r="J9" s="39"/>
      <c r="K9" s="39"/>
      <c r="L9" s="14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146</v>
      </c>
      <c r="E10" s="39"/>
      <c r="F10" s="39"/>
      <c r="G10" s="39"/>
      <c r="H10" s="39"/>
      <c r="I10" s="39"/>
      <c r="J10" s="39"/>
      <c r="K10" s="39"/>
      <c r="L10" s="14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8" t="s">
        <v>2664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9" t="str">
        <f>'Rekapitulace zakázky'!AN8</f>
        <v>22. 10. 2022</v>
      </c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28</v>
      </c>
      <c r="J20" s="34" t="str">
        <f>'Rekapitulace zakázky'!AN14</f>
        <v>Vyplň údaj</v>
      </c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4"/>
      <c r="E31" s="154"/>
      <c r="F31" s="154"/>
      <c r="G31" s="154"/>
      <c r="H31" s="154"/>
      <c r="I31" s="154"/>
      <c r="J31" s="154"/>
      <c r="K31" s="154"/>
      <c r="L31" s="14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5" t="s">
        <v>38</v>
      </c>
      <c r="E32" s="39"/>
      <c r="F32" s="39"/>
      <c r="G32" s="39"/>
      <c r="H32" s="39"/>
      <c r="I32" s="39"/>
      <c r="J32" s="156">
        <f>ROUND(J92, 2)</f>
        <v>0</v>
      </c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7" t="s">
        <v>40</v>
      </c>
      <c r="G34" s="39"/>
      <c r="H34" s="39"/>
      <c r="I34" s="157" t="s">
        <v>39</v>
      </c>
      <c r="J34" s="157" t="s">
        <v>41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6" t="s">
        <v>42</v>
      </c>
      <c r="E35" s="144" t="s">
        <v>43</v>
      </c>
      <c r="F35" s="158">
        <f>ROUND((SUM(BE92:BE111)),  2)</f>
        <v>0</v>
      </c>
      <c r="G35" s="39"/>
      <c r="H35" s="39"/>
      <c r="I35" s="159">
        <v>0.20999999999999999</v>
      </c>
      <c r="J35" s="158">
        <f>ROUND(((SUM(BE92:BE111))*I35),  2)</f>
        <v>0</v>
      </c>
      <c r="K35" s="39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ROUND((SUM(BF92:BF111)),  2)</f>
        <v>0</v>
      </c>
      <c r="G36" s="39"/>
      <c r="H36" s="39"/>
      <c r="I36" s="159">
        <v>0.14999999999999999</v>
      </c>
      <c r="J36" s="158">
        <f>ROUND(((SUM(BF92:BF111))*I36),  2)</f>
        <v>0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ROUND((SUM(BG92:BG111)),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ROUND((SUM(BH92:BH111)),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ROUND((SUM(BI92:BI111)),  2)</f>
        <v>0</v>
      </c>
      <c r="G39" s="39"/>
      <c r="H39" s="39"/>
      <c r="I39" s="159">
        <v>0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150</v>
      </c>
      <c r="D47" s="41"/>
      <c r="E47" s="41"/>
      <c r="F47" s="41"/>
      <c r="G47" s="41"/>
      <c r="H47" s="41"/>
      <c r="I47" s="41"/>
      <c r="J47" s="41"/>
      <c r="K47" s="41"/>
      <c r="L47" s="14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Centrum Pokorum - stavební úpravy a přístavba k objektu č.p. 1094/27, k.ú. Rumburk - II. etapa</v>
      </c>
      <c r="F50" s="33"/>
      <c r="G50" s="33"/>
      <c r="H50" s="33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145</v>
      </c>
      <c r="F52" s="41"/>
      <c r="G52" s="41"/>
      <c r="H52" s="41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146</v>
      </c>
      <c r="D53" s="41"/>
      <c r="E53" s="41"/>
      <c r="F53" s="41"/>
      <c r="G53" s="41"/>
      <c r="H53" s="41"/>
      <c r="I53" s="41"/>
      <c r="J53" s="41"/>
      <c r="K53" s="41"/>
      <c r="L53" s="14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 VRN - Vedlejší a ostatní náklady stavby</v>
      </c>
      <c r="F54" s="41"/>
      <c r="G54" s="41"/>
      <c r="H54" s="41"/>
      <c r="I54" s="41"/>
      <c r="J54" s="41"/>
      <c r="K54" s="41"/>
      <c r="L54" s="14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st.p.č. 649; k.ú. Rumburk</v>
      </c>
      <c r="G56" s="41"/>
      <c r="H56" s="41"/>
      <c r="I56" s="33" t="s">
        <v>23</v>
      </c>
      <c r="J56" s="73" t="str">
        <f>IF(J14="","",J14)</f>
        <v>22. 10. 2022</v>
      </c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31</v>
      </c>
      <c r="J58" s="37" t="str">
        <f>E23</f>
        <v>ProProjekt, s.r.o.</v>
      </c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3" t="s">
        <v>151</v>
      </c>
      <c r="D61" s="174"/>
      <c r="E61" s="174"/>
      <c r="F61" s="174"/>
      <c r="G61" s="174"/>
      <c r="H61" s="174"/>
      <c r="I61" s="174"/>
      <c r="J61" s="175" t="s">
        <v>152</v>
      </c>
      <c r="K61" s="174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6" t="s">
        <v>70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153</v>
      </c>
    </row>
    <row r="64" s="9" customFormat="1" ht="24.96" customHeight="1">
      <c r="A64" s="9"/>
      <c r="B64" s="177"/>
      <c r="C64" s="178"/>
      <c r="D64" s="179" t="s">
        <v>2340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5"/>
      <c r="D65" s="184" t="s">
        <v>2341</v>
      </c>
      <c r="E65" s="185"/>
      <c r="F65" s="185"/>
      <c r="G65" s="185"/>
      <c r="H65" s="185"/>
      <c r="I65" s="185"/>
      <c r="J65" s="186">
        <f>J94</f>
        <v>0</v>
      </c>
      <c r="K65" s="125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5"/>
      <c r="D66" s="184" t="s">
        <v>2665</v>
      </c>
      <c r="E66" s="185"/>
      <c r="F66" s="185"/>
      <c r="G66" s="185"/>
      <c r="H66" s="185"/>
      <c r="I66" s="185"/>
      <c r="J66" s="186">
        <f>J97</f>
        <v>0</v>
      </c>
      <c r="K66" s="125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5"/>
      <c r="D67" s="184" t="s">
        <v>2666</v>
      </c>
      <c r="E67" s="185"/>
      <c r="F67" s="185"/>
      <c r="G67" s="185"/>
      <c r="H67" s="185"/>
      <c r="I67" s="185"/>
      <c r="J67" s="186">
        <f>J100</f>
        <v>0</v>
      </c>
      <c r="K67" s="125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5"/>
      <c r="D68" s="184" t="s">
        <v>2667</v>
      </c>
      <c r="E68" s="185"/>
      <c r="F68" s="185"/>
      <c r="G68" s="185"/>
      <c r="H68" s="185"/>
      <c r="I68" s="185"/>
      <c r="J68" s="186">
        <f>J103</f>
        <v>0</v>
      </c>
      <c r="K68" s="125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5"/>
      <c r="D69" s="184" t="s">
        <v>2342</v>
      </c>
      <c r="E69" s="185"/>
      <c r="F69" s="185"/>
      <c r="G69" s="185"/>
      <c r="H69" s="185"/>
      <c r="I69" s="185"/>
      <c r="J69" s="186">
        <f>J106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2343</v>
      </c>
      <c r="E70" s="185"/>
      <c r="F70" s="185"/>
      <c r="G70" s="185"/>
      <c r="H70" s="185"/>
      <c r="I70" s="185"/>
      <c r="J70" s="186">
        <f>J109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168</v>
      </c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Centrum Pokorum - stavební úpravy a přístavba k objektu č.p. 1094/27, k.ú. Rumburk - II. etapa</v>
      </c>
      <c r="F80" s="33"/>
      <c r="G80" s="33"/>
      <c r="H80" s="33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144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145</v>
      </c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146</v>
      </c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01 VRN - Vedlejší a ostatní náklady stavby</v>
      </c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st.p.č. 649; k.ú. Rumburk</v>
      </c>
      <c r="G86" s="41"/>
      <c r="H86" s="41"/>
      <c r="I86" s="33" t="s">
        <v>23</v>
      </c>
      <c r="J86" s="73" t="str">
        <f>IF(J14="","",J14)</f>
        <v>22. 10. 2022</v>
      </c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31</v>
      </c>
      <c r="J88" s="37" t="str">
        <f>E23</f>
        <v>ProProjekt, s.r.o.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IF(E20="","",E20)</f>
        <v>Vyplň údaj</v>
      </c>
      <c r="G89" s="41"/>
      <c r="H89" s="41"/>
      <c r="I89" s="33" t="s">
        <v>34</v>
      </c>
      <c r="J89" s="37" t="str">
        <f>E26</f>
        <v>Martin Rousek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8"/>
      <c r="B91" s="189"/>
      <c r="C91" s="190" t="s">
        <v>169</v>
      </c>
      <c r="D91" s="191" t="s">
        <v>57</v>
      </c>
      <c r="E91" s="191" t="s">
        <v>53</v>
      </c>
      <c r="F91" s="191" t="s">
        <v>54</v>
      </c>
      <c r="G91" s="191" t="s">
        <v>170</v>
      </c>
      <c r="H91" s="191" t="s">
        <v>171</v>
      </c>
      <c r="I91" s="191" t="s">
        <v>172</v>
      </c>
      <c r="J91" s="191" t="s">
        <v>152</v>
      </c>
      <c r="K91" s="192" t="s">
        <v>173</v>
      </c>
      <c r="L91" s="193"/>
      <c r="M91" s="93" t="s">
        <v>19</v>
      </c>
      <c r="N91" s="94" t="s">
        <v>42</v>
      </c>
      <c r="O91" s="94" t="s">
        <v>174</v>
      </c>
      <c r="P91" s="94" t="s">
        <v>175</v>
      </c>
      <c r="Q91" s="94" t="s">
        <v>176</v>
      </c>
      <c r="R91" s="94" t="s">
        <v>177</v>
      </c>
      <c r="S91" s="94" t="s">
        <v>178</v>
      </c>
      <c r="T91" s="95" t="s">
        <v>179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39"/>
      <c r="B92" s="40"/>
      <c r="C92" s="100" t="s">
        <v>180</v>
      </c>
      <c r="D92" s="41"/>
      <c r="E92" s="41"/>
      <c r="F92" s="41"/>
      <c r="G92" s="41"/>
      <c r="H92" s="41"/>
      <c r="I92" s="41"/>
      <c r="J92" s="194">
        <f>BK92</f>
        <v>0</v>
      </c>
      <c r="K92" s="41"/>
      <c r="L92" s="45"/>
      <c r="M92" s="96"/>
      <c r="N92" s="195"/>
      <c r="O92" s="97"/>
      <c r="P92" s="196">
        <f>P93</f>
        <v>0</v>
      </c>
      <c r="Q92" s="97"/>
      <c r="R92" s="196">
        <f>R93</f>
        <v>0</v>
      </c>
      <c r="S92" s="97"/>
      <c r="T92" s="197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153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2589</v>
      </c>
      <c r="F93" s="202" t="s">
        <v>2590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P94+P97+P100+P103+P106+P109</f>
        <v>0</v>
      </c>
      <c r="Q93" s="207"/>
      <c r="R93" s="208">
        <f>R94+R97+R100+R103+R106+R109</f>
        <v>0</v>
      </c>
      <c r="S93" s="207"/>
      <c r="T93" s="209">
        <f>T94+T97+T100+T103+T106+T109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215</v>
      </c>
      <c r="AT93" s="211" t="s">
        <v>71</v>
      </c>
      <c r="AU93" s="211" t="s">
        <v>72</v>
      </c>
      <c r="AY93" s="210" t="s">
        <v>183</v>
      </c>
      <c r="BK93" s="212">
        <f>BK94+BK97+BK100+BK103+BK106+BK109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2591</v>
      </c>
      <c r="F94" s="213" t="s">
        <v>2592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SUM(P95:P96)</f>
        <v>0</v>
      </c>
      <c r="Q94" s="207"/>
      <c r="R94" s="208">
        <f>SUM(R95:R96)</f>
        <v>0</v>
      </c>
      <c r="S94" s="207"/>
      <c r="T94" s="20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215</v>
      </c>
      <c r="AT94" s="211" t="s">
        <v>71</v>
      </c>
      <c r="AU94" s="211" t="s">
        <v>79</v>
      </c>
      <c r="AY94" s="210" t="s">
        <v>183</v>
      </c>
      <c r="BK94" s="212">
        <f>SUM(BK95:BK96)</f>
        <v>0</v>
      </c>
    </row>
    <row r="95" s="2" customFormat="1" ht="16.5" customHeight="1">
      <c r="A95" s="39"/>
      <c r="B95" s="40"/>
      <c r="C95" s="215" t="s">
        <v>79</v>
      </c>
      <c r="D95" s="215" t="s">
        <v>185</v>
      </c>
      <c r="E95" s="216" t="s">
        <v>2668</v>
      </c>
      <c r="F95" s="217" t="s">
        <v>2669</v>
      </c>
      <c r="G95" s="218" t="s">
        <v>2670</v>
      </c>
      <c r="H95" s="219">
        <v>1</v>
      </c>
      <c r="I95" s="220"/>
      <c r="J95" s="221">
        <f>ROUND(I95*H95,2)</f>
        <v>0</v>
      </c>
      <c r="K95" s="217" t="s">
        <v>189</v>
      </c>
      <c r="L95" s="45"/>
      <c r="M95" s="222" t="s">
        <v>19</v>
      </c>
      <c r="N95" s="223" t="s">
        <v>43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2671</v>
      </c>
      <c r="AT95" s="226" t="s">
        <v>185</v>
      </c>
      <c r="AU95" s="226" t="s">
        <v>81</v>
      </c>
      <c r="AY95" s="18" t="s">
        <v>183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79</v>
      </c>
      <c r="BK95" s="227">
        <f>ROUND(I95*H95,2)</f>
        <v>0</v>
      </c>
      <c r="BL95" s="18" t="s">
        <v>2671</v>
      </c>
      <c r="BM95" s="226" t="s">
        <v>2672</v>
      </c>
    </row>
    <row r="96" s="2" customFormat="1">
      <c r="A96" s="39"/>
      <c r="B96" s="40"/>
      <c r="C96" s="41"/>
      <c r="D96" s="228" t="s">
        <v>192</v>
      </c>
      <c r="E96" s="41"/>
      <c r="F96" s="229" t="s">
        <v>2673</v>
      </c>
      <c r="G96" s="41"/>
      <c r="H96" s="41"/>
      <c r="I96" s="230"/>
      <c r="J96" s="41"/>
      <c r="K96" s="41"/>
      <c r="L96" s="45"/>
      <c r="M96" s="231"/>
      <c r="N96" s="23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192</v>
      </c>
      <c r="AU96" s="18" t="s">
        <v>81</v>
      </c>
    </row>
    <row r="97" s="12" customFormat="1" ht="22.8" customHeight="1">
      <c r="A97" s="12"/>
      <c r="B97" s="199"/>
      <c r="C97" s="200"/>
      <c r="D97" s="201" t="s">
        <v>71</v>
      </c>
      <c r="E97" s="213" t="s">
        <v>2674</v>
      </c>
      <c r="F97" s="213" t="s">
        <v>2675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SUM(P98:P99)</f>
        <v>0</v>
      </c>
      <c r="Q97" s="207"/>
      <c r="R97" s="208">
        <f>SUM(R98:R99)</f>
        <v>0</v>
      </c>
      <c r="S97" s="207"/>
      <c r="T97" s="20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215</v>
      </c>
      <c r="AT97" s="211" t="s">
        <v>71</v>
      </c>
      <c r="AU97" s="211" t="s">
        <v>79</v>
      </c>
      <c r="AY97" s="210" t="s">
        <v>183</v>
      </c>
      <c r="BK97" s="212">
        <f>SUM(BK98:BK99)</f>
        <v>0</v>
      </c>
    </row>
    <row r="98" s="2" customFormat="1" ht="16.5" customHeight="1">
      <c r="A98" s="39"/>
      <c r="B98" s="40"/>
      <c r="C98" s="215" t="s">
        <v>81</v>
      </c>
      <c r="D98" s="215" t="s">
        <v>185</v>
      </c>
      <c r="E98" s="216" t="s">
        <v>2676</v>
      </c>
      <c r="F98" s="217" t="s">
        <v>2677</v>
      </c>
      <c r="G98" s="218" t="s">
        <v>2670</v>
      </c>
      <c r="H98" s="219">
        <v>1</v>
      </c>
      <c r="I98" s="220"/>
      <c r="J98" s="221">
        <f>ROUND(I98*H98,2)</f>
        <v>0</v>
      </c>
      <c r="K98" s="217" t="s">
        <v>189</v>
      </c>
      <c r="L98" s="45"/>
      <c r="M98" s="222" t="s">
        <v>19</v>
      </c>
      <c r="N98" s="223" t="s">
        <v>43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2671</v>
      </c>
      <c r="AT98" s="226" t="s">
        <v>185</v>
      </c>
      <c r="AU98" s="226" t="s">
        <v>81</v>
      </c>
      <c r="AY98" s="18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79</v>
      </c>
      <c r="BK98" s="227">
        <f>ROUND(I98*H98,2)</f>
        <v>0</v>
      </c>
      <c r="BL98" s="18" t="s">
        <v>2671</v>
      </c>
      <c r="BM98" s="226" t="s">
        <v>2678</v>
      </c>
    </row>
    <row r="99" s="2" customFormat="1">
      <c r="A99" s="39"/>
      <c r="B99" s="40"/>
      <c r="C99" s="41"/>
      <c r="D99" s="228" t="s">
        <v>192</v>
      </c>
      <c r="E99" s="41"/>
      <c r="F99" s="229" t="s">
        <v>2679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192</v>
      </c>
      <c r="AU99" s="18" t="s">
        <v>81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2680</v>
      </c>
      <c r="F100" s="213" t="s">
        <v>2681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215</v>
      </c>
      <c r="AT100" s="211" t="s">
        <v>71</v>
      </c>
      <c r="AU100" s="211" t="s">
        <v>79</v>
      </c>
      <c r="AY100" s="210" t="s">
        <v>183</v>
      </c>
      <c r="BK100" s="212">
        <f>SUM(BK101:BK102)</f>
        <v>0</v>
      </c>
    </row>
    <row r="101" s="2" customFormat="1" ht="16.5" customHeight="1">
      <c r="A101" s="39"/>
      <c r="B101" s="40"/>
      <c r="C101" s="215" t="s">
        <v>89</v>
      </c>
      <c r="D101" s="215" t="s">
        <v>185</v>
      </c>
      <c r="E101" s="216" t="s">
        <v>2682</v>
      </c>
      <c r="F101" s="217" t="s">
        <v>2681</v>
      </c>
      <c r="G101" s="218" t="s">
        <v>2670</v>
      </c>
      <c r="H101" s="219">
        <v>1</v>
      </c>
      <c r="I101" s="220"/>
      <c r="J101" s="221">
        <f>ROUND(I101*H101,2)</f>
        <v>0</v>
      </c>
      <c r="K101" s="217" t="s">
        <v>189</v>
      </c>
      <c r="L101" s="45"/>
      <c r="M101" s="222" t="s">
        <v>19</v>
      </c>
      <c r="N101" s="223" t="s">
        <v>43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2671</v>
      </c>
      <c r="AT101" s="226" t="s">
        <v>185</v>
      </c>
      <c r="AU101" s="226" t="s">
        <v>81</v>
      </c>
      <c r="AY101" s="18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2671</v>
      </c>
      <c r="BM101" s="226" t="s">
        <v>2683</v>
      </c>
    </row>
    <row r="102" s="2" customFormat="1">
      <c r="A102" s="39"/>
      <c r="B102" s="40"/>
      <c r="C102" s="41"/>
      <c r="D102" s="228" t="s">
        <v>192</v>
      </c>
      <c r="E102" s="41"/>
      <c r="F102" s="229" t="s">
        <v>2684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192</v>
      </c>
      <c r="AU102" s="18" t="s">
        <v>81</v>
      </c>
    </row>
    <row r="103" s="12" customFormat="1" ht="22.8" customHeight="1">
      <c r="A103" s="12"/>
      <c r="B103" s="199"/>
      <c r="C103" s="200"/>
      <c r="D103" s="201" t="s">
        <v>71</v>
      </c>
      <c r="E103" s="213" t="s">
        <v>2685</v>
      </c>
      <c r="F103" s="213" t="s">
        <v>2686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215</v>
      </c>
      <c r="AT103" s="211" t="s">
        <v>71</v>
      </c>
      <c r="AU103" s="211" t="s">
        <v>79</v>
      </c>
      <c r="AY103" s="210" t="s">
        <v>183</v>
      </c>
      <c r="BK103" s="212">
        <f>SUM(BK104:BK105)</f>
        <v>0</v>
      </c>
    </row>
    <row r="104" s="2" customFormat="1" ht="16.5" customHeight="1">
      <c r="A104" s="39"/>
      <c r="B104" s="40"/>
      <c r="C104" s="215" t="s">
        <v>190</v>
      </c>
      <c r="D104" s="215" t="s">
        <v>185</v>
      </c>
      <c r="E104" s="216" t="s">
        <v>2687</v>
      </c>
      <c r="F104" s="217" t="s">
        <v>2688</v>
      </c>
      <c r="G104" s="218" t="s">
        <v>2670</v>
      </c>
      <c r="H104" s="219">
        <v>1</v>
      </c>
      <c r="I104" s="220"/>
      <c r="J104" s="221">
        <f>ROUND(I104*H104,2)</f>
        <v>0</v>
      </c>
      <c r="K104" s="217" t="s">
        <v>189</v>
      </c>
      <c r="L104" s="45"/>
      <c r="M104" s="222" t="s">
        <v>19</v>
      </c>
      <c r="N104" s="223" t="s">
        <v>43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2671</v>
      </c>
      <c r="AT104" s="226" t="s">
        <v>185</v>
      </c>
      <c r="AU104" s="226" t="s">
        <v>81</v>
      </c>
      <c r="AY104" s="18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2671</v>
      </c>
      <c r="BM104" s="226" t="s">
        <v>2689</v>
      </c>
    </row>
    <row r="105" s="2" customFormat="1">
      <c r="A105" s="39"/>
      <c r="B105" s="40"/>
      <c r="C105" s="41"/>
      <c r="D105" s="228" t="s">
        <v>192</v>
      </c>
      <c r="E105" s="41"/>
      <c r="F105" s="229" t="s">
        <v>2690</v>
      </c>
      <c r="G105" s="41"/>
      <c r="H105" s="41"/>
      <c r="I105" s="230"/>
      <c r="J105" s="41"/>
      <c r="K105" s="41"/>
      <c r="L105" s="45"/>
      <c r="M105" s="231"/>
      <c r="N105" s="23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192</v>
      </c>
      <c r="AU105" s="18" t="s">
        <v>81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2596</v>
      </c>
      <c r="F106" s="213" t="s">
        <v>2597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SUM(P107:P108)</f>
        <v>0</v>
      </c>
      <c r="Q106" s="207"/>
      <c r="R106" s="208">
        <f>SUM(R107:R108)</f>
        <v>0</v>
      </c>
      <c r="S106" s="207"/>
      <c r="T106" s="20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215</v>
      </c>
      <c r="AT106" s="211" t="s">
        <v>71</v>
      </c>
      <c r="AU106" s="211" t="s">
        <v>79</v>
      </c>
      <c r="AY106" s="210" t="s">
        <v>183</v>
      </c>
      <c r="BK106" s="212">
        <f>SUM(BK107:BK108)</f>
        <v>0</v>
      </c>
    </row>
    <row r="107" s="2" customFormat="1" ht="16.5" customHeight="1">
      <c r="A107" s="39"/>
      <c r="B107" s="40"/>
      <c r="C107" s="215" t="s">
        <v>215</v>
      </c>
      <c r="D107" s="215" t="s">
        <v>185</v>
      </c>
      <c r="E107" s="216" t="s">
        <v>2691</v>
      </c>
      <c r="F107" s="217" t="s">
        <v>2692</v>
      </c>
      <c r="G107" s="218" t="s">
        <v>2670</v>
      </c>
      <c r="H107" s="219">
        <v>1</v>
      </c>
      <c r="I107" s="220"/>
      <c r="J107" s="221">
        <f>ROUND(I107*H107,2)</f>
        <v>0</v>
      </c>
      <c r="K107" s="217" t="s">
        <v>189</v>
      </c>
      <c r="L107" s="45"/>
      <c r="M107" s="222" t="s">
        <v>19</v>
      </c>
      <c r="N107" s="223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2671</v>
      </c>
      <c r="AT107" s="226" t="s">
        <v>185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2671</v>
      </c>
      <c r="BM107" s="226" t="s">
        <v>2693</v>
      </c>
    </row>
    <row r="108" s="2" customFormat="1">
      <c r="A108" s="39"/>
      <c r="B108" s="40"/>
      <c r="C108" s="41"/>
      <c r="D108" s="228" t="s">
        <v>192</v>
      </c>
      <c r="E108" s="41"/>
      <c r="F108" s="229" t="s">
        <v>2694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192</v>
      </c>
      <c r="AU108" s="18" t="s">
        <v>81</v>
      </c>
    </row>
    <row r="109" s="12" customFormat="1" ht="22.8" customHeight="1">
      <c r="A109" s="12"/>
      <c r="B109" s="199"/>
      <c r="C109" s="200"/>
      <c r="D109" s="201" t="s">
        <v>71</v>
      </c>
      <c r="E109" s="213" t="s">
        <v>2601</v>
      </c>
      <c r="F109" s="213" t="s">
        <v>2602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215</v>
      </c>
      <c r="AT109" s="211" t="s">
        <v>71</v>
      </c>
      <c r="AU109" s="211" t="s">
        <v>79</v>
      </c>
      <c r="AY109" s="210" t="s">
        <v>183</v>
      </c>
      <c r="BK109" s="212">
        <f>SUM(BK110:BK111)</f>
        <v>0</v>
      </c>
    </row>
    <row r="110" s="2" customFormat="1" ht="16.5" customHeight="1">
      <c r="A110" s="39"/>
      <c r="B110" s="40"/>
      <c r="C110" s="215" t="s">
        <v>222</v>
      </c>
      <c r="D110" s="215" t="s">
        <v>185</v>
      </c>
      <c r="E110" s="216" t="s">
        <v>2695</v>
      </c>
      <c r="F110" s="217" t="s">
        <v>2696</v>
      </c>
      <c r="G110" s="218" t="s">
        <v>2670</v>
      </c>
      <c r="H110" s="219">
        <v>1</v>
      </c>
      <c r="I110" s="220"/>
      <c r="J110" s="221">
        <f>ROUND(I110*H110,2)</f>
        <v>0</v>
      </c>
      <c r="K110" s="217" t="s">
        <v>189</v>
      </c>
      <c r="L110" s="45"/>
      <c r="M110" s="222" t="s">
        <v>19</v>
      </c>
      <c r="N110" s="223" t="s">
        <v>43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2671</v>
      </c>
      <c r="AT110" s="226" t="s">
        <v>185</v>
      </c>
      <c r="AU110" s="226" t="s">
        <v>81</v>
      </c>
      <c r="AY110" s="18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2671</v>
      </c>
      <c r="BM110" s="226" t="s">
        <v>2697</v>
      </c>
    </row>
    <row r="111" s="2" customFormat="1">
      <c r="A111" s="39"/>
      <c r="B111" s="40"/>
      <c r="C111" s="41"/>
      <c r="D111" s="228" t="s">
        <v>192</v>
      </c>
      <c r="E111" s="41"/>
      <c r="F111" s="229" t="s">
        <v>2698</v>
      </c>
      <c r="G111" s="41"/>
      <c r="H111" s="41"/>
      <c r="I111" s="230"/>
      <c r="J111" s="41"/>
      <c r="K111" s="41"/>
      <c r="L111" s="45"/>
      <c r="M111" s="277"/>
      <c r="N111" s="278"/>
      <c r="O111" s="279"/>
      <c r="P111" s="279"/>
      <c r="Q111" s="279"/>
      <c r="R111" s="279"/>
      <c r="S111" s="279"/>
      <c r="T111" s="28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192</v>
      </c>
      <c r="AU111" s="18" t="s">
        <v>81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3j5FsH3uhGflZ0rbsTntRcQ8TaxI3reJEWzjEQnlyzuAbunb6cckTVMFvMAHhMvT0UOxYF2qBkZaoVanCwbg8Q==" hashValue="gmCu80S0GUTuIpXa3oaagOuCnbujjelmE5iHD8MmucXUaf9R7Jya2T1bXWupZ5dcds+jIY2YmNr2Cyi0igIcuA==" algorithmName="SHA-512" password="CC35"/>
  <autoFilter ref="C91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1/013254000"/>
    <hyperlink ref="F99" r:id="rId2" display="https://podminky.urs.cz/item/CS_URS_2022_01/024003001"/>
    <hyperlink ref="F102" r:id="rId3" display="https://podminky.urs.cz/item/CS_URS_2022_01/030001000"/>
    <hyperlink ref="F105" r:id="rId4" display="https://podminky.urs.cz/item/CS_URS_2022_01/045002000"/>
    <hyperlink ref="F108" r:id="rId5" display="https://podminky.urs.cz/item/CS_URS_2022_01/070001000"/>
    <hyperlink ref="F111" r:id="rId6" display="https://podminky.urs.cz/item/CS_URS_2022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2701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ROUND((SUM(BE103:BE432)),  2)</f>
        <v>0</v>
      </c>
      <c r="G37" s="39"/>
      <c r="H37" s="39"/>
      <c r="I37" s="159">
        <v>0.20999999999999999</v>
      </c>
      <c r="J37" s="158">
        <f>ROUND(((SUM(BE103:BE432))*I37),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ROUND((SUM(BF103:BF432)),  2)</f>
        <v>0</v>
      </c>
      <c r="G38" s="39"/>
      <c r="H38" s="39"/>
      <c r="I38" s="159">
        <v>0.14999999999999999</v>
      </c>
      <c r="J38" s="158">
        <f>ROUND(((SUM(BF103:BF432))*I38),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ROUND((SUM(BG103:BG432)),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ROUND((SUM(BH103:BH432)),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ROUND((SUM(BI103:BI432)),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02.1.a - Stavební úpravy 1.pp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1855</v>
      </c>
      <c r="E69" s="185"/>
      <c r="F69" s="185"/>
      <c r="G69" s="185"/>
      <c r="H69" s="185"/>
      <c r="I69" s="185"/>
      <c r="J69" s="186">
        <f>J105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2702</v>
      </c>
      <c r="E70" s="185"/>
      <c r="F70" s="185"/>
      <c r="G70" s="185"/>
      <c r="H70" s="185"/>
      <c r="I70" s="185"/>
      <c r="J70" s="186">
        <f>J133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155</v>
      </c>
      <c r="E71" s="185"/>
      <c r="F71" s="185"/>
      <c r="G71" s="185"/>
      <c r="H71" s="185"/>
      <c r="I71" s="185"/>
      <c r="J71" s="186">
        <f>J140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157</v>
      </c>
      <c r="E72" s="185"/>
      <c r="F72" s="185"/>
      <c r="G72" s="185"/>
      <c r="H72" s="185"/>
      <c r="I72" s="185"/>
      <c r="J72" s="186">
        <f>J153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158</v>
      </c>
      <c r="E73" s="185"/>
      <c r="F73" s="185"/>
      <c r="G73" s="185"/>
      <c r="H73" s="185"/>
      <c r="I73" s="185"/>
      <c r="J73" s="186">
        <f>J275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159</v>
      </c>
      <c r="E74" s="185"/>
      <c r="F74" s="185"/>
      <c r="G74" s="185"/>
      <c r="H74" s="185"/>
      <c r="I74" s="185"/>
      <c r="J74" s="186">
        <f>J344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160</v>
      </c>
      <c r="E75" s="185"/>
      <c r="F75" s="185"/>
      <c r="G75" s="185"/>
      <c r="H75" s="185"/>
      <c r="I75" s="185"/>
      <c r="J75" s="186">
        <f>J360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161</v>
      </c>
      <c r="E76" s="180"/>
      <c r="F76" s="180"/>
      <c r="G76" s="180"/>
      <c r="H76" s="180"/>
      <c r="I76" s="180"/>
      <c r="J76" s="181">
        <f>J363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5"/>
      <c r="D77" s="184" t="s">
        <v>683</v>
      </c>
      <c r="E77" s="185"/>
      <c r="F77" s="185"/>
      <c r="G77" s="185"/>
      <c r="H77" s="185"/>
      <c r="I77" s="185"/>
      <c r="J77" s="186">
        <f>J364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2703</v>
      </c>
      <c r="E78" s="185"/>
      <c r="F78" s="185"/>
      <c r="G78" s="185"/>
      <c r="H78" s="185"/>
      <c r="I78" s="185"/>
      <c r="J78" s="186">
        <f>J413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167</v>
      </c>
      <c r="E79" s="185"/>
      <c r="F79" s="185"/>
      <c r="G79" s="185"/>
      <c r="H79" s="185"/>
      <c r="I79" s="185"/>
      <c r="J79" s="186">
        <f>J429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168</v>
      </c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1" t="str">
        <f>E7</f>
        <v>Centrum Pokorum - stavební úpravy a přístavba k objektu č.p. 1094/27, k.ú. Rumburk - II. etapa</v>
      </c>
      <c r="F89" s="33"/>
      <c r="G89" s="33"/>
      <c r="H89" s="33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144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1" customFormat="1" ht="16.5" customHeight="1">
      <c r="B91" s="22"/>
      <c r="C91" s="23"/>
      <c r="D91" s="23"/>
      <c r="E91" s="171" t="s">
        <v>2699</v>
      </c>
      <c r="F91" s="23"/>
      <c r="G91" s="23"/>
      <c r="H91" s="23"/>
      <c r="I91" s="23"/>
      <c r="J91" s="23"/>
      <c r="K91" s="23"/>
      <c r="L91" s="21"/>
    </row>
    <row r="92" s="1" customFormat="1" ht="12" customHeight="1">
      <c r="B92" s="22"/>
      <c r="C92" s="33" t="s">
        <v>146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2" t="s">
        <v>2700</v>
      </c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148</v>
      </c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E13</f>
        <v>SO 02.1.a - Stavební úpravy 1.pp</v>
      </c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F16</f>
        <v>st.p.č. 649; k.ú. Rumburk</v>
      </c>
      <c r="G97" s="41"/>
      <c r="H97" s="41"/>
      <c r="I97" s="33" t="s">
        <v>23</v>
      </c>
      <c r="J97" s="73" t="str">
        <f>IF(J16="","",J16)</f>
        <v>22. 10. 2022</v>
      </c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E19</f>
        <v>Město Rumburk</v>
      </c>
      <c r="G99" s="41"/>
      <c r="H99" s="41"/>
      <c r="I99" s="33" t="s">
        <v>31</v>
      </c>
      <c r="J99" s="37" t="str">
        <f>E25</f>
        <v>ProProjekt, s.r.o.</v>
      </c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IF(E22="","",E22)</f>
        <v>Vyplň údaj</v>
      </c>
      <c r="G100" s="41"/>
      <c r="H100" s="41"/>
      <c r="I100" s="33" t="s">
        <v>34</v>
      </c>
      <c r="J100" s="37" t="str">
        <f>E28</f>
        <v>Martin Rousek</v>
      </c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8"/>
      <c r="B102" s="189"/>
      <c r="C102" s="190" t="s">
        <v>169</v>
      </c>
      <c r="D102" s="191" t="s">
        <v>57</v>
      </c>
      <c r="E102" s="191" t="s">
        <v>53</v>
      </c>
      <c r="F102" s="191" t="s">
        <v>54</v>
      </c>
      <c r="G102" s="191" t="s">
        <v>170</v>
      </c>
      <c r="H102" s="191" t="s">
        <v>171</v>
      </c>
      <c r="I102" s="191" t="s">
        <v>172</v>
      </c>
      <c r="J102" s="191" t="s">
        <v>152</v>
      </c>
      <c r="K102" s="192" t="s">
        <v>173</v>
      </c>
      <c r="L102" s="193"/>
      <c r="M102" s="93" t="s">
        <v>19</v>
      </c>
      <c r="N102" s="94" t="s">
        <v>42</v>
      </c>
      <c r="O102" s="94" t="s">
        <v>174</v>
      </c>
      <c r="P102" s="94" t="s">
        <v>175</v>
      </c>
      <c r="Q102" s="94" t="s">
        <v>176</v>
      </c>
      <c r="R102" s="94" t="s">
        <v>177</v>
      </c>
      <c r="S102" s="94" t="s">
        <v>178</v>
      </c>
      <c r="T102" s="95" t="s">
        <v>179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39"/>
      <c r="B103" s="40"/>
      <c r="C103" s="100" t="s">
        <v>180</v>
      </c>
      <c r="D103" s="41"/>
      <c r="E103" s="41"/>
      <c r="F103" s="41"/>
      <c r="G103" s="41"/>
      <c r="H103" s="41"/>
      <c r="I103" s="41"/>
      <c r="J103" s="194">
        <f>BK103</f>
        <v>0</v>
      </c>
      <c r="K103" s="41"/>
      <c r="L103" s="45"/>
      <c r="M103" s="96"/>
      <c r="N103" s="195"/>
      <c r="O103" s="97"/>
      <c r="P103" s="196">
        <f>P104+P363</f>
        <v>0</v>
      </c>
      <c r="Q103" s="97"/>
      <c r="R103" s="196">
        <f>R104+R363</f>
        <v>61.790433620000002</v>
      </c>
      <c r="S103" s="97"/>
      <c r="T103" s="197">
        <f>T104+T363</f>
        <v>77.701928000000009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153</v>
      </c>
      <c r="BK103" s="198">
        <f>BK104+BK363</f>
        <v>0</v>
      </c>
    </row>
    <row r="104" s="12" customFormat="1" ht="25.92" customHeight="1">
      <c r="A104" s="12"/>
      <c r="B104" s="199"/>
      <c r="C104" s="200"/>
      <c r="D104" s="201" t="s">
        <v>71</v>
      </c>
      <c r="E104" s="202" t="s">
        <v>181</v>
      </c>
      <c r="F104" s="202" t="s">
        <v>182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P105+P133+P140+P153+P275+P344+P360</f>
        <v>0</v>
      </c>
      <c r="Q104" s="207"/>
      <c r="R104" s="208">
        <f>R105+R133+R140+R153+R275+R344+R360</f>
        <v>58.689444129999998</v>
      </c>
      <c r="S104" s="207"/>
      <c r="T104" s="209">
        <f>T105+T133+T140+T153+T275+T344+T360</f>
        <v>77.173368000000011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79</v>
      </c>
      <c r="AT104" s="211" t="s">
        <v>71</v>
      </c>
      <c r="AU104" s="211" t="s">
        <v>72</v>
      </c>
      <c r="AY104" s="210" t="s">
        <v>183</v>
      </c>
      <c r="BK104" s="212">
        <f>BK105+BK133+BK140+BK153+BK275+BK344+BK360</f>
        <v>0</v>
      </c>
    </row>
    <row r="105" s="12" customFormat="1" ht="22.8" customHeight="1">
      <c r="A105" s="12"/>
      <c r="B105" s="199"/>
      <c r="C105" s="200"/>
      <c r="D105" s="201" t="s">
        <v>71</v>
      </c>
      <c r="E105" s="213" t="s">
        <v>79</v>
      </c>
      <c r="F105" s="213" t="s">
        <v>1859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SUM(P106:P132)</f>
        <v>0</v>
      </c>
      <c r="Q105" s="207"/>
      <c r="R105" s="208">
        <f>SUM(R106:R132)</f>
        <v>0</v>
      </c>
      <c r="S105" s="207"/>
      <c r="T105" s="209">
        <f>SUM(T106:T132)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79</v>
      </c>
      <c r="AT105" s="211" t="s">
        <v>71</v>
      </c>
      <c r="AU105" s="211" t="s">
        <v>79</v>
      </c>
      <c r="AY105" s="210" t="s">
        <v>183</v>
      </c>
      <c r="BK105" s="212">
        <f>SUM(BK106:BK132)</f>
        <v>0</v>
      </c>
    </row>
    <row r="106" s="2" customFormat="1" ht="16.5" customHeight="1">
      <c r="A106" s="39"/>
      <c r="B106" s="40"/>
      <c r="C106" s="215" t="s">
        <v>79</v>
      </c>
      <c r="D106" s="215" t="s">
        <v>185</v>
      </c>
      <c r="E106" s="216" t="s">
        <v>1860</v>
      </c>
      <c r="F106" s="217" t="s">
        <v>1861</v>
      </c>
      <c r="G106" s="218" t="s">
        <v>188</v>
      </c>
      <c r="H106" s="219">
        <v>6.4359999999999999</v>
      </c>
      <c r="I106" s="220"/>
      <c r="J106" s="221">
        <f>ROUND(I106*H106,2)</f>
        <v>0</v>
      </c>
      <c r="K106" s="217" t="s">
        <v>189</v>
      </c>
      <c r="L106" s="45"/>
      <c r="M106" s="222" t="s">
        <v>19</v>
      </c>
      <c r="N106" s="223" t="s">
        <v>43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190</v>
      </c>
      <c r="AT106" s="226" t="s">
        <v>185</v>
      </c>
      <c r="AU106" s="226" t="s">
        <v>81</v>
      </c>
      <c r="AY106" s="18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79</v>
      </c>
      <c r="BK106" s="227">
        <f>ROUND(I106*H106,2)</f>
        <v>0</v>
      </c>
      <c r="BL106" s="18" t="s">
        <v>190</v>
      </c>
      <c r="BM106" s="226" t="s">
        <v>2704</v>
      </c>
    </row>
    <row r="107" s="2" customFormat="1">
      <c r="A107" s="39"/>
      <c r="B107" s="40"/>
      <c r="C107" s="41"/>
      <c r="D107" s="228" t="s">
        <v>192</v>
      </c>
      <c r="E107" s="41"/>
      <c r="F107" s="229" t="s">
        <v>1863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192</v>
      </c>
      <c r="AU107" s="18" t="s">
        <v>81</v>
      </c>
    </row>
    <row r="108" s="13" customFormat="1">
      <c r="A108" s="13"/>
      <c r="B108" s="233"/>
      <c r="C108" s="234"/>
      <c r="D108" s="235" t="s">
        <v>194</v>
      </c>
      <c r="E108" s="236" t="s">
        <v>19</v>
      </c>
      <c r="F108" s="237" t="s">
        <v>2705</v>
      </c>
      <c r="G108" s="234"/>
      <c r="H108" s="238">
        <v>6.4359999999999999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194</v>
      </c>
      <c r="AU108" s="244" t="s">
        <v>81</v>
      </c>
      <c r="AV108" s="13" t="s">
        <v>81</v>
      </c>
      <c r="AW108" s="13" t="s">
        <v>33</v>
      </c>
      <c r="AX108" s="13" t="s">
        <v>79</v>
      </c>
      <c r="AY108" s="244" t="s">
        <v>183</v>
      </c>
    </row>
    <row r="109" s="2" customFormat="1" ht="24.15" customHeight="1">
      <c r="A109" s="39"/>
      <c r="B109" s="40"/>
      <c r="C109" s="215" t="s">
        <v>81</v>
      </c>
      <c r="D109" s="215" t="s">
        <v>185</v>
      </c>
      <c r="E109" s="216" t="s">
        <v>2706</v>
      </c>
      <c r="F109" s="217" t="s">
        <v>2707</v>
      </c>
      <c r="G109" s="218" t="s">
        <v>188</v>
      </c>
      <c r="H109" s="219">
        <v>6.4359999999999999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2708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2709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81</v>
      </c>
    </row>
    <row r="111" s="2" customFormat="1" ht="33" customHeight="1">
      <c r="A111" s="39"/>
      <c r="B111" s="40"/>
      <c r="C111" s="215" t="s">
        <v>89</v>
      </c>
      <c r="D111" s="215" t="s">
        <v>185</v>
      </c>
      <c r="E111" s="216" t="s">
        <v>2710</v>
      </c>
      <c r="F111" s="217" t="s">
        <v>2711</v>
      </c>
      <c r="G111" s="218" t="s">
        <v>188</v>
      </c>
      <c r="H111" s="219">
        <v>6.4359999999999999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2712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2713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2" customFormat="1" ht="37.8" customHeight="1">
      <c r="A113" s="39"/>
      <c r="B113" s="40"/>
      <c r="C113" s="215" t="s">
        <v>190</v>
      </c>
      <c r="D113" s="215" t="s">
        <v>185</v>
      </c>
      <c r="E113" s="216" t="s">
        <v>1877</v>
      </c>
      <c r="F113" s="217" t="s">
        <v>1878</v>
      </c>
      <c r="G113" s="218" t="s">
        <v>188</v>
      </c>
      <c r="H113" s="219">
        <v>6.4359999999999999</v>
      </c>
      <c r="I113" s="220"/>
      <c r="J113" s="221">
        <f>ROUND(I113*H113,2)</f>
        <v>0</v>
      </c>
      <c r="K113" s="217" t="s">
        <v>189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2714</v>
      </c>
    </row>
    <row r="114" s="2" customFormat="1">
      <c r="A114" s="39"/>
      <c r="B114" s="40"/>
      <c r="C114" s="41"/>
      <c r="D114" s="228" t="s">
        <v>192</v>
      </c>
      <c r="E114" s="41"/>
      <c r="F114" s="229" t="s">
        <v>1880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192</v>
      </c>
      <c r="AU114" s="18" t="s">
        <v>81</v>
      </c>
    </row>
    <row r="115" s="2" customFormat="1" ht="37.8" customHeight="1">
      <c r="A115" s="39"/>
      <c r="B115" s="40"/>
      <c r="C115" s="215" t="s">
        <v>215</v>
      </c>
      <c r="D115" s="215" t="s">
        <v>185</v>
      </c>
      <c r="E115" s="216" t="s">
        <v>1881</v>
      </c>
      <c r="F115" s="217" t="s">
        <v>1882</v>
      </c>
      <c r="G115" s="218" t="s">
        <v>188</v>
      </c>
      <c r="H115" s="219">
        <v>193.08000000000001</v>
      </c>
      <c r="I115" s="220"/>
      <c r="J115" s="221">
        <f>ROUND(I115*H115,2)</f>
        <v>0</v>
      </c>
      <c r="K115" s="217" t="s">
        <v>189</v>
      </c>
      <c r="L115" s="45"/>
      <c r="M115" s="222" t="s">
        <v>19</v>
      </c>
      <c r="N115" s="223" t="s">
        <v>43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190</v>
      </c>
      <c r="AT115" s="226" t="s">
        <v>185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190</v>
      </c>
      <c r="BM115" s="226" t="s">
        <v>2715</v>
      </c>
    </row>
    <row r="116" s="2" customFormat="1">
      <c r="A116" s="39"/>
      <c r="B116" s="40"/>
      <c r="C116" s="41"/>
      <c r="D116" s="228" t="s">
        <v>192</v>
      </c>
      <c r="E116" s="41"/>
      <c r="F116" s="229" t="s">
        <v>1884</v>
      </c>
      <c r="G116" s="41"/>
      <c r="H116" s="41"/>
      <c r="I116" s="230"/>
      <c r="J116" s="41"/>
      <c r="K116" s="41"/>
      <c r="L116" s="45"/>
      <c r="M116" s="231"/>
      <c r="N116" s="23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192</v>
      </c>
      <c r="AU116" s="18" t="s">
        <v>81</v>
      </c>
    </row>
    <row r="117" s="13" customFormat="1">
      <c r="A117" s="13"/>
      <c r="B117" s="233"/>
      <c r="C117" s="234"/>
      <c r="D117" s="235" t="s">
        <v>194</v>
      </c>
      <c r="E117" s="234"/>
      <c r="F117" s="237" t="s">
        <v>2716</v>
      </c>
      <c r="G117" s="234"/>
      <c r="H117" s="238">
        <v>193.08000000000001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194</v>
      </c>
      <c r="AU117" s="244" t="s">
        <v>81</v>
      </c>
      <c r="AV117" s="13" t="s">
        <v>81</v>
      </c>
      <c r="AW117" s="13" t="s">
        <v>4</v>
      </c>
      <c r="AX117" s="13" t="s">
        <v>79</v>
      </c>
      <c r="AY117" s="244" t="s">
        <v>183</v>
      </c>
    </row>
    <row r="118" s="2" customFormat="1" ht="24.15" customHeight="1">
      <c r="A118" s="39"/>
      <c r="B118" s="40"/>
      <c r="C118" s="215" t="s">
        <v>222</v>
      </c>
      <c r="D118" s="215" t="s">
        <v>185</v>
      </c>
      <c r="E118" s="216" t="s">
        <v>1886</v>
      </c>
      <c r="F118" s="217" t="s">
        <v>1887</v>
      </c>
      <c r="G118" s="218" t="s">
        <v>188</v>
      </c>
      <c r="H118" s="219">
        <v>6.4359999999999999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2717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1889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2" customFormat="1" ht="24.15" customHeight="1">
      <c r="A120" s="39"/>
      <c r="B120" s="40"/>
      <c r="C120" s="215" t="s">
        <v>228</v>
      </c>
      <c r="D120" s="215" t="s">
        <v>185</v>
      </c>
      <c r="E120" s="216" t="s">
        <v>1894</v>
      </c>
      <c r="F120" s="217" t="s">
        <v>1895</v>
      </c>
      <c r="G120" s="218" t="s">
        <v>218</v>
      </c>
      <c r="H120" s="219">
        <v>3.8620000000000001</v>
      </c>
      <c r="I120" s="220"/>
      <c r="J120" s="221">
        <f>ROUND(I120*H120,2)</f>
        <v>0</v>
      </c>
      <c r="K120" s="217" t="s">
        <v>189</v>
      </c>
      <c r="L120" s="45"/>
      <c r="M120" s="222" t="s">
        <v>19</v>
      </c>
      <c r="N120" s="223" t="s">
        <v>43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190</v>
      </c>
      <c r="AT120" s="226" t="s">
        <v>185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190</v>
      </c>
      <c r="BM120" s="226" t="s">
        <v>2718</v>
      </c>
    </row>
    <row r="121" s="2" customFormat="1">
      <c r="A121" s="39"/>
      <c r="B121" s="40"/>
      <c r="C121" s="41"/>
      <c r="D121" s="228" t="s">
        <v>192</v>
      </c>
      <c r="E121" s="41"/>
      <c r="F121" s="229" t="s">
        <v>1897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192</v>
      </c>
      <c r="AU121" s="18" t="s">
        <v>81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2719</v>
      </c>
      <c r="G122" s="234"/>
      <c r="H122" s="238">
        <v>12.872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194</v>
      </c>
      <c r="AU122" s="244" t="s">
        <v>81</v>
      </c>
      <c r="AV122" s="13" t="s">
        <v>81</v>
      </c>
      <c r="AW122" s="13" t="s">
        <v>33</v>
      </c>
      <c r="AX122" s="13" t="s">
        <v>79</v>
      </c>
      <c r="AY122" s="244" t="s">
        <v>183</v>
      </c>
    </row>
    <row r="123" s="13" customFormat="1">
      <c r="A123" s="13"/>
      <c r="B123" s="233"/>
      <c r="C123" s="234"/>
      <c r="D123" s="235" t="s">
        <v>194</v>
      </c>
      <c r="E123" s="234"/>
      <c r="F123" s="237" t="s">
        <v>2720</v>
      </c>
      <c r="G123" s="234"/>
      <c r="H123" s="238">
        <v>3.8620000000000001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194</v>
      </c>
      <c r="AU123" s="244" t="s">
        <v>81</v>
      </c>
      <c r="AV123" s="13" t="s">
        <v>81</v>
      </c>
      <c r="AW123" s="13" t="s">
        <v>4</v>
      </c>
      <c r="AX123" s="13" t="s">
        <v>79</v>
      </c>
      <c r="AY123" s="244" t="s">
        <v>183</v>
      </c>
    </row>
    <row r="124" s="2" customFormat="1" ht="24.15" customHeight="1">
      <c r="A124" s="39"/>
      <c r="B124" s="40"/>
      <c r="C124" s="215" t="s">
        <v>234</v>
      </c>
      <c r="D124" s="215" t="s">
        <v>185</v>
      </c>
      <c r="E124" s="216" t="s">
        <v>1900</v>
      </c>
      <c r="F124" s="217" t="s">
        <v>1901</v>
      </c>
      <c r="G124" s="218" t="s">
        <v>218</v>
      </c>
      <c r="H124" s="219">
        <v>9.0099999999999998</v>
      </c>
      <c r="I124" s="220"/>
      <c r="J124" s="221">
        <f>ROUND(I124*H124,2)</f>
        <v>0</v>
      </c>
      <c r="K124" s="217" t="s">
        <v>189</v>
      </c>
      <c r="L124" s="45"/>
      <c r="M124" s="222" t="s">
        <v>19</v>
      </c>
      <c r="N124" s="223" t="s">
        <v>43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190</v>
      </c>
      <c r="AT124" s="226" t="s">
        <v>185</v>
      </c>
      <c r="AU124" s="226" t="s">
        <v>81</v>
      </c>
      <c r="AY124" s="18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79</v>
      </c>
      <c r="BK124" s="227">
        <f>ROUND(I124*H124,2)</f>
        <v>0</v>
      </c>
      <c r="BL124" s="18" t="s">
        <v>190</v>
      </c>
      <c r="BM124" s="226" t="s">
        <v>2721</v>
      </c>
    </row>
    <row r="125" s="2" customFormat="1">
      <c r="A125" s="39"/>
      <c r="B125" s="40"/>
      <c r="C125" s="41"/>
      <c r="D125" s="228" t="s">
        <v>192</v>
      </c>
      <c r="E125" s="41"/>
      <c r="F125" s="229" t="s">
        <v>1903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192</v>
      </c>
      <c r="AU125" s="18" t="s">
        <v>81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2719</v>
      </c>
      <c r="G126" s="234"/>
      <c r="H126" s="238">
        <v>12.872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194</v>
      </c>
      <c r="AU126" s="244" t="s">
        <v>81</v>
      </c>
      <c r="AV126" s="13" t="s">
        <v>81</v>
      </c>
      <c r="AW126" s="13" t="s">
        <v>33</v>
      </c>
      <c r="AX126" s="13" t="s">
        <v>79</v>
      </c>
      <c r="AY126" s="244" t="s">
        <v>183</v>
      </c>
    </row>
    <row r="127" s="13" customFormat="1">
      <c r="A127" s="13"/>
      <c r="B127" s="233"/>
      <c r="C127" s="234"/>
      <c r="D127" s="235" t="s">
        <v>194</v>
      </c>
      <c r="E127" s="234"/>
      <c r="F127" s="237" t="s">
        <v>2722</v>
      </c>
      <c r="G127" s="234"/>
      <c r="H127" s="238">
        <v>9.0099999999999998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194</v>
      </c>
      <c r="AU127" s="244" t="s">
        <v>81</v>
      </c>
      <c r="AV127" s="13" t="s">
        <v>81</v>
      </c>
      <c r="AW127" s="13" t="s">
        <v>4</v>
      </c>
      <c r="AX127" s="13" t="s">
        <v>79</v>
      </c>
      <c r="AY127" s="244" t="s">
        <v>183</v>
      </c>
    </row>
    <row r="128" s="2" customFormat="1" ht="24.15" customHeight="1">
      <c r="A128" s="39"/>
      <c r="B128" s="40"/>
      <c r="C128" s="215" t="s">
        <v>241</v>
      </c>
      <c r="D128" s="215" t="s">
        <v>185</v>
      </c>
      <c r="E128" s="216" t="s">
        <v>1890</v>
      </c>
      <c r="F128" s="217" t="s">
        <v>1891</v>
      </c>
      <c r="G128" s="218" t="s">
        <v>188</v>
      </c>
      <c r="H128" s="219">
        <v>6.4359999999999999</v>
      </c>
      <c r="I128" s="220"/>
      <c r="J128" s="221">
        <f>ROUND(I128*H128,2)</f>
        <v>0</v>
      </c>
      <c r="K128" s="217" t="s">
        <v>189</v>
      </c>
      <c r="L128" s="45"/>
      <c r="M128" s="222" t="s">
        <v>19</v>
      </c>
      <c r="N128" s="223" t="s">
        <v>43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190</v>
      </c>
      <c r="AT128" s="226" t="s">
        <v>185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190</v>
      </c>
      <c r="BM128" s="226" t="s">
        <v>2723</v>
      </c>
    </row>
    <row r="129" s="2" customFormat="1">
      <c r="A129" s="39"/>
      <c r="B129" s="40"/>
      <c r="C129" s="41"/>
      <c r="D129" s="228" t="s">
        <v>192</v>
      </c>
      <c r="E129" s="41"/>
      <c r="F129" s="229" t="s">
        <v>1893</v>
      </c>
      <c r="G129" s="41"/>
      <c r="H129" s="41"/>
      <c r="I129" s="230"/>
      <c r="J129" s="41"/>
      <c r="K129" s="41"/>
      <c r="L129" s="45"/>
      <c r="M129" s="231"/>
      <c r="N129" s="23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192</v>
      </c>
      <c r="AU129" s="18" t="s">
        <v>81</v>
      </c>
    </row>
    <row r="130" s="2" customFormat="1" ht="21.75" customHeight="1">
      <c r="A130" s="39"/>
      <c r="B130" s="40"/>
      <c r="C130" s="215" t="s">
        <v>248</v>
      </c>
      <c r="D130" s="215" t="s">
        <v>185</v>
      </c>
      <c r="E130" s="216" t="s">
        <v>2724</v>
      </c>
      <c r="F130" s="217" t="s">
        <v>2725</v>
      </c>
      <c r="G130" s="218" t="s">
        <v>237</v>
      </c>
      <c r="H130" s="219">
        <v>132.13999999999999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190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190</v>
      </c>
      <c r="BM130" s="226" t="s">
        <v>2726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2727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2728</v>
      </c>
      <c r="G132" s="234"/>
      <c r="H132" s="238">
        <v>132.13999999999999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79</v>
      </c>
      <c r="AY132" s="244" t="s">
        <v>183</v>
      </c>
    </row>
    <row r="133" s="12" customFormat="1" ht="22.8" customHeight="1">
      <c r="A133" s="12"/>
      <c r="B133" s="199"/>
      <c r="C133" s="200"/>
      <c r="D133" s="201" t="s">
        <v>71</v>
      </c>
      <c r="E133" s="213" t="s">
        <v>81</v>
      </c>
      <c r="F133" s="213" t="s">
        <v>2729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SUM(P134:P139)</f>
        <v>0</v>
      </c>
      <c r="Q133" s="207"/>
      <c r="R133" s="208">
        <f>SUM(R134:R139)</f>
        <v>23.083882389999996</v>
      </c>
      <c r="S133" s="207"/>
      <c r="T133" s="209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79</v>
      </c>
      <c r="AY133" s="210" t="s">
        <v>183</v>
      </c>
      <c r="BK133" s="212">
        <f>SUM(BK134:BK139)</f>
        <v>0</v>
      </c>
    </row>
    <row r="134" s="2" customFormat="1" ht="21.75" customHeight="1">
      <c r="A134" s="39"/>
      <c r="B134" s="40"/>
      <c r="C134" s="215" t="s">
        <v>255</v>
      </c>
      <c r="D134" s="215" t="s">
        <v>185</v>
      </c>
      <c r="E134" s="216" t="s">
        <v>2730</v>
      </c>
      <c r="F134" s="217" t="s">
        <v>2731</v>
      </c>
      <c r="G134" s="218" t="s">
        <v>188</v>
      </c>
      <c r="H134" s="219">
        <v>9.0269999999999992</v>
      </c>
      <c r="I134" s="220"/>
      <c r="J134" s="221">
        <f>ROUND(I134*H134,2)</f>
        <v>0</v>
      </c>
      <c r="K134" s="217" t="s">
        <v>189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2.5018699999999998</v>
      </c>
      <c r="R134" s="224">
        <f>Q134*H134</f>
        <v>22.584380489999997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190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190</v>
      </c>
      <c r="BM134" s="226" t="s">
        <v>2732</v>
      </c>
    </row>
    <row r="135" s="2" customFormat="1">
      <c r="A135" s="39"/>
      <c r="B135" s="40"/>
      <c r="C135" s="41"/>
      <c r="D135" s="228" t="s">
        <v>192</v>
      </c>
      <c r="E135" s="41"/>
      <c r="F135" s="229" t="s">
        <v>2733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81</v>
      </c>
    </row>
    <row r="136" s="13" customFormat="1">
      <c r="A136" s="13"/>
      <c r="B136" s="233"/>
      <c r="C136" s="234"/>
      <c r="D136" s="235" t="s">
        <v>194</v>
      </c>
      <c r="E136" s="236" t="s">
        <v>19</v>
      </c>
      <c r="F136" s="237" t="s">
        <v>2734</v>
      </c>
      <c r="G136" s="234"/>
      <c r="H136" s="238">
        <v>9.0269999999999992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194</v>
      </c>
      <c r="AU136" s="244" t="s">
        <v>81</v>
      </c>
      <c r="AV136" s="13" t="s">
        <v>81</v>
      </c>
      <c r="AW136" s="13" t="s">
        <v>33</v>
      </c>
      <c r="AX136" s="13" t="s">
        <v>79</v>
      </c>
      <c r="AY136" s="244" t="s">
        <v>183</v>
      </c>
    </row>
    <row r="137" s="2" customFormat="1" ht="16.5" customHeight="1">
      <c r="A137" s="39"/>
      <c r="B137" s="40"/>
      <c r="C137" s="215" t="s">
        <v>261</v>
      </c>
      <c r="D137" s="215" t="s">
        <v>185</v>
      </c>
      <c r="E137" s="216" t="s">
        <v>2735</v>
      </c>
      <c r="F137" s="217" t="s">
        <v>2736</v>
      </c>
      <c r="G137" s="218" t="s">
        <v>218</v>
      </c>
      <c r="H137" s="219">
        <v>0.46999999999999997</v>
      </c>
      <c r="I137" s="220"/>
      <c r="J137" s="221">
        <f>ROUND(I137*H137,2)</f>
        <v>0</v>
      </c>
      <c r="K137" s="217" t="s">
        <v>189</v>
      </c>
      <c r="L137" s="45"/>
      <c r="M137" s="222" t="s">
        <v>19</v>
      </c>
      <c r="N137" s="223" t="s">
        <v>43</v>
      </c>
      <c r="O137" s="85"/>
      <c r="P137" s="224">
        <f>O137*H137</f>
        <v>0</v>
      </c>
      <c r="Q137" s="224">
        <v>1.06277</v>
      </c>
      <c r="R137" s="224">
        <f>Q137*H137</f>
        <v>0.49950189999999994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190</v>
      </c>
      <c r="AT137" s="226" t="s">
        <v>185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190</v>
      </c>
      <c r="BM137" s="226" t="s">
        <v>2737</v>
      </c>
    </row>
    <row r="138" s="2" customFormat="1">
      <c r="A138" s="39"/>
      <c r="B138" s="40"/>
      <c r="C138" s="41"/>
      <c r="D138" s="228" t="s">
        <v>192</v>
      </c>
      <c r="E138" s="41"/>
      <c r="F138" s="229" t="s">
        <v>2738</v>
      </c>
      <c r="G138" s="41"/>
      <c r="H138" s="41"/>
      <c r="I138" s="230"/>
      <c r="J138" s="41"/>
      <c r="K138" s="41"/>
      <c r="L138" s="45"/>
      <c r="M138" s="231"/>
      <c r="N138" s="23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192</v>
      </c>
      <c r="AU138" s="18" t="s">
        <v>81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2739</v>
      </c>
      <c r="G139" s="234"/>
      <c r="H139" s="238">
        <v>0.46999999999999997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194</v>
      </c>
      <c r="AU139" s="244" t="s">
        <v>81</v>
      </c>
      <c r="AV139" s="13" t="s">
        <v>81</v>
      </c>
      <c r="AW139" s="13" t="s">
        <v>33</v>
      </c>
      <c r="AX139" s="13" t="s">
        <v>79</v>
      </c>
      <c r="AY139" s="244" t="s">
        <v>183</v>
      </c>
    </row>
    <row r="140" s="12" customFormat="1" ht="22.8" customHeight="1">
      <c r="A140" s="12"/>
      <c r="B140" s="199"/>
      <c r="C140" s="200"/>
      <c r="D140" s="201" t="s">
        <v>71</v>
      </c>
      <c r="E140" s="213" t="s">
        <v>89</v>
      </c>
      <c r="F140" s="213" t="s">
        <v>184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SUM(P141:P152)</f>
        <v>0</v>
      </c>
      <c r="Q140" s="207"/>
      <c r="R140" s="208">
        <f>SUM(R141:R152)</f>
        <v>0.95263450000000005</v>
      </c>
      <c r="S140" s="207"/>
      <c r="T140" s="209">
        <f>SUM(T141:T152)</f>
        <v>0.001237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79</v>
      </c>
      <c r="AT140" s="211" t="s">
        <v>71</v>
      </c>
      <c r="AU140" s="211" t="s">
        <v>79</v>
      </c>
      <c r="AY140" s="210" t="s">
        <v>183</v>
      </c>
      <c r="BK140" s="212">
        <f>SUM(BK141:BK152)</f>
        <v>0</v>
      </c>
    </row>
    <row r="141" s="2" customFormat="1" ht="21.75" customHeight="1">
      <c r="A141" s="39"/>
      <c r="B141" s="40"/>
      <c r="C141" s="215" t="s">
        <v>269</v>
      </c>
      <c r="D141" s="215" t="s">
        <v>185</v>
      </c>
      <c r="E141" s="216" t="s">
        <v>2740</v>
      </c>
      <c r="F141" s="217" t="s">
        <v>2741</v>
      </c>
      <c r="G141" s="218" t="s">
        <v>419</v>
      </c>
      <c r="H141" s="219">
        <v>1.3999999999999999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0.0022599999999999999</v>
      </c>
      <c r="R141" s="224">
        <f>Q141*H141</f>
        <v>0.0031639999999999997</v>
      </c>
      <c r="S141" s="224">
        <v>1.0000000000000001E-05</v>
      </c>
      <c r="T141" s="225">
        <f>S141*H141</f>
        <v>1.4E-05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190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2742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2743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2744</v>
      </c>
      <c r="G143" s="234"/>
      <c r="H143" s="238">
        <v>1.3999999999999999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79</v>
      </c>
      <c r="AY143" s="244" t="s">
        <v>183</v>
      </c>
    </row>
    <row r="144" s="2" customFormat="1" ht="24.15" customHeight="1">
      <c r="A144" s="39"/>
      <c r="B144" s="40"/>
      <c r="C144" s="215" t="s">
        <v>275</v>
      </c>
      <c r="D144" s="215" t="s">
        <v>185</v>
      </c>
      <c r="E144" s="216" t="s">
        <v>2745</v>
      </c>
      <c r="F144" s="217" t="s">
        <v>2746</v>
      </c>
      <c r="G144" s="218" t="s">
        <v>419</v>
      </c>
      <c r="H144" s="219">
        <v>8</v>
      </c>
      <c r="I144" s="220"/>
      <c r="J144" s="221">
        <f>ROUND(I144*H144,2)</f>
        <v>0</v>
      </c>
      <c r="K144" s="217" t="s">
        <v>189</v>
      </c>
      <c r="L144" s="45"/>
      <c r="M144" s="222" t="s">
        <v>19</v>
      </c>
      <c r="N144" s="223" t="s">
        <v>43</v>
      </c>
      <c r="O144" s="85"/>
      <c r="P144" s="224">
        <f>O144*H144</f>
        <v>0</v>
      </c>
      <c r="Q144" s="224">
        <v>0.0045199999999999997</v>
      </c>
      <c r="R144" s="224">
        <f>Q144*H144</f>
        <v>0.036159999999999998</v>
      </c>
      <c r="S144" s="224">
        <v>1.0000000000000001E-05</v>
      </c>
      <c r="T144" s="225">
        <f>S144*H144</f>
        <v>8.0000000000000007E-05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190</v>
      </c>
      <c r="AT144" s="226" t="s">
        <v>185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190</v>
      </c>
      <c r="BM144" s="226" t="s">
        <v>2747</v>
      </c>
    </row>
    <row r="145" s="2" customFormat="1">
      <c r="A145" s="39"/>
      <c r="B145" s="40"/>
      <c r="C145" s="41"/>
      <c r="D145" s="228" t="s">
        <v>192</v>
      </c>
      <c r="E145" s="41"/>
      <c r="F145" s="229" t="s">
        <v>2748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192</v>
      </c>
      <c r="AU145" s="18" t="s">
        <v>81</v>
      </c>
    </row>
    <row r="146" s="13" customFormat="1">
      <c r="A146" s="13"/>
      <c r="B146" s="233"/>
      <c r="C146" s="234"/>
      <c r="D146" s="235" t="s">
        <v>194</v>
      </c>
      <c r="E146" s="236" t="s">
        <v>19</v>
      </c>
      <c r="F146" s="237" t="s">
        <v>2749</v>
      </c>
      <c r="G146" s="234"/>
      <c r="H146" s="238">
        <v>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194</v>
      </c>
      <c r="AU146" s="244" t="s">
        <v>81</v>
      </c>
      <c r="AV146" s="13" t="s">
        <v>81</v>
      </c>
      <c r="AW146" s="13" t="s">
        <v>33</v>
      </c>
      <c r="AX146" s="13" t="s">
        <v>79</v>
      </c>
      <c r="AY146" s="244" t="s">
        <v>183</v>
      </c>
    </row>
    <row r="147" s="2" customFormat="1" ht="24.15" customHeight="1">
      <c r="A147" s="39"/>
      <c r="B147" s="40"/>
      <c r="C147" s="215" t="s">
        <v>8</v>
      </c>
      <c r="D147" s="215" t="s">
        <v>185</v>
      </c>
      <c r="E147" s="216" t="s">
        <v>2750</v>
      </c>
      <c r="F147" s="217" t="s">
        <v>2751</v>
      </c>
      <c r="G147" s="218" t="s">
        <v>419</v>
      </c>
      <c r="H147" s="219">
        <v>53.350000000000001</v>
      </c>
      <c r="I147" s="220"/>
      <c r="J147" s="221">
        <f>ROUND(I147*H147,2)</f>
        <v>0</v>
      </c>
      <c r="K147" s="217" t="s">
        <v>189</v>
      </c>
      <c r="L147" s="45"/>
      <c r="M147" s="222" t="s">
        <v>19</v>
      </c>
      <c r="N147" s="223" t="s">
        <v>43</v>
      </c>
      <c r="O147" s="85"/>
      <c r="P147" s="224">
        <f>O147*H147</f>
        <v>0</v>
      </c>
      <c r="Q147" s="224">
        <v>0.0067799999999999996</v>
      </c>
      <c r="R147" s="224">
        <f>Q147*H147</f>
        <v>0.36171300000000001</v>
      </c>
      <c r="S147" s="224">
        <v>1.0000000000000001E-05</v>
      </c>
      <c r="T147" s="225">
        <f>S147*H147</f>
        <v>0.00053350000000000001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190</v>
      </c>
      <c r="AT147" s="226" t="s">
        <v>185</v>
      </c>
      <c r="AU147" s="226" t="s">
        <v>81</v>
      </c>
      <c r="AY147" s="18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79</v>
      </c>
      <c r="BK147" s="227">
        <f>ROUND(I147*H147,2)</f>
        <v>0</v>
      </c>
      <c r="BL147" s="18" t="s">
        <v>190</v>
      </c>
      <c r="BM147" s="226" t="s">
        <v>2752</v>
      </c>
    </row>
    <row r="148" s="2" customFormat="1">
      <c r="A148" s="39"/>
      <c r="B148" s="40"/>
      <c r="C148" s="41"/>
      <c r="D148" s="228" t="s">
        <v>192</v>
      </c>
      <c r="E148" s="41"/>
      <c r="F148" s="229" t="s">
        <v>2753</v>
      </c>
      <c r="G148" s="41"/>
      <c r="H148" s="41"/>
      <c r="I148" s="230"/>
      <c r="J148" s="41"/>
      <c r="K148" s="41"/>
      <c r="L148" s="45"/>
      <c r="M148" s="231"/>
      <c r="N148" s="23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192</v>
      </c>
      <c r="AU148" s="18" t="s">
        <v>81</v>
      </c>
    </row>
    <row r="149" s="13" customFormat="1">
      <c r="A149" s="13"/>
      <c r="B149" s="233"/>
      <c r="C149" s="234"/>
      <c r="D149" s="235" t="s">
        <v>194</v>
      </c>
      <c r="E149" s="236" t="s">
        <v>19</v>
      </c>
      <c r="F149" s="237" t="s">
        <v>2754</v>
      </c>
      <c r="G149" s="234"/>
      <c r="H149" s="238">
        <v>53.350000000000001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194</v>
      </c>
      <c r="AU149" s="244" t="s">
        <v>81</v>
      </c>
      <c r="AV149" s="13" t="s">
        <v>81</v>
      </c>
      <c r="AW149" s="13" t="s">
        <v>33</v>
      </c>
      <c r="AX149" s="13" t="s">
        <v>79</v>
      </c>
      <c r="AY149" s="244" t="s">
        <v>183</v>
      </c>
    </row>
    <row r="150" s="2" customFormat="1" ht="24.15" customHeight="1">
      <c r="A150" s="39"/>
      <c r="B150" s="40"/>
      <c r="C150" s="215" t="s">
        <v>284</v>
      </c>
      <c r="D150" s="215" t="s">
        <v>185</v>
      </c>
      <c r="E150" s="216" t="s">
        <v>2755</v>
      </c>
      <c r="F150" s="217" t="s">
        <v>2756</v>
      </c>
      <c r="G150" s="218" t="s">
        <v>419</v>
      </c>
      <c r="H150" s="219">
        <v>60.950000000000003</v>
      </c>
      <c r="I150" s="220"/>
      <c r="J150" s="221">
        <f>ROUND(I150*H150,2)</f>
        <v>0</v>
      </c>
      <c r="K150" s="217" t="s">
        <v>189</v>
      </c>
      <c r="L150" s="45"/>
      <c r="M150" s="222" t="s">
        <v>19</v>
      </c>
      <c r="N150" s="223" t="s">
        <v>43</v>
      </c>
      <c r="O150" s="85"/>
      <c r="P150" s="224">
        <f>O150*H150</f>
        <v>0</v>
      </c>
      <c r="Q150" s="224">
        <v>0.0090500000000000008</v>
      </c>
      <c r="R150" s="224">
        <f>Q150*H150</f>
        <v>0.55159750000000007</v>
      </c>
      <c r="S150" s="224">
        <v>1.0000000000000001E-05</v>
      </c>
      <c r="T150" s="225">
        <f>S150*H150</f>
        <v>0.00060950000000000012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190</v>
      </c>
      <c r="AT150" s="226" t="s">
        <v>185</v>
      </c>
      <c r="AU150" s="226" t="s">
        <v>81</v>
      </c>
      <c r="AY150" s="18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79</v>
      </c>
      <c r="BK150" s="227">
        <f>ROUND(I150*H150,2)</f>
        <v>0</v>
      </c>
      <c r="BL150" s="18" t="s">
        <v>190</v>
      </c>
      <c r="BM150" s="226" t="s">
        <v>2757</v>
      </c>
    </row>
    <row r="151" s="2" customFormat="1">
      <c r="A151" s="39"/>
      <c r="B151" s="40"/>
      <c r="C151" s="41"/>
      <c r="D151" s="228" t="s">
        <v>192</v>
      </c>
      <c r="E151" s="41"/>
      <c r="F151" s="229" t="s">
        <v>2758</v>
      </c>
      <c r="G151" s="41"/>
      <c r="H151" s="41"/>
      <c r="I151" s="230"/>
      <c r="J151" s="41"/>
      <c r="K151" s="41"/>
      <c r="L151" s="45"/>
      <c r="M151" s="231"/>
      <c r="N151" s="23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192</v>
      </c>
      <c r="AU151" s="18" t="s">
        <v>81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2759</v>
      </c>
      <c r="G152" s="234"/>
      <c r="H152" s="238">
        <v>60.950000000000003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194</v>
      </c>
      <c r="AU152" s="244" t="s">
        <v>81</v>
      </c>
      <c r="AV152" s="13" t="s">
        <v>81</v>
      </c>
      <c r="AW152" s="13" t="s">
        <v>33</v>
      </c>
      <c r="AX152" s="13" t="s">
        <v>79</v>
      </c>
      <c r="AY152" s="244" t="s">
        <v>183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222</v>
      </c>
      <c r="F153" s="213" t="s">
        <v>268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SUM(P154:P274)</f>
        <v>0</v>
      </c>
      <c r="Q153" s="207"/>
      <c r="R153" s="208">
        <f>SUM(R154:R274)</f>
        <v>33.889872340000004</v>
      </c>
      <c r="S153" s="207"/>
      <c r="T153" s="209">
        <f>SUM(T154:T274)</f>
        <v>0.21573600000000001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79</v>
      </c>
      <c r="AT153" s="211" t="s">
        <v>71</v>
      </c>
      <c r="AU153" s="211" t="s">
        <v>79</v>
      </c>
      <c r="AY153" s="210" t="s">
        <v>183</v>
      </c>
      <c r="BK153" s="212">
        <f>SUM(BK154:BK274)</f>
        <v>0</v>
      </c>
    </row>
    <row r="154" s="2" customFormat="1" ht="24.15" customHeight="1">
      <c r="A154" s="39"/>
      <c r="B154" s="40"/>
      <c r="C154" s="215" t="s">
        <v>290</v>
      </c>
      <c r="D154" s="215" t="s">
        <v>185</v>
      </c>
      <c r="E154" s="216" t="s">
        <v>2760</v>
      </c>
      <c r="F154" s="217" t="s">
        <v>2761</v>
      </c>
      <c r="G154" s="218" t="s">
        <v>237</v>
      </c>
      <c r="H154" s="219">
        <v>326.81900000000002</v>
      </c>
      <c r="I154" s="220"/>
      <c r="J154" s="221">
        <f>ROUND(I154*H154,2)</f>
        <v>0</v>
      </c>
      <c r="K154" s="217" t="s">
        <v>189</v>
      </c>
      <c r="L154" s="45"/>
      <c r="M154" s="222" t="s">
        <v>19</v>
      </c>
      <c r="N154" s="223" t="s">
        <v>43</v>
      </c>
      <c r="O154" s="85"/>
      <c r="P154" s="224">
        <f>O154*H154</f>
        <v>0</v>
      </c>
      <c r="Q154" s="224">
        <v>0.0040499999999999998</v>
      </c>
      <c r="R154" s="224">
        <f>Q154*H154</f>
        <v>1.3236169499999999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190</v>
      </c>
      <c r="AT154" s="226" t="s">
        <v>185</v>
      </c>
      <c r="AU154" s="226" t="s">
        <v>81</v>
      </c>
      <c r="AY154" s="18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190</v>
      </c>
      <c r="BM154" s="226" t="s">
        <v>2762</v>
      </c>
    </row>
    <row r="155" s="2" customFormat="1">
      <c r="A155" s="39"/>
      <c r="B155" s="40"/>
      <c r="C155" s="41"/>
      <c r="D155" s="228" t="s">
        <v>192</v>
      </c>
      <c r="E155" s="41"/>
      <c r="F155" s="229" t="s">
        <v>2763</v>
      </c>
      <c r="G155" s="41"/>
      <c r="H155" s="41"/>
      <c r="I155" s="230"/>
      <c r="J155" s="41"/>
      <c r="K155" s="41"/>
      <c r="L155" s="45"/>
      <c r="M155" s="231"/>
      <c r="N155" s="23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192</v>
      </c>
      <c r="AU155" s="18" t="s">
        <v>81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2764</v>
      </c>
      <c r="G156" s="234"/>
      <c r="H156" s="238">
        <v>19.945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194</v>
      </c>
      <c r="AU156" s="244" t="s">
        <v>81</v>
      </c>
      <c r="AV156" s="13" t="s">
        <v>81</v>
      </c>
      <c r="AW156" s="13" t="s">
        <v>33</v>
      </c>
      <c r="AX156" s="13" t="s">
        <v>72</v>
      </c>
      <c r="AY156" s="244" t="s">
        <v>183</v>
      </c>
    </row>
    <row r="157" s="13" customFormat="1">
      <c r="A157" s="13"/>
      <c r="B157" s="233"/>
      <c r="C157" s="234"/>
      <c r="D157" s="235" t="s">
        <v>194</v>
      </c>
      <c r="E157" s="236" t="s">
        <v>19</v>
      </c>
      <c r="F157" s="237" t="s">
        <v>2765</v>
      </c>
      <c r="G157" s="234"/>
      <c r="H157" s="238">
        <v>10.074999999999999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194</v>
      </c>
      <c r="AU157" s="244" t="s">
        <v>81</v>
      </c>
      <c r="AV157" s="13" t="s">
        <v>81</v>
      </c>
      <c r="AW157" s="13" t="s">
        <v>33</v>
      </c>
      <c r="AX157" s="13" t="s">
        <v>72</v>
      </c>
      <c r="AY157" s="244" t="s">
        <v>183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2766</v>
      </c>
      <c r="G158" s="234"/>
      <c r="H158" s="238">
        <v>46.878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72</v>
      </c>
      <c r="AY158" s="244" t="s">
        <v>183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2767</v>
      </c>
      <c r="G159" s="234"/>
      <c r="H159" s="238">
        <v>14.962999999999999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194</v>
      </c>
      <c r="AU159" s="244" t="s">
        <v>81</v>
      </c>
      <c r="AV159" s="13" t="s">
        <v>81</v>
      </c>
      <c r="AW159" s="13" t="s">
        <v>33</v>
      </c>
      <c r="AX159" s="13" t="s">
        <v>72</v>
      </c>
      <c r="AY159" s="244" t="s">
        <v>183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2768</v>
      </c>
      <c r="G160" s="234"/>
      <c r="H160" s="238">
        <v>9.0419999999999998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194</v>
      </c>
      <c r="AU160" s="244" t="s">
        <v>81</v>
      </c>
      <c r="AV160" s="13" t="s">
        <v>81</v>
      </c>
      <c r="AW160" s="13" t="s">
        <v>33</v>
      </c>
      <c r="AX160" s="13" t="s">
        <v>72</v>
      </c>
      <c r="AY160" s="244" t="s">
        <v>183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2769</v>
      </c>
      <c r="G161" s="234"/>
      <c r="H161" s="238">
        <v>29.664000000000001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194</v>
      </c>
      <c r="AU161" s="244" t="s">
        <v>81</v>
      </c>
      <c r="AV161" s="13" t="s">
        <v>81</v>
      </c>
      <c r="AW161" s="13" t="s">
        <v>33</v>
      </c>
      <c r="AX161" s="13" t="s">
        <v>72</v>
      </c>
      <c r="AY161" s="244" t="s">
        <v>183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2770</v>
      </c>
      <c r="G162" s="234"/>
      <c r="H162" s="238">
        <v>3.96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194</v>
      </c>
      <c r="AU162" s="244" t="s">
        <v>81</v>
      </c>
      <c r="AV162" s="13" t="s">
        <v>81</v>
      </c>
      <c r="AW162" s="13" t="s">
        <v>33</v>
      </c>
      <c r="AX162" s="13" t="s">
        <v>72</v>
      </c>
      <c r="AY162" s="244" t="s">
        <v>183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2771</v>
      </c>
      <c r="G163" s="234"/>
      <c r="H163" s="238">
        <v>37.317999999999998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194</v>
      </c>
      <c r="AU163" s="244" t="s">
        <v>81</v>
      </c>
      <c r="AV163" s="13" t="s">
        <v>81</v>
      </c>
      <c r="AW163" s="13" t="s">
        <v>33</v>
      </c>
      <c r="AX163" s="13" t="s">
        <v>72</v>
      </c>
      <c r="AY163" s="244" t="s">
        <v>183</v>
      </c>
    </row>
    <row r="164" s="15" customFormat="1">
      <c r="A164" s="15"/>
      <c r="B164" s="266"/>
      <c r="C164" s="267"/>
      <c r="D164" s="235" t="s">
        <v>194</v>
      </c>
      <c r="E164" s="268" t="s">
        <v>19</v>
      </c>
      <c r="F164" s="269" t="s">
        <v>2772</v>
      </c>
      <c r="G164" s="267"/>
      <c r="H164" s="270">
        <v>171.845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194</v>
      </c>
      <c r="AU164" s="276" t="s">
        <v>81</v>
      </c>
      <c r="AV164" s="15" t="s">
        <v>89</v>
      </c>
      <c r="AW164" s="15" t="s">
        <v>33</v>
      </c>
      <c r="AX164" s="15" t="s">
        <v>72</v>
      </c>
      <c r="AY164" s="276" t="s">
        <v>183</v>
      </c>
    </row>
    <row r="165" s="13" customFormat="1">
      <c r="A165" s="13"/>
      <c r="B165" s="233"/>
      <c r="C165" s="234"/>
      <c r="D165" s="235" t="s">
        <v>194</v>
      </c>
      <c r="E165" s="236" t="s">
        <v>19</v>
      </c>
      <c r="F165" s="237" t="s">
        <v>2773</v>
      </c>
      <c r="G165" s="234"/>
      <c r="H165" s="238">
        <v>13.755000000000001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194</v>
      </c>
      <c r="AU165" s="244" t="s">
        <v>81</v>
      </c>
      <c r="AV165" s="13" t="s">
        <v>81</v>
      </c>
      <c r="AW165" s="13" t="s">
        <v>33</v>
      </c>
      <c r="AX165" s="13" t="s">
        <v>72</v>
      </c>
      <c r="AY165" s="244" t="s">
        <v>183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2774</v>
      </c>
      <c r="G166" s="234"/>
      <c r="H166" s="238">
        <v>23.725000000000001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183</v>
      </c>
    </row>
    <row r="167" s="13" customFormat="1">
      <c r="A167" s="13"/>
      <c r="B167" s="233"/>
      <c r="C167" s="234"/>
      <c r="D167" s="235" t="s">
        <v>194</v>
      </c>
      <c r="E167" s="236" t="s">
        <v>19</v>
      </c>
      <c r="F167" s="237" t="s">
        <v>2775</v>
      </c>
      <c r="G167" s="234"/>
      <c r="H167" s="238">
        <v>38.295000000000002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194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183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2776</v>
      </c>
      <c r="G168" s="234"/>
      <c r="H168" s="238">
        <v>12.393000000000001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194</v>
      </c>
      <c r="AU168" s="244" t="s">
        <v>81</v>
      </c>
      <c r="AV168" s="13" t="s">
        <v>81</v>
      </c>
      <c r="AW168" s="13" t="s">
        <v>33</v>
      </c>
      <c r="AX168" s="13" t="s">
        <v>72</v>
      </c>
      <c r="AY168" s="244" t="s">
        <v>183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2777</v>
      </c>
      <c r="G169" s="234"/>
      <c r="H169" s="238">
        <v>12.74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194</v>
      </c>
      <c r="AU169" s="244" t="s">
        <v>81</v>
      </c>
      <c r="AV169" s="13" t="s">
        <v>81</v>
      </c>
      <c r="AW169" s="13" t="s">
        <v>33</v>
      </c>
      <c r="AX169" s="13" t="s">
        <v>72</v>
      </c>
      <c r="AY169" s="244" t="s">
        <v>183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2778</v>
      </c>
      <c r="G170" s="234"/>
      <c r="H170" s="238">
        <v>13.847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194</v>
      </c>
      <c r="AU170" s="244" t="s">
        <v>81</v>
      </c>
      <c r="AV170" s="13" t="s">
        <v>81</v>
      </c>
      <c r="AW170" s="13" t="s">
        <v>33</v>
      </c>
      <c r="AX170" s="13" t="s">
        <v>72</v>
      </c>
      <c r="AY170" s="244" t="s">
        <v>183</v>
      </c>
    </row>
    <row r="171" s="13" customFormat="1">
      <c r="A171" s="13"/>
      <c r="B171" s="233"/>
      <c r="C171" s="234"/>
      <c r="D171" s="235" t="s">
        <v>194</v>
      </c>
      <c r="E171" s="236" t="s">
        <v>19</v>
      </c>
      <c r="F171" s="237" t="s">
        <v>2779</v>
      </c>
      <c r="G171" s="234"/>
      <c r="H171" s="238">
        <v>3.2450000000000001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194</v>
      </c>
      <c r="AU171" s="244" t="s">
        <v>81</v>
      </c>
      <c r="AV171" s="13" t="s">
        <v>81</v>
      </c>
      <c r="AW171" s="13" t="s">
        <v>33</v>
      </c>
      <c r="AX171" s="13" t="s">
        <v>72</v>
      </c>
      <c r="AY171" s="244" t="s">
        <v>183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2780</v>
      </c>
      <c r="G172" s="234"/>
      <c r="H172" s="238">
        <v>2.75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194</v>
      </c>
      <c r="AU172" s="244" t="s">
        <v>81</v>
      </c>
      <c r="AV172" s="13" t="s">
        <v>81</v>
      </c>
      <c r="AW172" s="13" t="s">
        <v>33</v>
      </c>
      <c r="AX172" s="13" t="s">
        <v>72</v>
      </c>
      <c r="AY172" s="244" t="s">
        <v>183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2781</v>
      </c>
      <c r="G173" s="234"/>
      <c r="H173" s="238">
        <v>14.028000000000001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194</v>
      </c>
      <c r="AU173" s="244" t="s">
        <v>81</v>
      </c>
      <c r="AV173" s="13" t="s">
        <v>81</v>
      </c>
      <c r="AW173" s="13" t="s">
        <v>33</v>
      </c>
      <c r="AX173" s="13" t="s">
        <v>72</v>
      </c>
      <c r="AY173" s="244" t="s">
        <v>183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2782</v>
      </c>
      <c r="G174" s="234"/>
      <c r="H174" s="238">
        <v>14.210000000000001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194</v>
      </c>
      <c r="AU174" s="244" t="s">
        <v>81</v>
      </c>
      <c r="AV174" s="13" t="s">
        <v>81</v>
      </c>
      <c r="AW174" s="13" t="s">
        <v>33</v>
      </c>
      <c r="AX174" s="13" t="s">
        <v>72</v>
      </c>
      <c r="AY174" s="244" t="s">
        <v>183</v>
      </c>
    </row>
    <row r="175" s="13" customFormat="1">
      <c r="A175" s="13"/>
      <c r="B175" s="233"/>
      <c r="C175" s="234"/>
      <c r="D175" s="235" t="s">
        <v>194</v>
      </c>
      <c r="E175" s="236" t="s">
        <v>19</v>
      </c>
      <c r="F175" s="237" t="s">
        <v>2783</v>
      </c>
      <c r="G175" s="234"/>
      <c r="H175" s="238">
        <v>5.9859999999999998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194</v>
      </c>
      <c r="AU175" s="244" t="s">
        <v>81</v>
      </c>
      <c r="AV175" s="13" t="s">
        <v>81</v>
      </c>
      <c r="AW175" s="13" t="s">
        <v>33</v>
      </c>
      <c r="AX175" s="13" t="s">
        <v>72</v>
      </c>
      <c r="AY175" s="244" t="s">
        <v>183</v>
      </c>
    </row>
    <row r="176" s="15" customFormat="1">
      <c r="A176" s="15"/>
      <c r="B176" s="266"/>
      <c r="C176" s="267"/>
      <c r="D176" s="235" t="s">
        <v>194</v>
      </c>
      <c r="E176" s="268" t="s">
        <v>19</v>
      </c>
      <c r="F176" s="269" t="s">
        <v>2784</v>
      </c>
      <c r="G176" s="267"/>
      <c r="H176" s="270">
        <v>154.97399999999999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194</v>
      </c>
      <c r="AU176" s="276" t="s">
        <v>81</v>
      </c>
      <c r="AV176" s="15" t="s">
        <v>89</v>
      </c>
      <c r="AW176" s="15" t="s">
        <v>33</v>
      </c>
      <c r="AX176" s="15" t="s">
        <v>72</v>
      </c>
      <c r="AY176" s="276" t="s">
        <v>183</v>
      </c>
    </row>
    <row r="177" s="14" customFormat="1">
      <c r="A177" s="14"/>
      <c r="B177" s="245"/>
      <c r="C177" s="246"/>
      <c r="D177" s="235" t="s">
        <v>194</v>
      </c>
      <c r="E177" s="247" t="s">
        <v>19</v>
      </c>
      <c r="F177" s="248" t="s">
        <v>204</v>
      </c>
      <c r="G177" s="246"/>
      <c r="H177" s="249">
        <v>326.81900000000002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194</v>
      </c>
      <c r="AU177" s="255" t="s">
        <v>81</v>
      </c>
      <c r="AV177" s="14" t="s">
        <v>190</v>
      </c>
      <c r="AW177" s="14" t="s">
        <v>33</v>
      </c>
      <c r="AX177" s="14" t="s">
        <v>79</v>
      </c>
      <c r="AY177" s="255" t="s">
        <v>183</v>
      </c>
    </row>
    <row r="178" s="2" customFormat="1" ht="24.15" customHeight="1">
      <c r="A178" s="39"/>
      <c r="B178" s="40"/>
      <c r="C178" s="215" t="s">
        <v>295</v>
      </c>
      <c r="D178" s="215" t="s">
        <v>185</v>
      </c>
      <c r="E178" s="216" t="s">
        <v>2785</v>
      </c>
      <c r="F178" s="217" t="s">
        <v>2786</v>
      </c>
      <c r="G178" s="218" t="s">
        <v>237</v>
      </c>
      <c r="H178" s="219">
        <v>326.81900000000002</v>
      </c>
      <c r="I178" s="220"/>
      <c r="J178" s="221">
        <f>ROUND(I178*H178,2)</f>
        <v>0</v>
      </c>
      <c r="K178" s="217" t="s">
        <v>189</v>
      </c>
      <c r="L178" s="45"/>
      <c r="M178" s="222" t="s">
        <v>19</v>
      </c>
      <c r="N178" s="223" t="s">
        <v>43</v>
      </c>
      <c r="O178" s="85"/>
      <c r="P178" s="224">
        <f>O178*H178</f>
        <v>0</v>
      </c>
      <c r="Q178" s="224">
        <v>0.012</v>
      </c>
      <c r="R178" s="224">
        <f>Q178*H178</f>
        <v>3.9218280000000001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190</v>
      </c>
      <c r="AT178" s="226" t="s">
        <v>185</v>
      </c>
      <c r="AU178" s="226" t="s">
        <v>81</v>
      </c>
      <c r="AY178" s="18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79</v>
      </c>
      <c r="BK178" s="227">
        <f>ROUND(I178*H178,2)</f>
        <v>0</v>
      </c>
      <c r="BL178" s="18" t="s">
        <v>190</v>
      </c>
      <c r="BM178" s="226" t="s">
        <v>2787</v>
      </c>
    </row>
    <row r="179" s="2" customFormat="1">
      <c r="A179" s="39"/>
      <c r="B179" s="40"/>
      <c r="C179" s="41"/>
      <c r="D179" s="228" t="s">
        <v>192</v>
      </c>
      <c r="E179" s="41"/>
      <c r="F179" s="229" t="s">
        <v>2788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192</v>
      </c>
      <c r="AU179" s="18" t="s">
        <v>81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2764</v>
      </c>
      <c r="G180" s="234"/>
      <c r="H180" s="238">
        <v>19.945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183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2765</v>
      </c>
      <c r="G181" s="234"/>
      <c r="H181" s="238">
        <v>10.074999999999999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194</v>
      </c>
      <c r="AU181" s="244" t="s">
        <v>81</v>
      </c>
      <c r="AV181" s="13" t="s">
        <v>81</v>
      </c>
      <c r="AW181" s="13" t="s">
        <v>33</v>
      </c>
      <c r="AX181" s="13" t="s">
        <v>72</v>
      </c>
      <c r="AY181" s="244" t="s">
        <v>183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2766</v>
      </c>
      <c r="G182" s="234"/>
      <c r="H182" s="238">
        <v>46.878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81</v>
      </c>
      <c r="AV182" s="13" t="s">
        <v>81</v>
      </c>
      <c r="AW182" s="13" t="s">
        <v>33</v>
      </c>
      <c r="AX182" s="13" t="s">
        <v>72</v>
      </c>
      <c r="AY182" s="244" t="s">
        <v>183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2767</v>
      </c>
      <c r="G183" s="234"/>
      <c r="H183" s="238">
        <v>14.962999999999999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194</v>
      </c>
      <c r="AU183" s="244" t="s">
        <v>81</v>
      </c>
      <c r="AV183" s="13" t="s">
        <v>81</v>
      </c>
      <c r="AW183" s="13" t="s">
        <v>33</v>
      </c>
      <c r="AX183" s="13" t="s">
        <v>72</v>
      </c>
      <c r="AY183" s="244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2768</v>
      </c>
      <c r="G184" s="234"/>
      <c r="H184" s="238">
        <v>9.0419999999999998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194</v>
      </c>
      <c r="AU184" s="244" t="s">
        <v>81</v>
      </c>
      <c r="AV184" s="13" t="s">
        <v>81</v>
      </c>
      <c r="AW184" s="13" t="s">
        <v>33</v>
      </c>
      <c r="AX184" s="13" t="s">
        <v>72</v>
      </c>
      <c r="AY184" s="244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2769</v>
      </c>
      <c r="G185" s="234"/>
      <c r="H185" s="238">
        <v>29.664000000000001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81</v>
      </c>
      <c r="AV185" s="13" t="s">
        <v>81</v>
      </c>
      <c r="AW185" s="13" t="s">
        <v>33</v>
      </c>
      <c r="AX185" s="13" t="s">
        <v>72</v>
      </c>
      <c r="AY185" s="244" t="s">
        <v>183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2770</v>
      </c>
      <c r="G186" s="234"/>
      <c r="H186" s="238">
        <v>3.96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194</v>
      </c>
      <c r="AU186" s="244" t="s">
        <v>81</v>
      </c>
      <c r="AV186" s="13" t="s">
        <v>81</v>
      </c>
      <c r="AW186" s="13" t="s">
        <v>33</v>
      </c>
      <c r="AX186" s="13" t="s">
        <v>72</v>
      </c>
      <c r="AY186" s="244" t="s">
        <v>183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2771</v>
      </c>
      <c r="G187" s="234"/>
      <c r="H187" s="238">
        <v>37.317999999999998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81</v>
      </c>
      <c r="AV187" s="13" t="s">
        <v>81</v>
      </c>
      <c r="AW187" s="13" t="s">
        <v>33</v>
      </c>
      <c r="AX187" s="13" t="s">
        <v>72</v>
      </c>
      <c r="AY187" s="244" t="s">
        <v>183</v>
      </c>
    </row>
    <row r="188" s="15" customFormat="1">
      <c r="A188" s="15"/>
      <c r="B188" s="266"/>
      <c r="C188" s="267"/>
      <c r="D188" s="235" t="s">
        <v>194</v>
      </c>
      <c r="E188" s="268" t="s">
        <v>19</v>
      </c>
      <c r="F188" s="269" t="s">
        <v>2772</v>
      </c>
      <c r="G188" s="267"/>
      <c r="H188" s="270">
        <v>171.845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194</v>
      </c>
      <c r="AU188" s="276" t="s">
        <v>81</v>
      </c>
      <c r="AV188" s="15" t="s">
        <v>89</v>
      </c>
      <c r="AW188" s="15" t="s">
        <v>33</v>
      </c>
      <c r="AX188" s="15" t="s">
        <v>72</v>
      </c>
      <c r="AY188" s="276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2773</v>
      </c>
      <c r="G189" s="234"/>
      <c r="H189" s="238">
        <v>13.755000000000001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81</v>
      </c>
      <c r="AV189" s="13" t="s">
        <v>81</v>
      </c>
      <c r="AW189" s="13" t="s">
        <v>33</v>
      </c>
      <c r="AX189" s="13" t="s">
        <v>72</v>
      </c>
      <c r="AY189" s="24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2774</v>
      </c>
      <c r="G190" s="234"/>
      <c r="H190" s="238">
        <v>23.725000000000001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183</v>
      </c>
    </row>
    <row r="191" s="13" customFormat="1">
      <c r="A191" s="13"/>
      <c r="B191" s="233"/>
      <c r="C191" s="234"/>
      <c r="D191" s="235" t="s">
        <v>194</v>
      </c>
      <c r="E191" s="236" t="s">
        <v>19</v>
      </c>
      <c r="F191" s="237" t="s">
        <v>2775</v>
      </c>
      <c r="G191" s="234"/>
      <c r="H191" s="238">
        <v>38.295000000000002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194</v>
      </c>
      <c r="AU191" s="244" t="s">
        <v>81</v>
      </c>
      <c r="AV191" s="13" t="s">
        <v>81</v>
      </c>
      <c r="AW191" s="13" t="s">
        <v>33</v>
      </c>
      <c r="AX191" s="13" t="s">
        <v>72</v>
      </c>
      <c r="AY191" s="244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2776</v>
      </c>
      <c r="G192" s="234"/>
      <c r="H192" s="238">
        <v>12.393000000000001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194</v>
      </c>
      <c r="AU192" s="244" t="s">
        <v>81</v>
      </c>
      <c r="AV192" s="13" t="s">
        <v>81</v>
      </c>
      <c r="AW192" s="13" t="s">
        <v>33</v>
      </c>
      <c r="AX192" s="13" t="s">
        <v>72</v>
      </c>
      <c r="AY192" s="244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2777</v>
      </c>
      <c r="G193" s="234"/>
      <c r="H193" s="238">
        <v>12.74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2778</v>
      </c>
      <c r="G194" s="234"/>
      <c r="H194" s="238">
        <v>13.847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81</v>
      </c>
      <c r="AV194" s="13" t="s">
        <v>81</v>
      </c>
      <c r="AW194" s="13" t="s">
        <v>33</v>
      </c>
      <c r="AX194" s="13" t="s">
        <v>72</v>
      </c>
      <c r="AY194" s="244" t="s">
        <v>183</v>
      </c>
    </row>
    <row r="195" s="13" customFormat="1">
      <c r="A195" s="13"/>
      <c r="B195" s="233"/>
      <c r="C195" s="234"/>
      <c r="D195" s="235" t="s">
        <v>194</v>
      </c>
      <c r="E195" s="236" t="s">
        <v>19</v>
      </c>
      <c r="F195" s="237" t="s">
        <v>2779</v>
      </c>
      <c r="G195" s="234"/>
      <c r="H195" s="238">
        <v>3.2450000000000001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81</v>
      </c>
      <c r="AV195" s="13" t="s">
        <v>81</v>
      </c>
      <c r="AW195" s="13" t="s">
        <v>33</v>
      </c>
      <c r="AX195" s="13" t="s">
        <v>72</v>
      </c>
      <c r="AY195" s="244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2780</v>
      </c>
      <c r="G196" s="234"/>
      <c r="H196" s="238">
        <v>2.75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194</v>
      </c>
      <c r="AU196" s="244" t="s">
        <v>81</v>
      </c>
      <c r="AV196" s="13" t="s">
        <v>81</v>
      </c>
      <c r="AW196" s="13" t="s">
        <v>33</v>
      </c>
      <c r="AX196" s="13" t="s">
        <v>72</v>
      </c>
      <c r="AY196" s="244" t="s">
        <v>183</v>
      </c>
    </row>
    <row r="197" s="13" customFormat="1">
      <c r="A197" s="13"/>
      <c r="B197" s="233"/>
      <c r="C197" s="234"/>
      <c r="D197" s="235" t="s">
        <v>194</v>
      </c>
      <c r="E197" s="236" t="s">
        <v>19</v>
      </c>
      <c r="F197" s="237" t="s">
        <v>2781</v>
      </c>
      <c r="G197" s="234"/>
      <c r="H197" s="238">
        <v>14.028000000000001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194</v>
      </c>
      <c r="AU197" s="244" t="s">
        <v>81</v>
      </c>
      <c r="AV197" s="13" t="s">
        <v>81</v>
      </c>
      <c r="AW197" s="13" t="s">
        <v>33</v>
      </c>
      <c r="AX197" s="13" t="s">
        <v>72</v>
      </c>
      <c r="AY197" s="244" t="s">
        <v>183</v>
      </c>
    </row>
    <row r="198" s="13" customFormat="1">
      <c r="A198" s="13"/>
      <c r="B198" s="233"/>
      <c r="C198" s="234"/>
      <c r="D198" s="235" t="s">
        <v>194</v>
      </c>
      <c r="E198" s="236" t="s">
        <v>19</v>
      </c>
      <c r="F198" s="237" t="s">
        <v>2782</v>
      </c>
      <c r="G198" s="234"/>
      <c r="H198" s="238">
        <v>14.210000000000001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194</v>
      </c>
      <c r="AU198" s="244" t="s">
        <v>81</v>
      </c>
      <c r="AV198" s="13" t="s">
        <v>81</v>
      </c>
      <c r="AW198" s="13" t="s">
        <v>33</v>
      </c>
      <c r="AX198" s="13" t="s">
        <v>72</v>
      </c>
      <c r="AY198" s="244" t="s">
        <v>183</v>
      </c>
    </row>
    <row r="199" s="13" customFormat="1">
      <c r="A199" s="13"/>
      <c r="B199" s="233"/>
      <c r="C199" s="234"/>
      <c r="D199" s="235" t="s">
        <v>194</v>
      </c>
      <c r="E199" s="236" t="s">
        <v>19</v>
      </c>
      <c r="F199" s="237" t="s">
        <v>2783</v>
      </c>
      <c r="G199" s="234"/>
      <c r="H199" s="238">
        <v>5.9859999999999998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194</v>
      </c>
      <c r="AU199" s="244" t="s">
        <v>81</v>
      </c>
      <c r="AV199" s="13" t="s">
        <v>81</v>
      </c>
      <c r="AW199" s="13" t="s">
        <v>33</v>
      </c>
      <c r="AX199" s="13" t="s">
        <v>72</v>
      </c>
      <c r="AY199" s="244" t="s">
        <v>183</v>
      </c>
    </row>
    <row r="200" s="15" customFormat="1">
      <c r="A200" s="15"/>
      <c r="B200" s="266"/>
      <c r="C200" s="267"/>
      <c r="D200" s="235" t="s">
        <v>194</v>
      </c>
      <c r="E200" s="268" t="s">
        <v>19</v>
      </c>
      <c r="F200" s="269" t="s">
        <v>2784</v>
      </c>
      <c r="G200" s="267"/>
      <c r="H200" s="270">
        <v>154.97399999999999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194</v>
      </c>
      <c r="AU200" s="276" t="s">
        <v>81</v>
      </c>
      <c r="AV200" s="15" t="s">
        <v>89</v>
      </c>
      <c r="AW200" s="15" t="s">
        <v>33</v>
      </c>
      <c r="AX200" s="15" t="s">
        <v>72</v>
      </c>
      <c r="AY200" s="276" t="s">
        <v>183</v>
      </c>
    </row>
    <row r="201" s="14" customFormat="1">
      <c r="A201" s="14"/>
      <c r="B201" s="245"/>
      <c r="C201" s="246"/>
      <c r="D201" s="235" t="s">
        <v>194</v>
      </c>
      <c r="E201" s="247" t="s">
        <v>19</v>
      </c>
      <c r="F201" s="248" t="s">
        <v>204</v>
      </c>
      <c r="G201" s="246"/>
      <c r="H201" s="249">
        <v>326.81900000000002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194</v>
      </c>
      <c r="AU201" s="255" t="s">
        <v>81</v>
      </c>
      <c r="AV201" s="14" t="s">
        <v>190</v>
      </c>
      <c r="AW201" s="14" t="s">
        <v>33</v>
      </c>
      <c r="AX201" s="14" t="s">
        <v>79</v>
      </c>
      <c r="AY201" s="255" t="s">
        <v>183</v>
      </c>
    </row>
    <row r="202" s="2" customFormat="1" ht="24.15" customHeight="1">
      <c r="A202" s="39"/>
      <c r="B202" s="40"/>
      <c r="C202" s="215" t="s">
        <v>300</v>
      </c>
      <c r="D202" s="215" t="s">
        <v>185</v>
      </c>
      <c r="E202" s="216" t="s">
        <v>2789</v>
      </c>
      <c r="F202" s="217" t="s">
        <v>2790</v>
      </c>
      <c r="G202" s="218" t="s">
        <v>237</v>
      </c>
      <c r="H202" s="219">
        <v>326.81900000000002</v>
      </c>
      <c r="I202" s="220"/>
      <c r="J202" s="221">
        <f>ROUND(I202*H202,2)</f>
        <v>0</v>
      </c>
      <c r="K202" s="217" t="s">
        <v>189</v>
      </c>
      <c r="L202" s="45"/>
      <c r="M202" s="222" t="s">
        <v>19</v>
      </c>
      <c r="N202" s="223" t="s">
        <v>43</v>
      </c>
      <c r="O202" s="85"/>
      <c r="P202" s="224">
        <f>O202*H202</f>
        <v>0</v>
      </c>
      <c r="Q202" s="224">
        <v>0.0060000000000000001</v>
      </c>
      <c r="R202" s="224">
        <f>Q202*H202</f>
        <v>1.9609140000000001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190</v>
      </c>
      <c r="AT202" s="226" t="s">
        <v>185</v>
      </c>
      <c r="AU202" s="226" t="s">
        <v>81</v>
      </c>
      <c r="AY202" s="18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79</v>
      </c>
      <c r="BK202" s="227">
        <f>ROUND(I202*H202,2)</f>
        <v>0</v>
      </c>
      <c r="BL202" s="18" t="s">
        <v>190</v>
      </c>
      <c r="BM202" s="226" t="s">
        <v>2791</v>
      </c>
    </row>
    <row r="203" s="2" customFormat="1">
      <c r="A203" s="39"/>
      <c r="B203" s="40"/>
      <c r="C203" s="41"/>
      <c r="D203" s="228" t="s">
        <v>192</v>
      </c>
      <c r="E203" s="41"/>
      <c r="F203" s="229" t="s">
        <v>2792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192</v>
      </c>
      <c r="AU203" s="18" t="s">
        <v>81</v>
      </c>
    </row>
    <row r="204" s="2" customFormat="1" ht="21.75" customHeight="1">
      <c r="A204" s="39"/>
      <c r="B204" s="40"/>
      <c r="C204" s="215" t="s">
        <v>305</v>
      </c>
      <c r="D204" s="215" t="s">
        <v>185</v>
      </c>
      <c r="E204" s="216" t="s">
        <v>2793</v>
      </c>
      <c r="F204" s="217" t="s">
        <v>2794</v>
      </c>
      <c r="G204" s="218" t="s">
        <v>237</v>
      </c>
      <c r="H204" s="219">
        <v>326.81900000000002</v>
      </c>
      <c r="I204" s="220"/>
      <c r="J204" s="221">
        <f>ROUND(I204*H204,2)</f>
        <v>0</v>
      </c>
      <c r="K204" s="217" t="s">
        <v>189</v>
      </c>
      <c r="L204" s="45"/>
      <c r="M204" s="222" t="s">
        <v>19</v>
      </c>
      <c r="N204" s="223" t="s">
        <v>43</v>
      </c>
      <c r="O204" s="85"/>
      <c r="P204" s="224">
        <f>O204*H204</f>
        <v>0</v>
      </c>
      <c r="Q204" s="224">
        <v>0.016199999999999999</v>
      </c>
      <c r="R204" s="224">
        <f>Q204*H204</f>
        <v>5.2944677999999996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190</v>
      </c>
      <c r="AT204" s="226" t="s">
        <v>185</v>
      </c>
      <c r="AU204" s="226" t="s">
        <v>81</v>
      </c>
      <c r="AY204" s="18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79</v>
      </c>
      <c r="BK204" s="227">
        <f>ROUND(I204*H204,2)</f>
        <v>0</v>
      </c>
      <c r="BL204" s="18" t="s">
        <v>190</v>
      </c>
      <c r="BM204" s="226" t="s">
        <v>2795</v>
      </c>
    </row>
    <row r="205" s="2" customFormat="1">
      <c r="A205" s="39"/>
      <c r="B205" s="40"/>
      <c r="C205" s="41"/>
      <c r="D205" s="228" t="s">
        <v>192</v>
      </c>
      <c r="E205" s="41"/>
      <c r="F205" s="229" t="s">
        <v>2796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192</v>
      </c>
      <c r="AU205" s="18" t="s">
        <v>81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2764</v>
      </c>
      <c r="G206" s="234"/>
      <c r="H206" s="238">
        <v>19.945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81</v>
      </c>
      <c r="AV206" s="13" t="s">
        <v>81</v>
      </c>
      <c r="AW206" s="13" t="s">
        <v>33</v>
      </c>
      <c r="AX206" s="13" t="s">
        <v>72</v>
      </c>
      <c r="AY206" s="244" t="s">
        <v>183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2765</v>
      </c>
      <c r="G207" s="234"/>
      <c r="H207" s="238">
        <v>10.074999999999999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194</v>
      </c>
      <c r="AU207" s="244" t="s">
        <v>81</v>
      </c>
      <c r="AV207" s="13" t="s">
        <v>81</v>
      </c>
      <c r="AW207" s="13" t="s">
        <v>33</v>
      </c>
      <c r="AX207" s="13" t="s">
        <v>72</v>
      </c>
      <c r="AY207" s="244" t="s">
        <v>183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2766</v>
      </c>
      <c r="G208" s="234"/>
      <c r="H208" s="238">
        <v>46.878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194</v>
      </c>
      <c r="AU208" s="244" t="s">
        <v>81</v>
      </c>
      <c r="AV208" s="13" t="s">
        <v>81</v>
      </c>
      <c r="AW208" s="13" t="s">
        <v>33</v>
      </c>
      <c r="AX208" s="13" t="s">
        <v>72</v>
      </c>
      <c r="AY208" s="244" t="s">
        <v>183</v>
      </c>
    </row>
    <row r="209" s="13" customFormat="1">
      <c r="A209" s="13"/>
      <c r="B209" s="233"/>
      <c r="C209" s="234"/>
      <c r="D209" s="235" t="s">
        <v>194</v>
      </c>
      <c r="E209" s="236" t="s">
        <v>19</v>
      </c>
      <c r="F209" s="237" t="s">
        <v>2767</v>
      </c>
      <c r="G209" s="234"/>
      <c r="H209" s="238">
        <v>14.962999999999999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194</v>
      </c>
      <c r="AU209" s="244" t="s">
        <v>81</v>
      </c>
      <c r="AV209" s="13" t="s">
        <v>81</v>
      </c>
      <c r="AW209" s="13" t="s">
        <v>33</v>
      </c>
      <c r="AX209" s="13" t="s">
        <v>72</v>
      </c>
      <c r="AY209" s="244" t="s">
        <v>183</v>
      </c>
    </row>
    <row r="210" s="13" customFormat="1">
      <c r="A210" s="13"/>
      <c r="B210" s="233"/>
      <c r="C210" s="234"/>
      <c r="D210" s="235" t="s">
        <v>194</v>
      </c>
      <c r="E210" s="236" t="s">
        <v>19</v>
      </c>
      <c r="F210" s="237" t="s">
        <v>2768</v>
      </c>
      <c r="G210" s="234"/>
      <c r="H210" s="238">
        <v>9.0419999999999998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194</v>
      </c>
      <c r="AU210" s="244" t="s">
        <v>81</v>
      </c>
      <c r="AV210" s="13" t="s">
        <v>81</v>
      </c>
      <c r="AW210" s="13" t="s">
        <v>33</v>
      </c>
      <c r="AX210" s="13" t="s">
        <v>72</v>
      </c>
      <c r="AY210" s="244" t="s">
        <v>183</v>
      </c>
    </row>
    <row r="211" s="13" customFormat="1">
      <c r="A211" s="13"/>
      <c r="B211" s="233"/>
      <c r="C211" s="234"/>
      <c r="D211" s="235" t="s">
        <v>194</v>
      </c>
      <c r="E211" s="236" t="s">
        <v>19</v>
      </c>
      <c r="F211" s="237" t="s">
        <v>2769</v>
      </c>
      <c r="G211" s="234"/>
      <c r="H211" s="238">
        <v>29.664000000000001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194</v>
      </c>
      <c r="AU211" s="244" t="s">
        <v>81</v>
      </c>
      <c r="AV211" s="13" t="s">
        <v>81</v>
      </c>
      <c r="AW211" s="13" t="s">
        <v>33</v>
      </c>
      <c r="AX211" s="13" t="s">
        <v>72</v>
      </c>
      <c r="AY211" s="244" t="s">
        <v>183</v>
      </c>
    </row>
    <row r="212" s="13" customFormat="1">
      <c r="A212" s="13"/>
      <c r="B212" s="233"/>
      <c r="C212" s="234"/>
      <c r="D212" s="235" t="s">
        <v>194</v>
      </c>
      <c r="E212" s="236" t="s">
        <v>19</v>
      </c>
      <c r="F212" s="237" t="s">
        <v>2770</v>
      </c>
      <c r="G212" s="234"/>
      <c r="H212" s="238">
        <v>3.96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194</v>
      </c>
      <c r="AU212" s="244" t="s">
        <v>81</v>
      </c>
      <c r="AV212" s="13" t="s">
        <v>81</v>
      </c>
      <c r="AW212" s="13" t="s">
        <v>33</v>
      </c>
      <c r="AX212" s="13" t="s">
        <v>72</v>
      </c>
      <c r="AY212" s="244" t="s">
        <v>183</v>
      </c>
    </row>
    <row r="213" s="13" customFormat="1">
      <c r="A213" s="13"/>
      <c r="B213" s="233"/>
      <c r="C213" s="234"/>
      <c r="D213" s="235" t="s">
        <v>194</v>
      </c>
      <c r="E213" s="236" t="s">
        <v>19</v>
      </c>
      <c r="F213" s="237" t="s">
        <v>2771</v>
      </c>
      <c r="G213" s="234"/>
      <c r="H213" s="238">
        <v>37.317999999999998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194</v>
      </c>
      <c r="AU213" s="244" t="s">
        <v>81</v>
      </c>
      <c r="AV213" s="13" t="s">
        <v>81</v>
      </c>
      <c r="AW213" s="13" t="s">
        <v>33</v>
      </c>
      <c r="AX213" s="13" t="s">
        <v>72</v>
      </c>
      <c r="AY213" s="244" t="s">
        <v>183</v>
      </c>
    </row>
    <row r="214" s="15" customFormat="1">
      <c r="A214" s="15"/>
      <c r="B214" s="266"/>
      <c r="C214" s="267"/>
      <c r="D214" s="235" t="s">
        <v>194</v>
      </c>
      <c r="E214" s="268" t="s">
        <v>19</v>
      </c>
      <c r="F214" s="269" t="s">
        <v>2772</v>
      </c>
      <c r="G214" s="267"/>
      <c r="H214" s="270">
        <v>171.845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194</v>
      </c>
      <c r="AU214" s="276" t="s">
        <v>81</v>
      </c>
      <c r="AV214" s="15" t="s">
        <v>89</v>
      </c>
      <c r="AW214" s="15" t="s">
        <v>33</v>
      </c>
      <c r="AX214" s="15" t="s">
        <v>72</v>
      </c>
      <c r="AY214" s="276" t="s">
        <v>183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2773</v>
      </c>
      <c r="G215" s="234"/>
      <c r="H215" s="238">
        <v>13.755000000000001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183</v>
      </c>
    </row>
    <row r="216" s="13" customFormat="1">
      <c r="A216" s="13"/>
      <c r="B216" s="233"/>
      <c r="C216" s="234"/>
      <c r="D216" s="235" t="s">
        <v>194</v>
      </c>
      <c r="E216" s="236" t="s">
        <v>19</v>
      </c>
      <c r="F216" s="237" t="s">
        <v>2774</v>
      </c>
      <c r="G216" s="234"/>
      <c r="H216" s="238">
        <v>23.725000000000001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194</v>
      </c>
      <c r="AU216" s="244" t="s">
        <v>81</v>
      </c>
      <c r="AV216" s="13" t="s">
        <v>81</v>
      </c>
      <c r="AW216" s="13" t="s">
        <v>33</v>
      </c>
      <c r="AX216" s="13" t="s">
        <v>72</v>
      </c>
      <c r="AY216" s="244" t="s">
        <v>183</v>
      </c>
    </row>
    <row r="217" s="13" customFormat="1">
      <c r="A217" s="13"/>
      <c r="B217" s="233"/>
      <c r="C217" s="234"/>
      <c r="D217" s="235" t="s">
        <v>194</v>
      </c>
      <c r="E217" s="236" t="s">
        <v>19</v>
      </c>
      <c r="F217" s="237" t="s">
        <v>2775</v>
      </c>
      <c r="G217" s="234"/>
      <c r="H217" s="238">
        <v>38.295000000000002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81</v>
      </c>
      <c r="AV217" s="13" t="s">
        <v>81</v>
      </c>
      <c r="AW217" s="13" t="s">
        <v>33</v>
      </c>
      <c r="AX217" s="13" t="s">
        <v>72</v>
      </c>
      <c r="AY217" s="244" t="s">
        <v>183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2776</v>
      </c>
      <c r="G218" s="234"/>
      <c r="H218" s="238">
        <v>12.393000000000001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194</v>
      </c>
      <c r="AU218" s="244" t="s">
        <v>81</v>
      </c>
      <c r="AV218" s="13" t="s">
        <v>81</v>
      </c>
      <c r="AW218" s="13" t="s">
        <v>33</v>
      </c>
      <c r="AX218" s="13" t="s">
        <v>72</v>
      </c>
      <c r="AY218" s="244" t="s">
        <v>183</v>
      </c>
    </row>
    <row r="219" s="13" customFormat="1">
      <c r="A219" s="13"/>
      <c r="B219" s="233"/>
      <c r="C219" s="234"/>
      <c r="D219" s="235" t="s">
        <v>194</v>
      </c>
      <c r="E219" s="236" t="s">
        <v>19</v>
      </c>
      <c r="F219" s="237" t="s">
        <v>2777</v>
      </c>
      <c r="G219" s="234"/>
      <c r="H219" s="238">
        <v>12.74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194</v>
      </c>
      <c r="AU219" s="244" t="s">
        <v>81</v>
      </c>
      <c r="AV219" s="13" t="s">
        <v>81</v>
      </c>
      <c r="AW219" s="13" t="s">
        <v>33</v>
      </c>
      <c r="AX219" s="13" t="s">
        <v>72</v>
      </c>
      <c r="AY219" s="244" t="s">
        <v>183</v>
      </c>
    </row>
    <row r="220" s="13" customFormat="1">
      <c r="A220" s="13"/>
      <c r="B220" s="233"/>
      <c r="C220" s="234"/>
      <c r="D220" s="235" t="s">
        <v>194</v>
      </c>
      <c r="E220" s="236" t="s">
        <v>19</v>
      </c>
      <c r="F220" s="237" t="s">
        <v>2778</v>
      </c>
      <c r="G220" s="234"/>
      <c r="H220" s="238">
        <v>13.847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194</v>
      </c>
      <c r="AU220" s="244" t="s">
        <v>81</v>
      </c>
      <c r="AV220" s="13" t="s">
        <v>81</v>
      </c>
      <c r="AW220" s="13" t="s">
        <v>33</v>
      </c>
      <c r="AX220" s="13" t="s">
        <v>72</v>
      </c>
      <c r="AY220" s="244" t="s">
        <v>183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2779</v>
      </c>
      <c r="G221" s="234"/>
      <c r="H221" s="238">
        <v>3.2450000000000001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194</v>
      </c>
      <c r="AU221" s="244" t="s">
        <v>81</v>
      </c>
      <c r="AV221" s="13" t="s">
        <v>81</v>
      </c>
      <c r="AW221" s="13" t="s">
        <v>33</v>
      </c>
      <c r="AX221" s="13" t="s">
        <v>72</v>
      </c>
      <c r="AY221" s="244" t="s">
        <v>183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2780</v>
      </c>
      <c r="G222" s="234"/>
      <c r="H222" s="238">
        <v>2.75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33</v>
      </c>
      <c r="AX222" s="13" t="s">
        <v>72</v>
      </c>
      <c r="AY222" s="244" t="s">
        <v>183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2781</v>
      </c>
      <c r="G223" s="234"/>
      <c r="H223" s="238">
        <v>14.028000000000001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194</v>
      </c>
      <c r="AU223" s="244" t="s">
        <v>81</v>
      </c>
      <c r="AV223" s="13" t="s">
        <v>81</v>
      </c>
      <c r="AW223" s="13" t="s">
        <v>33</v>
      </c>
      <c r="AX223" s="13" t="s">
        <v>72</v>
      </c>
      <c r="AY223" s="244" t="s">
        <v>183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2782</v>
      </c>
      <c r="G224" s="234"/>
      <c r="H224" s="238">
        <v>14.210000000000001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194</v>
      </c>
      <c r="AU224" s="244" t="s">
        <v>81</v>
      </c>
      <c r="AV224" s="13" t="s">
        <v>81</v>
      </c>
      <c r="AW224" s="13" t="s">
        <v>33</v>
      </c>
      <c r="AX224" s="13" t="s">
        <v>72</v>
      </c>
      <c r="AY224" s="244" t="s">
        <v>183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2783</v>
      </c>
      <c r="G225" s="234"/>
      <c r="H225" s="238">
        <v>5.9859999999999998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194</v>
      </c>
      <c r="AU225" s="244" t="s">
        <v>81</v>
      </c>
      <c r="AV225" s="13" t="s">
        <v>81</v>
      </c>
      <c r="AW225" s="13" t="s">
        <v>33</v>
      </c>
      <c r="AX225" s="13" t="s">
        <v>72</v>
      </c>
      <c r="AY225" s="244" t="s">
        <v>183</v>
      </c>
    </row>
    <row r="226" s="15" customFormat="1">
      <c r="A226" s="15"/>
      <c r="B226" s="266"/>
      <c r="C226" s="267"/>
      <c r="D226" s="235" t="s">
        <v>194</v>
      </c>
      <c r="E226" s="268" t="s">
        <v>19</v>
      </c>
      <c r="F226" s="269" t="s">
        <v>2784</v>
      </c>
      <c r="G226" s="267"/>
      <c r="H226" s="270">
        <v>154.97399999999999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194</v>
      </c>
      <c r="AU226" s="276" t="s">
        <v>81</v>
      </c>
      <c r="AV226" s="15" t="s">
        <v>89</v>
      </c>
      <c r="AW226" s="15" t="s">
        <v>33</v>
      </c>
      <c r="AX226" s="15" t="s">
        <v>72</v>
      </c>
      <c r="AY226" s="276" t="s">
        <v>183</v>
      </c>
    </row>
    <row r="227" s="14" customFormat="1">
      <c r="A227" s="14"/>
      <c r="B227" s="245"/>
      <c r="C227" s="246"/>
      <c r="D227" s="235" t="s">
        <v>194</v>
      </c>
      <c r="E227" s="247" t="s">
        <v>19</v>
      </c>
      <c r="F227" s="248" t="s">
        <v>204</v>
      </c>
      <c r="G227" s="246"/>
      <c r="H227" s="249">
        <v>326.81900000000002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194</v>
      </c>
      <c r="AU227" s="255" t="s">
        <v>81</v>
      </c>
      <c r="AV227" s="14" t="s">
        <v>190</v>
      </c>
      <c r="AW227" s="14" t="s">
        <v>33</v>
      </c>
      <c r="AX227" s="14" t="s">
        <v>79</v>
      </c>
      <c r="AY227" s="255" t="s">
        <v>183</v>
      </c>
    </row>
    <row r="228" s="2" customFormat="1" ht="16.5" customHeight="1">
      <c r="A228" s="39"/>
      <c r="B228" s="40"/>
      <c r="C228" s="215" t="s">
        <v>7</v>
      </c>
      <c r="D228" s="215" t="s">
        <v>185</v>
      </c>
      <c r="E228" s="216" t="s">
        <v>2797</v>
      </c>
      <c r="F228" s="217" t="s">
        <v>2798</v>
      </c>
      <c r="G228" s="218" t="s">
        <v>237</v>
      </c>
      <c r="H228" s="219">
        <v>325.01900000000001</v>
      </c>
      <c r="I228" s="220"/>
      <c r="J228" s="221">
        <f>ROUND(I228*H228,2)</f>
        <v>0</v>
      </c>
      <c r="K228" s="217" t="s">
        <v>189</v>
      </c>
      <c r="L228" s="45"/>
      <c r="M228" s="222" t="s">
        <v>19</v>
      </c>
      <c r="N228" s="223" t="s">
        <v>43</v>
      </c>
      <c r="O228" s="85"/>
      <c r="P228" s="224">
        <f>O228*H228</f>
        <v>0</v>
      </c>
      <c r="Q228" s="224">
        <v>0.0040000000000000001</v>
      </c>
      <c r="R228" s="224">
        <f>Q228*H228</f>
        <v>1.300076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190</v>
      </c>
      <c r="AT228" s="226" t="s">
        <v>185</v>
      </c>
      <c r="AU228" s="226" t="s">
        <v>81</v>
      </c>
      <c r="AY228" s="18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79</v>
      </c>
      <c r="BK228" s="227">
        <f>ROUND(I228*H228,2)</f>
        <v>0</v>
      </c>
      <c r="BL228" s="18" t="s">
        <v>190</v>
      </c>
      <c r="BM228" s="226" t="s">
        <v>2799</v>
      </c>
    </row>
    <row r="229" s="2" customFormat="1">
      <c r="A229" s="39"/>
      <c r="B229" s="40"/>
      <c r="C229" s="41"/>
      <c r="D229" s="228" t="s">
        <v>192</v>
      </c>
      <c r="E229" s="41"/>
      <c r="F229" s="229" t="s">
        <v>2800</v>
      </c>
      <c r="G229" s="41"/>
      <c r="H229" s="41"/>
      <c r="I229" s="230"/>
      <c r="J229" s="41"/>
      <c r="K229" s="41"/>
      <c r="L229" s="45"/>
      <c r="M229" s="231"/>
      <c r="N229" s="23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192</v>
      </c>
      <c r="AU229" s="18" t="s">
        <v>81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2764</v>
      </c>
      <c r="G230" s="234"/>
      <c r="H230" s="238">
        <v>19.945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194</v>
      </c>
      <c r="AU230" s="244" t="s">
        <v>81</v>
      </c>
      <c r="AV230" s="13" t="s">
        <v>81</v>
      </c>
      <c r="AW230" s="13" t="s">
        <v>33</v>
      </c>
      <c r="AX230" s="13" t="s">
        <v>72</v>
      </c>
      <c r="AY230" s="244" t="s">
        <v>183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2765</v>
      </c>
      <c r="G231" s="234"/>
      <c r="H231" s="238">
        <v>10.074999999999999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194</v>
      </c>
      <c r="AU231" s="244" t="s">
        <v>81</v>
      </c>
      <c r="AV231" s="13" t="s">
        <v>81</v>
      </c>
      <c r="AW231" s="13" t="s">
        <v>33</v>
      </c>
      <c r="AX231" s="13" t="s">
        <v>72</v>
      </c>
      <c r="AY231" s="244" t="s">
        <v>183</v>
      </c>
    </row>
    <row r="232" s="13" customFormat="1">
      <c r="A232" s="13"/>
      <c r="B232" s="233"/>
      <c r="C232" s="234"/>
      <c r="D232" s="235" t="s">
        <v>194</v>
      </c>
      <c r="E232" s="236" t="s">
        <v>19</v>
      </c>
      <c r="F232" s="237" t="s">
        <v>2766</v>
      </c>
      <c r="G232" s="234"/>
      <c r="H232" s="238">
        <v>46.878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194</v>
      </c>
      <c r="AU232" s="244" t="s">
        <v>81</v>
      </c>
      <c r="AV232" s="13" t="s">
        <v>81</v>
      </c>
      <c r="AW232" s="13" t="s">
        <v>33</v>
      </c>
      <c r="AX232" s="13" t="s">
        <v>72</v>
      </c>
      <c r="AY232" s="244" t="s">
        <v>183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2767</v>
      </c>
      <c r="G233" s="234"/>
      <c r="H233" s="238">
        <v>14.962999999999999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194</v>
      </c>
      <c r="AU233" s="244" t="s">
        <v>81</v>
      </c>
      <c r="AV233" s="13" t="s">
        <v>81</v>
      </c>
      <c r="AW233" s="13" t="s">
        <v>33</v>
      </c>
      <c r="AX233" s="13" t="s">
        <v>72</v>
      </c>
      <c r="AY233" s="244" t="s">
        <v>183</v>
      </c>
    </row>
    <row r="234" s="13" customFormat="1">
      <c r="A234" s="13"/>
      <c r="B234" s="233"/>
      <c r="C234" s="234"/>
      <c r="D234" s="235" t="s">
        <v>194</v>
      </c>
      <c r="E234" s="236" t="s">
        <v>19</v>
      </c>
      <c r="F234" s="237" t="s">
        <v>2768</v>
      </c>
      <c r="G234" s="234"/>
      <c r="H234" s="238">
        <v>9.0419999999999998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194</v>
      </c>
      <c r="AU234" s="244" t="s">
        <v>81</v>
      </c>
      <c r="AV234" s="13" t="s">
        <v>81</v>
      </c>
      <c r="AW234" s="13" t="s">
        <v>33</v>
      </c>
      <c r="AX234" s="13" t="s">
        <v>72</v>
      </c>
      <c r="AY234" s="244" t="s">
        <v>183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2769</v>
      </c>
      <c r="G235" s="234"/>
      <c r="H235" s="238">
        <v>29.664000000000001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194</v>
      </c>
      <c r="AU235" s="244" t="s">
        <v>81</v>
      </c>
      <c r="AV235" s="13" t="s">
        <v>81</v>
      </c>
      <c r="AW235" s="13" t="s">
        <v>33</v>
      </c>
      <c r="AX235" s="13" t="s">
        <v>72</v>
      </c>
      <c r="AY235" s="244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2770</v>
      </c>
      <c r="G236" s="234"/>
      <c r="H236" s="238">
        <v>3.96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194</v>
      </c>
      <c r="AU236" s="244" t="s">
        <v>81</v>
      </c>
      <c r="AV236" s="13" t="s">
        <v>81</v>
      </c>
      <c r="AW236" s="13" t="s">
        <v>33</v>
      </c>
      <c r="AX236" s="13" t="s">
        <v>72</v>
      </c>
      <c r="AY236" s="244" t="s">
        <v>183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2771</v>
      </c>
      <c r="G237" s="234"/>
      <c r="H237" s="238">
        <v>37.317999999999998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194</v>
      </c>
      <c r="AU237" s="244" t="s">
        <v>81</v>
      </c>
      <c r="AV237" s="13" t="s">
        <v>81</v>
      </c>
      <c r="AW237" s="13" t="s">
        <v>33</v>
      </c>
      <c r="AX237" s="13" t="s">
        <v>72</v>
      </c>
      <c r="AY237" s="244" t="s">
        <v>183</v>
      </c>
    </row>
    <row r="238" s="15" customFormat="1">
      <c r="A238" s="15"/>
      <c r="B238" s="266"/>
      <c r="C238" s="267"/>
      <c r="D238" s="235" t="s">
        <v>194</v>
      </c>
      <c r="E238" s="268" t="s">
        <v>19</v>
      </c>
      <c r="F238" s="269" t="s">
        <v>2772</v>
      </c>
      <c r="G238" s="267"/>
      <c r="H238" s="270">
        <v>171.845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194</v>
      </c>
      <c r="AU238" s="276" t="s">
        <v>81</v>
      </c>
      <c r="AV238" s="15" t="s">
        <v>89</v>
      </c>
      <c r="AW238" s="15" t="s">
        <v>33</v>
      </c>
      <c r="AX238" s="15" t="s">
        <v>72</v>
      </c>
      <c r="AY238" s="276" t="s">
        <v>183</v>
      </c>
    </row>
    <row r="239" s="13" customFormat="1">
      <c r="A239" s="13"/>
      <c r="B239" s="233"/>
      <c r="C239" s="234"/>
      <c r="D239" s="235" t="s">
        <v>194</v>
      </c>
      <c r="E239" s="236" t="s">
        <v>19</v>
      </c>
      <c r="F239" s="237" t="s">
        <v>2773</v>
      </c>
      <c r="G239" s="234"/>
      <c r="H239" s="238">
        <v>13.755000000000001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194</v>
      </c>
      <c r="AU239" s="244" t="s">
        <v>81</v>
      </c>
      <c r="AV239" s="13" t="s">
        <v>81</v>
      </c>
      <c r="AW239" s="13" t="s">
        <v>33</v>
      </c>
      <c r="AX239" s="13" t="s">
        <v>72</v>
      </c>
      <c r="AY239" s="244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2774</v>
      </c>
      <c r="G240" s="234"/>
      <c r="H240" s="238">
        <v>23.725000000000001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194</v>
      </c>
      <c r="AU240" s="244" t="s">
        <v>81</v>
      </c>
      <c r="AV240" s="13" t="s">
        <v>81</v>
      </c>
      <c r="AW240" s="13" t="s">
        <v>33</v>
      </c>
      <c r="AX240" s="13" t="s">
        <v>72</v>
      </c>
      <c r="AY240" s="244" t="s">
        <v>183</v>
      </c>
    </row>
    <row r="241" s="13" customFormat="1">
      <c r="A241" s="13"/>
      <c r="B241" s="233"/>
      <c r="C241" s="234"/>
      <c r="D241" s="235" t="s">
        <v>194</v>
      </c>
      <c r="E241" s="236" t="s">
        <v>19</v>
      </c>
      <c r="F241" s="237" t="s">
        <v>2775</v>
      </c>
      <c r="G241" s="234"/>
      <c r="H241" s="238">
        <v>38.295000000000002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194</v>
      </c>
      <c r="AU241" s="244" t="s">
        <v>81</v>
      </c>
      <c r="AV241" s="13" t="s">
        <v>81</v>
      </c>
      <c r="AW241" s="13" t="s">
        <v>33</v>
      </c>
      <c r="AX241" s="13" t="s">
        <v>72</v>
      </c>
      <c r="AY241" s="244" t="s">
        <v>183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2776</v>
      </c>
      <c r="G242" s="234"/>
      <c r="H242" s="238">
        <v>12.393000000000001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194</v>
      </c>
      <c r="AU242" s="244" t="s">
        <v>81</v>
      </c>
      <c r="AV242" s="13" t="s">
        <v>81</v>
      </c>
      <c r="AW242" s="13" t="s">
        <v>33</v>
      </c>
      <c r="AX242" s="13" t="s">
        <v>72</v>
      </c>
      <c r="AY242" s="244" t="s">
        <v>183</v>
      </c>
    </row>
    <row r="243" s="13" customFormat="1">
      <c r="A243" s="13"/>
      <c r="B243" s="233"/>
      <c r="C243" s="234"/>
      <c r="D243" s="235" t="s">
        <v>194</v>
      </c>
      <c r="E243" s="236" t="s">
        <v>19</v>
      </c>
      <c r="F243" s="237" t="s">
        <v>2777</v>
      </c>
      <c r="G243" s="234"/>
      <c r="H243" s="238">
        <v>12.74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194</v>
      </c>
      <c r="AU243" s="244" t="s">
        <v>81</v>
      </c>
      <c r="AV243" s="13" t="s">
        <v>81</v>
      </c>
      <c r="AW243" s="13" t="s">
        <v>33</v>
      </c>
      <c r="AX243" s="13" t="s">
        <v>72</v>
      </c>
      <c r="AY243" s="244" t="s">
        <v>183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2778</v>
      </c>
      <c r="G244" s="234"/>
      <c r="H244" s="238">
        <v>13.847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194</v>
      </c>
      <c r="AU244" s="244" t="s">
        <v>81</v>
      </c>
      <c r="AV244" s="13" t="s">
        <v>81</v>
      </c>
      <c r="AW244" s="13" t="s">
        <v>33</v>
      </c>
      <c r="AX244" s="13" t="s">
        <v>72</v>
      </c>
      <c r="AY244" s="244" t="s">
        <v>183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2779</v>
      </c>
      <c r="G245" s="234"/>
      <c r="H245" s="238">
        <v>3.2450000000000001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194</v>
      </c>
      <c r="AU245" s="244" t="s">
        <v>81</v>
      </c>
      <c r="AV245" s="13" t="s">
        <v>81</v>
      </c>
      <c r="AW245" s="13" t="s">
        <v>33</v>
      </c>
      <c r="AX245" s="13" t="s">
        <v>72</v>
      </c>
      <c r="AY245" s="244" t="s">
        <v>183</v>
      </c>
    </row>
    <row r="246" s="13" customFormat="1">
      <c r="A246" s="13"/>
      <c r="B246" s="233"/>
      <c r="C246" s="234"/>
      <c r="D246" s="235" t="s">
        <v>194</v>
      </c>
      <c r="E246" s="236" t="s">
        <v>19</v>
      </c>
      <c r="F246" s="237" t="s">
        <v>2780</v>
      </c>
      <c r="G246" s="234"/>
      <c r="H246" s="238">
        <v>2.75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194</v>
      </c>
      <c r="AU246" s="244" t="s">
        <v>81</v>
      </c>
      <c r="AV246" s="13" t="s">
        <v>81</v>
      </c>
      <c r="AW246" s="13" t="s">
        <v>33</v>
      </c>
      <c r="AX246" s="13" t="s">
        <v>72</v>
      </c>
      <c r="AY246" s="244" t="s">
        <v>183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2781</v>
      </c>
      <c r="G247" s="234"/>
      <c r="H247" s="238">
        <v>14.028000000000001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194</v>
      </c>
      <c r="AU247" s="244" t="s">
        <v>81</v>
      </c>
      <c r="AV247" s="13" t="s">
        <v>81</v>
      </c>
      <c r="AW247" s="13" t="s">
        <v>33</v>
      </c>
      <c r="AX247" s="13" t="s">
        <v>72</v>
      </c>
      <c r="AY247" s="244" t="s">
        <v>183</v>
      </c>
    </row>
    <row r="248" s="13" customFormat="1">
      <c r="A248" s="13"/>
      <c r="B248" s="233"/>
      <c r="C248" s="234"/>
      <c r="D248" s="235" t="s">
        <v>194</v>
      </c>
      <c r="E248" s="236" t="s">
        <v>19</v>
      </c>
      <c r="F248" s="237" t="s">
        <v>2782</v>
      </c>
      <c r="G248" s="234"/>
      <c r="H248" s="238">
        <v>14.210000000000001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194</v>
      </c>
      <c r="AU248" s="244" t="s">
        <v>81</v>
      </c>
      <c r="AV248" s="13" t="s">
        <v>81</v>
      </c>
      <c r="AW248" s="13" t="s">
        <v>33</v>
      </c>
      <c r="AX248" s="13" t="s">
        <v>72</v>
      </c>
      <c r="AY248" s="244" t="s">
        <v>183</v>
      </c>
    </row>
    <row r="249" s="13" customFormat="1">
      <c r="A249" s="13"/>
      <c r="B249" s="233"/>
      <c r="C249" s="234"/>
      <c r="D249" s="235" t="s">
        <v>194</v>
      </c>
      <c r="E249" s="236" t="s">
        <v>19</v>
      </c>
      <c r="F249" s="237" t="s">
        <v>2783</v>
      </c>
      <c r="G249" s="234"/>
      <c r="H249" s="238">
        <v>5.9859999999999998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194</v>
      </c>
      <c r="AU249" s="244" t="s">
        <v>81</v>
      </c>
      <c r="AV249" s="13" t="s">
        <v>81</v>
      </c>
      <c r="AW249" s="13" t="s">
        <v>33</v>
      </c>
      <c r="AX249" s="13" t="s">
        <v>72</v>
      </c>
      <c r="AY249" s="244" t="s">
        <v>183</v>
      </c>
    </row>
    <row r="250" s="15" customFormat="1">
      <c r="A250" s="15"/>
      <c r="B250" s="266"/>
      <c r="C250" s="267"/>
      <c r="D250" s="235" t="s">
        <v>194</v>
      </c>
      <c r="E250" s="268" t="s">
        <v>19</v>
      </c>
      <c r="F250" s="269" t="s">
        <v>2784</v>
      </c>
      <c r="G250" s="267"/>
      <c r="H250" s="270">
        <v>154.97399999999999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194</v>
      </c>
      <c r="AU250" s="276" t="s">
        <v>81</v>
      </c>
      <c r="AV250" s="15" t="s">
        <v>89</v>
      </c>
      <c r="AW250" s="15" t="s">
        <v>33</v>
      </c>
      <c r="AX250" s="15" t="s">
        <v>72</v>
      </c>
      <c r="AY250" s="276" t="s">
        <v>183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2801</v>
      </c>
      <c r="G251" s="234"/>
      <c r="H251" s="238">
        <v>-1.8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194</v>
      </c>
      <c r="AU251" s="244" t="s">
        <v>81</v>
      </c>
      <c r="AV251" s="13" t="s">
        <v>81</v>
      </c>
      <c r="AW251" s="13" t="s">
        <v>33</v>
      </c>
      <c r="AX251" s="13" t="s">
        <v>72</v>
      </c>
      <c r="AY251" s="244" t="s">
        <v>183</v>
      </c>
    </row>
    <row r="252" s="14" customFormat="1">
      <c r="A252" s="14"/>
      <c r="B252" s="245"/>
      <c r="C252" s="246"/>
      <c r="D252" s="235" t="s">
        <v>194</v>
      </c>
      <c r="E252" s="247" t="s">
        <v>19</v>
      </c>
      <c r="F252" s="248" t="s">
        <v>204</v>
      </c>
      <c r="G252" s="246"/>
      <c r="H252" s="249">
        <v>325.01900000000001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194</v>
      </c>
      <c r="AU252" s="255" t="s">
        <v>81</v>
      </c>
      <c r="AV252" s="14" t="s">
        <v>190</v>
      </c>
      <c r="AW252" s="14" t="s">
        <v>33</v>
      </c>
      <c r="AX252" s="14" t="s">
        <v>79</v>
      </c>
      <c r="AY252" s="255" t="s">
        <v>183</v>
      </c>
    </row>
    <row r="253" s="2" customFormat="1" ht="21.75" customHeight="1">
      <c r="A253" s="39"/>
      <c r="B253" s="40"/>
      <c r="C253" s="215" t="s">
        <v>314</v>
      </c>
      <c r="D253" s="215" t="s">
        <v>185</v>
      </c>
      <c r="E253" s="216" t="s">
        <v>789</v>
      </c>
      <c r="F253" s="217" t="s">
        <v>790</v>
      </c>
      <c r="G253" s="218" t="s">
        <v>237</v>
      </c>
      <c r="H253" s="219">
        <v>135.66999999999999</v>
      </c>
      <c r="I253" s="220"/>
      <c r="J253" s="221">
        <f>ROUND(I253*H253,2)</f>
        <v>0</v>
      </c>
      <c r="K253" s="217" t="s">
        <v>189</v>
      </c>
      <c r="L253" s="45"/>
      <c r="M253" s="222" t="s">
        <v>19</v>
      </c>
      <c r="N253" s="223" t="s">
        <v>43</v>
      </c>
      <c r="O253" s="85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190</v>
      </c>
      <c r="AT253" s="226" t="s">
        <v>185</v>
      </c>
      <c r="AU253" s="226" t="s">
        <v>81</v>
      </c>
      <c r="AY253" s="18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79</v>
      </c>
      <c r="BK253" s="227">
        <f>ROUND(I253*H253,2)</f>
        <v>0</v>
      </c>
      <c r="BL253" s="18" t="s">
        <v>190</v>
      </c>
      <c r="BM253" s="226" t="s">
        <v>2802</v>
      </c>
    </row>
    <row r="254" s="2" customFormat="1">
      <c r="A254" s="39"/>
      <c r="B254" s="40"/>
      <c r="C254" s="41"/>
      <c r="D254" s="228" t="s">
        <v>192</v>
      </c>
      <c r="E254" s="41"/>
      <c r="F254" s="229" t="s">
        <v>792</v>
      </c>
      <c r="G254" s="41"/>
      <c r="H254" s="41"/>
      <c r="I254" s="230"/>
      <c r="J254" s="41"/>
      <c r="K254" s="41"/>
      <c r="L254" s="45"/>
      <c r="M254" s="231"/>
      <c r="N254" s="23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192</v>
      </c>
      <c r="AU254" s="18" t="s">
        <v>81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2803</v>
      </c>
      <c r="G255" s="234"/>
      <c r="H255" s="238">
        <v>135.66999999999999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194</v>
      </c>
      <c r="AU255" s="244" t="s">
        <v>81</v>
      </c>
      <c r="AV255" s="13" t="s">
        <v>81</v>
      </c>
      <c r="AW255" s="13" t="s">
        <v>33</v>
      </c>
      <c r="AX255" s="13" t="s">
        <v>79</v>
      </c>
      <c r="AY255" s="244" t="s">
        <v>183</v>
      </c>
    </row>
    <row r="256" s="2" customFormat="1" ht="24.15" customHeight="1">
      <c r="A256" s="39"/>
      <c r="B256" s="40"/>
      <c r="C256" s="215" t="s">
        <v>319</v>
      </c>
      <c r="D256" s="215" t="s">
        <v>185</v>
      </c>
      <c r="E256" s="216" t="s">
        <v>794</v>
      </c>
      <c r="F256" s="217" t="s">
        <v>795</v>
      </c>
      <c r="G256" s="218" t="s">
        <v>237</v>
      </c>
      <c r="H256" s="219">
        <v>20</v>
      </c>
      <c r="I256" s="220"/>
      <c r="J256" s="221">
        <f>ROUND(I256*H256,2)</f>
        <v>0</v>
      </c>
      <c r="K256" s="217" t="s">
        <v>189</v>
      </c>
      <c r="L256" s="45"/>
      <c r="M256" s="222" t="s">
        <v>19</v>
      </c>
      <c r="N256" s="223" t="s">
        <v>43</v>
      </c>
      <c r="O256" s="85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6" t="s">
        <v>190</v>
      </c>
      <c r="AT256" s="226" t="s">
        <v>185</v>
      </c>
      <c r="AU256" s="226" t="s">
        <v>81</v>
      </c>
      <c r="AY256" s="18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8" t="s">
        <v>79</v>
      </c>
      <c r="BK256" s="227">
        <f>ROUND(I256*H256,2)</f>
        <v>0</v>
      </c>
      <c r="BL256" s="18" t="s">
        <v>190</v>
      </c>
      <c r="BM256" s="226" t="s">
        <v>2804</v>
      </c>
    </row>
    <row r="257" s="2" customFormat="1">
      <c r="A257" s="39"/>
      <c r="B257" s="40"/>
      <c r="C257" s="41"/>
      <c r="D257" s="228" t="s">
        <v>192</v>
      </c>
      <c r="E257" s="41"/>
      <c r="F257" s="229" t="s">
        <v>797</v>
      </c>
      <c r="G257" s="41"/>
      <c r="H257" s="41"/>
      <c r="I257" s="230"/>
      <c r="J257" s="41"/>
      <c r="K257" s="41"/>
      <c r="L257" s="45"/>
      <c r="M257" s="231"/>
      <c r="N257" s="23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192</v>
      </c>
      <c r="AU257" s="18" t="s">
        <v>81</v>
      </c>
    </row>
    <row r="258" s="13" customFormat="1">
      <c r="A258" s="13"/>
      <c r="B258" s="233"/>
      <c r="C258" s="234"/>
      <c r="D258" s="235" t="s">
        <v>194</v>
      </c>
      <c r="E258" s="236" t="s">
        <v>19</v>
      </c>
      <c r="F258" s="237" t="s">
        <v>2805</v>
      </c>
      <c r="G258" s="234"/>
      <c r="H258" s="238">
        <v>20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194</v>
      </c>
      <c r="AU258" s="244" t="s">
        <v>81</v>
      </c>
      <c r="AV258" s="13" t="s">
        <v>81</v>
      </c>
      <c r="AW258" s="13" t="s">
        <v>33</v>
      </c>
      <c r="AX258" s="13" t="s">
        <v>79</v>
      </c>
      <c r="AY258" s="244" t="s">
        <v>183</v>
      </c>
    </row>
    <row r="259" s="2" customFormat="1" ht="16.5" customHeight="1">
      <c r="A259" s="39"/>
      <c r="B259" s="40"/>
      <c r="C259" s="215" t="s">
        <v>324</v>
      </c>
      <c r="D259" s="215" t="s">
        <v>185</v>
      </c>
      <c r="E259" s="216" t="s">
        <v>2806</v>
      </c>
      <c r="F259" s="217" t="s">
        <v>2807</v>
      </c>
      <c r="G259" s="218" t="s">
        <v>237</v>
      </c>
      <c r="H259" s="219">
        <v>8.9890000000000008</v>
      </c>
      <c r="I259" s="220"/>
      <c r="J259" s="221">
        <f>ROUND(I259*H259,2)</f>
        <v>0</v>
      </c>
      <c r="K259" s="217" t="s">
        <v>189</v>
      </c>
      <c r="L259" s="45"/>
      <c r="M259" s="222" t="s">
        <v>19</v>
      </c>
      <c r="N259" s="223" t="s">
        <v>43</v>
      </c>
      <c r="O259" s="85"/>
      <c r="P259" s="224">
        <f>O259*H259</f>
        <v>0</v>
      </c>
      <c r="Q259" s="224">
        <v>0.024</v>
      </c>
      <c r="R259" s="224">
        <f>Q259*H259</f>
        <v>0.21573600000000001</v>
      </c>
      <c r="S259" s="224">
        <v>0.024</v>
      </c>
      <c r="T259" s="225">
        <f>S259*H259</f>
        <v>0.21573600000000001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6" t="s">
        <v>190</v>
      </c>
      <c r="AT259" s="226" t="s">
        <v>185</v>
      </c>
      <c r="AU259" s="226" t="s">
        <v>81</v>
      </c>
      <c r="AY259" s="18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8" t="s">
        <v>79</v>
      </c>
      <c r="BK259" s="227">
        <f>ROUND(I259*H259,2)</f>
        <v>0</v>
      </c>
      <c r="BL259" s="18" t="s">
        <v>190</v>
      </c>
      <c r="BM259" s="226" t="s">
        <v>2808</v>
      </c>
    </row>
    <row r="260" s="2" customFormat="1">
      <c r="A260" s="39"/>
      <c r="B260" s="40"/>
      <c r="C260" s="41"/>
      <c r="D260" s="228" t="s">
        <v>192</v>
      </c>
      <c r="E260" s="41"/>
      <c r="F260" s="229" t="s">
        <v>2809</v>
      </c>
      <c r="G260" s="41"/>
      <c r="H260" s="41"/>
      <c r="I260" s="230"/>
      <c r="J260" s="41"/>
      <c r="K260" s="41"/>
      <c r="L260" s="45"/>
      <c r="M260" s="231"/>
      <c r="N260" s="23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192</v>
      </c>
      <c r="AU260" s="18" t="s">
        <v>81</v>
      </c>
    </row>
    <row r="261" s="13" customFormat="1">
      <c r="A261" s="13"/>
      <c r="B261" s="233"/>
      <c r="C261" s="234"/>
      <c r="D261" s="235" t="s">
        <v>194</v>
      </c>
      <c r="E261" s="236" t="s">
        <v>19</v>
      </c>
      <c r="F261" s="237" t="s">
        <v>2810</v>
      </c>
      <c r="G261" s="234"/>
      <c r="H261" s="238">
        <v>8.9890000000000008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194</v>
      </c>
      <c r="AU261" s="244" t="s">
        <v>81</v>
      </c>
      <c r="AV261" s="13" t="s">
        <v>81</v>
      </c>
      <c r="AW261" s="13" t="s">
        <v>33</v>
      </c>
      <c r="AX261" s="13" t="s">
        <v>79</v>
      </c>
      <c r="AY261" s="244" t="s">
        <v>183</v>
      </c>
    </row>
    <row r="262" s="2" customFormat="1" ht="21.75" customHeight="1">
      <c r="A262" s="39"/>
      <c r="B262" s="40"/>
      <c r="C262" s="215" t="s">
        <v>330</v>
      </c>
      <c r="D262" s="215" t="s">
        <v>185</v>
      </c>
      <c r="E262" s="216" t="s">
        <v>2811</v>
      </c>
      <c r="F262" s="217" t="s">
        <v>2812</v>
      </c>
      <c r="G262" s="218" t="s">
        <v>188</v>
      </c>
      <c r="H262" s="219">
        <v>7.7370000000000001</v>
      </c>
      <c r="I262" s="220"/>
      <c r="J262" s="221">
        <f>ROUND(I262*H262,2)</f>
        <v>0</v>
      </c>
      <c r="K262" s="217" t="s">
        <v>189</v>
      </c>
      <c r="L262" s="45"/>
      <c r="M262" s="222" t="s">
        <v>19</v>
      </c>
      <c r="N262" s="223" t="s">
        <v>43</v>
      </c>
      <c r="O262" s="85"/>
      <c r="P262" s="224">
        <f>O262*H262</f>
        <v>0</v>
      </c>
      <c r="Q262" s="224">
        <v>2.5018699999999998</v>
      </c>
      <c r="R262" s="224">
        <f>Q262*H262</f>
        <v>19.35696819</v>
      </c>
      <c r="S262" s="224">
        <v>0</v>
      </c>
      <c r="T262" s="22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6" t="s">
        <v>190</v>
      </c>
      <c r="AT262" s="226" t="s">
        <v>185</v>
      </c>
      <c r="AU262" s="226" t="s">
        <v>81</v>
      </c>
      <c r="AY262" s="18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8" t="s">
        <v>79</v>
      </c>
      <c r="BK262" s="227">
        <f>ROUND(I262*H262,2)</f>
        <v>0</v>
      </c>
      <c r="BL262" s="18" t="s">
        <v>190</v>
      </c>
      <c r="BM262" s="226" t="s">
        <v>2813</v>
      </c>
    </row>
    <row r="263" s="2" customFormat="1">
      <c r="A263" s="39"/>
      <c r="B263" s="40"/>
      <c r="C263" s="41"/>
      <c r="D263" s="228" t="s">
        <v>192</v>
      </c>
      <c r="E263" s="41"/>
      <c r="F263" s="229" t="s">
        <v>2814</v>
      </c>
      <c r="G263" s="41"/>
      <c r="H263" s="41"/>
      <c r="I263" s="230"/>
      <c r="J263" s="41"/>
      <c r="K263" s="41"/>
      <c r="L263" s="45"/>
      <c r="M263" s="231"/>
      <c r="N263" s="23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192</v>
      </c>
      <c r="AU263" s="18" t="s">
        <v>81</v>
      </c>
    </row>
    <row r="264" s="13" customFormat="1">
      <c r="A264" s="13"/>
      <c r="B264" s="233"/>
      <c r="C264" s="234"/>
      <c r="D264" s="235" t="s">
        <v>194</v>
      </c>
      <c r="E264" s="236" t="s">
        <v>19</v>
      </c>
      <c r="F264" s="237" t="s">
        <v>2815</v>
      </c>
      <c r="G264" s="234"/>
      <c r="H264" s="238">
        <v>7.7370000000000001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194</v>
      </c>
      <c r="AU264" s="244" t="s">
        <v>81</v>
      </c>
      <c r="AV264" s="13" t="s">
        <v>81</v>
      </c>
      <c r="AW264" s="13" t="s">
        <v>33</v>
      </c>
      <c r="AX264" s="13" t="s">
        <v>79</v>
      </c>
      <c r="AY264" s="244" t="s">
        <v>183</v>
      </c>
    </row>
    <row r="265" s="2" customFormat="1" ht="21.75" customHeight="1">
      <c r="A265" s="39"/>
      <c r="B265" s="40"/>
      <c r="C265" s="215" t="s">
        <v>336</v>
      </c>
      <c r="D265" s="215" t="s">
        <v>185</v>
      </c>
      <c r="E265" s="216" t="s">
        <v>2816</v>
      </c>
      <c r="F265" s="217" t="s">
        <v>2817</v>
      </c>
      <c r="G265" s="218" t="s">
        <v>188</v>
      </c>
      <c r="H265" s="219">
        <v>7.7370000000000001</v>
      </c>
      <c r="I265" s="220"/>
      <c r="J265" s="221">
        <f>ROUND(I265*H265,2)</f>
        <v>0</v>
      </c>
      <c r="K265" s="217" t="s">
        <v>189</v>
      </c>
      <c r="L265" s="45"/>
      <c r="M265" s="222" t="s">
        <v>19</v>
      </c>
      <c r="N265" s="223" t="s">
        <v>43</v>
      </c>
      <c r="O265" s="85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6" t="s">
        <v>190</v>
      </c>
      <c r="AT265" s="226" t="s">
        <v>185</v>
      </c>
      <c r="AU265" s="226" t="s">
        <v>81</v>
      </c>
      <c r="AY265" s="18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190</v>
      </c>
      <c r="BM265" s="226" t="s">
        <v>2818</v>
      </c>
    </row>
    <row r="266" s="2" customFormat="1">
      <c r="A266" s="39"/>
      <c r="B266" s="40"/>
      <c r="C266" s="41"/>
      <c r="D266" s="228" t="s">
        <v>192</v>
      </c>
      <c r="E266" s="41"/>
      <c r="F266" s="229" t="s">
        <v>2819</v>
      </c>
      <c r="G266" s="41"/>
      <c r="H266" s="41"/>
      <c r="I266" s="230"/>
      <c r="J266" s="41"/>
      <c r="K266" s="41"/>
      <c r="L266" s="45"/>
      <c r="M266" s="231"/>
      <c r="N266" s="23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192</v>
      </c>
      <c r="AU266" s="18" t="s">
        <v>81</v>
      </c>
    </row>
    <row r="267" s="2" customFormat="1" ht="24.15" customHeight="1">
      <c r="A267" s="39"/>
      <c r="B267" s="40"/>
      <c r="C267" s="215" t="s">
        <v>342</v>
      </c>
      <c r="D267" s="215" t="s">
        <v>185</v>
      </c>
      <c r="E267" s="216" t="s">
        <v>2820</v>
      </c>
      <c r="F267" s="217" t="s">
        <v>2821</v>
      </c>
      <c r="G267" s="218" t="s">
        <v>188</v>
      </c>
      <c r="H267" s="219">
        <v>7.7370000000000001</v>
      </c>
      <c r="I267" s="220"/>
      <c r="J267" s="221">
        <f>ROUND(I267*H267,2)</f>
        <v>0</v>
      </c>
      <c r="K267" s="217" t="s">
        <v>189</v>
      </c>
      <c r="L267" s="45"/>
      <c r="M267" s="222" t="s">
        <v>19</v>
      </c>
      <c r="N267" s="223" t="s">
        <v>43</v>
      </c>
      <c r="O267" s="85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6" t="s">
        <v>190</v>
      </c>
      <c r="AT267" s="226" t="s">
        <v>185</v>
      </c>
      <c r="AU267" s="226" t="s">
        <v>81</v>
      </c>
      <c r="AY267" s="18" t="s">
        <v>183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8" t="s">
        <v>79</v>
      </c>
      <c r="BK267" s="227">
        <f>ROUND(I267*H267,2)</f>
        <v>0</v>
      </c>
      <c r="BL267" s="18" t="s">
        <v>190</v>
      </c>
      <c r="BM267" s="226" t="s">
        <v>2822</v>
      </c>
    </row>
    <row r="268" s="2" customFormat="1">
      <c r="A268" s="39"/>
      <c r="B268" s="40"/>
      <c r="C268" s="41"/>
      <c r="D268" s="228" t="s">
        <v>192</v>
      </c>
      <c r="E268" s="41"/>
      <c r="F268" s="229" t="s">
        <v>2823</v>
      </c>
      <c r="G268" s="41"/>
      <c r="H268" s="41"/>
      <c r="I268" s="230"/>
      <c r="J268" s="41"/>
      <c r="K268" s="41"/>
      <c r="L268" s="45"/>
      <c r="M268" s="231"/>
      <c r="N268" s="23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192</v>
      </c>
      <c r="AU268" s="18" t="s">
        <v>81</v>
      </c>
    </row>
    <row r="269" s="2" customFormat="1" ht="16.5" customHeight="1">
      <c r="A269" s="39"/>
      <c r="B269" s="40"/>
      <c r="C269" s="215" t="s">
        <v>348</v>
      </c>
      <c r="D269" s="215" t="s">
        <v>185</v>
      </c>
      <c r="E269" s="216" t="s">
        <v>2824</v>
      </c>
      <c r="F269" s="217" t="s">
        <v>2825</v>
      </c>
      <c r="G269" s="218" t="s">
        <v>218</v>
      </c>
      <c r="H269" s="219">
        <v>0.46999999999999997</v>
      </c>
      <c r="I269" s="220"/>
      <c r="J269" s="221">
        <f>ROUND(I269*H269,2)</f>
        <v>0</v>
      </c>
      <c r="K269" s="217" t="s">
        <v>189</v>
      </c>
      <c r="L269" s="45"/>
      <c r="M269" s="222" t="s">
        <v>19</v>
      </c>
      <c r="N269" s="223" t="s">
        <v>43</v>
      </c>
      <c r="O269" s="85"/>
      <c r="P269" s="224">
        <f>O269*H269</f>
        <v>0</v>
      </c>
      <c r="Q269" s="224">
        <v>1.06277</v>
      </c>
      <c r="R269" s="224">
        <f>Q269*H269</f>
        <v>0.49950189999999994</v>
      </c>
      <c r="S269" s="224">
        <v>0</v>
      </c>
      <c r="T269" s="22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6" t="s">
        <v>190</v>
      </c>
      <c r="AT269" s="226" t="s">
        <v>185</v>
      </c>
      <c r="AU269" s="226" t="s">
        <v>81</v>
      </c>
      <c r="AY269" s="18" t="s">
        <v>183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79</v>
      </c>
      <c r="BK269" s="227">
        <f>ROUND(I269*H269,2)</f>
        <v>0</v>
      </c>
      <c r="BL269" s="18" t="s">
        <v>190</v>
      </c>
      <c r="BM269" s="226" t="s">
        <v>2826</v>
      </c>
    </row>
    <row r="270" s="2" customFormat="1">
      <c r="A270" s="39"/>
      <c r="B270" s="40"/>
      <c r="C270" s="41"/>
      <c r="D270" s="228" t="s">
        <v>192</v>
      </c>
      <c r="E270" s="41"/>
      <c r="F270" s="229" t="s">
        <v>2827</v>
      </c>
      <c r="G270" s="41"/>
      <c r="H270" s="41"/>
      <c r="I270" s="230"/>
      <c r="J270" s="41"/>
      <c r="K270" s="41"/>
      <c r="L270" s="45"/>
      <c r="M270" s="231"/>
      <c r="N270" s="23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192</v>
      </c>
      <c r="AU270" s="18" t="s">
        <v>81</v>
      </c>
    </row>
    <row r="271" s="13" customFormat="1">
      <c r="A271" s="13"/>
      <c r="B271" s="233"/>
      <c r="C271" s="234"/>
      <c r="D271" s="235" t="s">
        <v>194</v>
      </c>
      <c r="E271" s="236" t="s">
        <v>19</v>
      </c>
      <c r="F271" s="237" t="s">
        <v>2739</v>
      </c>
      <c r="G271" s="234"/>
      <c r="H271" s="238">
        <v>0.46999999999999997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194</v>
      </c>
      <c r="AU271" s="244" t="s">
        <v>81</v>
      </c>
      <c r="AV271" s="13" t="s">
        <v>81</v>
      </c>
      <c r="AW271" s="13" t="s">
        <v>33</v>
      </c>
      <c r="AX271" s="13" t="s">
        <v>79</v>
      </c>
      <c r="AY271" s="244" t="s">
        <v>183</v>
      </c>
    </row>
    <row r="272" s="2" customFormat="1" ht="16.5" customHeight="1">
      <c r="A272" s="39"/>
      <c r="B272" s="40"/>
      <c r="C272" s="215" t="s">
        <v>357</v>
      </c>
      <c r="D272" s="215" t="s">
        <v>185</v>
      </c>
      <c r="E272" s="216" t="s">
        <v>2828</v>
      </c>
      <c r="F272" s="217" t="s">
        <v>2829</v>
      </c>
      <c r="G272" s="218" t="s">
        <v>237</v>
      </c>
      <c r="H272" s="219">
        <v>128.94999999999999</v>
      </c>
      <c r="I272" s="220"/>
      <c r="J272" s="221">
        <f>ROUND(I272*H272,2)</f>
        <v>0</v>
      </c>
      <c r="K272" s="217" t="s">
        <v>189</v>
      </c>
      <c r="L272" s="45"/>
      <c r="M272" s="222" t="s">
        <v>19</v>
      </c>
      <c r="N272" s="223" t="s">
        <v>43</v>
      </c>
      <c r="O272" s="85"/>
      <c r="P272" s="224">
        <f>O272*H272</f>
        <v>0</v>
      </c>
      <c r="Q272" s="224">
        <v>0.00012999999999999999</v>
      </c>
      <c r="R272" s="224">
        <f>Q272*H272</f>
        <v>0.016763499999999997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190</v>
      </c>
      <c r="AT272" s="226" t="s">
        <v>185</v>
      </c>
      <c r="AU272" s="226" t="s">
        <v>81</v>
      </c>
      <c r="AY272" s="18" t="s">
        <v>183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79</v>
      </c>
      <c r="BK272" s="227">
        <f>ROUND(I272*H272,2)</f>
        <v>0</v>
      </c>
      <c r="BL272" s="18" t="s">
        <v>190</v>
      </c>
      <c r="BM272" s="226" t="s">
        <v>2830</v>
      </c>
    </row>
    <row r="273" s="2" customFormat="1">
      <c r="A273" s="39"/>
      <c r="B273" s="40"/>
      <c r="C273" s="41"/>
      <c r="D273" s="228" t="s">
        <v>192</v>
      </c>
      <c r="E273" s="41"/>
      <c r="F273" s="229" t="s">
        <v>2831</v>
      </c>
      <c r="G273" s="41"/>
      <c r="H273" s="41"/>
      <c r="I273" s="230"/>
      <c r="J273" s="41"/>
      <c r="K273" s="41"/>
      <c r="L273" s="45"/>
      <c r="M273" s="231"/>
      <c r="N273" s="23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192</v>
      </c>
      <c r="AU273" s="18" t="s">
        <v>81</v>
      </c>
    </row>
    <row r="274" s="13" customFormat="1">
      <c r="A274" s="13"/>
      <c r="B274" s="233"/>
      <c r="C274" s="234"/>
      <c r="D274" s="235" t="s">
        <v>194</v>
      </c>
      <c r="E274" s="236" t="s">
        <v>19</v>
      </c>
      <c r="F274" s="237" t="s">
        <v>2832</v>
      </c>
      <c r="G274" s="234"/>
      <c r="H274" s="238">
        <v>128.94999999999999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194</v>
      </c>
      <c r="AU274" s="244" t="s">
        <v>81</v>
      </c>
      <c r="AV274" s="13" t="s">
        <v>81</v>
      </c>
      <c r="AW274" s="13" t="s">
        <v>33</v>
      </c>
      <c r="AX274" s="13" t="s">
        <v>79</v>
      </c>
      <c r="AY274" s="244" t="s">
        <v>183</v>
      </c>
    </row>
    <row r="275" s="12" customFormat="1" ht="22.8" customHeight="1">
      <c r="A275" s="12"/>
      <c r="B275" s="199"/>
      <c r="C275" s="200"/>
      <c r="D275" s="201" t="s">
        <v>71</v>
      </c>
      <c r="E275" s="213" t="s">
        <v>241</v>
      </c>
      <c r="F275" s="213" t="s">
        <v>323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SUM(P276:P343)</f>
        <v>0</v>
      </c>
      <c r="Q275" s="207"/>
      <c r="R275" s="208">
        <f>SUM(R276:R343)</f>
        <v>0.76305489999999998</v>
      </c>
      <c r="S275" s="207"/>
      <c r="T275" s="209">
        <f>SUM(T276:T343)</f>
        <v>76.956395000000015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79</v>
      </c>
      <c r="AT275" s="211" t="s">
        <v>71</v>
      </c>
      <c r="AU275" s="211" t="s">
        <v>79</v>
      </c>
      <c r="AY275" s="210" t="s">
        <v>183</v>
      </c>
      <c r="BK275" s="212">
        <f>SUM(BK276:BK343)</f>
        <v>0</v>
      </c>
    </row>
    <row r="276" s="2" customFormat="1" ht="24.15" customHeight="1">
      <c r="A276" s="39"/>
      <c r="B276" s="40"/>
      <c r="C276" s="215" t="s">
        <v>363</v>
      </c>
      <c r="D276" s="215" t="s">
        <v>185</v>
      </c>
      <c r="E276" s="216" t="s">
        <v>812</v>
      </c>
      <c r="F276" s="217" t="s">
        <v>813</v>
      </c>
      <c r="G276" s="218" t="s">
        <v>237</v>
      </c>
      <c r="H276" s="219">
        <v>135.66999999999999</v>
      </c>
      <c r="I276" s="220"/>
      <c r="J276" s="221">
        <f>ROUND(I276*H276,2)</f>
        <v>0</v>
      </c>
      <c r="K276" s="217" t="s">
        <v>189</v>
      </c>
      <c r="L276" s="45"/>
      <c r="M276" s="222" t="s">
        <v>19</v>
      </c>
      <c r="N276" s="223" t="s">
        <v>43</v>
      </c>
      <c r="O276" s="85"/>
      <c r="P276" s="224">
        <f>O276*H276</f>
        <v>0</v>
      </c>
      <c r="Q276" s="224">
        <v>0.00012999999999999999</v>
      </c>
      <c r="R276" s="224">
        <f>Q276*H276</f>
        <v>0.017637099999999996</v>
      </c>
      <c r="S276" s="224">
        <v>0</v>
      </c>
      <c r="T276" s="22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6" t="s">
        <v>190</v>
      </c>
      <c r="AT276" s="226" t="s">
        <v>185</v>
      </c>
      <c r="AU276" s="226" t="s">
        <v>81</v>
      </c>
      <c r="AY276" s="18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8" t="s">
        <v>79</v>
      </c>
      <c r="BK276" s="227">
        <f>ROUND(I276*H276,2)</f>
        <v>0</v>
      </c>
      <c r="BL276" s="18" t="s">
        <v>190</v>
      </c>
      <c r="BM276" s="226" t="s">
        <v>2833</v>
      </c>
    </row>
    <row r="277" s="2" customFormat="1">
      <c r="A277" s="39"/>
      <c r="B277" s="40"/>
      <c r="C277" s="41"/>
      <c r="D277" s="228" t="s">
        <v>192</v>
      </c>
      <c r="E277" s="41"/>
      <c r="F277" s="229" t="s">
        <v>815</v>
      </c>
      <c r="G277" s="41"/>
      <c r="H277" s="41"/>
      <c r="I277" s="230"/>
      <c r="J277" s="41"/>
      <c r="K277" s="41"/>
      <c r="L277" s="45"/>
      <c r="M277" s="231"/>
      <c r="N277" s="23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192</v>
      </c>
      <c r="AU277" s="18" t="s">
        <v>81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2803</v>
      </c>
      <c r="G278" s="234"/>
      <c r="H278" s="238">
        <v>135.66999999999999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194</v>
      </c>
      <c r="AU278" s="244" t="s">
        <v>81</v>
      </c>
      <c r="AV278" s="13" t="s">
        <v>81</v>
      </c>
      <c r="AW278" s="13" t="s">
        <v>33</v>
      </c>
      <c r="AX278" s="13" t="s">
        <v>79</v>
      </c>
      <c r="AY278" s="244" t="s">
        <v>183</v>
      </c>
    </row>
    <row r="279" s="2" customFormat="1" ht="24.15" customHeight="1">
      <c r="A279" s="39"/>
      <c r="B279" s="40"/>
      <c r="C279" s="215" t="s">
        <v>369</v>
      </c>
      <c r="D279" s="215" t="s">
        <v>185</v>
      </c>
      <c r="E279" s="216" t="s">
        <v>816</v>
      </c>
      <c r="F279" s="217" t="s">
        <v>817</v>
      </c>
      <c r="G279" s="218" t="s">
        <v>237</v>
      </c>
      <c r="H279" s="219">
        <v>135.66999999999999</v>
      </c>
      <c r="I279" s="220"/>
      <c r="J279" s="221">
        <f>ROUND(I279*H279,2)</f>
        <v>0</v>
      </c>
      <c r="K279" s="217" t="s">
        <v>189</v>
      </c>
      <c r="L279" s="45"/>
      <c r="M279" s="222" t="s">
        <v>19</v>
      </c>
      <c r="N279" s="223" t="s">
        <v>43</v>
      </c>
      <c r="O279" s="85"/>
      <c r="P279" s="224">
        <f>O279*H279</f>
        <v>0</v>
      </c>
      <c r="Q279" s="224">
        <v>4.0000000000000003E-05</v>
      </c>
      <c r="R279" s="224">
        <f>Q279*H279</f>
        <v>0.0054267999999999999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190</v>
      </c>
      <c r="AT279" s="226" t="s">
        <v>185</v>
      </c>
      <c r="AU279" s="226" t="s">
        <v>81</v>
      </c>
      <c r="AY279" s="18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79</v>
      </c>
      <c r="BK279" s="227">
        <f>ROUND(I279*H279,2)</f>
        <v>0</v>
      </c>
      <c r="BL279" s="18" t="s">
        <v>190</v>
      </c>
      <c r="BM279" s="226" t="s">
        <v>2834</v>
      </c>
    </row>
    <row r="280" s="2" customFormat="1">
      <c r="A280" s="39"/>
      <c r="B280" s="40"/>
      <c r="C280" s="41"/>
      <c r="D280" s="228" t="s">
        <v>192</v>
      </c>
      <c r="E280" s="41"/>
      <c r="F280" s="229" t="s">
        <v>819</v>
      </c>
      <c r="G280" s="41"/>
      <c r="H280" s="41"/>
      <c r="I280" s="230"/>
      <c r="J280" s="41"/>
      <c r="K280" s="41"/>
      <c r="L280" s="45"/>
      <c r="M280" s="231"/>
      <c r="N280" s="23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192</v>
      </c>
      <c r="AU280" s="18" t="s">
        <v>81</v>
      </c>
    </row>
    <row r="281" s="13" customFormat="1">
      <c r="A281" s="13"/>
      <c r="B281" s="233"/>
      <c r="C281" s="234"/>
      <c r="D281" s="235" t="s">
        <v>194</v>
      </c>
      <c r="E281" s="236" t="s">
        <v>19</v>
      </c>
      <c r="F281" s="237" t="s">
        <v>2803</v>
      </c>
      <c r="G281" s="234"/>
      <c r="H281" s="238">
        <v>135.66999999999999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194</v>
      </c>
      <c r="AU281" s="244" t="s">
        <v>81</v>
      </c>
      <c r="AV281" s="13" t="s">
        <v>81</v>
      </c>
      <c r="AW281" s="13" t="s">
        <v>33</v>
      </c>
      <c r="AX281" s="13" t="s">
        <v>79</v>
      </c>
      <c r="AY281" s="244" t="s">
        <v>183</v>
      </c>
    </row>
    <row r="282" s="2" customFormat="1" ht="33" customHeight="1">
      <c r="A282" s="39"/>
      <c r="B282" s="40"/>
      <c r="C282" s="215" t="s">
        <v>376</v>
      </c>
      <c r="D282" s="215" t="s">
        <v>185</v>
      </c>
      <c r="E282" s="216" t="s">
        <v>2835</v>
      </c>
      <c r="F282" s="217" t="s">
        <v>2836</v>
      </c>
      <c r="G282" s="218" t="s">
        <v>207</v>
      </c>
      <c r="H282" s="219">
        <v>2</v>
      </c>
      <c r="I282" s="220"/>
      <c r="J282" s="221">
        <f>ROUND(I282*H282,2)</f>
        <v>0</v>
      </c>
      <c r="K282" s="217" t="s">
        <v>189</v>
      </c>
      <c r="L282" s="45"/>
      <c r="M282" s="222" t="s">
        <v>19</v>
      </c>
      <c r="N282" s="223" t="s">
        <v>43</v>
      </c>
      <c r="O282" s="85"/>
      <c r="P282" s="224">
        <f>O282*H282</f>
        <v>0</v>
      </c>
      <c r="Q282" s="224">
        <v>0.0093600000000000003</v>
      </c>
      <c r="R282" s="224">
        <f>Q282*H282</f>
        <v>0.018720000000000001</v>
      </c>
      <c r="S282" s="224">
        <v>0</v>
      </c>
      <c r="T282" s="22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6" t="s">
        <v>190</v>
      </c>
      <c r="AT282" s="226" t="s">
        <v>185</v>
      </c>
      <c r="AU282" s="226" t="s">
        <v>81</v>
      </c>
      <c r="AY282" s="18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8" t="s">
        <v>79</v>
      </c>
      <c r="BK282" s="227">
        <f>ROUND(I282*H282,2)</f>
        <v>0</v>
      </c>
      <c r="BL282" s="18" t="s">
        <v>190</v>
      </c>
      <c r="BM282" s="226" t="s">
        <v>2837</v>
      </c>
    </row>
    <row r="283" s="2" customFormat="1">
      <c r="A283" s="39"/>
      <c r="B283" s="40"/>
      <c r="C283" s="41"/>
      <c r="D283" s="228" t="s">
        <v>192</v>
      </c>
      <c r="E283" s="41"/>
      <c r="F283" s="229" t="s">
        <v>2838</v>
      </c>
      <c r="G283" s="41"/>
      <c r="H283" s="41"/>
      <c r="I283" s="230"/>
      <c r="J283" s="41"/>
      <c r="K283" s="41"/>
      <c r="L283" s="45"/>
      <c r="M283" s="231"/>
      <c r="N283" s="23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192</v>
      </c>
      <c r="AU283" s="18" t="s">
        <v>81</v>
      </c>
    </row>
    <row r="284" s="2" customFormat="1" ht="16.5" customHeight="1">
      <c r="A284" s="39"/>
      <c r="B284" s="40"/>
      <c r="C284" s="256" t="s">
        <v>381</v>
      </c>
      <c r="D284" s="256" t="s">
        <v>310</v>
      </c>
      <c r="E284" s="257" t="s">
        <v>2839</v>
      </c>
      <c r="F284" s="258" t="s">
        <v>2840</v>
      </c>
      <c r="G284" s="259" t="s">
        <v>207</v>
      </c>
      <c r="H284" s="260">
        <v>2</v>
      </c>
      <c r="I284" s="261"/>
      <c r="J284" s="262">
        <f>ROUND(I284*H284,2)</f>
        <v>0</v>
      </c>
      <c r="K284" s="258" t="s">
        <v>19</v>
      </c>
      <c r="L284" s="263"/>
      <c r="M284" s="264" t="s">
        <v>19</v>
      </c>
      <c r="N284" s="265" t="s">
        <v>43</v>
      </c>
      <c r="O284" s="85"/>
      <c r="P284" s="224">
        <f>O284*H284</f>
        <v>0</v>
      </c>
      <c r="Q284" s="224">
        <v>0.19600000000000001</v>
      </c>
      <c r="R284" s="224">
        <f>Q284*H284</f>
        <v>0.39200000000000002</v>
      </c>
      <c r="S284" s="224">
        <v>0</v>
      </c>
      <c r="T284" s="22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6" t="s">
        <v>234</v>
      </c>
      <c r="AT284" s="226" t="s">
        <v>310</v>
      </c>
      <c r="AU284" s="226" t="s">
        <v>81</v>
      </c>
      <c r="AY284" s="18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8" t="s">
        <v>79</v>
      </c>
      <c r="BK284" s="227">
        <f>ROUND(I284*H284,2)</f>
        <v>0</v>
      </c>
      <c r="BL284" s="18" t="s">
        <v>190</v>
      </c>
      <c r="BM284" s="226" t="s">
        <v>2841</v>
      </c>
    </row>
    <row r="285" s="2" customFormat="1" ht="16.5" customHeight="1">
      <c r="A285" s="39"/>
      <c r="B285" s="40"/>
      <c r="C285" s="215" t="s">
        <v>386</v>
      </c>
      <c r="D285" s="215" t="s">
        <v>185</v>
      </c>
      <c r="E285" s="216" t="s">
        <v>2842</v>
      </c>
      <c r="F285" s="217" t="s">
        <v>2843</v>
      </c>
      <c r="G285" s="218" t="s">
        <v>188</v>
      </c>
      <c r="H285" s="219">
        <v>0.55500000000000005</v>
      </c>
      <c r="I285" s="220"/>
      <c r="J285" s="221">
        <f>ROUND(I285*H285,2)</f>
        <v>0</v>
      </c>
      <c r="K285" s="217" t="s">
        <v>189</v>
      </c>
      <c r="L285" s="45"/>
      <c r="M285" s="222" t="s">
        <v>19</v>
      </c>
      <c r="N285" s="223" t="s">
        <v>43</v>
      </c>
      <c r="O285" s="85"/>
      <c r="P285" s="224">
        <f>O285*H285</f>
        <v>0</v>
      </c>
      <c r="Q285" s="224">
        <v>0</v>
      </c>
      <c r="R285" s="224">
        <f>Q285*H285</f>
        <v>0</v>
      </c>
      <c r="S285" s="224">
        <v>2.3999999999999999</v>
      </c>
      <c r="T285" s="225">
        <f>S285*H285</f>
        <v>1.3320000000000001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190</v>
      </c>
      <c r="AT285" s="226" t="s">
        <v>185</v>
      </c>
      <c r="AU285" s="226" t="s">
        <v>81</v>
      </c>
      <c r="AY285" s="18" t="s">
        <v>183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79</v>
      </c>
      <c r="BK285" s="227">
        <f>ROUND(I285*H285,2)</f>
        <v>0</v>
      </c>
      <c r="BL285" s="18" t="s">
        <v>190</v>
      </c>
      <c r="BM285" s="226" t="s">
        <v>2844</v>
      </c>
    </row>
    <row r="286" s="2" customFormat="1">
      <c r="A286" s="39"/>
      <c r="B286" s="40"/>
      <c r="C286" s="41"/>
      <c r="D286" s="228" t="s">
        <v>192</v>
      </c>
      <c r="E286" s="41"/>
      <c r="F286" s="229" t="s">
        <v>2845</v>
      </c>
      <c r="G286" s="41"/>
      <c r="H286" s="41"/>
      <c r="I286" s="230"/>
      <c r="J286" s="41"/>
      <c r="K286" s="41"/>
      <c r="L286" s="45"/>
      <c r="M286" s="231"/>
      <c r="N286" s="23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192</v>
      </c>
      <c r="AU286" s="18" t="s">
        <v>81</v>
      </c>
    </row>
    <row r="287" s="13" customFormat="1">
      <c r="A287" s="13"/>
      <c r="B287" s="233"/>
      <c r="C287" s="234"/>
      <c r="D287" s="235" t="s">
        <v>194</v>
      </c>
      <c r="E287" s="236" t="s">
        <v>19</v>
      </c>
      <c r="F287" s="237" t="s">
        <v>2846</v>
      </c>
      <c r="G287" s="234"/>
      <c r="H287" s="238">
        <v>0.55500000000000005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194</v>
      </c>
      <c r="AU287" s="244" t="s">
        <v>81</v>
      </c>
      <c r="AV287" s="13" t="s">
        <v>81</v>
      </c>
      <c r="AW287" s="13" t="s">
        <v>33</v>
      </c>
      <c r="AX287" s="13" t="s">
        <v>79</v>
      </c>
      <c r="AY287" s="244" t="s">
        <v>183</v>
      </c>
    </row>
    <row r="288" s="2" customFormat="1" ht="16.5" customHeight="1">
      <c r="A288" s="39"/>
      <c r="B288" s="40"/>
      <c r="C288" s="215" t="s">
        <v>393</v>
      </c>
      <c r="D288" s="215" t="s">
        <v>185</v>
      </c>
      <c r="E288" s="216" t="s">
        <v>2847</v>
      </c>
      <c r="F288" s="217" t="s">
        <v>2848</v>
      </c>
      <c r="G288" s="218" t="s">
        <v>188</v>
      </c>
      <c r="H288" s="219">
        <v>0.58499999999999996</v>
      </c>
      <c r="I288" s="220"/>
      <c r="J288" s="221">
        <f>ROUND(I288*H288,2)</f>
        <v>0</v>
      </c>
      <c r="K288" s="217" t="s">
        <v>189</v>
      </c>
      <c r="L288" s="45"/>
      <c r="M288" s="222" t="s">
        <v>19</v>
      </c>
      <c r="N288" s="223" t="s">
        <v>43</v>
      </c>
      <c r="O288" s="85"/>
      <c r="P288" s="224">
        <f>O288*H288</f>
        <v>0</v>
      </c>
      <c r="Q288" s="224">
        <v>0</v>
      </c>
      <c r="R288" s="224">
        <f>Q288*H288</f>
        <v>0</v>
      </c>
      <c r="S288" s="224">
        <v>2.2000000000000002</v>
      </c>
      <c r="T288" s="225">
        <f>S288*H288</f>
        <v>1.2869999999999999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6" t="s">
        <v>190</v>
      </c>
      <c r="AT288" s="226" t="s">
        <v>185</v>
      </c>
      <c r="AU288" s="226" t="s">
        <v>81</v>
      </c>
      <c r="AY288" s="18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8" t="s">
        <v>79</v>
      </c>
      <c r="BK288" s="227">
        <f>ROUND(I288*H288,2)</f>
        <v>0</v>
      </c>
      <c r="BL288" s="18" t="s">
        <v>190</v>
      </c>
      <c r="BM288" s="226" t="s">
        <v>2849</v>
      </c>
    </row>
    <row r="289" s="2" customFormat="1">
      <c r="A289" s="39"/>
      <c r="B289" s="40"/>
      <c r="C289" s="41"/>
      <c r="D289" s="228" t="s">
        <v>192</v>
      </c>
      <c r="E289" s="41"/>
      <c r="F289" s="229" t="s">
        <v>2850</v>
      </c>
      <c r="G289" s="41"/>
      <c r="H289" s="41"/>
      <c r="I289" s="230"/>
      <c r="J289" s="41"/>
      <c r="K289" s="41"/>
      <c r="L289" s="45"/>
      <c r="M289" s="231"/>
      <c r="N289" s="23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192</v>
      </c>
      <c r="AU289" s="18" t="s">
        <v>81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2851</v>
      </c>
      <c r="G290" s="234"/>
      <c r="H290" s="238">
        <v>0.58499999999999996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194</v>
      </c>
      <c r="AU290" s="244" t="s">
        <v>81</v>
      </c>
      <c r="AV290" s="13" t="s">
        <v>81</v>
      </c>
      <c r="AW290" s="13" t="s">
        <v>33</v>
      </c>
      <c r="AX290" s="13" t="s">
        <v>79</v>
      </c>
      <c r="AY290" s="244" t="s">
        <v>183</v>
      </c>
    </row>
    <row r="291" s="2" customFormat="1" ht="16.5" customHeight="1">
      <c r="A291" s="39"/>
      <c r="B291" s="40"/>
      <c r="C291" s="215" t="s">
        <v>399</v>
      </c>
      <c r="D291" s="215" t="s">
        <v>185</v>
      </c>
      <c r="E291" s="216" t="s">
        <v>2852</v>
      </c>
      <c r="F291" s="217" t="s">
        <v>2853</v>
      </c>
      <c r="G291" s="218" t="s">
        <v>188</v>
      </c>
      <c r="H291" s="219">
        <v>6.6070000000000002</v>
      </c>
      <c r="I291" s="220"/>
      <c r="J291" s="221">
        <f>ROUND(I291*H291,2)</f>
        <v>0</v>
      </c>
      <c r="K291" s="217" t="s">
        <v>189</v>
      </c>
      <c r="L291" s="45"/>
      <c r="M291" s="222" t="s">
        <v>19</v>
      </c>
      <c r="N291" s="223" t="s">
        <v>43</v>
      </c>
      <c r="O291" s="85"/>
      <c r="P291" s="224">
        <f>O291*H291</f>
        <v>0</v>
      </c>
      <c r="Q291" s="224">
        <v>0</v>
      </c>
      <c r="R291" s="224">
        <f>Q291*H291</f>
        <v>0</v>
      </c>
      <c r="S291" s="224">
        <v>2.2000000000000002</v>
      </c>
      <c r="T291" s="225">
        <f>S291*H291</f>
        <v>14.535400000000001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6" t="s">
        <v>190</v>
      </c>
      <c r="AT291" s="226" t="s">
        <v>185</v>
      </c>
      <c r="AU291" s="226" t="s">
        <v>81</v>
      </c>
      <c r="AY291" s="18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8" t="s">
        <v>79</v>
      </c>
      <c r="BK291" s="227">
        <f>ROUND(I291*H291,2)</f>
        <v>0</v>
      </c>
      <c r="BL291" s="18" t="s">
        <v>190</v>
      </c>
      <c r="BM291" s="226" t="s">
        <v>2854</v>
      </c>
    </row>
    <row r="292" s="2" customFormat="1">
      <c r="A292" s="39"/>
      <c r="B292" s="40"/>
      <c r="C292" s="41"/>
      <c r="D292" s="228" t="s">
        <v>192</v>
      </c>
      <c r="E292" s="41"/>
      <c r="F292" s="229" t="s">
        <v>2855</v>
      </c>
      <c r="G292" s="41"/>
      <c r="H292" s="41"/>
      <c r="I292" s="230"/>
      <c r="J292" s="41"/>
      <c r="K292" s="41"/>
      <c r="L292" s="45"/>
      <c r="M292" s="231"/>
      <c r="N292" s="23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192</v>
      </c>
      <c r="AU292" s="18" t="s">
        <v>81</v>
      </c>
    </row>
    <row r="293" s="13" customFormat="1">
      <c r="A293" s="13"/>
      <c r="B293" s="233"/>
      <c r="C293" s="234"/>
      <c r="D293" s="235" t="s">
        <v>194</v>
      </c>
      <c r="E293" s="236" t="s">
        <v>19</v>
      </c>
      <c r="F293" s="237" t="s">
        <v>2856</v>
      </c>
      <c r="G293" s="234"/>
      <c r="H293" s="238">
        <v>6.6070000000000002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81</v>
      </c>
      <c r="AV293" s="13" t="s">
        <v>81</v>
      </c>
      <c r="AW293" s="13" t="s">
        <v>33</v>
      </c>
      <c r="AX293" s="13" t="s">
        <v>79</v>
      </c>
      <c r="AY293" s="244" t="s">
        <v>183</v>
      </c>
    </row>
    <row r="294" s="2" customFormat="1" ht="16.5" customHeight="1">
      <c r="A294" s="39"/>
      <c r="B294" s="40"/>
      <c r="C294" s="215" t="s">
        <v>407</v>
      </c>
      <c r="D294" s="215" t="s">
        <v>185</v>
      </c>
      <c r="E294" s="216" t="s">
        <v>2857</v>
      </c>
      <c r="F294" s="217" t="s">
        <v>2858</v>
      </c>
      <c r="G294" s="218" t="s">
        <v>188</v>
      </c>
      <c r="H294" s="219">
        <v>19.821000000000002</v>
      </c>
      <c r="I294" s="220"/>
      <c r="J294" s="221">
        <f>ROUND(I294*H294,2)</f>
        <v>0</v>
      </c>
      <c r="K294" s="217" t="s">
        <v>189</v>
      </c>
      <c r="L294" s="45"/>
      <c r="M294" s="222" t="s">
        <v>19</v>
      </c>
      <c r="N294" s="223" t="s">
        <v>43</v>
      </c>
      <c r="O294" s="85"/>
      <c r="P294" s="224">
        <f>O294*H294</f>
        <v>0</v>
      </c>
      <c r="Q294" s="224">
        <v>0</v>
      </c>
      <c r="R294" s="224">
        <f>Q294*H294</f>
        <v>0</v>
      </c>
      <c r="S294" s="224">
        <v>2.2000000000000002</v>
      </c>
      <c r="T294" s="225">
        <f>S294*H294</f>
        <v>43.606200000000008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190</v>
      </c>
      <c r="AT294" s="226" t="s">
        <v>185</v>
      </c>
      <c r="AU294" s="226" t="s">
        <v>81</v>
      </c>
      <c r="AY294" s="18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79</v>
      </c>
      <c r="BK294" s="227">
        <f>ROUND(I294*H294,2)</f>
        <v>0</v>
      </c>
      <c r="BL294" s="18" t="s">
        <v>190</v>
      </c>
      <c r="BM294" s="226" t="s">
        <v>2859</v>
      </c>
    </row>
    <row r="295" s="2" customFormat="1">
      <c r="A295" s="39"/>
      <c r="B295" s="40"/>
      <c r="C295" s="41"/>
      <c r="D295" s="228" t="s">
        <v>192</v>
      </c>
      <c r="E295" s="41"/>
      <c r="F295" s="229" t="s">
        <v>2860</v>
      </c>
      <c r="G295" s="41"/>
      <c r="H295" s="41"/>
      <c r="I295" s="230"/>
      <c r="J295" s="41"/>
      <c r="K295" s="41"/>
      <c r="L295" s="45"/>
      <c r="M295" s="231"/>
      <c r="N295" s="23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192</v>
      </c>
      <c r="AU295" s="18" t="s">
        <v>81</v>
      </c>
    </row>
    <row r="296" s="13" customFormat="1">
      <c r="A296" s="13"/>
      <c r="B296" s="233"/>
      <c r="C296" s="234"/>
      <c r="D296" s="235" t="s">
        <v>194</v>
      </c>
      <c r="E296" s="236" t="s">
        <v>19</v>
      </c>
      <c r="F296" s="237" t="s">
        <v>2861</v>
      </c>
      <c r="G296" s="234"/>
      <c r="H296" s="238">
        <v>19.821000000000002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194</v>
      </c>
      <c r="AU296" s="244" t="s">
        <v>81</v>
      </c>
      <c r="AV296" s="13" t="s">
        <v>81</v>
      </c>
      <c r="AW296" s="13" t="s">
        <v>33</v>
      </c>
      <c r="AX296" s="13" t="s">
        <v>79</v>
      </c>
      <c r="AY296" s="244" t="s">
        <v>183</v>
      </c>
    </row>
    <row r="297" s="2" customFormat="1" ht="21.75" customHeight="1">
      <c r="A297" s="39"/>
      <c r="B297" s="40"/>
      <c r="C297" s="215" t="s">
        <v>416</v>
      </c>
      <c r="D297" s="215" t="s">
        <v>185</v>
      </c>
      <c r="E297" s="216" t="s">
        <v>2862</v>
      </c>
      <c r="F297" s="217" t="s">
        <v>2863</v>
      </c>
      <c r="G297" s="218" t="s">
        <v>188</v>
      </c>
      <c r="H297" s="219">
        <v>6.6070000000000002</v>
      </c>
      <c r="I297" s="220"/>
      <c r="J297" s="221">
        <f>ROUND(I297*H297,2)</f>
        <v>0</v>
      </c>
      <c r="K297" s="217" t="s">
        <v>189</v>
      </c>
      <c r="L297" s="45"/>
      <c r="M297" s="222" t="s">
        <v>19</v>
      </c>
      <c r="N297" s="223" t="s">
        <v>43</v>
      </c>
      <c r="O297" s="85"/>
      <c r="P297" s="224">
        <f>O297*H297</f>
        <v>0</v>
      </c>
      <c r="Q297" s="224">
        <v>0</v>
      </c>
      <c r="R297" s="224">
        <f>Q297*H297</f>
        <v>0</v>
      </c>
      <c r="S297" s="224">
        <v>0.043999999999999997</v>
      </c>
      <c r="T297" s="225">
        <f>S297*H297</f>
        <v>0.29070799999999997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6" t="s">
        <v>190</v>
      </c>
      <c r="AT297" s="226" t="s">
        <v>185</v>
      </c>
      <c r="AU297" s="226" t="s">
        <v>81</v>
      </c>
      <c r="AY297" s="18" t="s">
        <v>183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8" t="s">
        <v>79</v>
      </c>
      <c r="BK297" s="227">
        <f>ROUND(I297*H297,2)</f>
        <v>0</v>
      </c>
      <c r="BL297" s="18" t="s">
        <v>190</v>
      </c>
      <c r="BM297" s="226" t="s">
        <v>2864</v>
      </c>
    </row>
    <row r="298" s="2" customFormat="1">
      <c r="A298" s="39"/>
      <c r="B298" s="40"/>
      <c r="C298" s="41"/>
      <c r="D298" s="228" t="s">
        <v>192</v>
      </c>
      <c r="E298" s="41"/>
      <c r="F298" s="229" t="s">
        <v>2865</v>
      </c>
      <c r="G298" s="41"/>
      <c r="H298" s="41"/>
      <c r="I298" s="230"/>
      <c r="J298" s="41"/>
      <c r="K298" s="41"/>
      <c r="L298" s="45"/>
      <c r="M298" s="231"/>
      <c r="N298" s="23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192</v>
      </c>
      <c r="AU298" s="18" t="s">
        <v>81</v>
      </c>
    </row>
    <row r="299" s="2" customFormat="1" ht="21.75" customHeight="1">
      <c r="A299" s="39"/>
      <c r="B299" s="40"/>
      <c r="C299" s="215" t="s">
        <v>423</v>
      </c>
      <c r="D299" s="215" t="s">
        <v>185</v>
      </c>
      <c r="E299" s="216" t="s">
        <v>2866</v>
      </c>
      <c r="F299" s="217" t="s">
        <v>2867</v>
      </c>
      <c r="G299" s="218" t="s">
        <v>188</v>
      </c>
      <c r="H299" s="219">
        <v>19.821000000000002</v>
      </c>
      <c r="I299" s="220"/>
      <c r="J299" s="221">
        <f>ROUND(I299*H299,2)</f>
        <v>0</v>
      </c>
      <c r="K299" s="217" t="s">
        <v>189</v>
      </c>
      <c r="L299" s="45"/>
      <c r="M299" s="222" t="s">
        <v>19</v>
      </c>
      <c r="N299" s="223" t="s">
        <v>43</v>
      </c>
      <c r="O299" s="85"/>
      <c r="P299" s="224">
        <f>O299*H299</f>
        <v>0</v>
      </c>
      <c r="Q299" s="224">
        <v>0</v>
      </c>
      <c r="R299" s="224">
        <f>Q299*H299</f>
        <v>0</v>
      </c>
      <c r="S299" s="224">
        <v>0.029000000000000001</v>
      </c>
      <c r="T299" s="225">
        <f>S299*H299</f>
        <v>0.57480900000000013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190</v>
      </c>
      <c r="AT299" s="226" t="s">
        <v>185</v>
      </c>
      <c r="AU299" s="226" t="s">
        <v>81</v>
      </c>
      <c r="AY299" s="18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190</v>
      </c>
      <c r="BM299" s="226" t="s">
        <v>2868</v>
      </c>
    </row>
    <row r="300" s="2" customFormat="1">
      <c r="A300" s="39"/>
      <c r="B300" s="40"/>
      <c r="C300" s="41"/>
      <c r="D300" s="228" t="s">
        <v>192</v>
      </c>
      <c r="E300" s="41"/>
      <c r="F300" s="229" t="s">
        <v>2869</v>
      </c>
      <c r="G300" s="41"/>
      <c r="H300" s="41"/>
      <c r="I300" s="230"/>
      <c r="J300" s="41"/>
      <c r="K300" s="41"/>
      <c r="L300" s="45"/>
      <c r="M300" s="231"/>
      <c r="N300" s="23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192</v>
      </c>
      <c r="AU300" s="18" t="s">
        <v>81</v>
      </c>
    </row>
    <row r="301" s="2" customFormat="1" ht="24.15" customHeight="1">
      <c r="A301" s="39"/>
      <c r="B301" s="40"/>
      <c r="C301" s="215" t="s">
        <v>427</v>
      </c>
      <c r="D301" s="215" t="s">
        <v>185</v>
      </c>
      <c r="E301" s="216" t="s">
        <v>2870</v>
      </c>
      <c r="F301" s="217" t="s">
        <v>2871</v>
      </c>
      <c r="G301" s="218" t="s">
        <v>237</v>
      </c>
      <c r="H301" s="219">
        <v>326.81900000000002</v>
      </c>
      <c r="I301" s="220"/>
      <c r="J301" s="221">
        <f>ROUND(I301*H301,2)</f>
        <v>0</v>
      </c>
      <c r="K301" s="217" t="s">
        <v>189</v>
      </c>
      <c r="L301" s="45"/>
      <c r="M301" s="222" t="s">
        <v>19</v>
      </c>
      <c r="N301" s="223" t="s">
        <v>43</v>
      </c>
      <c r="O301" s="85"/>
      <c r="P301" s="224">
        <f>O301*H301</f>
        <v>0</v>
      </c>
      <c r="Q301" s="224">
        <v>0</v>
      </c>
      <c r="R301" s="224">
        <f>Q301*H301</f>
        <v>0</v>
      </c>
      <c r="S301" s="224">
        <v>0.045999999999999999</v>
      </c>
      <c r="T301" s="225">
        <f>S301*H301</f>
        <v>15.033674000000001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190</v>
      </c>
      <c r="AT301" s="226" t="s">
        <v>185</v>
      </c>
      <c r="AU301" s="226" t="s">
        <v>81</v>
      </c>
      <c r="AY301" s="18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79</v>
      </c>
      <c r="BK301" s="227">
        <f>ROUND(I301*H301,2)</f>
        <v>0</v>
      </c>
      <c r="BL301" s="18" t="s">
        <v>190</v>
      </c>
      <c r="BM301" s="226" t="s">
        <v>2872</v>
      </c>
    </row>
    <row r="302" s="2" customFormat="1">
      <c r="A302" s="39"/>
      <c r="B302" s="40"/>
      <c r="C302" s="41"/>
      <c r="D302" s="228" t="s">
        <v>192</v>
      </c>
      <c r="E302" s="41"/>
      <c r="F302" s="229" t="s">
        <v>2873</v>
      </c>
      <c r="G302" s="41"/>
      <c r="H302" s="41"/>
      <c r="I302" s="230"/>
      <c r="J302" s="41"/>
      <c r="K302" s="41"/>
      <c r="L302" s="45"/>
      <c r="M302" s="231"/>
      <c r="N302" s="23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192</v>
      </c>
      <c r="AU302" s="18" t="s">
        <v>81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2764</v>
      </c>
      <c r="G303" s="234"/>
      <c r="H303" s="238">
        <v>19.945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194</v>
      </c>
      <c r="AU303" s="244" t="s">
        <v>81</v>
      </c>
      <c r="AV303" s="13" t="s">
        <v>81</v>
      </c>
      <c r="AW303" s="13" t="s">
        <v>33</v>
      </c>
      <c r="AX303" s="13" t="s">
        <v>72</v>
      </c>
      <c r="AY303" s="244" t="s">
        <v>183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2765</v>
      </c>
      <c r="G304" s="234"/>
      <c r="H304" s="238">
        <v>10.074999999999999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194</v>
      </c>
      <c r="AU304" s="244" t="s">
        <v>81</v>
      </c>
      <c r="AV304" s="13" t="s">
        <v>81</v>
      </c>
      <c r="AW304" s="13" t="s">
        <v>33</v>
      </c>
      <c r="AX304" s="13" t="s">
        <v>72</v>
      </c>
      <c r="AY304" s="244" t="s">
        <v>183</v>
      </c>
    </row>
    <row r="305" s="13" customFormat="1">
      <c r="A305" s="13"/>
      <c r="B305" s="233"/>
      <c r="C305" s="234"/>
      <c r="D305" s="235" t="s">
        <v>194</v>
      </c>
      <c r="E305" s="236" t="s">
        <v>19</v>
      </c>
      <c r="F305" s="237" t="s">
        <v>2766</v>
      </c>
      <c r="G305" s="234"/>
      <c r="H305" s="238">
        <v>46.878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194</v>
      </c>
      <c r="AU305" s="244" t="s">
        <v>81</v>
      </c>
      <c r="AV305" s="13" t="s">
        <v>81</v>
      </c>
      <c r="AW305" s="13" t="s">
        <v>33</v>
      </c>
      <c r="AX305" s="13" t="s">
        <v>72</v>
      </c>
      <c r="AY305" s="244" t="s">
        <v>183</v>
      </c>
    </row>
    <row r="306" s="13" customFormat="1">
      <c r="A306" s="13"/>
      <c r="B306" s="233"/>
      <c r="C306" s="234"/>
      <c r="D306" s="235" t="s">
        <v>194</v>
      </c>
      <c r="E306" s="236" t="s">
        <v>19</v>
      </c>
      <c r="F306" s="237" t="s">
        <v>2767</v>
      </c>
      <c r="G306" s="234"/>
      <c r="H306" s="238">
        <v>14.962999999999999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194</v>
      </c>
      <c r="AU306" s="244" t="s">
        <v>81</v>
      </c>
      <c r="AV306" s="13" t="s">
        <v>81</v>
      </c>
      <c r="AW306" s="13" t="s">
        <v>33</v>
      </c>
      <c r="AX306" s="13" t="s">
        <v>72</v>
      </c>
      <c r="AY306" s="244" t="s">
        <v>183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2768</v>
      </c>
      <c r="G307" s="234"/>
      <c r="H307" s="238">
        <v>9.0419999999999998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194</v>
      </c>
      <c r="AU307" s="244" t="s">
        <v>81</v>
      </c>
      <c r="AV307" s="13" t="s">
        <v>81</v>
      </c>
      <c r="AW307" s="13" t="s">
        <v>33</v>
      </c>
      <c r="AX307" s="13" t="s">
        <v>72</v>
      </c>
      <c r="AY307" s="244" t="s">
        <v>183</v>
      </c>
    </row>
    <row r="308" s="13" customFormat="1">
      <c r="A308" s="13"/>
      <c r="B308" s="233"/>
      <c r="C308" s="234"/>
      <c r="D308" s="235" t="s">
        <v>194</v>
      </c>
      <c r="E308" s="236" t="s">
        <v>19</v>
      </c>
      <c r="F308" s="237" t="s">
        <v>2769</v>
      </c>
      <c r="G308" s="234"/>
      <c r="H308" s="238">
        <v>29.664000000000001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194</v>
      </c>
      <c r="AU308" s="244" t="s">
        <v>81</v>
      </c>
      <c r="AV308" s="13" t="s">
        <v>81</v>
      </c>
      <c r="AW308" s="13" t="s">
        <v>33</v>
      </c>
      <c r="AX308" s="13" t="s">
        <v>72</v>
      </c>
      <c r="AY308" s="244" t="s">
        <v>183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2770</v>
      </c>
      <c r="G309" s="234"/>
      <c r="H309" s="238">
        <v>3.96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194</v>
      </c>
      <c r="AU309" s="244" t="s">
        <v>81</v>
      </c>
      <c r="AV309" s="13" t="s">
        <v>81</v>
      </c>
      <c r="AW309" s="13" t="s">
        <v>33</v>
      </c>
      <c r="AX309" s="13" t="s">
        <v>72</v>
      </c>
      <c r="AY309" s="244" t="s">
        <v>183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2771</v>
      </c>
      <c r="G310" s="234"/>
      <c r="H310" s="238">
        <v>37.317999999999998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81</v>
      </c>
      <c r="AV310" s="13" t="s">
        <v>81</v>
      </c>
      <c r="AW310" s="13" t="s">
        <v>33</v>
      </c>
      <c r="AX310" s="13" t="s">
        <v>72</v>
      </c>
      <c r="AY310" s="244" t="s">
        <v>183</v>
      </c>
    </row>
    <row r="311" s="15" customFormat="1">
      <c r="A311" s="15"/>
      <c r="B311" s="266"/>
      <c r="C311" s="267"/>
      <c r="D311" s="235" t="s">
        <v>194</v>
      </c>
      <c r="E311" s="268" t="s">
        <v>19</v>
      </c>
      <c r="F311" s="269" t="s">
        <v>2772</v>
      </c>
      <c r="G311" s="267"/>
      <c r="H311" s="270">
        <v>171.845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194</v>
      </c>
      <c r="AU311" s="276" t="s">
        <v>81</v>
      </c>
      <c r="AV311" s="15" t="s">
        <v>89</v>
      </c>
      <c r="AW311" s="15" t="s">
        <v>33</v>
      </c>
      <c r="AX311" s="15" t="s">
        <v>72</v>
      </c>
      <c r="AY311" s="276" t="s">
        <v>183</v>
      </c>
    </row>
    <row r="312" s="13" customFormat="1">
      <c r="A312" s="13"/>
      <c r="B312" s="233"/>
      <c r="C312" s="234"/>
      <c r="D312" s="235" t="s">
        <v>194</v>
      </c>
      <c r="E312" s="236" t="s">
        <v>19</v>
      </c>
      <c r="F312" s="237" t="s">
        <v>2773</v>
      </c>
      <c r="G312" s="234"/>
      <c r="H312" s="238">
        <v>13.755000000000001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194</v>
      </c>
      <c r="AU312" s="244" t="s">
        <v>81</v>
      </c>
      <c r="AV312" s="13" t="s">
        <v>81</v>
      </c>
      <c r="AW312" s="13" t="s">
        <v>33</v>
      </c>
      <c r="AX312" s="13" t="s">
        <v>72</v>
      </c>
      <c r="AY312" s="244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2774</v>
      </c>
      <c r="G313" s="234"/>
      <c r="H313" s="238">
        <v>23.725000000000001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72</v>
      </c>
      <c r="AY313" s="244" t="s">
        <v>183</v>
      </c>
    </row>
    <row r="314" s="13" customFormat="1">
      <c r="A314" s="13"/>
      <c r="B314" s="233"/>
      <c r="C314" s="234"/>
      <c r="D314" s="235" t="s">
        <v>194</v>
      </c>
      <c r="E314" s="236" t="s">
        <v>19</v>
      </c>
      <c r="F314" s="237" t="s">
        <v>2775</v>
      </c>
      <c r="G314" s="234"/>
      <c r="H314" s="238">
        <v>38.295000000000002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194</v>
      </c>
      <c r="AU314" s="244" t="s">
        <v>81</v>
      </c>
      <c r="AV314" s="13" t="s">
        <v>81</v>
      </c>
      <c r="AW314" s="13" t="s">
        <v>33</v>
      </c>
      <c r="AX314" s="13" t="s">
        <v>72</v>
      </c>
      <c r="AY314" s="244" t="s">
        <v>183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2776</v>
      </c>
      <c r="G315" s="234"/>
      <c r="H315" s="238">
        <v>12.393000000000001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33</v>
      </c>
      <c r="AX315" s="13" t="s">
        <v>72</v>
      </c>
      <c r="AY315" s="244" t="s">
        <v>183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2777</v>
      </c>
      <c r="G316" s="234"/>
      <c r="H316" s="238">
        <v>12.74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194</v>
      </c>
      <c r="AU316" s="244" t="s">
        <v>81</v>
      </c>
      <c r="AV316" s="13" t="s">
        <v>81</v>
      </c>
      <c r="AW316" s="13" t="s">
        <v>33</v>
      </c>
      <c r="AX316" s="13" t="s">
        <v>72</v>
      </c>
      <c r="AY316" s="244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2778</v>
      </c>
      <c r="G317" s="234"/>
      <c r="H317" s="238">
        <v>13.847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194</v>
      </c>
      <c r="AU317" s="244" t="s">
        <v>81</v>
      </c>
      <c r="AV317" s="13" t="s">
        <v>81</v>
      </c>
      <c r="AW317" s="13" t="s">
        <v>33</v>
      </c>
      <c r="AX317" s="13" t="s">
        <v>72</v>
      </c>
      <c r="AY317" s="244" t="s">
        <v>183</v>
      </c>
    </row>
    <row r="318" s="13" customFormat="1">
      <c r="A318" s="13"/>
      <c r="B318" s="233"/>
      <c r="C318" s="234"/>
      <c r="D318" s="235" t="s">
        <v>194</v>
      </c>
      <c r="E318" s="236" t="s">
        <v>19</v>
      </c>
      <c r="F318" s="237" t="s">
        <v>2779</v>
      </c>
      <c r="G318" s="234"/>
      <c r="H318" s="238">
        <v>3.2450000000000001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194</v>
      </c>
      <c r="AU318" s="244" t="s">
        <v>81</v>
      </c>
      <c r="AV318" s="13" t="s">
        <v>81</v>
      </c>
      <c r="AW318" s="13" t="s">
        <v>33</v>
      </c>
      <c r="AX318" s="13" t="s">
        <v>72</v>
      </c>
      <c r="AY318" s="244" t="s">
        <v>183</v>
      </c>
    </row>
    <row r="319" s="13" customFormat="1">
      <c r="A319" s="13"/>
      <c r="B319" s="233"/>
      <c r="C319" s="234"/>
      <c r="D319" s="235" t="s">
        <v>194</v>
      </c>
      <c r="E319" s="236" t="s">
        <v>19</v>
      </c>
      <c r="F319" s="237" t="s">
        <v>2780</v>
      </c>
      <c r="G319" s="234"/>
      <c r="H319" s="238">
        <v>2.75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194</v>
      </c>
      <c r="AU319" s="244" t="s">
        <v>81</v>
      </c>
      <c r="AV319" s="13" t="s">
        <v>81</v>
      </c>
      <c r="AW319" s="13" t="s">
        <v>33</v>
      </c>
      <c r="AX319" s="13" t="s">
        <v>72</v>
      </c>
      <c r="AY319" s="244" t="s">
        <v>183</v>
      </c>
    </row>
    <row r="320" s="13" customFormat="1">
      <c r="A320" s="13"/>
      <c r="B320" s="233"/>
      <c r="C320" s="234"/>
      <c r="D320" s="235" t="s">
        <v>194</v>
      </c>
      <c r="E320" s="236" t="s">
        <v>19</v>
      </c>
      <c r="F320" s="237" t="s">
        <v>2781</v>
      </c>
      <c r="G320" s="234"/>
      <c r="H320" s="238">
        <v>14.028000000000001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194</v>
      </c>
      <c r="AU320" s="244" t="s">
        <v>81</v>
      </c>
      <c r="AV320" s="13" t="s">
        <v>81</v>
      </c>
      <c r="AW320" s="13" t="s">
        <v>33</v>
      </c>
      <c r="AX320" s="13" t="s">
        <v>72</v>
      </c>
      <c r="AY320" s="244" t="s">
        <v>183</v>
      </c>
    </row>
    <row r="321" s="13" customFormat="1">
      <c r="A321" s="13"/>
      <c r="B321" s="233"/>
      <c r="C321" s="234"/>
      <c r="D321" s="235" t="s">
        <v>194</v>
      </c>
      <c r="E321" s="236" t="s">
        <v>19</v>
      </c>
      <c r="F321" s="237" t="s">
        <v>2782</v>
      </c>
      <c r="G321" s="234"/>
      <c r="H321" s="238">
        <v>14.210000000000001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194</v>
      </c>
      <c r="AU321" s="244" t="s">
        <v>81</v>
      </c>
      <c r="AV321" s="13" t="s">
        <v>81</v>
      </c>
      <c r="AW321" s="13" t="s">
        <v>33</v>
      </c>
      <c r="AX321" s="13" t="s">
        <v>72</v>
      </c>
      <c r="AY321" s="244" t="s">
        <v>183</v>
      </c>
    </row>
    <row r="322" s="13" customFormat="1">
      <c r="A322" s="13"/>
      <c r="B322" s="233"/>
      <c r="C322" s="234"/>
      <c r="D322" s="235" t="s">
        <v>194</v>
      </c>
      <c r="E322" s="236" t="s">
        <v>19</v>
      </c>
      <c r="F322" s="237" t="s">
        <v>2783</v>
      </c>
      <c r="G322" s="234"/>
      <c r="H322" s="238">
        <v>5.9859999999999998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194</v>
      </c>
      <c r="AU322" s="244" t="s">
        <v>81</v>
      </c>
      <c r="AV322" s="13" t="s">
        <v>81</v>
      </c>
      <c r="AW322" s="13" t="s">
        <v>33</v>
      </c>
      <c r="AX322" s="13" t="s">
        <v>72</v>
      </c>
      <c r="AY322" s="244" t="s">
        <v>183</v>
      </c>
    </row>
    <row r="323" s="15" customFormat="1">
      <c r="A323" s="15"/>
      <c r="B323" s="266"/>
      <c r="C323" s="267"/>
      <c r="D323" s="235" t="s">
        <v>194</v>
      </c>
      <c r="E323" s="268" t="s">
        <v>19</v>
      </c>
      <c r="F323" s="269" t="s">
        <v>2784</v>
      </c>
      <c r="G323" s="267"/>
      <c r="H323" s="270">
        <v>154.97399999999999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194</v>
      </c>
      <c r="AU323" s="276" t="s">
        <v>81</v>
      </c>
      <c r="AV323" s="15" t="s">
        <v>89</v>
      </c>
      <c r="AW323" s="15" t="s">
        <v>33</v>
      </c>
      <c r="AX323" s="15" t="s">
        <v>72</v>
      </c>
      <c r="AY323" s="276" t="s">
        <v>183</v>
      </c>
    </row>
    <row r="324" s="14" customFormat="1">
      <c r="A324" s="14"/>
      <c r="B324" s="245"/>
      <c r="C324" s="246"/>
      <c r="D324" s="235" t="s">
        <v>194</v>
      </c>
      <c r="E324" s="247" t="s">
        <v>19</v>
      </c>
      <c r="F324" s="248" t="s">
        <v>204</v>
      </c>
      <c r="G324" s="246"/>
      <c r="H324" s="249">
        <v>326.81900000000002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194</v>
      </c>
      <c r="AU324" s="255" t="s">
        <v>81</v>
      </c>
      <c r="AV324" s="14" t="s">
        <v>190</v>
      </c>
      <c r="AW324" s="14" t="s">
        <v>33</v>
      </c>
      <c r="AX324" s="14" t="s">
        <v>79</v>
      </c>
      <c r="AY324" s="255" t="s">
        <v>183</v>
      </c>
    </row>
    <row r="325" s="2" customFormat="1" ht="16.5" customHeight="1">
      <c r="A325" s="39"/>
      <c r="B325" s="40"/>
      <c r="C325" s="215" t="s">
        <v>432</v>
      </c>
      <c r="D325" s="215" t="s">
        <v>185</v>
      </c>
      <c r="E325" s="216" t="s">
        <v>2874</v>
      </c>
      <c r="F325" s="217" t="s">
        <v>2875</v>
      </c>
      <c r="G325" s="218" t="s">
        <v>237</v>
      </c>
      <c r="H325" s="219">
        <v>4.4939999999999998</v>
      </c>
      <c r="I325" s="220"/>
      <c r="J325" s="221">
        <f>ROUND(I325*H325,2)</f>
        <v>0</v>
      </c>
      <c r="K325" s="217" t="s">
        <v>189</v>
      </c>
      <c r="L325" s="45"/>
      <c r="M325" s="222" t="s">
        <v>19</v>
      </c>
      <c r="N325" s="223" t="s">
        <v>43</v>
      </c>
      <c r="O325" s="85"/>
      <c r="P325" s="224">
        <f>O325*H325</f>
        <v>0</v>
      </c>
      <c r="Q325" s="224">
        <v>0</v>
      </c>
      <c r="R325" s="224">
        <f>Q325*H325</f>
        <v>0</v>
      </c>
      <c r="S325" s="224">
        <v>0.066000000000000003</v>
      </c>
      <c r="T325" s="225">
        <f>S325*H325</f>
        <v>0.29660399999999998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6" t="s">
        <v>190</v>
      </c>
      <c r="AT325" s="226" t="s">
        <v>185</v>
      </c>
      <c r="AU325" s="226" t="s">
        <v>81</v>
      </c>
      <c r="AY325" s="18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8" t="s">
        <v>79</v>
      </c>
      <c r="BK325" s="227">
        <f>ROUND(I325*H325,2)</f>
        <v>0</v>
      </c>
      <c r="BL325" s="18" t="s">
        <v>190</v>
      </c>
      <c r="BM325" s="226" t="s">
        <v>2876</v>
      </c>
    </row>
    <row r="326" s="2" customFormat="1">
      <c r="A326" s="39"/>
      <c r="B326" s="40"/>
      <c r="C326" s="41"/>
      <c r="D326" s="228" t="s">
        <v>192</v>
      </c>
      <c r="E326" s="41"/>
      <c r="F326" s="229" t="s">
        <v>2877</v>
      </c>
      <c r="G326" s="41"/>
      <c r="H326" s="41"/>
      <c r="I326" s="230"/>
      <c r="J326" s="41"/>
      <c r="K326" s="41"/>
      <c r="L326" s="45"/>
      <c r="M326" s="231"/>
      <c r="N326" s="23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192</v>
      </c>
      <c r="AU326" s="18" t="s">
        <v>81</v>
      </c>
    </row>
    <row r="327" s="13" customFormat="1">
      <c r="A327" s="13"/>
      <c r="B327" s="233"/>
      <c r="C327" s="234"/>
      <c r="D327" s="235" t="s">
        <v>194</v>
      </c>
      <c r="E327" s="236" t="s">
        <v>19</v>
      </c>
      <c r="F327" s="237" t="s">
        <v>2878</v>
      </c>
      <c r="G327" s="234"/>
      <c r="H327" s="238">
        <v>4.4939999999999998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194</v>
      </c>
      <c r="AU327" s="244" t="s">
        <v>81</v>
      </c>
      <c r="AV327" s="13" t="s">
        <v>81</v>
      </c>
      <c r="AW327" s="13" t="s">
        <v>33</v>
      </c>
      <c r="AX327" s="13" t="s">
        <v>79</v>
      </c>
      <c r="AY327" s="244" t="s">
        <v>183</v>
      </c>
    </row>
    <row r="328" s="2" customFormat="1" ht="16.5" customHeight="1">
      <c r="A328" s="39"/>
      <c r="B328" s="40"/>
      <c r="C328" s="215" t="s">
        <v>436</v>
      </c>
      <c r="D328" s="215" t="s">
        <v>185</v>
      </c>
      <c r="E328" s="216" t="s">
        <v>2879</v>
      </c>
      <c r="F328" s="217" t="s">
        <v>2880</v>
      </c>
      <c r="G328" s="218" t="s">
        <v>237</v>
      </c>
      <c r="H328" s="219">
        <v>4.4939999999999998</v>
      </c>
      <c r="I328" s="220"/>
      <c r="J328" s="221">
        <f>ROUND(I328*H328,2)</f>
        <v>0</v>
      </c>
      <c r="K328" s="217" t="s">
        <v>189</v>
      </c>
      <c r="L328" s="45"/>
      <c r="M328" s="222" t="s">
        <v>19</v>
      </c>
      <c r="N328" s="223" t="s">
        <v>43</v>
      </c>
      <c r="O328" s="85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6" t="s">
        <v>190</v>
      </c>
      <c r="AT328" s="226" t="s">
        <v>185</v>
      </c>
      <c r="AU328" s="226" t="s">
        <v>81</v>
      </c>
      <c r="AY328" s="18" t="s">
        <v>183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79</v>
      </c>
      <c r="BK328" s="227">
        <f>ROUND(I328*H328,2)</f>
        <v>0</v>
      </c>
      <c r="BL328" s="18" t="s">
        <v>190</v>
      </c>
      <c r="BM328" s="226" t="s">
        <v>2881</v>
      </c>
    </row>
    <row r="329" s="2" customFormat="1">
      <c r="A329" s="39"/>
      <c r="B329" s="40"/>
      <c r="C329" s="41"/>
      <c r="D329" s="228" t="s">
        <v>192</v>
      </c>
      <c r="E329" s="41"/>
      <c r="F329" s="229" t="s">
        <v>2882</v>
      </c>
      <c r="G329" s="41"/>
      <c r="H329" s="41"/>
      <c r="I329" s="230"/>
      <c r="J329" s="41"/>
      <c r="K329" s="41"/>
      <c r="L329" s="45"/>
      <c r="M329" s="231"/>
      <c r="N329" s="23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192</v>
      </c>
      <c r="AU329" s="18" t="s">
        <v>81</v>
      </c>
    </row>
    <row r="330" s="2" customFormat="1" ht="16.5" customHeight="1">
      <c r="A330" s="39"/>
      <c r="B330" s="40"/>
      <c r="C330" s="215" t="s">
        <v>441</v>
      </c>
      <c r="D330" s="215" t="s">
        <v>185</v>
      </c>
      <c r="E330" s="216" t="s">
        <v>2883</v>
      </c>
      <c r="F330" s="217" t="s">
        <v>2884</v>
      </c>
      <c r="G330" s="218" t="s">
        <v>237</v>
      </c>
      <c r="H330" s="219">
        <v>2.7599999999999998</v>
      </c>
      <c r="I330" s="220"/>
      <c r="J330" s="221">
        <f>ROUND(I330*H330,2)</f>
        <v>0</v>
      </c>
      <c r="K330" s="217" t="s">
        <v>189</v>
      </c>
      <c r="L330" s="45"/>
      <c r="M330" s="222" t="s">
        <v>19</v>
      </c>
      <c r="N330" s="223" t="s">
        <v>43</v>
      </c>
      <c r="O330" s="85"/>
      <c r="P330" s="224">
        <f>O330*H330</f>
        <v>0</v>
      </c>
      <c r="Q330" s="224">
        <v>0.020140000000000002</v>
      </c>
      <c r="R330" s="224">
        <f>Q330*H330</f>
        <v>0.055586400000000001</v>
      </c>
      <c r="S330" s="224">
        <v>0</v>
      </c>
      <c r="T330" s="22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6" t="s">
        <v>190</v>
      </c>
      <c r="AT330" s="226" t="s">
        <v>185</v>
      </c>
      <c r="AU330" s="226" t="s">
        <v>81</v>
      </c>
      <c r="AY330" s="18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8" t="s">
        <v>79</v>
      </c>
      <c r="BK330" s="227">
        <f>ROUND(I330*H330,2)</f>
        <v>0</v>
      </c>
      <c r="BL330" s="18" t="s">
        <v>190</v>
      </c>
      <c r="BM330" s="226" t="s">
        <v>2885</v>
      </c>
    </row>
    <row r="331" s="2" customFormat="1">
      <c r="A331" s="39"/>
      <c r="B331" s="40"/>
      <c r="C331" s="41"/>
      <c r="D331" s="228" t="s">
        <v>192</v>
      </c>
      <c r="E331" s="41"/>
      <c r="F331" s="229" t="s">
        <v>2886</v>
      </c>
      <c r="G331" s="41"/>
      <c r="H331" s="41"/>
      <c r="I331" s="230"/>
      <c r="J331" s="41"/>
      <c r="K331" s="41"/>
      <c r="L331" s="45"/>
      <c r="M331" s="231"/>
      <c r="N331" s="23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192</v>
      </c>
      <c r="AU331" s="18" t="s">
        <v>81</v>
      </c>
    </row>
    <row r="332" s="13" customFormat="1">
      <c r="A332" s="13"/>
      <c r="B332" s="233"/>
      <c r="C332" s="234"/>
      <c r="D332" s="235" t="s">
        <v>194</v>
      </c>
      <c r="E332" s="236" t="s">
        <v>19</v>
      </c>
      <c r="F332" s="237" t="s">
        <v>2887</v>
      </c>
      <c r="G332" s="234"/>
      <c r="H332" s="238">
        <v>2.7599999999999998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194</v>
      </c>
      <c r="AU332" s="244" t="s">
        <v>81</v>
      </c>
      <c r="AV332" s="13" t="s">
        <v>81</v>
      </c>
      <c r="AW332" s="13" t="s">
        <v>33</v>
      </c>
      <c r="AX332" s="13" t="s">
        <v>79</v>
      </c>
      <c r="AY332" s="244" t="s">
        <v>183</v>
      </c>
    </row>
    <row r="333" s="2" customFormat="1" ht="24.15" customHeight="1">
      <c r="A333" s="39"/>
      <c r="B333" s="40"/>
      <c r="C333" s="215" t="s">
        <v>445</v>
      </c>
      <c r="D333" s="215" t="s">
        <v>185</v>
      </c>
      <c r="E333" s="216" t="s">
        <v>2888</v>
      </c>
      <c r="F333" s="217" t="s">
        <v>2889</v>
      </c>
      <c r="G333" s="218" t="s">
        <v>237</v>
      </c>
      <c r="H333" s="219">
        <v>4.4939999999999998</v>
      </c>
      <c r="I333" s="220"/>
      <c r="J333" s="221">
        <f>ROUND(I333*H333,2)</f>
        <v>0</v>
      </c>
      <c r="K333" s="217" t="s">
        <v>189</v>
      </c>
      <c r="L333" s="45"/>
      <c r="M333" s="222" t="s">
        <v>19</v>
      </c>
      <c r="N333" s="223" t="s">
        <v>43</v>
      </c>
      <c r="O333" s="85"/>
      <c r="P333" s="224">
        <f>O333*H333</f>
        <v>0</v>
      </c>
      <c r="Q333" s="224">
        <v>0.060900000000000003</v>
      </c>
      <c r="R333" s="224">
        <f>Q333*H333</f>
        <v>0.2736846</v>
      </c>
      <c r="S333" s="224">
        <v>0</v>
      </c>
      <c r="T333" s="22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6" t="s">
        <v>190</v>
      </c>
      <c r="AT333" s="226" t="s">
        <v>185</v>
      </c>
      <c r="AU333" s="226" t="s">
        <v>81</v>
      </c>
      <c r="AY333" s="18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8" t="s">
        <v>79</v>
      </c>
      <c r="BK333" s="227">
        <f>ROUND(I333*H333,2)</f>
        <v>0</v>
      </c>
      <c r="BL333" s="18" t="s">
        <v>190</v>
      </c>
      <c r="BM333" s="226" t="s">
        <v>2890</v>
      </c>
    </row>
    <row r="334" s="2" customFormat="1">
      <c r="A334" s="39"/>
      <c r="B334" s="40"/>
      <c r="C334" s="41"/>
      <c r="D334" s="228" t="s">
        <v>192</v>
      </c>
      <c r="E334" s="41"/>
      <c r="F334" s="229" t="s">
        <v>2891</v>
      </c>
      <c r="G334" s="41"/>
      <c r="H334" s="41"/>
      <c r="I334" s="230"/>
      <c r="J334" s="41"/>
      <c r="K334" s="41"/>
      <c r="L334" s="45"/>
      <c r="M334" s="231"/>
      <c r="N334" s="23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192</v>
      </c>
      <c r="AU334" s="18" t="s">
        <v>81</v>
      </c>
    </row>
    <row r="335" s="13" customFormat="1">
      <c r="A335" s="13"/>
      <c r="B335" s="233"/>
      <c r="C335" s="234"/>
      <c r="D335" s="235" t="s">
        <v>194</v>
      </c>
      <c r="E335" s="236" t="s">
        <v>19</v>
      </c>
      <c r="F335" s="237" t="s">
        <v>2878</v>
      </c>
      <c r="G335" s="234"/>
      <c r="H335" s="238">
        <v>4.4939999999999998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194</v>
      </c>
      <c r="AU335" s="244" t="s">
        <v>81</v>
      </c>
      <c r="AV335" s="13" t="s">
        <v>81</v>
      </c>
      <c r="AW335" s="13" t="s">
        <v>33</v>
      </c>
      <c r="AX335" s="13" t="s">
        <v>79</v>
      </c>
      <c r="AY335" s="244" t="s">
        <v>183</v>
      </c>
    </row>
    <row r="336" s="2" customFormat="1" ht="24.15" customHeight="1">
      <c r="A336" s="39"/>
      <c r="B336" s="40"/>
      <c r="C336" s="215" t="s">
        <v>450</v>
      </c>
      <c r="D336" s="215" t="s">
        <v>185</v>
      </c>
      <c r="E336" s="216" t="s">
        <v>2892</v>
      </c>
      <c r="F336" s="217" t="s">
        <v>2893</v>
      </c>
      <c r="G336" s="218" t="s">
        <v>237</v>
      </c>
      <c r="H336" s="219">
        <v>2.7599999999999998</v>
      </c>
      <c r="I336" s="220"/>
      <c r="J336" s="221">
        <f>ROUND(I336*H336,2)</f>
        <v>0</v>
      </c>
      <c r="K336" s="217" t="s">
        <v>189</v>
      </c>
      <c r="L336" s="45"/>
      <c r="M336" s="222" t="s">
        <v>19</v>
      </c>
      <c r="N336" s="223" t="s">
        <v>43</v>
      </c>
      <c r="O336" s="85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190</v>
      </c>
      <c r="AT336" s="226" t="s">
        <v>185</v>
      </c>
      <c r="AU336" s="226" t="s">
        <v>81</v>
      </c>
      <c r="AY336" s="18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79</v>
      </c>
      <c r="BK336" s="227">
        <f>ROUND(I336*H336,2)</f>
        <v>0</v>
      </c>
      <c r="BL336" s="18" t="s">
        <v>190</v>
      </c>
      <c r="BM336" s="226" t="s">
        <v>2894</v>
      </c>
    </row>
    <row r="337" s="2" customFormat="1">
      <c r="A337" s="39"/>
      <c r="B337" s="40"/>
      <c r="C337" s="41"/>
      <c r="D337" s="228" t="s">
        <v>192</v>
      </c>
      <c r="E337" s="41"/>
      <c r="F337" s="229" t="s">
        <v>2895</v>
      </c>
      <c r="G337" s="41"/>
      <c r="H337" s="41"/>
      <c r="I337" s="230"/>
      <c r="J337" s="41"/>
      <c r="K337" s="41"/>
      <c r="L337" s="45"/>
      <c r="M337" s="231"/>
      <c r="N337" s="23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192</v>
      </c>
      <c r="AU337" s="18" t="s">
        <v>81</v>
      </c>
    </row>
    <row r="338" s="13" customFormat="1">
      <c r="A338" s="13"/>
      <c r="B338" s="233"/>
      <c r="C338" s="234"/>
      <c r="D338" s="235" t="s">
        <v>194</v>
      </c>
      <c r="E338" s="236" t="s">
        <v>19</v>
      </c>
      <c r="F338" s="237" t="s">
        <v>2887</v>
      </c>
      <c r="G338" s="234"/>
      <c r="H338" s="238">
        <v>2.7599999999999998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194</v>
      </c>
      <c r="AU338" s="244" t="s">
        <v>81</v>
      </c>
      <c r="AV338" s="13" t="s">
        <v>81</v>
      </c>
      <c r="AW338" s="13" t="s">
        <v>33</v>
      </c>
      <c r="AX338" s="13" t="s">
        <v>79</v>
      </c>
      <c r="AY338" s="244" t="s">
        <v>183</v>
      </c>
    </row>
    <row r="339" s="2" customFormat="1" ht="24.15" customHeight="1">
      <c r="A339" s="39"/>
      <c r="B339" s="40"/>
      <c r="C339" s="215" t="s">
        <v>457</v>
      </c>
      <c r="D339" s="215" t="s">
        <v>185</v>
      </c>
      <c r="E339" s="216" t="s">
        <v>2896</v>
      </c>
      <c r="F339" s="217" t="s">
        <v>2897</v>
      </c>
      <c r="G339" s="218" t="s">
        <v>237</v>
      </c>
      <c r="H339" s="219">
        <v>7.2539999999999996</v>
      </c>
      <c r="I339" s="220"/>
      <c r="J339" s="221">
        <f>ROUND(I339*H339,2)</f>
        <v>0</v>
      </c>
      <c r="K339" s="217" t="s">
        <v>189</v>
      </c>
      <c r="L339" s="45"/>
      <c r="M339" s="222" t="s">
        <v>19</v>
      </c>
      <c r="N339" s="223" t="s">
        <v>43</v>
      </c>
      <c r="O339" s="85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6" t="s">
        <v>190</v>
      </c>
      <c r="AT339" s="226" t="s">
        <v>185</v>
      </c>
      <c r="AU339" s="226" t="s">
        <v>81</v>
      </c>
      <c r="AY339" s="18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8" t="s">
        <v>79</v>
      </c>
      <c r="BK339" s="227">
        <f>ROUND(I339*H339,2)</f>
        <v>0</v>
      </c>
      <c r="BL339" s="18" t="s">
        <v>190</v>
      </c>
      <c r="BM339" s="226" t="s">
        <v>2898</v>
      </c>
    </row>
    <row r="340" s="2" customFormat="1">
      <c r="A340" s="39"/>
      <c r="B340" s="40"/>
      <c r="C340" s="41"/>
      <c r="D340" s="228" t="s">
        <v>192</v>
      </c>
      <c r="E340" s="41"/>
      <c r="F340" s="229" t="s">
        <v>2899</v>
      </c>
      <c r="G340" s="41"/>
      <c r="H340" s="41"/>
      <c r="I340" s="230"/>
      <c r="J340" s="41"/>
      <c r="K340" s="41"/>
      <c r="L340" s="45"/>
      <c r="M340" s="231"/>
      <c r="N340" s="23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192</v>
      </c>
      <c r="AU340" s="18" t="s">
        <v>81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2900</v>
      </c>
      <c r="G341" s="234"/>
      <c r="H341" s="238">
        <v>7.2539999999999996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194</v>
      </c>
      <c r="AU341" s="244" t="s">
        <v>81</v>
      </c>
      <c r="AV341" s="13" t="s">
        <v>81</v>
      </c>
      <c r="AW341" s="13" t="s">
        <v>33</v>
      </c>
      <c r="AX341" s="13" t="s">
        <v>79</v>
      </c>
      <c r="AY341" s="244" t="s">
        <v>183</v>
      </c>
    </row>
    <row r="342" s="2" customFormat="1" ht="24.15" customHeight="1">
      <c r="A342" s="39"/>
      <c r="B342" s="40"/>
      <c r="C342" s="215" t="s">
        <v>463</v>
      </c>
      <c r="D342" s="215" t="s">
        <v>185</v>
      </c>
      <c r="E342" s="216" t="s">
        <v>2901</v>
      </c>
      <c r="F342" s="217" t="s">
        <v>2902</v>
      </c>
      <c r="G342" s="218" t="s">
        <v>237</v>
      </c>
      <c r="H342" s="219">
        <v>4.4939999999999998</v>
      </c>
      <c r="I342" s="220"/>
      <c r="J342" s="221">
        <f>ROUND(I342*H342,2)</f>
        <v>0</v>
      </c>
      <c r="K342" s="217" t="s">
        <v>189</v>
      </c>
      <c r="L342" s="45"/>
      <c r="M342" s="222" t="s">
        <v>19</v>
      </c>
      <c r="N342" s="223" t="s">
        <v>43</v>
      </c>
      <c r="O342" s="85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6" t="s">
        <v>190</v>
      </c>
      <c r="AT342" s="226" t="s">
        <v>185</v>
      </c>
      <c r="AU342" s="226" t="s">
        <v>81</v>
      </c>
      <c r="AY342" s="18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8" t="s">
        <v>79</v>
      </c>
      <c r="BK342" s="227">
        <f>ROUND(I342*H342,2)</f>
        <v>0</v>
      </c>
      <c r="BL342" s="18" t="s">
        <v>190</v>
      </c>
      <c r="BM342" s="226" t="s">
        <v>2903</v>
      </c>
    </row>
    <row r="343" s="2" customFormat="1">
      <c r="A343" s="39"/>
      <c r="B343" s="40"/>
      <c r="C343" s="41"/>
      <c r="D343" s="228" t="s">
        <v>192</v>
      </c>
      <c r="E343" s="41"/>
      <c r="F343" s="229" t="s">
        <v>2904</v>
      </c>
      <c r="G343" s="41"/>
      <c r="H343" s="41"/>
      <c r="I343" s="230"/>
      <c r="J343" s="41"/>
      <c r="K343" s="41"/>
      <c r="L343" s="45"/>
      <c r="M343" s="231"/>
      <c r="N343" s="23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192</v>
      </c>
      <c r="AU343" s="18" t="s">
        <v>81</v>
      </c>
    </row>
    <row r="344" s="12" customFormat="1" ht="22.8" customHeight="1">
      <c r="A344" s="12"/>
      <c r="B344" s="199"/>
      <c r="C344" s="200"/>
      <c r="D344" s="201" t="s">
        <v>71</v>
      </c>
      <c r="E344" s="213" t="s">
        <v>374</v>
      </c>
      <c r="F344" s="213" t="s">
        <v>375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SUM(P345:P359)</f>
        <v>0</v>
      </c>
      <c r="Q344" s="207"/>
      <c r="R344" s="208">
        <f>SUM(R345:R359)</f>
        <v>0</v>
      </c>
      <c r="S344" s="207"/>
      <c r="T344" s="209">
        <f>SUM(T345:T359)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79</v>
      </c>
      <c r="AT344" s="211" t="s">
        <v>71</v>
      </c>
      <c r="AU344" s="211" t="s">
        <v>79</v>
      </c>
      <c r="AY344" s="210" t="s">
        <v>183</v>
      </c>
      <c r="BK344" s="212">
        <f>SUM(BK345:BK359)</f>
        <v>0</v>
      </c>
    </row>
    <row r="345" s="2" customFormat="1" ht="24.15" customHeight="1">
      <c r="A345" s="39"/>
      <c r="B345" s="40"/>
      <c r="C345" s="215" t="s">
        <v>467</v>
      </c>
      <c r="D345" s="215" t="s">
        <v>185</v>
      </c>
      <c r="E345" s="216" t="s">
        <v>377</v>
      </c>
      <c r="F345" s="217" t="s">
        <v>378</v>
      </c>
      <c r="G345" s="218" t="s">
        <v>218</v>
      </c>
      <c r="H345" s="219">
        <v>77.701999999999998</v>
      </c>
      <c r="I345" s="220"/>
      <c r="J345" s="221">
        <f>ROUND(I345*H345,2)</f>
        <v>0</v>
      </c>
      <c r="K345" s="217" t="s">
        <v>189</v>
      </c>
      <c r="L345" s="45"/>
      <c r="M345" s="222" t="s">
        <v>19</v>
      </c>
      <c r="N345" s="223" t="s">
        <v>43</v>
      </c>
      <c r="O345" s="85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6" t="s">
        <v>190</v>
      </c>
      <c r="AT345" s="226" t="s">
        <v>185</v>
      </c>
      <c r="AU345" s="226" t="s">
        <v>81</v>
      </c>
      <c r="AY345" s="18" t="s">
        <v>183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8" t="s">
        <v>79</v>
      </c>
      <c r="BK345" s="227">
        <f>ROUND(I345*H345,2)</f>
        <v>0</v>
      </c>
      <c r="BL345" s="18" t="s">
        <v>190</v>
      </c>
      <c r="BM345" s="226" t="s">
        <v>379</v>
      </c>
    </row>
    <row r="346" s="2" customFormat="1">
      <c r="A346" s="39"/>
      <c r="B346" s="40"/>
      <c r="C346" s="41"/>
      <c r="D346" s="228" t="s">
        <v>192</v>
      </c>
      <c r="E346" s="41"/>
      <c r="F346" s="229" t="s">
        <v>380</v>
      </c>
      <c r="G346" s="41"/>
      <c r="H346" s="41"/>
      <c r="I346" s="230"/>
      <c r="J346" s="41"/>
      <c r="K346" s="41"/>
      <c r="L346" s="45"/>
      <c r="M346" s="231"/>
      <c r="N346" s="23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192</v>
      </c>
      <c r="AU346" s="18" t="s">
        <v>81</v>
      </c>
    </row>
    <row r="347" s="2" customFormat="1" ht="21.75" customHeight="1">
      <c r="A347" s="39"/>
      <c r="B347" s="40"/>
      <c r="C347" s="215" t="s">
        <v>472</v>
      </c>
      <c r="D347" s="215" t="s">
        <v>185</v>
      </c>
      <c r="E347" s="216" t="s">
        <v>382</v>
      </c>
      <c r="F347" s="217" t="s">
        <v>383</v>
      </c>
      <c r="G347" s="218" t="s">
        <v>218</v>
      </c>
      <c r="H347" s="219">
        <v>77.701999999999998</v>
      </c>
      <c r="I347" s="220"/>
      <c r="J347" s="221">
        <f>ROUND(I347*H347,2)</f>
        <v>0</v>
      </c>
      <c r="K347" s="217" t="s">
        <v>189</v>
      </c>
      <c r="L347" s="45"/>
      <c r="M347" s="222" t="s">
        <v>19</v>
      </c>
      <c r="N347" s="223" t="s">
        <v>43</v>
      </c>
      <c r="O347" s="85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6" t="s">
        <v>190</v>
      </c>
      <c r="AT347" s="226" t="s">
        <v>185</v>
      </c>
      <c r="AU347" s="226" t="s">
        <v>81</v>
      </c>
      <c r="AY347" s="18" t="s">
        <v>183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8" t="s">
        <v>79</v>
      </c>
      <c r="BK347" s="227">
        <f>ROUND(I347*H347,2)</f>
        <v>0</v>
      </c>
      <c r="BL347" s="18" t="s">
        <v>190</v>
      </c>
      <c r="BM347" s="226" t="s">
        <v>384</v>
      </c>
    </row>
    <row r="348" s="2" customFormat="1">
      <c r="A348" s="39"/>
      <c r="B348" s="40"/>
      <c r="C348" s="41"/>
      <c r="D348" s="228" t="s">
        <v>192</v>
      </c>
      <c r="E348" s="41"/>
      <c r="F348" s="229" t="s">
        <v>385</v>
      </c>
      <c r="G348" s="41"/>
      <c r="H348" s="41"/>
      <c r="I348" s="230"/>
      <c r="J348" s="41"/>
      <c r="K348" s="41"/>
      <c r="L348" s="45"/>
      <c r="M348" s="231"/>
      <c r="N348" s="23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192</v>
      </c>
      <c r="AU348" s="18" t="s">
        <v>81</v>
      </c>
    </row>
    <row r="349" s="2" customFormat="1" ht="24.15" customHeight="1">
      <c r="A349" s="39"/>
      <c r="B349" s="40"/>
      <c r="C349" s="215" t="s">
        <v>479</v>
      </c>
      <c r="D349" s="215" t="s">
        <v>185</v>
      </c>
      <c r="E349" s="216" t="s">
        <v>387</v>
      </c>
      <c r="F349" s="217" t="s">
        <v>388</v>
      </c>
      <c r="G349" s="218" t="s">
        <v>218</v>
      </c>
      <c r="H349" s="219">
        <v>4118.2060000000001</v>
      </c>
      <c r="I349" s="220"/>
      <c r="J349" s="221">
        <f>ROUND(I349*H349,2)</f>
        <v>0</v>
      </c>
      <c r="K349" s="217" t="s">
        <v>189</v>
      </c>
      <c r="L349" s="45"/>
      <c r="M349" s="222" t="s">
        <v>19</v>
      </c>
      <c r="N349" s="223" t="s">
        <v>43</v>
      </c>
      <c r="O349" s="85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6" t="s">
        <v>190</v>
      </c>
      <c r="AT349" s="226" t="s">
        <v>185</v>
      </c>
      <c r="AU349" s="226" t="s">
        <v>81</v>
      </c>
      <c r="AY349" s="18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79</v>
      </c>
      <c r="BK349" s="227">
        <f>ROUND(I349*H349,2)</f>
        <v>0</v>
      </c>
      <c r="BL349" s="18" t="s">
        <v>190</v>
      </c>
      <c r="BM349" s="226" t="s">
        <v>389</v>
      </c>
    </row>
    <row r="350" s="2" customFormat="1">
      <c r="A350" s="39"/>
      <c r="B350" s="40"/>
      <c r="C350" s="41"/>
      <c r="D350" s="228" t="s">
        <v>192</v>
      </c>
      <c r="E350" s="41"/>
      <c r="F350" s="229" t="s">
        <v>390</v>
      </c>
      <c r="G350" s="41"/>
      <c r="H350" s="41"/>
      <c r="I350" s="230"/>
      <c r="J350" s="41"/>
      <c r="K350" s="41"/>
      <c r="L350" s="45"/>
      <c r="M350" s="231"/>
      <c r="N350" s="23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192</v>
      </c>
      <c r="AU350" s="18" t="s">
        <v>81</v>
      </c>
    </row>
    <row r="351" s="13" customFormat="1">
      <c r="A351" s="13"/>
      <c r="B351" s="233"/>
      <c r="C351" s="234"/>
      <c r="D351" s="235" t="s">
        <v>194</v>
      </c>
      <c r="E351" s="236" t="s">
        <v>19</v>
      </c>
      <c r="F351" s="237" t="s">
        <v>2905</v>
      </c>
      <c r="G351" s="234"/>
      <c r="H351" s="238">
        <v>909.11300000000006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194</v>
      </c>
      <c r="AU351" s="244" t="s">
        <v>81</v>
      </c>
      <c r="AV351" s="13" t="s">
        <v>81</v>
      </c>
      <c r="AW351" s="13" t="s">
        <v>33</v>
      </c>
      <c r="AX351" s="13" t="s">
        <v>72</v>
      </c>
      <c r="AY351" s="244" t="s">
        <v>183</v>
      </c>
    </row>
    <row r="352" s="13" customFormat="1">
      <c r="A352" s="13"/>
      <c r="B352" s="233"/>
      <c r="C352" s="234"/>
      <c r="D352" s="235" t="s">
        <v>194</v>
      </c>
      <c r="E352" s="236" t="s">
        <v>19</v>
      </c>
      <c r="F352" s="237" t="s">
        <v>2906</v>
      </c>
      <c r="G352" s="234"/>
      <c r="H352" s="238">
        <v>3209.0929999999998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194</v>
      </c>
      <c r="AU352" s="244" t="s">
        <v>81</v>
      </c>
      <c r="AV352" s="13" t="s">
        <v>81</v>
      </c>
      <c r="AW352" s="13" t="s">
        <v>33</v>
      </c>
      <c r="AX352" s="13" t="s">
        <v>72</v>
      </c>
      <c r="AY352" s="244" t="s">
        <v>183</v>
      </c>
    </row>
    <row r="353" s="14" customFormat="1">
      <c r="A353" s="14"/>
      <c r="B353" s="245"/>
      <c r="C353" s="246"/>
      <c r="D353" s="235" t="s">
        <v>194</v>
      </c>
      <c r="E353" s="247" t="s">
        <v>19</v>
      </c>
      <c r="F353" s="248" t="s">
        <v>204</v>
      </c>
      <c r="G353" s="246"/>
      <c r="H353" s="249">
        <v>4118.2060000000001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194</v>
      </c>
      <c r="AU353" s="255" t="s">
        <v>81</v>
      </c>
      <c r="AV353" s="14" t="s">
        <v>190</v>
      </c>
      <c r="AW353" s="14" t="s">
        <v>33</v>
      </c>
      <c r="AX353" s="14" t="s">
        <v>79</v>
      </c>
      <c r="AY353" s="255" t="s">
        <v>183</v>
      </c>
    </row>
    <row r="354" s="2" customFormat="1" ht="24.15" customHeight="1">
      <c r="A354" s="39"/>
      <c r="B354" s="40"/>
      <c r="C354" s="215" t="s">
        <v>485</v>
      </c>
      <c r="D354" s="215" t="s">
        <v>185</v>
      </c>
      <c r="E354" s="216" t="s">
        <v>394</v>
      </c>
      <c r="F354" s="217" t="s">
        <v>395</v>
      </c>
      <c r="G354" s="218" t="s">
        <v>218</v>
      </c>
      <c r="H354" s="219">
        <v>23.311</v>
      </c>
      <c r="I354" s="220"/>
      <c r="J354" s="221">
        <f>ROUND(I354*H354,2)</f>
        <v>0</v>
      </c>
      <c r="K354" s="217" t="s">
        <v>189</v>
      </c>
      <c r="L354" s="45"/>
      <c r="M354" s="222" t="s">
        <v>19</v>
      </c>
      <c r="N354" s="223" t="s">
        <v>43</v>
      </c>
      <c r="O354" s="85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190</v>
      </c>
      <c r="AT354" s="226" t="s">
        <v>185</v>
      </c>
      <c r="AU354" s="226" t="s">
        <v>81</v>
      </c>
      <c r="AY354" s="18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79</v>
      </c>
      <c r="BK354" s="227">
        <f>ROUND(I354*H354,2)</f>
        <v>0</v>
      </c>
      <c r="BL354" s="18" t="s">
        <v>190</v>
      </c>
      <c r="BM354" s="226" t="s">
        <v>2907</v>
      </c>
    </row>
    <row r="355" s="2" customFormat="1">
      <c r="A355" s="39"/>
      <c r="B355" s="40"/>
      <c r="C355" s="41"/>
      <c r="D355" s="228" t="s">
        <v>192</v>
      </c>
      <c r="E355" s="41"/>
      <c r="F355" s="229" t="s">
        <v>397</v>
      </c>
      <c r="G355" s="41"/>
      <c r="H355" s="41"/>
      <c r="I355" s="230"/>
      <c r="J355" s="41"/>
      <c r="K355" s="41"/>
      <c r="L355" s="45"/>
      <c r="M355" s="231"/>
      <c r="N355" s="23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192</v>
      </c>
      <c r="AU355" s="18" t="s">
        <v>81</v>
      </c>
    </row>
    <row r="356" s="13" customFormat="1">
      <c r="A356" s="13"/>
      <c r="B356" s="233"/>
      <c r="C356" s="234"/>
      <c r="D356" s="235" t="s">
        <v>194</v>
      </c>
      <c r="E356" s="234"/>
      <c r="F356" s="237" t="s">
        <v>2908</v>
      </c>
      <c r="G356" s="234"/>
      <c r="H356" s="238">
        <v>23.311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194</v>
      </c>
      <c r="AU356" s="244" t="s">
        <v>81</v>
      </c>
      <c r="AV356" s="13" t="s">
        <v>81</v>
      </c>
      <c r="AW356" s="13" t="s">
        <v>4</v>
      </c>
      <c r="AX356" s="13" t="s">
        <v>79</v>
      </c>
      <c r="AY356" s="244" t="s">
        <v>183</v>
      </c>
    </row>
    <row r="357" s="2" customFormat="1" ht="24.15" customHeight="1">
      <c r="A357" s="39"/>
      <c r="B357" s="40"/>
      <c r="C357" s="215" t="s">
        <v>490</v>
      </c>
      <c r="D357" s="215" t="s">
        <v>185</v>
      </c>
      <c r="E357" s="216" t="s">
        <v>400</v>
      </c>
      <c r="F357" s="217" t="s">
        <v>401</v>
      </c>
      <c r="G357" s="218" t="s">
        <v>218</v>
      </c>
      <c r="H357" s="219">
        <v>54.390999999999998</v>
      </c>
      <c r="I357" s="220"/>
      <c r="J357" s="221">
        <f>ROUND(I357*H357,2)</f>
        <v>0</v>
      </c>
      <c r="K357" s="217" t="s">
        <v>189</v>
      </c>
      <c r="L357" s="45"/>
      <c r="M357" s="222" t="s">
        <v>19</v>
      </c>
      <c r="N357" s="223" t="s">
        <v>43</v>
      </c>
      <c r="O357" s="85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190</v>
      </c>
      <c r="AT357" s="226" t="s">
        <v>185</v>
      </c>
      <c r="AU357" s="226" t="s">
        <v>81</v>
      </c>
      <c r="AY357" s="18" t="s">
        <v>183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79</v>
      </c>
      <c r="BK357" s="227">
        <f>ROUND(I357*H357,2)</f>
        <v>0</v>
      </c>
      <c r="BL357" s="18" t="s">
        <v>190</v>
      </c>
      <c r="BM357" s="226" t="s">
        <v>2909</v>
      </c>
    </row>
    <row r="358" s="2" customFormat="1">
      <c r="A358" s="39"/>
      <c r="B358" s="40"/>
      <c r="C358" s="41"/>
      <c r="D358" s="228" t="s">
        <v>192</v>
      </c>
      <c r="E358" s="41"/>
      <c r="F358" s="229" t="s">
        <v>403</v>
      </c>
      <c r="G358" s="41"/>
      <c r="H358" s="41"/>
      <c r="I358" s="230"/>
      <c r="J358" s="41"/>
      <c r="K358" s="41"/>
      <c r="L358" s="45"/>
      <c r="M358" s="231"/>
      <c r="N358" s="23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192</v>
      </c>
      <c r="AU358" s="18" t="s">
        <v>81</v>
      </c>
    </row>
    <row r="359" s="13" customFormat="1">
      <c r="A359" s="13"/>
      <c r="B359" s="233"/>
      <c r="C359" s="234"/>
      <c r="D359" s="235" t="s">
        <v>194</v>
      </c>
      <c r="E359" s="234"/>
      <c r="F359" s="237" t="s">
        <v>2910</v>
      </c>
      <c r="G359" s="234"/>
      <c r="H359" s="238">
        <v>54.390999999999998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194</v>
      </c>
      <c r="AU359" s="244" t="s">
        <v>81</v>
      </c>
      <c r="AV359" s="13" t="s">
        <v>81</v>
      </c>
      <c r="AW359" s="13" t="s">
        <v>4</v>
      </c>
      <c r="AX359" s="13" t="s">
        <v>79</v>
      </c>
      <c r="AY359" s="244" t="s">
        <v>183</v>
      </c>
    </row>
    <row r="360" s="12" customFormat="1" ht="22.8" customHeight="1">
      <c r="A360" s="12"/>
      <c r="B360" s="199"/>
      <c r="C360" s="200"/>
      <c r="D360" s="201" t="s">
        <v>71</v>
      </c>
      <c r="E360" s="213" t="s">
        <v>405</v>
      </c>
      <c r="F360" s="213" t="s">
        <v>406</v>
      </c>
      <c r="G360" s="200"/>
      <c r="H360" s="200"/>
      <c r="I360" s="203"/>
      <c r="J360" s="214">
        <f>BK360</f>
        <v>0</v>
      </c>
      <c r="K360" s="200"/>
      <c r="L360" s="205"/>
      <c r="M360" s="206"/>
      <c r="N360" s="207"/>
      <c r="O360" s="207"/>
      <c r="P360" s="208">
        <f>SUM(P361:P362)</f>
        <v>0</v>
      </c>
      <c r="Q360" s="207"/>
      <c r="R360" s="208">
        <f>SUM(R361:R362)</f>
        <v>0</v>
      </c>
      <c r="S360" s="207"/>
      <c r="T360" s="209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79</v>
      </c>
      <c r="AT360" s="211" t="s">
        <v>71</v>
      </c>
      <c r="AU360" s="211" t="s">
        <v>79</v>
      </c>
      <c r="AY360" s="210" t="s">
        <v>183</v>
      </c>
      <c r="BK360" s="212">
        <f>SUM(BK361:BK362)</f>
        <v>0</v>
      </c>
    </row>
    <row r="361" s="2" customFormat="1" ht="33" customHeight="1">
      <c r="A361" s="39"/>
      <c r="B361" s="40"/>
      <c r="C361" s="215" t="s">
        <v>496</v>
      </c>
      <c r="D361" s="215" t="s">
        <v>185</v>
      </c>
      <c r="E361" s="216" t="s">
        <v>408</v>
      </c>
      <c r="F361" s="217" t="s">
        <v>409</v>
      </c>
      <c r="G361" s="218" t="s">
        <v>218</v>
      </c>
      <c r="H361" s="219">
        <v>58.689</v>
      </c>
      <c r="I361" s="220"/>
      <c r="J361" s="221">
        <f>ROUND(I361*H361,2)</f>
        <v>0</v>
      </c>
      <c r="K361" s="217" t="s">
        <v>189</v>
      </c>
      <c r="L361" s="45"/>
      <c r="M361" s="222" t="s">
        <v>19</v>
      </c>
      <c r="N361" s="223" t="s">
        <v>43</v>
      </c>
      <c r="O361" s="85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6" t="s">
        <v>190</v>
      </c>
      <c r="AT361" s="226" t="s">
        <v>185</v>
      </c>
      <c r="AU361" s="226" t="s">
        <v>81</v>
      </c>
      <c r="AY361" s="18" t="s">
        <v>183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8" t="s">
        <v>79</v>
      </c>
      <c r="BK361" s="227">
        <f>ROUND(I361*H361,2)</f>
        <v>0</v>
      </c>
      <c r="BL361" s="18" t="s">
        <v>190</v>
      </c>
      <c r="BM361" s="226" t="s">
        <v>410</v>
      </c>
    </row>
    <row r="362" s="2" customFormat="1">
      <c r="A362" s="39"/>
      <c r="B362" s="40"/>
      <c r="C362" s="41"/>
      <c r="D362" s="228" t="s">
        <v>192</v>
      </c>
      <c r="E362" s="41"/>
      <c r="F362" s="229" t="s">
        <v>411</v>
      </c>
      <c r="G362" s="41"/>
      <c r="H362" s="41"/>
      <c r="I362" s="230"/>
      <c r="J362" s="41"/>
      <c r="K362" s="41"/>
      <c r="L362" s="45"/>
      <c r="M362" s="231"/>
      <c r="N362" s="23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192</v>
      </c>
      <c r="AU362" s="18" t="s">
        <v>81</v>
      </c>
    </row>
    <row r="363" s="12" customFormat="1" ht="25.92" customHeight="1">
      <c r="A363" s="12"/>
      <c r="B363" s="199"/>
      <c r="C363" s="200"/>
      <c r="D363" s="201" t="s">
        <v>71</v>
      </c>
      <c r="E363" s="202" t="s">
        <v>412</v>
      </c>
      <c r="F363" s="202" t="s">
        <v>413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P364+P413+P429</f>
        <v>0</v>
      </c>
      <c r="Q363" s="207"/>
      <c r="R363" s="208">
        <f>R364+R413+R429</f>
        <v>3.1009894899999999</v>
      </c>
      <c r="S363" s="207"/>
      <c r="T363" s="209">
        <f>T364+T413+T429</f>
        <v>0.52855999999999992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81</v>
      </c>
      <c r="AT363" s="211" t="s">
        <v>71</v>
      </c>
      <c r="AU363" s="211" t="s">
        <v>72</v>
      </c>
      <c r="AY363" s="210" t="s">
        <v>183</v>
      </c>
      <c r="BK363" s="212">
        <f>BK364+BK413+BK429</f>
        <v>0</v>
      </c>
    </row>
    <row r="364" s="12" customFormat="1" ht="22.8" customHeight="1">
      <c r="A364" s="12"/>
      <c r="B364" s="199"/>
      <c r="C364" s="200"/>
      <c r="D364" s="201" t="s">
        <v>71</v>
      </c>
      <c r="E364" s="213" t="s">
        <v>897</v>
      </c>
      <c r="F364" s="213" t="s">
        <v>898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SUM(P365:P412)</f>
        <v>0</v>
      </c>
      <c r="Q364" s="207"/>
      <c r="R364" s="208">
        <f>SUM(R365:R412)</f>
        <v>2.7995944899999996</v>
      </c>
      <c r="S364" s="207"/>
      <c r="T364" s="209">
        <f>SUM(T365:T412)</f>
        <v>0.52855999999999992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81</v>
      </c>
      <c r="AT364" s="211" t="s">
        <v>71</v>
      </c>
      <c r="AU364" s="211" t="s">
        <v>79</v>
      </c>
      <c r="AY364" s="210" t="s">
        <v>183</v>
      </c>
      <c r="BK364" s="212">
        <f>SUM(BK365:BK412)</f>
        <v>0</v>
      </c>
    </row>
    <row r="365" s="2" customFormat="1" ht="24.15" customHeight="1">
      <c r="A365" s="39"/>
      <c r="B365" s="40"/>
      <c r="C365" s="215" t="s">
        <v>502</v>
      </c>
      <c r="D365" s="215" t="s">
        <v>185</v>
      </c>
      <c r="E365" s="216" t="s">
        <v>2911</v>
      </c>
      <c r="F365" s="217" t="s">
        <v>2912</v>
      </c>
      <c r="G365" s="218" t="s">
        <v>237</v>
      </c>
      <c r="H365" s="219">
        <v>128.94999999999999</v>
      </c>
      <c r="I365" s="220"/>
      <c r="J365" s="221">
        <f>ROUND(I365*H365,2)</f>
        <v>0</v>
      </c>
      <c r="K365" s="217" t="s">
        <v>189</v>
      </c>
      <c r="L365" s="45"/>
      <c r="M365" s="222" t="s">
        <v>19</v>
      </c>
      <c r="N365" s="223" t="s">
        <v>43</v>
      </c>
      <c r="O365" s="85"/>
      <c r="P365" s="224">
        <f>O365*H365</f>
        <v>0</v>
      </c>
      <c r="Q365" s="224">
        <v>3.0000000000000001E-05</v>
      </c>
      <c r="R365" s="224">
        <f>Q365*H365</f>
        <v>0.0038684999999999995</v>
      </c>
      <c r="S365" s="224">
        <v>0</v>
      </c>
      <c r="T365" s="22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6" t="s">
        <v>284</v>
      </c>
      <c r="AT365" s="226" t="s">
        <v>185</v>
      </c>
      <c r="AU365" s="226" t="s">
        <v>81</v>
      </c>
      <c r="AY365" s="18" t="s">
        <v>183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8" t="s">
        <v>79</v>
      </c>
      <c r="BK365" s="227">
        <f>ROUND(I365*H365,2)</f>
        <v>0</v>
      </c>
      <c r="BL365" s="18" t="s">
        <v>284</v>
      </c>
      <c r="BM365" s="226" t="s">
        <v>2913</v>
      </c>
    </row>
    <row r="366" s="2" customFormat="1">
      <c r="A366" s="39"/>
      <c r="B366" s="40"/>
      <c r="C366" s="41"/>
      <c r="D366" s="228" t="s">
        <v>192</v>
      </c>
      <c r="E366" s="41"/>
      <c r="F366" s="229" t="s">
        <v>2914</v>
      </c>
      <c r="G366" s="41"/>
      <c r="H366" s="41"/>
      <c r="I366" s="230"/>
      <c r="J366" s="41"/>
      <c r="K366" s="41"/>
      <c r="L366" s="45"/>
      <c r="M366" s="231"/>
      <c r="N366" s="23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192</v>
      </c>
      <c r="AU366" s="18" t="s">
        <v>81</v>
      </c>
    </row>
    <row r="367" s="13" customFormat="1">
      <c r="A367" s="13"/>
      <c r="B367" s="233"/>
      <c r="C367" s="234"/>
      <c r="D367" s="235" t="s">
        <v>194</v>
      </c>
      <c r="E367" s="236" t="s">
        <v>19</v>
      </c>
      <c r="F367" s="237" t="s">
        <v>2832</v>
      </c>
      <c r="G367" s="234"/>
      <c r="H367" s="238">
        <v>128.94999999999999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194</v>
      </c>
      <c r="AU367" s="244" t="s">
        <v>81</v>
      </c>
      <c r="AV367" s="13" t="s">
        <v>81</v>
      </c>
      <c r="AW367" s="13" t="s">
        <v>33</v>
      </c>
      <c r="AX367" s="13" t="s">
        <v>79</v>
      </c>
      <c r="AY367" s="244" t="s">
        <v>183</v>
      </c>
    </row>
    <row r="368" s="2" customFormat="1" ht="16.5" customHeight="1">
      <c r="A368" s="39"/>
      <c r="B368" s="40"/>
      <c r="C368" s="256" t="s">
        <v>508</v>
      </c>
      <c r="D368" s="256" t="s">
        <v>310</v>
      </c>
      <c r="E368" s="257" t="s">
        <v>2915</v>
      </c>
      <c r="F368" s="258" t="s">
        <v>2916</v>
      </c>
      <c r="G368" s="259" t="s">
        <v>218</v>
      </c>
      <c r="H368" s="260">
        <v>0.039</v>
      </c>
      <c r="I368" s="261"/>
      <c r="J368" s="262">
        <f>ROUND(I368*H368,2)</f>
        <v>0</v>
      </c>
      <c r="K368" s="258" t="s">
        <v>189</v>
      </c>
      <c r="L368" s="263"/>
      <c r="M368" s="264" t="s">
        <v>19</v>
      </c>
      <c r="N368" s="265" t="s">
        <v>43</v>
      </c>
      <c r="O368" s="85"/>
      <c r="P368" s="224">
        <f>O368*H368</f>
        <v>0</v>
      </c>
      <c r="Q368" s="224">
        <v>1</v>
      </c>
      <c r="R368" s="224">
        <f>Q368*H368</f>
        <v>0.039</v>
      </c>
      <c r="S368" s="224">
        <v>0</v>
      </c>
      <c r="T368" s="22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6" t="s">
        <v>376</v>
      </c>
      <c r="AT368" s="226" t="s">
        <v>310</v>
      </c>
      <c r="AU368" s="226" t="s">
        <v>81</v>
      </c>
      <c r="AY368" s="18" t="s">
        <v>183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8" t="s">
        <v>79</v>
      </c>
      <c r="BK368" s="227">
        <f>ROUND(I368*H368,2)</f>
        <v>0</v>
      </c>
      <c r="BL368" s="18" t="s">
        <v>284</v>
      </c>
      <c r="BM368" s="226" t="s">
        <v>2917</v>
      </c>
    </row>
    <row r="369" s="13" customFormat="1">
      <c r="A369" s="13"/>
      <c r="B369" s="233"/>
      <c r="C369" s="234"/>
      <c r="D369" s="235" t="s">
        <v>194</v>
      </c>
      <c r="E369" s="234"/>
      <c r="F369" s="237" t="s">
        <v>2918</v>
      </c>
      <c r="G369" s="234"/>
      <c r="H369" s="238">
        <v>0.039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194</v>
      </c>
      <c r="AU369" s="244" t="s">
        <v>81</v>
      </c>
      <c r="AV369" s="13" t="s">
        <v>81</v>
      </c>
      <c r="AW369" s="13" t="s">
        <v>4</v>
      </c>
      <c r="AX369" s="13" t="s">
        <v>79</v>
      </c>
      <c r="AY369" s="244" t="s">
        <v>183</v>
      </c>
    </row>
    <row r="370" s="2" customFormat="1" ht="16.5" customHeight="1">
      <c r="A370" s="39"/>
      <c r="B370" s="40"/>
      <c r="C370" s="215" t="s">
        <v>513</v>
      </c>
      <c r="D370" s="215" t="s">
        <v>185</v>
      </c>
      <c r="E370" s="216" t="s">
        <v>2919</v>
      </c>
      <c r="F370" s="217" t="s">
        <v>2920</v>
      </c>
      <c r="G370" s="218" t="s">
        <v>237</v>
      </c>
      <c r="H370" s="219">
        <v>132.13999999999999</v>
      </c>
      <c r="I370" s="220"/>
      <c r="J370" s="221">
        <f>ROUND(I370*H370,2)</f>
        <v>0</v>
      </c>
      <c r="K370" s="217" t="s">
        <v>189</v>
      </c>
      <c r="L370" s="45"/>
      <c r="M370" s="222" t="s">
        <v>19</v>
      </c>
      <c r="N370" s="223" t="s">
        <v>43</v>
      </c>
      <c r="O370" s="85"/>
      <c r="P370" s="224">
        <f>O370*H370</f>
        <v>0</v>
      </c>
      <c r="Q370" s="224">
        <v>0</v>
      </c>
      <c r="R370" s="224">
        <f>Q370*H370</f>
        <v>0</v>
      </c>
      <c r="S370" s="224">
        <v>0.0040000000000000001</v>
      </c>
      <c r="T370" s="225">
        <f>S370*H370</f>
        <v>0.52855999999999992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6" t="s">
        <v>284</v>
      </c>
      <c r="AT370" s="226" t="s">
        <v>185</v>
      </c>
      <c r="AU370" s="226" t="s">
        <v>81</v>
      </c>
      <c r="AY370" s="18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8" t="s">
        <v>79</v>
      </c>
      <c r="BK370" s="227">
        <f>ROUND(I370*H370,2)</f>
        <v>0</v>
      </c>
      <c r="BL370" s="18" t="s">
        <v>284</v>
      </c>
      <c r="BM370" s="226" t="s">
        <v>2921</v>
      </c>
    </row>
    <row r="371" s="2" customFormat="1">
      <c r="A371" s="39"/>
      <c r="B371" s="40"/>
      <c r="C371" s="41"/>
      <c r="D371" s="228" t="s">
        <v>192</v>
      </c>
      <c r="E371" s="41"/>
      <c r="F371" s="229" t="s">
        <v>2922</v>
      </c>
      <c r="G371" s="41"/>
      <c r="H371" s="41"/>
      <c r="I371" s="230"/>
      <c r="J371" s="41"/>
      <c r="K371" s="41"/>
      <c r="L371" s="45"/>
      <c r="M371" s="231"/>
      <c r="N371" s="23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192</v>
      </c>
      <c r="AU371" s="18" t="s">
        <v>81</v>
      </c>
    </row>
    <row r="372" s="13" customFormat="1">
      <c r="A372" s="13"/>
      <c r="B372" s="233"/>
      <c r="C372" s="234"/>
      <c r="D372" s="235" t="s">
        <v>194</v>
      </c>
      <c r="E372" s="236" t="s">
        <v>19</v>
      </c>
      <c r="F372" s="237" t="s">
        <v>2728</v>
      </c>
      <c r="G372" s="234"/>
      <c r="H372" s="238">
        <v>132.13999999999999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194</v>
      </c>
      <c r="AU372" s="244" t="s">
        <v>81</v>
      </c>
      <c r="AV372" s="13" t="s">
        <v>81</v>
      </c>
      <c r="AW372" s="13" t="s">
        <v>33</v>
      </c>
      <c r="AX372" s="13" t="s">
        <v>79</v>
      </c>
      <c r="AY372" s="244" t="s">
        <v>183</v>
      </c>
    </row>
    <row r="373" s="2" customFormat="1" ht="21.75" customHeight="1">
      <c r="A373" s="39"/>
      <c r="B373" s="40"/>
      <c r="C373" s="215" t="s">
        <v>517</v>
      </c>
      <c r="D373" s="215" t="s">
        <v>185</v>
      </c>
      <c r="E373" s="216" t="s">
        <v>2923</v>
      </c>
      <c r="F373" s="217" t="s">
        <v>2924</v>
      </c>
      <c r="G373" s="218" t="s">
        <v>237</v>
      </c>
      <c r="H373" s="219">
        <v>128.94999999999999</v>
      </c>
      <c r="I373" s="220"/>
      <c r="J373" s="221">
        <f>ROUND(I373*H373,2)</f>
        <v>0</v>
      </c>
      <c r="K373" s="217" t="s">
        <v>189</v>
      </c>
      <c r="L373" s="45"/>
      <c r="M373" s="222" t="s">
        <v>19</v>
      </c>
      <c r="N373" s="223" t="s">
        <v>43</v>
      </c>
      <c r="O373" s="85"/>
      <c r="P373" s="224">
        <f>O373*H373</f>
        <v>0</v>
      </c>
      <c r="Q373" s="224">
        <v>0.00040000000000000002</v>
      </c>
      <c r="R373" s="224">
        <f>Q373*H373</f>
        <v>0.051580000000000001</v>
      </c>
      <c r="S373" s="224">
        <v>0</v>
      </c>
      <c r="T373" s="22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284</v>
      </c>
      <c r="AT373" s="226" t="s">
        <v>185</v>
      </c>
      <c r="AU373" s="226" t="s">
        <v>81</v>
      </c>
      <c r="AY373" s="18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79</v>
      </c>
      <c r="BK373" s="227">
        <f>ROUND(I373*H373,2)</f>
        <v>0</v>
      </c>
      <c r="BL373" s="18" t="s">
        <v>284</v>
      </c>
      <c r="BM373" s="226" t="s">
        <v>2925</v>
      </c>
    </row>
    <row r="374" s="2" customFormat="1">
      <c r="A374" s="39"/>
      <c r="B374" s="40"/>
      <c r="C374" s="41"/>
      <c r="D374" s="228" t="s">
        <v>192</v>
      </c>
      <c r="E374" s="41"/>
      <c r="F374" s="229" t="s">
        <v>2926</v>
      </c>
      <c r="G374" s="41"/>
      <c r="H374" s="41"/>
      <c r="I374" s="230"/>
      <c r="J374" s="41"/>
      <c r="K374" s="41"/>
      <c r="L374" s="45"/>
      <c r="M374" s="231"/>
      <c r="N374" s="23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192</v>
      </c>
      <c r="AU374" s="18" t="s">
        <v>81</v>
      </c>
    </row>
    <row r="375" s="13" customFormat="1">
      <c r="A375" s="13"/>
      <c r="B375" s="233"/>
      <c r="C375" s="234"/>
      <c r="D375" s="235" t="s">
        <v>194</v>
      </c>
      <c r="E375" s="236" t="s">
        <v>19</v>
      </c>
      <c r="F375" s="237" t="s">
        <v>2832</v>
      </c>
      <c r="G375" s="234"/>
      <c r="H375" s="238">
        <v>128.94999999999999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194</v>
      </c>
      <c r="AU375" s="244" t="s">
        <v>81</v>
      </c>
      <c r="AV375" s="13" t="s">
        <v>81</v>
      </c>
      <c r="AW375" s="13" t="s">
        <v>33</v>
      </c>
      <c r="AX375" s="13" t="s">
        <v>79</v>
      </c>
      <c r="AY375" s="244" t="s">
        <v>183</v>
      </c>
    </row>
    <row r="376" s="2" customFormat="1" ht="24.15" customHeight="1">
      <c r="A376" s="39"/>
      <c r="B376" s="40"/>
      <c r="C376" s="256" t="s">
        <v>524</v>
      </c>
      <c r="D376" s="256" t="s">
        <v>310</v>
      </c>
      <c r="E376" s="257" t="s">
        <v>2927</v>
      </c>
      <c r="F376" s="258" t="s">
        <v>2928</v>
      </c>
      <c r="G376" s="259" t="s">
        <v>237</v>
      </c>
      <c r="H376" s="260">
        <v>148.29300000000001</v>
      </c>
      <c r="I376" s="261"/>
      <c r="J376" s="262">
        <f>ROUND(I376*H376,2)</f>
        <v>0</v>
      </c>
      <c r="K376" s="258" t="s">
        <v>189</v>
      </c>
      <c r="L376" s="263"/>
      <c r="M376" s="264" t="s">
        <v>19</v>
      </c>
      <c r="N376" s="265" t="s">
        <v>43</v>
      </c>
      <c r="O376" s="85"/>
      <c r="P376" s="224">
        <f>O376*H376</f>
        <v>0</v>
      </c>
      <c r="Q376" s="224">
        <v>0.0047000000000000002</v>
      </c>
      <c r="R376" s="224">
        <f>Q376*H376</f>
        <v>0.69697710000000002</v>
      </c>
      <c r="S376" s="224">
        <v>0</v>
      </c>
      <c r="T376" s="22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6" t="s">
        <v>376</v>
      </c>
      <c r="AT376" s="226" t="s">
        <v>310</v>
      </c>
      <c r="AU376" s="226" t="s">
        <v>81</v>
      </c>
      <c r="AY376" s="18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8" t="s">
        <v>79</v>
      </c>
      <c r="BK376" s="227">
        <f>ROUND(I376*H376,2)</f>
        <v>0</v>
      </c>
      <c r="BL376" s="18" t="s">
        <v>284</v>
      </c>
      <c r="BM376" s="226" t="s">
        <v>2929</v>
      </c>
    </row>
    <row r="377" s="13" customFormat="1">
      <c r="A377" s="13"/>
      <c r="B377" s="233"/>
      <c r="C377" s="234"/>
      <c r="D377" s="235" t="s">
        <v>194</v>
      </c>
      <c r="E377" s="234"/>
      <c r="F377" s="237" t="s">
        <v>2930</v>
      </c>
      <c r="G377" s="234"/>
      <c r="H377" s="238">
        <v>148.29300000000001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194</v>
      </c>
      <c r="AU377" s="244" t="s">
        <v>81</v>
      </c>
      <c r="AV377" s="13" t="s">
        <v>81</v>
      </c>
      <c r="AW377" s="13" t="s">
        <v>4</v>
      </c>
      <c r="AX377" s="13" t="s">
        <v>79</v>
      </c>
      <c r="AY377" s="244" t="s">
        <v>183</v>
      </c>
    </row>
    <row r="378" s="2" customFormat="1" ht="16.5" customHeight="1">
      <c r="A378" s="39"/>
      <c r="B378" s="40"/>
      <c r="C378" s="215" t="s">
        <v>528</v>
      </c>
      <c r="D378" s="215" t="s">
        <v>185</v>
      </c>
      <c r="E378" s="216" t="s">
        <v>2931</v>
      </c>
      <c r="F378" s="217" t="s">
        <v>2932</v>
      </c>
      <c r="G378" s="218" t="s">
        <v>237</v>
      </c>
      <c r="H378" s="219">
        <v>8.9890000000000008</v>
      </c>
      <c r="I378" s="220"/>
      <c r="J378" s="221">
        <f>ROUND(I378*H378,2)</f>
        <v>0</v>
      </c>
      <c r="K378" s="217" t="s">
        <v>189</v>
      </c>
      <c r="L378" s="45"/>
      <c r="M378" s="222" t="s">
        <v>19</v>
      </c>
      <c r="N378" s="223" t="s">
        <v>43</v>
      </c>
      <c r="O378" s="85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284</v>
      </c>
      <c r="AT378" s="226" t="s">
        <v>185</v>
      </c>
      <c r="AU378" s="226" t="s">
        <v>81</v>
      </c>
      <c r="AY378" s="18" t="s">
        <v>183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79</v>
      </c>
      <c r="BK378" s="227">
        <f>ROUND(I378*H378,2)</f>
        <v>0</v>
      </c>
      <c r="BL378" s="18" t="s">
        <v>284</v>
      </c>
      <c r="BM378" s="226" t="s">
        <v>2933</v>
      </c>
    </row>
    <row r="379" s="2" customFormat="1">
      <c r="A379" s="39"/>
      <c r="B379" s="40"/>
      <c r="C379" s="41"/>
      <c r="D379" s="228" t="s">
        <v>192</v>
      </c>
      <c r="E379" s="41"/>
      <c r="F379" s="229" t="s">
        <v>2934</v>
      </c>
      <c r="G379" s="41"/>
      <c r="H379" s="41"/>
      <c r="I379" s="230"/>
      <c r="J379" s="41"/>
      <c r="K379" s="41"/>
      <c r="L379" s="45"/>
      <c r="M379" s="231"/>
      <c r="N379" s="23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192</v>
      </c>
      <c r="AU379" s="18" t="s">
        <v>81</v>
      </c>
    </row>
    <row r="380" s="13" customFormat="1">
      <c r="A380" s="13"/>
      <c r="B380" s="233"/>
      <c r="C380" s="234"/>
      <c r="D380" s="235" t="s">
        <v>194</v>
      </c>
      <c r="E380" s="236" t="s">
        <v>19</v>
      </c>
      <c r="F380" s="237" t="s">
        <v>2810</v>
      </c>
      <c r="G380" s="234"/>
      <c r="H380" s="238">
        <v>8.9890000000000008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194</v>
      </c>
      <c r="AU380" s="244" t="s">
        <v>81</v>
      </c>
      <c r="AV380" s="13" t="s">
        <v>81</v>
      </c>
      <c r="AW380" s="13" t="s">
        <v>33</v>
      </c>
      <c r="AX380" s="13" t="s">
        <v>79</v>
      </c>
      <c r="AY380" s="244" t="s">
        <v>183</v>
      </c>
    </row>
    <row r="381" s="2" customFormat="1" ht="16.5" customHeight="1">
      <c r="A381" s="39"/>
      <c r="B381" s="40"/>
      <c r="C381" s="256" t="s">
        <v>534</v>
      </c>
      <c r="D381" s="256" t="s">
        <v>310</v>
      </c>
      <c r="E381" s="257" t="s">
        <v>2935</v>
      </c>
      <c r="F381" s="258" t="s">
        <v>2936</v>
      </c>
      <c r="G381" s="259" t="s">
        <v>2937</v>
      </c>
      <c r="H381" s="260">
        <v>1.0609999999999999</v>
      </c>
      <c r="I381" s="261"/>
      <c r="J381" s="262">
        <f>ROUND(I381*H381,2)</f>
        <v>0</v>
      </c>
      <c r="K381" s="258" t="s">
        <v>189</v>
      </c>
      <c r="L381" s="263"/>
      <c r="M381" s="264" t="s">
        <v>19</v>
      </c>
      <c r="N381" s="265" t="s">
        <v>43</v>
      </c>
      <c r="O381" s="85"/>
      <c r="P381" s="224">
        <f>O381*H381</f>
        <v>0</v>
      </c>
      <c r="Q381" s="224">
        <v>0.001</v>
      </c>
      <c r="R381" s="224">
        <f>Q381*H381</f>
        <v>0.0010609999999999999</v>
      </c>
      <c r="S381" s="224">
        <v>0</v>
      </c>
      <c r="T381" s="22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6" t="s">
        <v>376</v>
      </c>
      <c r="AT381" s="226" t="s">
        <v>310</v>
      </c>
      <c r="AU381" s="226" t="s">
        <v>81</v>
      </c>
      <c r="AY381" s="18" t="s">
        <v>183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79</v>
      </c>
      <c r="BK381" s="227">
        <f>ROUND(I381*H381,2)</f>
        <v>0</v>
      </c>
      <c r="BL381" s="18" t="s">
        <v>284</v>
      </c>
      <c r="BM381" s="226" t="s">
        <v>2938</v>
      </c>
    </row>
    <row r="382" s="13" customFormat="1">
      <c r="A382" s="13"/>
      <c r="B382" s="233"/>
      <c r="C382" s="234"/>
      <c r="D382" s="235" t="s">
        <v>194</v>
      </c>
      <c r="E382" s="234"/>
      <c r="F382" s="237" t="s">
        <v>2939</v>
      </c>
      <c r="G382" s="234"/>
      <c r="H382" s="238">
        <v>1.0609999999999999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194</v>
      </c>
      <c r="AU382" s="244" t="s">
        <v>81</v>
      </c>
      <c r="AV382" s="13" t="s">
        <v>81</v>
      </c>
      <c r="AW382" s="13" t="s">
        <v>4</v>
      </c>
      <c r="AX382" s="13" t="s">
        <v>79</v>
      </c>
      <c r="AY382" s="244" t="s">
        <v>183</v>
      </c>
    </row>
    <row r="383" s="2" customFormat="1" ht="21.75" customHeight="1">
      <c r="A383" s="39"/>
      <c r="B383" s="40"/>
      <c r="C383" s="215" t="s">
        <v>538</v>
      </c>
      <c r="D383" s="215" t="s">
        <v>185</v>
      </c>
      <c r="E383" s="216" t="s">
        <v>2940</v>
      </c>
      <c r="F383" s="217" t="s">
        <v>2941</v>
      </c>
      <c r="G383" s="218" t="s">
        <v>237</v>
      </c>
      <c r="H383" s="219">
        <v>8.9890000000000008</v>
      </c>
      <c r="I383" s="220"/>
      <c r="J383" s="221">
        <f>ROUND(I383*H383,2)</f>
        <v>0</v>
      </c>
      <c r="K383" s="217" t="s">
        <v>189</v>
      </c>
      <c r="L383" s="45"/>
      <c r="M383" s="222" t="s">
        <v>19</v>
      </c>
      <c r="N383" s="223" t="s">
        <v>43</v>
      </c>
      <c r="O383" s="85"/>
      <c r="P383" s="224">
        <f>O383*H383</f>
        <v>0</v>
      </c>
      <c r="Q383" s="224">
        <v>0.0045100000000000001</v>
      </c>
      <c r="R383" s="224">
        <f>Q383*H383</f>
        <v>0.040540390000000003</v>
      </c>
      <c r="S383" s="224">
        <v>0</v>
      </c>
      <c r="T383" s="22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284</v>
      </c>
      <c r="AT383" s="226" t="s">
        <v>185</v>
      </c>
      <c r="AU383" s="226" t="s">
        <v>81</v>
      </c>
      <c r="AY383" s="18" t="s">
        <v>183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79</v>
      </c>
      <c r="BK383" s="227">
        <f>ROUND(I383*H383,2)</f>
        <v>0</v>
      </c>
      <c r="BL383" s="18" t="s">
        <v>284</v>
      </c>
      <c r="BM383" s="226" t="s">
        <v>2942</v>
      </c>
    </row>
    <row r="384" s="2" customFormat="1">
      <c r="A384" s="39"/>
      <c r="B384" s="40"/>
      <c r="C384" s="41"/>
      <c r="D384" s="228" t="s">
        <v>192</v>
      </c>
      <c r="E384" s="41"/>
      <c r="F384" s="229" t="s">
        <v>2943</v>
      </c>
      <c r="G384" s="41"/>
      <c r="H384" s="41"/>
      <c r="I384" s="230"/>
      <c r="J384" s="41"/>
      <c r="K384" s="41"/>
      <c r="L384" s="45"/>
      <c r="M384" s="231"/>
      <c r="N384" s="23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192</v>
      </c>
      <c r="AU384" s="18" t="s">
        <v>81</v>
      </c>
    </row>
    <row r="385" s="13" customFormat="1">
      <c r="A385" s="13"/>
      <c r="B385" s="233"/>
      <c r="C385" s="234"/>
      <c r="D385" s="235" t="s">
        <v>194</v>
      </c>
      <c r="E385" s="236" t="s">
        <v>19</v>
      </c>
      <c r="F385" s="237" t="s">
        <v>2810</v>
      </c>
      <c r="G385" s="234"/>
      <c r="H385" s="238">
        <v>8.9890000000000008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194</v>
      </c>
      <c r="AU385" s="244" t="s">
        <v>81</v>
      </c>
      <c r="AV385" s="13" t="s">
        <v>81</v>
      </c>
      <c r="AW385" s="13" t="s">
        <v>33</v>
      </c>
      <c r="AX385" s="13" t="s">
        <v>79</v>
      </c>
      <c r="AY385" s="244" t="s">
        <v>183</v>
      </c>
    </row>
    <row r="386" s="2" customFormat="1" ht="21.75" customHeight="1">
      <c r="A386" s="39"/>
      <c r="B386" s="40"/>
      <c r="C386" s="215" t="s">
        <v>544</v>
      </c>
      <c r="D386" s="215" t="s">
        <v>185</v>
      </c>
      <c r="E386" s="216" t="s">
        <v>2944</v>
      </c>
      <c r="F386" s="217" t="s">
        <v>2945</v>
      </c>
      <c r="G386" s="218" t="s">
        <v>237</v>
      </c>
      <c r="H386" s="219">
        <v>82.950000000000003</v>
      </c>
      <c r="I386" s="220"/>
      <c r="J386" s="221">
        <f>ROUND(I386*H386,2)</f>
        <v>0</v>
      </c>
      <c r="K386" s="217" t="s">
        <v>189</v>
      </c>
      <c r="L386" s="45"/>
      <c r="M386" s="222" t="s">
        <v>19</v>
      </c>
      <c r="N386" s="223" t="s">
        <v>43</v>
      </c>
      <c r="O386" s="85"/>
      <c r="P386" s="224">
        <f>O386*H386</f>
        <v>0</v>
      </c>
      <c r="Q386" s="224">
        <v>0.0044999999999999997</v>
      </c>
      <c r="R386" s="224">
        <f>Q386*H386</f>
        <v>0.37327499999999997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284</v>
      </c>
      <c r="AT386" s="226" t="s">
        <v>185</v>
      </c>
      <c r="AU386" s="226" t="s">
        <v>81</v>
      </c>
      <c r="AY386" s="18" t="s">
        <v>183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79</v>
      </c>
      <c r="BK386" s="227">
        <f>ROUND(I386*H386,2)</f>
        <v>0</v>
      </c>
      <c r="BL386" s="18" t="s">
        <v>284</v>
      </c>
      <c r="BM386" s="226" t="s">
        <v>2946</v>
      </c>
    </row>
    <row r="387" s="2" customFormat="1">
      <c r="A387" s="39"/>
      <c r="B387" s="40"/>
      <c r="C387" s="41"/>
      <c r="D387" s="228" t="s">
        <v>192</v>
      </c>
      <c r="E387" s="41"/>
      <c r="F387" s="229" t="s">
        <v>2947</v>
      </c>
      <c r="G387" s="41"/>
      <c r="H387" s="41"/>
      <c r="I387" s="230"/>
      <c r="J387" s="41"/>
      <c r="K387" s="41"/>
      <c r="L387" s="45"/>
      <c r="M387" s="231"/>
      <c r="N387" s="23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192</v>
      </c>
      <c r="AU387" s="18" t="s">
        <v>81</v>
      </c>
    </row>
    <row r="388" s="13" customFormat="1">
      <c r="A388" s="13"/>
      <c r="B388" s="233"/>
      <c r="C388" s="234"/>
      <c r="D388" s="235" t="s">
        <v>194</v>
      </c>
      <c r="E388" s="236" t="s">
        <v>19</v>
      </c>
      <c r="F388" s="237" t="s">
        <v>2948</v>
      </c>
      <c r="G388" s="234"/>
      <c r="H388" s="238">
        <v>82.950000000000003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194</v>
      </c>
      <c r="AU388" s="244" t="s">
        <v>81</v>
      </c>
      <c r="AV388" s="13" t="s">
        <v>81</v>
      </c>
      <c r="AW388" s="13" t="s">
        <v>33</v>
      </c>
      <c r="AX388" s="13" t="s">
        <v>79</v>
      </c>
      <c r="AY388" s="244" t="s">
        <v>183</v>
      </c>
    </row>
    <row r="389" s="2" customFormat="1" ht="21.75" customHeight="1">
      <c r="A389" s="39"/>
      <c r="B389" s="40"/>
      <c r="C389" s="215" t="s">
        <v>547</v>
      </c>
      <c r="D389" s="215" t="s">
        <v>185</v>
      </c>
      <c r="E389" s="216" t="s">
        <v>2949</v>
      </c>
      <c r="F389" s="217" t="s">
        <v>2950</v>
      </c>
      <c r="G389" s="218" t="s">
        <v>237</v>
      </c>
      <c r="H389" s="219">
        <v>235.565</v>
      </c>
      <c r="I389" s="220"/>
      <c r="J389" s="221">
        <f>ROUND(I389*H389,2)</f>
        <v>0</v>
      </c>
      <c r="K389" s="217" t="s">
        <v>189</v>
      </c>
      <c r="L389" s="45"/>
      <c r="M389" s="222" t="s">
        <v>19</v>
      </c>
      <c r="N389" s="223" t="s">
        <v>43</v>
      </c>
      <c r="O389" s="85"/>
      <c r="P389" s="224">
        <f>O389*H389</f>
        <v>0</v>
      </c>
      <c r="Q389" s="224">
        <v>0.0044999999999999997</v>
      </c>
      <c r="R389" s="224">
        <f>Q389*H389</f>
        <v>1.0600425</v>
      </c>
      <c r="S389" s="224">
        <v>0</v>
      </c>
      <c r="T389" s="22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6" t="s">
        <v>284</v>
      </c>
      <c r="AT389" s="226" t="s">
        <v>185</v>
      </c>
      <c r="AU389" s="226" t="s">
        <v>81</v>
      </c>
      <c r="AY389" s="18" t="s">
        <v>183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8" t="s">
        <v>79</v>
      </c>
      <c r="BK389" s="227">
        <f>ROUND(I389*H389,2)</f>
        <v>0</v>
      </c>
      <c r="BL389" s="18" t="s">
        <v>284</v>
      </c>
      <c r="BM389" s="226" t="s">
        <v>2951</v>
      </c>
    </row>
    <row r="390" s="2" customFormat="1">
      <c r="A390" s="39"/>
      <c r="B390" s="40"/>
      <c r="C390" s="41"/>
      <c r="D390" s="228" t="s">
        <v>192</v>
      </c>
      <c r="E390" s="41"/>
      <c r="F390" s="229" t="s">
        <v>2952</v>
      </c>
      <c r="G390" s="41"/>
      <c r="H390" s="41"/>
      <c r="I390" s="230"/>
      <c r="J390" s="41"/>
      <c r="K390" s="41"/>
      <c r="L390" s="45"/>
      <c r="M390" s="231"/>
      <c r="N390" s="23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192</v>
      </c>
      <c r="AU390" s="18" t="s">
        <v>81</v>
      </c>
    </row>
    <row r="391" s="13" customFormat="1">
      <c r="A391" s="13"/>
      <c r="B391" s="233"/>
      <c r="C391" s="234"/>
      <c r="D391" s="235" t="s">
        <v>194</v>
      </c>
      <c r="E391" s="236" t="s">
        <v>19</v>
      </c>
      <c r="F391" s="237" t="s">
        <v>2953</v>
      </c>
      <c r="G391" s="234"/>
      <c r="H391" s="238">
        <v>5.5199999999999996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194</v>
      </c>
      <c r="AU391" s="244" t="s">
        <v>81</v>
      </c>
      <c r="AV391" s="13" t="s">
        <v>81</v>
      </c>
      <c r="AW391" s="13" t="s">
        <v>33</v>
      </c>
      <c r="AX391" s="13" t="s">
        <v>72</v>
      </c>
      <c r="AY391" s="244" t="s">
        <v>183</v>
      </c>
    </row>
    <row r="392" s="15" customFormat="1">
      <c r="A392" s="15"/>
      <c r="B392" s="266"/>
      <c r="C392" s="267"/>
      <c r="D392" s="235" t="s">
        <v>194</v>
      </c>
      <c r="E392" s="268" t="s">
        <v>19</v>
      </c>
      <c r="F392" s="269" t="s">
        <v>773</v>
      </c>
      <c r="G392" s="267"/>
      <c r="H392" s="270">
        <v>5.5199999999999996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6" t="s">
        <v>194</v>
      </c>
      <c r="AU392" s="276" t="s">
        <v>81</v>
      </c>
      <c r="AV392" s="15" t="s">
        <v>89</v>
      </c>
      <c r="AW392" s="15" t="s">
        <v>33</v>
      </c>
      <c r="AX392" s="15" t="s">
        <v>72</v>
      </c>
      <c r="AY392" s="276" t="s">
        <v>183</v>
      </c>
    </row>
    <row r="393" s="13" customFormat="1">
      <c r="A393" s="13"/>
      <c r="B393" s="233"/>
      <c r="C393" s="234"/>
      <c r="D393" s="235" t="s">
        <v>194</v>
      </c>
      <c r="E393" s="236" t="s">
        <v>19</v>
      </c>
      <c r="F393" s="237" t="s">
        <v>2954</v>
      </c>
      <c r="G393" s="234"/>
      <c r="H393" s="238">
        <v>171.845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194</v>
      </c>
      <c r="AU393" s="244" t="s">
        <v>81</v>
      </c>
      <c r="AV393" s="13" t="s">
        <v>81</v>
      </c>
      <c r="AW393" s="13" t="s">
        <v>33</v>
      </c>
      <c r="AX393" s="13" t="s">
        <v>72</v>
      </c>
      <c r="AY393" s="244" t="s">
        <v>183</v>
      </c>
    </row>
    <row r="394" s="15" customFormat="1">
      <c r="A394" s="15"/>
      <c r="B394" s="266"/>
      <c r="C394" s="267"/>
      <c r="D394" s="235" t="s">
        <v>194</v>
      </c>
      <c r="E394" s="268" t="s">
        <v>19</v>
      </c>
      <c r="F394" s="269" t="s">
        <v>773</v>
      </c>
      <c r="G394" s="267"/>
      <c r="H394" s="270">
        <v>171.845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194</v>
      </c>
      <c r="AU394" s="276" t="s">
        <v>81</v>
      </c>
      <c r="AV394" s="15" t="s">
        <v>89</v>
      </c>
      <c r="AW394" s="15" t="s">
        <v>33</v>
      </c>
      <c r="AX394" s="15" t="s">
        <v>72</v>
      </c>
      <c r="AY394" s="276" t="s">
        <v>183</v>
      </c>
    </row>
    <row r="395" s="13" customFormat="1">
      <c r="A395" s="13"/>
      <c r="B395" s="233"/>
      <c r="C395" s="234"/>
      <c r="D395" s="235" t="s">
        <v>194</v>
      </c>
      <c r="E395" s="236" t="s">
        <v>19</v>
      </c>
      <c r="F395" s="237" t="s">
        <v>2955</v>
      </c>
      <c r="G395" s="234"/>
      <c r="H395" s="238">
        <v>4.6799999999999997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194</v>
      </c>
      <c r="AU395" s="244" t="s">
        <v>81</v>
      </c>
      <c r="AV395" s="13" t="s">
        <v>81</v>
      </c>
      <c r="AW395" s="13" t="s">
        <v>33</v>
      </c>
      <c r="AX395" s="13" t="s">
        <v>72</v>
      </c>
      <c r="AY395" s="244" t="s">
        <v>183</v>
      </c>
    </row>
    <row r="396" s="13" customFormat="1">
      <c r="A396" s="13"/>
      <c r="B396" s="233"/>
      <c r="C396" s="234"/>
      <c r="D396" s="235" t="s">
        <v>194</v>
      </c>
      <c r="E396" s="236" t="s">
        <v>19</v>
      </c>
      <c r="F396" s="237" t="s">
        <v>2956</v>
      </c>
      <c r="G396" s="234"/>
      <c r="H396" s="238">
        <v>8.0399999999999991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194</v>
      </c>
      <c r="AU396" s="244" t="s">
        <v>81</v>
      </c>
      <c r="AV396" s="13" t="s">
        <v>81</v>
      </c>
      <c r="AW396" s="13" t="s">
        <v>33</v>
      </c>
      <c r="AX396" s="13" t="s">
        <v>72</v>
      </c>
      <c r="AY396" s="244" t="s">
        <v>183</v>
      </c>
    </row>
    <row r="397" s="13" customFormat="1">
      <c r="A397" s="13"/>
      <c r="B397" s="233"/>
      <c r="C397" s="234"/>
      <c r="D397" s="235" t="s">
        <v>194</v>
      </c>
      <c r="E397" s="236" t="s">
        <v>19</v>
      </c>
      <c r="F397" s="237" t="s">
        <v>2957</v>
      </c>
      <c r="G397" s="234"/>
      <c r="H397" s="238">
        <v>13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194</v>
      </c>
      <c r="AU397" s="244" t="s">
        <v>81</v>
      </c>
      <c r="AV397" s="13" t="s">
        <v>81</v>
      </c>
      <c r="AW397" s="13" t="s">
        <v>33</v>
      </c>
      <c r="AX397" s="13" t="s">
        <v>72</v>
      </c>
      <c r="AY397" s="244" t="s">
        <v>183</v>
      </c>
    </row>
    <row r="398" s="13" customFormat="1">
      <c r="A398" s="13"/>
      <c r="B398" s="233"/>
      <c r="C398" s="234"/>
      <c r="D398" s="235" t="s">
        <v>194</v>
      </c>
      <c r="E398" s="236" t="s">
        <v>19</v>
      </c>
      <c r="F398" s="237" t="s">
        <v>2958</v>
      </c>
      <c r="G398" s="234"/>
      <c r="H398" s="238">
        <v>2.96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194</v>
      </c>
      <c r="AU398" s="244" t="s">
        <v>81</v>
      </c>
      <c r="AV398" s="13" t="s">
        <v>81</v>
      </c>
      <c r="AW398" s="13" t="s">
        <v>33</v>
      </c>
      <c r="AX398" s="13" t="s">
        <v>72</v>
      </c>
      <c r="AY398" s="244" t="s">
        <v>183</v>
      </c>
    </row>
    <row r="399" s="13" customFormat="1">
      <c r="A399" s="13"/>
      <c r="B399" s="233"/>
      <c r="C399" s="234"/>
      <c r="D399" s="235" t="s">
        <v>194</v>
      </c>
      <c r="E399" s="236" t="s">
        <v>19</v>
      </c>
      <c r="F399" s="237" t="s">
        <v>2959</v>
      </c>
      <c r="G399" s="234"/>
      <c r="H399" s="238">
        <v>4.2400000000000002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194</v>
      </c>
      <c r="AU399" s="244" t="s">
        <v>81</v>
      </c>
      <c r="AV399" s="13" t="s">
        <v>81</v>
      </c>
      <c r="AW399" s="13" t="s">
        <v>33</v>
      </c>
      <c r="AX399" s="13" t="s">
        <v>72</v>
      </c>
      <c r="AY399" s="244" t="s">
        <v>183</v>
      </c>
    </row>
    <row r="400" s="13" customFormat="1">
      <c r="A400" s="13"/>
      <c r="B400" s="233"/>
      <c r="C400" s="234"/>
      <c r="D400" s="235" t="s">
        <v>194</v>
      </c>
      <c r="E400" s="236" t="s">
        <v>19</v>
      </c>
      <c r="F400" s="237" t="s">
        <v>2960</v>
      </c>
      <c r="G400" s="234"/>
      <c r="H400" s="238">
        <v>5.5359999999999996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194</v>
      </c>
      <c r="AU400" s="244" t="s">
        <v>81</v>
      </c>
      <c r="AV400" s="13" t="s">
        <v>81</v>
      </c>
      <c r="AW400" s="13" t="s">
        <v>33</v>
      </c>
      <c r="AX400" s="13" t="s">
        <v>72</v>
      </c>
      <c r="AY400" s="244" t="s">
        <v>183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2961</v>
      </c>
      <c r="G401" s="234"/>
      <c r="H401" s="238">
        <v>1.3600000000000001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194</v>
      </c>
      <c r="AU401" s="244" t="s">
        <v>81</v>
      </c>
      <c r="AV401" s="13" t="s">
        <v>81</v>
      </c>
      <c r="AW401" s="13" t="s">
        <v>33</v>
      </c>
      <c r="AX401" s="13" t="s">
        <v>72</v>
      </c>
      <c r="AY401" s="244" t="s">
        <v>183</v>
      </c>
    </row>
    <row r="402" s="13" customFormat="1">
      <c r="A402" s="13"/>
      <c r="B402" s="233"/>
      <c r="C402" s="234"/>
      <c r="D402" s="235" t="s">
        <v>194</v>
      </c>
      <c r="E402" s="236" t="s">
        <v>19</v>
      </c>
      <c r="F402" s="237" t="s">
        <v>2962</v>
      </c>
      <c r="G402" s="234"/>
      <c r="H402" s="238">
        <v>2.0800000000000001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194</v>
      </c>
      <c r="AU402" s="244" t="s">
        <v>81</v>
      </c>
      <c r="AV402" s="13" t="s">
        <v>81</v>
      </c>
      <c r="AW402" s="13" t="s">
        <v>33</v>
      </c>
      <c r="AX402" s="13" t="s">
        <v>72</v>
      </c>
      <c r="AY402" s="244" t="s">
        <v>183</v>
      </c>
    </row>
    <row r="403" s="13" customFormat="1">
      <c r="A403" s="13"/>
      <c r="B403" s="233"/>
      <c r="C403" s="234"/>
      <c r="D403" s="235" t="s">
        <v>194</v>
      </c>
      <c r="E403" s="236" t="s">
        <v>19</v>
      </c>
      <c r="F403" s="237" t="s">
        <v>2963</v>
      </c>
      <c r="G403" s="234"/>
      <c r="H403" s="238">
        <v>5.8799999999999999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194</v>
      </c>
      <c r="AU403" s="244" t="s">
        <v>81</v>
      </c>
      <c r="AV403" s="13" t="s">
        <v>81</v>
      </c>
      <c r="AW403" s="13" t="s">
        <v>33</v>
      </c>
      <c r="AX403" s="13" t="s">
        <v>72</v>
      </c>
      <c r="AY403" s="244" t="s">
        <v>183</v>
      </c>
    </row>
    <row r="404" s="13" customFormat="1">
      <c r="A404" s="13"/>
      <c r="B404" s="233"/>
      <c r="C404" s="234"/>
      <c r="D404" s="235" t="s">
        <v>194</v>
      </c>
      <c r="E404" s="236" t="s">
        <v>19</v>
      </c>
      <c r="F404" s="237" t="s">
        <v>2964</v>
      </c>
      <c r="G404" s="234"/>
      <c r="H404" s="238">
        <v>6.8799999999999999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194</v>
      </c>
      <c r="AU404" s="244" t="s">
        <v>81</v>
      </c>
      <c r="AV404" s="13" t="s">
        <v>81</v>
      </c>
      <c r="AW404" s="13" t="s">
        <v>33</v>
      </c>
      <c r="AX404" s="13" t="s">
        <v>72</v>
      </c>
      <c r="AY404" s="244" t="s">
        <v>183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2965</v>
      </c>
      <c r="G405" s="234"/>
      <c r="H405" s="238">
        <v>3.544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194</v>
      </c>
      <c r="AU405" s="244" t="s">
        <v>81</v>
      </c>
      <c r="AV405" s="13" t="s">
        <v>81</v>
      </c>
      <c r="AW405" s="13" t="s">
        <v>33</v>
      </c>
      <c r="AX405" s="13" t="s">
        <v>72</v>
      </c>
      <c r="AY405" s="244" t="s">
        <v>183</v>
      </c>
    </row>
    <row r="406" s="15" customFormat="1">
      <c r="A406" s="15"/>
      <c r="B406" s="266"/>
      <c r="C406" s="267"/>
      <c r="D406" s="235" t="s">
        <v>194</v>
      </c>
      <c r="E406" s="268" t="s">
        <v>19</v>
      </c>
      <c r="F406" s="269" t="s">
        <v>2784</v>
      </c>
      <c r="G406" s="267"/>
      <c r="H406" s="270">
        <v>58.200000000000003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6" t="s">
        <v>194</v>
      </c>
      <c r="AU406" s="276" t="s">
        <v>81</v>
      </c>
      <c r="AV406" s="15" t="s">
        <v>89</v>
      </c>
      <c r="AW406" s="15" t="s">
        <v>33</v>
      </c>
      <c r="AX406" s="15" t="s">
        <v>72</v>
      </c>
      <c r="AY406" s="276" t="s">
        <v>183</v>
      </c>
    </row>
    <row r="407" s="14" customFormat="1">
      <c r="A407" s="14"/>
      <c r="B407" s="245"/>
      <c r="C407" s="246"/>
      <c r="D407" s="235" t="s">
        <v>194</v>
      </c>
      <c r="E407" s="247" t="s">
        <v>19</v>
      </c>
      <c r="F407" s="248" t="s">
        <v>204</v>
      </c>
      <c r="G407" s="246"/>
      <c r="H407" s="249">
        <v>235.565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194</v>
      </c>
      <c r="AU407" s="255" t="s">
        <v>81</v>
      </c>
      <c r="AV407" s="14" t="s">
        <v>190</v>
      </c>
      <c r="AW407" s="14" t="s">
        <v>33</v>
      </c>
      <c r="AX407" s="14" t="s">
        <v>79</v>
      </c>
      <c r="AY407" s="255" t="s">
        <v>183</v>
      </c>
    </row>
    <row r="408" s="2" customFormat="1" ht="24.15" customHeight="1">
      <c r="A408" s="39"/>
      <c r="B408" s="40"/>
      <c r="C408" s="215" t="s">
        <v>552</v>
      </c>
      <c r="D408" s="215" t="s">
        <v>185</v>
      </c>
      <c r="E408" s="216" t="s">
        <v>2966</v>
      </c>
      <c r="F408" s="217" t="s">
        <v>2967</v>
      </c>
      <c r="G408" s="218" t="s">
        <v>419</v>
      </c>
      <c r="H408" s="219">
        <v>118.5</v>
      </c>
      <c r="I408" s="220"/>
      <c r="J408" s="221">
        <f>ROUND(I408*H408,2)</f>
        <v>0</v>
      </c>
      <c r="K408" s="217" t="s">
        <v>927</v>
      </c>
      <c r="L408" s="45"/>
      <c r="M408" s="222" t="s">
        <v>19</v>
      </c>
      <c r="N408" s="223" t="s">
        <v>43</v>
      </c>
      <c r="O408" s="85"/>
      <c r="P408" s="224">
        <f>O408*H408</f>
        <v>0</v>
      </c>
      <c r="Q408" s="224">
        <v>0.0044999999999999997</v>
      </c>
      <c r="R408" s="224">
        <f>Q408*H408</f>
        <v>0.53325</v>
      </c>
      <c r="S408" s="224">
        <v>0</v>
      </c>
      <c r="T408" s="22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6" t="s">
        <v>284</v>
      </c>
      <c r="AT408" s="226" t="s">
        <v>185</v>
      </c>
      <c r="AU408" s="226" t="s">
        <v>81</v>
      </c>
      <c r="AY408" s="18" t="s">
        <v>183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8" t="s">
        <v>79</v>
      </c>
      <c r="BK408" s="227">
        <f>ROUND(I408*H408,2)</f>
        <v>0</v>
      </c>
      <c r="BL408" s="18" t="s">
        <v>284</v>
      </c>
      <c r="BM408" s="226" t="s">
        <v>2968</v>
      </c>
    </row>
    <row r="409" s="2" customFormat="1" ht="24.15" customHeight="1">
      <c r="A409" s="39"/>
      <c r="B409" s="40"/>
      <c r="C409" s="215" t="s">
        <v>557</v>
      </c>
      <c r="D409" s="215" t="s">
        <v>185</v>
      </c>
      <c r="E409" s="216" t="s">
        <v>911</v>
      </c>
      <c r="F409" s="217" t="s">
        <v>912</v>
      </c>
      <c r="G409" s="218" t="s">
        <v>218</v>
      </c>
      <c r="H409" s="219">
        <v>2.7999999999999998</v>
      </c>
      <c r="I409" s="220"/>
      <c r="J409" s="221">
        <f>ROUND(I409*H409,2)</f>
        <v>0</v>
      </c>
      <c r="K409" s="217" t="s">
        <v>189</v>
      </c>
      <c r="L409" s="45"/>
      <c r="M409" s="222" t="s">
        <v>19</v>
      </c>
      <c r="N409" s="223" t="s">
        <v>43</v>
      </c>
      <c r="O409" s="85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6" t="s">
        <v>284</v>
      </c>
      <c r="AT409" s="226" t="s">
        <v>185</v>
      </c>
      <c r="AU409" s="226" t="s">
        <v>81</v>
      </c>
      <c r="AY409" s="18" t="s">
        <v>183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8" t="s">
        <v>79</v>
      </c>
      <c r="BK409" s="227">
        <f>ROUND(I409*H409,2)</f>
        <v>0</v>
      </c>
      <c r="BL409" s="18" t="s">
        <v>284</v>
      </c>
      <c r="BM409" s="226" t="s">
        <v>2969</v>
      </c>
    </row>
    <row r="410" s="2" customFormat="1">
      <c r="A410" s="39"/>
      <c r="B410" s="40"/>
      <c r="C410" s="41"/>
      <c r="D410" s="228" t="s">
        <v>192</v>
      </c>
      <c r="E410" s="41"/>
      <c r="F410" s="229" t="s">
        <v>914</v>
      </c>
      <c r="G410" s="41"/>
      <c r="H410" s="41"/>
      <c r="I410" s="230"/>
      <c r="J410" s="41"/>
      <c r="K410" s="41"/>
      <c r="L410" s="45"/>
      <c r="M410" s="231"/>
      <c r="N410" s="23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192</v>
      </c>
      <c r="AU410" s="18" t="s">
        <v>81</v>
      </c>
    </row>
    <row r="411" s="2" customFormat="1" ht="33" customHeight="1">
      <c r="A411" s="39"/>
      <c r="B411" s="40"/>
      <c r="C411" s="215" t="s">
        <v>562</v>
      </c>
      <c r="D411" s="215" t="s">
        <v>185</v>
      </c>
      <c r="E411" s="216" t="s">
        <v>915</v>
      </c>
      <c r="F411" s="217" t="s">
        <v>916</v>
      </c>
      <c r="G411" s="218" t="s">
        <v>218</v>
      </c>
      <c r="H411" s="219">
        <v>2.7999999999999998</v>
      </c>
      <c r="I411" s="220"/>
      <c r="J411" s="221">
        <f>ROUND(I411*H411,2)</f>
        <v>0</v>
      </c>
      <c r="K411" s="217" t="s">
        <v>189</v>
      </c>
      <c r="L411" s="45"/>
      <c r="M411" s="222" t="s">
        <v>19</v>
      </c>
      <c r="N411" s="223" t="s">
        <v>43</v>
      </c>
      <c r="O411" s="85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284</v>
      </c>
      <c r="AT411" s="226" t="s">
        <v>185</v>
      </c>
      <c r="AU411" s="226" t="s">
        <v>81</v>
      </c>
      <c r="AY411" s="18" t="s">
        <v>183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79</v>
      </c>
      <c r="BK411" s="227">
        <f>ROUND(I411*H411,2)</f>
        <v>0</v>
      </c>
      <c r="BL411" s="18" t="s">
        <v>284</v>
      </c>
      <c r="BM411" s="226" t="s">
        <v>2970</v>
      </c>
    </row>
    <row r="412" s="2" customFormat="1">
      <c r="A412" s="39"/>
      <c r="B412" s="40"/>
      <c r="C412" s="41"/>
      <c r="D412" s="228" t="s">
        <v>192</v>
      </c>
      <c r="E412" s="41"/>
      <c r="F412" s="229" t="s">
        <v>918</v>
      </c>
      <c r="G412" s="41"/>
      <c r="H412" s="41"/>
      <c r="I412" s="230"/>
      <c r="J412" s="41"/>
      <c r="K412" s="41"/>
      <c r="L412" s="45"/>
      <c r="M412" s="231"/>
      <c r="N412" s="23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192</v>
      </c>
      <c r="AU412" s="18" t="s">
        <v>81</v>
      </c>
    </row>
    <row r="413" s="12" customFormat="1" ht="22.8" customHeight="1">
      <c r="A413" s="12"/>
      <c r="B413" s="199"/>
      <c r="C413" s="200"/>
      <c r="D413" s="201" t="s">
        <v>71</v>
      </c>
      <c r="E413" s="213" t="s">
        <v>2971</v>
      </c>
      <c r="F413" s="213" t="s">
        <v>2972</v>
      </c>
      <c r="G413" s="200"/>
      <c r="H413" s="200"/>
      <c r="I413" s="203"/>
      <c r="J413" s="214">
        <f>BK413</f>
        <v>0</v>
      </c>
      <c r="K413" s="200"/>
      <c r="L413" s="205"/>
      <c r="M413" s="206"/>
      <c r="N413" s="207"/>
      <c r="O413" s="207"/>
      <c r="P413" s="208">
        <f>SUM(P414:P428)</f>
        <v>0</v>
      </c>
      <c r="Q413" s="207"/>
      <c r="R413" s="208">
        <f>SUM(R414:R428)</f>
        <v>0.20334930000000001</v>
      </c>
      <c r="S413" s="207"/>
      <c r="T413" s="209">
        <f>SUM(T414:T428)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0" t="s">
        <v>81</v>
      </c>
      <c r="AT413" s="211" t="s">
        <v>71</v>
      </c>
      <c r="AU413" s="211" t="s">
        <v>79</v>
      </c>
      <c r="AY413" s="210" t="s">
        <v>183</v>
      </c>
      <c r="BK413" s="212">
        <f>SUM(BK414:BK428)</f>
        <v>0</v>
      </c>
    </row>
    <row r="414" s="2" customFormat="1" ht="24.15" customHeight="1">
      <c r="A414" s="39"/>
      <c r="B414" s="40"/>
      <c r="C414" s="215" t="s">
        <v>567</v>
      </c>
      <c r="D414" s="215" t="s">
        <v>185</v>
      </c>
      <c r="E414" s="216" t="s">
        <v>2973</v>
      </c>
      <c r="F414" s="217" t="s">
        <v>2974</v>
      </c>
      <c r="G414" s="218" t="s">
        <v>237</v>
      </c>
      <c r="H414" s="219">
        <v>128.94999999999999</v>
      </c>
      <c r="I414" s="220"/>
      <c r="J414" s="221">
        <f>ROUND(I414*H414,2)</f>
        <v>0</v>
      </c>
      <c r="K414" s="217" t="s">
        <v>189</v>
      </c>
      <c r="L414" s="45"/>
      <c r="M414" s="222" t="s">
        <v>19</v>
      </c>
      <c r="N414" s="223" t="s">
        <v>43</v>
      </c>
      <c r="O414" s="85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284</v>
      </c>
      <c r="AT414" s="226" t="s">
        <v>185</v>
      </c>
      <c r="AU414" s="226" t="s">
        <v>81</v>
      </c>
      <c r="AY414" s="18" t="s">
        <v>183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79</v>
      </c>
      <c r="BK414" s="227">
        <f>ROUND(I414*H414,2)</f>
        <v>0</v>
      </c>
      <c r="BL414" s="18" t="s">
        <v>284</v>
      </c>
      <c r="BM414" s="226" t="s">
        <v>2975</v>
      </c>
    </row>
    <row r="415" s="2" customFormat="1">
      <c r="A415" s="39"/>
      <c r="B415" s="40"/>
      <c r="C415" s="41"/>
      <c r="D415" s="228" t="s">
        <v>192</v>
      </c>
      <c r="E415" s="41"/>
      <c r="F415" s="229" t="s">
        <v>2976</v>
      </c>
      <c r="G415" s="41"/>
      <c r="H415" s="41"/>
      <c r="I415" s="230"/>
      <c r="J415" s="41"/>
      <c r="K415" s="41"/>
      <c r="L415" s="45"/>
      <c r="M415" s="231"/>
      <c r="N415" s="23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192</v>
      </c>
      <c r="AU415" s="18" t="s">
        <v>81</v>
      </c>
    </row>
    <row r="416" s="13" customFormat="1">
      <c r="A416" s="13"/>
      <c r="B416" s="233"/>
      <c r="C416" s="234"/>
      <c r="D416" s="235" t="s">
        <v>194</v>
      </c>
      <c r="E416" s="236" t="s">
        <v>19</v>
      </c>
      <c r="F416" s="237" t="s">
        <v>2832</v>
      </c>
      <c r="G416" s="234"/>
      <c r="H416" s="238">
        <v>128.94999999999999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194</v>
      </c>
      <c r="AU416" s="244" t="s">
        <v>81</v>
      </c>
      <c r="AV416" s="13" t="s">
        <v>81</v>
      </c>
      <c r="AW416" s="13" t="s">
        <v>33</v>
      </c>
      <c r="AX416" s="13" t="s">
        <v>79</v>
      </c>
      <c r="AY416" s="244" t="s">
        <v>183</v>
      </c>
    </row>
    <row r="417" s="2" customFormat="1" ht="16.5" customHeight="1">
      <c r="A417" s="39"/>
      <c r="B417" s="40"/>
      <c r="C417" s="256" t="s">
        <v>572</v>
      </c>
      <c r="D417" s="256" t="s">
        <v>310</v>
      </c>
      <c r="E417" s="257" t="s">
        <v>2977</v>
      </c>
      <c r="F417" s="258" t="s">
        <v>2978</v>
      </c>
      <c r="G417" s="259" t="s">
        <v>237</v>
      </c>
      <c r="H417" s="260">
        <v>131.529</v>
      </c>
      <c r="I417" s="261"/>
      <c r="J417" s="262">
        <f>ROUND(I417*H417,2)</f>
        <v>0</v>
      </c>
      <c r="K417" s="258" t="s">
        <v>189</v>
      </c>
      <c r="L417" s="263"/>
      <c r="M417" s="264" t="s">
        <v>19</v>
      </c>
      <c r="N417" s="265" t="s">
        <v>43</v>
      </c>
      <c r="O417" s="85"/>
      <c r="P417" s="224">
        <f>O417*H417</f>
        <v>0</v>
      </c>
      <c r="Q417" s="224">
        <v>0.0015</v>
      </c>
      <c r="R417" s="224">
        <f>Q417*H417</f>
        <v>0.19729350000000001</v>
      </c>
      <c r="S417" s="224">
        <v>0</v>
      </c>
      <c r="T417" s="22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6" t="s">
        <v>376</v>
      </c>
      <c r="AT417" s="226" t="s">
        <v>310</v>
      </c>
      <c r="AU417" s="226" t="s">
        <v>81</v>
      </c>
      <c r="AY417" s="18" t="s">
        <v>183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8" t="s">
        <v>79</v>
      </c>
      <c r="BK417" s="227">
        <f>ROUND(I417*H417,2)</f>
        <v>0</v>
      </c>
      <c r="BL417" s="18" t="s">
        <v>284</v>
      </c>
      <c r="BM417" s="226" t="s">
        <v>2979</v>
      </c>
    </row>
    <row r="418" s="13" customFormat="1">
      <c r="A418" s="13"/>
      <c r="B418" s="233"/>
      <c r="C418" s="234"/>
      <c r="D418" s="235" t="s">
        <v>194</v>
      </c>
      <c r="E418" s="234"/>
      <c r="F418" s="237" t="s">
        <v>2980</v>
      </c>
      <c r="G418" s="234"/>
      <c r="H418" s="238">
        <v>131.529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194</v>
      </c>
      <c r="AU418" s="244" t="s">
        <v>81</v>
      </c>
      <c r="AV418" s="13" t="s">
        <v>81</v>
      </c>
      <c r="AW418" s="13" t="s">
        <v>4</v>
      </c>
      <c r="AX418" s="13" t="s">
        <v>79</v>
      </c>
      <c r="AY418" s="244" t="s">
        <v>183</v>
      </c>
    </row>
    <row r="419" s="2" customFormat="1" ht="16.5" customHeight="1">
      <c r="A419" s="39"/>
      <c r="B419" s="40"/>
      <c r="C419" s="215" t="s">
        <v>579</v>
      </c>
      <c r="D419" s="215" t="s">
        <v>185</v>
      </c>
      <c r="E419" s="216" t="s">
        <v>2981</v>
      </c>
      <c r="F419" s="217" t="s">
        <v>2982</v>
      </c>
      <c r="G419" s="218" t="s">
        <v>419</v>
      </c>
      <c r="H419" s="219">
        <v>152.91999999999999</v>
      </c>
      <c r="I419" s="220"/>
      <c r="J419" s="221">
        <f>ROUND(I419*H419,2)</f>
        <v>0</v>
      </c>
      <c r="K419" s="217" t="s">
        <v>189</v>
      </c>
      <c r="L419" s="45"/>
      <c r="M419" s="222" t="s">
        <v>19</v>
      </c>
      <c r="N419" s="223" t="s">
        <v>43</v>
      </c>
      <c r="O419" s="85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6" t="s">
        <v>284</v>
      </c>
      <c r="AT419" s="226" t="s">
        <v>185</v>
      </c>
      <c r="AU419" s="226" t="s">
        <v>81</v>
      </c>
      <c r="AY419" s="18" t="s">
        <v>183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8" t="s">
        <v>79</v>
      </c>
      <c r="BK419" s="227">
        <f>ROUND(I419*H419,2)</f>
        <v>0</v>
      </c>
      <c r="BL419" s="18" t="s">
        <v>284</v>
      </c>
      <c r="BM419" s="226" t="s">
        <v>2983</v>
      </c>
    </row>
    <row r="420" s="2" customFormat="1">
      <c r="A420" s="39"/>
      <c r="B420" s="40"/>
      <c r="C420" s="41"/>
      <c r="D420" s="228" t="s">
        <v>192</v>
      </c>
      <c r="E420" s="41"/>
      <c r="F420" s="229" t="s">
        <v>2984</v>
      </c>
      <c r="G420" s="41"/>
      <c r="H420" s="41"/>
      <c r="I420" s="230"/>
      <c r="J420" s="41"/>
      <c r="K420" s="41"/>
      <c r="L420" s="45"/>
      <c r="M420" s="231"/>
      <c r="N420" s="23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192</v>
      </c>
      <c r="AU420" s="18" t="s">
        <v>81</v>
      </c>
    </row>
    <row r="421" s="13" customFormat="1">
      <c r="A421" s="13"/>
      <c r="B421" s="233"/>
      <c r="C421" s="234"/>
      <c r="D421" s="235" t="s">
        <v>194</v>
      </c>
      <c r="E421" s="236" t="s">
        <v>19</v>
      </c>
      <c r="F421" s="237" t="s">
        <v>2985</v>
      </c>
      <c r="G421" s="234"/>
      <c r="H421" s="238">
        <v>152.91999999999999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194</v>
      </c>
      <c r="AU421" s="244" t="s">
        <v>81</v>
      </c>
      <c r="AV421" s="13" t="s">
        <v>81</v>
      </c>
      <c r="AW421" s="13" t="s">
        <v>33</v>
      </c>
      <c r="AX421" s="13" t="s">
        <v>79</v>
      </c>
      <c r="AY421" s="244" t="s">
        <v>183</v>
      </c>
    </row>
    <row r="422" s="2" customFormat="1" ht="16.5" customHeight="1">
      <c r="A422" s="39"/>
      <c r="B422" s="40"/>
      <c r="C422" s="256" t="s">
        <v>584</v>
      </c>
      <c r="D422" s="256" t="s">
        <v>310</v>
      </c>
      <c r="E422" s="257" t="s">
        <v>2986</v>
      </c>
      <c r="F422" s="258" t="s">
        <v>2987</v>
      </c>
      <c r="G422" s="259" t="s">
        <v>237</v>
      </c>
      <c r="H422" s="260">
        <v>10.093</v>
      </c>
      <c r="I422" s="261"/>
      <c r="J422" s="262">
        <f>ROUND(I422*H422,2)</f>
        <v>0</v>
      </c>
      <c r="K422" s="258" t="s">
        <v>189</v>
      </c>
      <c r="L422" s="263"/>
      <c r="M422" s="264" t="s">
        <v>19</v>
      </c>
      <c r="N422" s="265" t="s">
        <v>43</v>
      </c>
      <c r="O422" s="85"/>
      <c r="P422" s="224">
        <f>O422*H422</f>
        <v>0</v>
      </c>
      <c r="Q422" s="224">
        <v>0.00059999999999999995</v>
      </c>
      <c r="R422" s="224">
        <f>Q422*H422</f>
        <v>0.0060557999999999992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376</v>
      </c>
      <c r="AT422" s="226" t="s">
        <v>310</v>
      </c>
      <c r="AU422" s="226" t="s">
        <v>81</v>
      </c>
      <c r="AY422" s="18" t="s">
        <v>183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79</v>
      </c>
      <c r="BK422" s="227">
        <f>ROUND(I422*H422,2)</f>
        <v>0</v>
      </c>
      <c r="BL422" s="18" t="s">
        <v>284</v>
      </c>
      <c r="BM422" s="226" t="s">
        <v>2988</v>
      </c>
    </row>
    <row r="423" s="13" customFormat="1">
      <c r="A423" s="13"/>
      <c r="B423" s="233"/>
      <c r="C423" s="234"/>
      <c r="D423" s="235" t="s">
        <v>194</v>
      </c>
      <c r="E423" s="236" t="s">
        <v>19</v>
      </c>
      <c r="F423" s="237" t="s">
        <v>2989</v>
      </c>
      <c r="G423" s="234"/>
      <c r="H423" s="238">
        <v>9.1750000000000007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194</v>
      </c>
      <c r="AU423" s="244" t="s">
        <v>81</v>
      </c>
      <c r="AV423" s="13" t="s">
        <v>81</v>
      </c>
      <c r="AW423" s="13" t="s">
        <v>33</v>
      </c>
      <c r="AX423" s="13" t="s">
        <v>79</v>
      </c>
      <c r="AY423" s="244" t="s">
        <v>183</v>
      </c>
    </row>
    <row r="424" s="13" customFormat="1">
      <c r="A424" s="13"/>
      <c r="B424" s="233"/>
      <c r="C424" s="234"/>
      <c r="D424" s="235" t="s">
        <v>194</v>
      </c>
      <c r="E424" s="234"/>
      <c r="F424" s="237" t="s">
        <v>2990</v>
      </c>
      <c r="G424" s="234"/>
      <c r="H424" s="238">
        <v>10.093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194</v>
      </c>
      <c r="AU424" s="244" t="s">
        <v>81</v>
      </c>
      <c r="AV424" s="13" t="s">
        <v>81</v>
      </c>
      <c r="AW424" s="13" t="s">
        <v>4</v>
      </c>
      <c r="AX424" s="13" t="s">
        <v>79</v>
      </c>
      <c r="AY424" s="244" t="s">
        <v>183</v>
      </c>
    </row>
    <row r="425" s="2" customFormat="1" ht="24.15" customHeight="1">
      <c r="A425" s="39"/>
      <c r="B425" s="40"/>
      <c r="C425" s="215" t="s">
        <v>589</v>
      </c>
      <c r="D425" s="215" t="s">
        <v>185</v>
      </c>
      <c r="E425" s="216" t="s">
        <v>2991</v>
      </c>
      <c r="F425" s="217" t="s">
        <v>2992</v>
      </c>
      <c r="G425" s="218" t="s">
        <v>218</v>
      </c>
      <c r="H425" s="219">
        <v>0.20300000000000001</v>
      </c>
      <c r="I425" s="220"/>
      <c r="J425" s="221">
        <f>ROUND(I425*H425,2)</f>
        <v>0</v>
      </c>
      <c r="K425" s="217" t="s">
        <v>189</v>
      </c>
      <c r="L425" s="45"/>
      <c r="M425" s="222" t="s">
        <v>19</v>
      </c>
      <c r="N425" s="223" t="s">
        <v>43</v>
      </c>
      <c r="O425" s="85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284</v>
      </c>
      <c r="AT425" s="226" t="s">
        <v>185</v>
      </c>
      <c r="AU425" s="226" t="s">
        <v>81</v>
      </c>
      <c r="AY425" s="18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79</v>
      </c>
      <c r="BK425" s="227">
        <f>ROUND(I425*H425,2)</f>
        <v>0</v>
      </c>
      <c r="BL425" s="18" t="s">
        <v>284</v>
      </c>
      <c r="BM425" s="226" t="s">
        <v>2993</v>
      </c>
    </row>
    <row r="426" s="2" customFormat="1">
      <c r="A426" s="39"/>
      <c r="B426" s="40"/>
      <c r="C426" s="41"/>
      <c r="D426" s="228" t="s">
        <v>192</v>
      </c>
      <c r="E426" s="41"/>
      <c r="F426" s="229" t="s">
        <v>2994</v>
      </c>
      <c r="G426" s="41"/>
      <c r="H426" s="41"/>
      <c r="I426" s="230"/>
      <c r="J426" s="41"/>
      <c r="K426" s="41"/>
      <c r="L426" s="45"/>
      <c r="M426" s="231"/>
      <c r="N426" s="23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192</v>
      </c>
      <c r="AU426" s="18" t="s">
        <v>81</v>
      </c>
    </row>
    <row r="427" s="2" customFormat="1" ht="24.15" customHeight="1">
      <c r="A427" s="39"/>
      <c r="B427" s="40"/>
      <c r="C427" s="215" t="s">
        <v>595</v>
      </c>
      <c r="D427" s="215" t="s">
        <v>185</v>
      </c>
      <c r="E427" s="216" t="s">
        <v>2995</v>
      </c>
      <c r="F427" s="217" t="s">
        <v>2996</v>
      </c>
      <c r="G427" s="218" t="s">
        <v>218</v>
      </c>
      <c r="H427" s="219">
        <v>0.20300000000000001</v>
      </c>
      <c r="I427" s="220"/>
      <c r="J427" s="221">
        <f>ROUND(I427*H427,2)</f>
        <v>0</v>
      </c>
      <c r="K427" s="217" t="s">
        <v>189</v>
      </c>
      <c r="L427" s="45"/>
      <c r="M427" s="222" t="s">
        <v>19</v>
      </c>
      <c r="N427" s="223" t="s">
        <v>43</v>
      </c>
      <c r="O427" s="85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6" t="s">
        <v>284</v>
      </c>
      <c r="AT427" s="226" t="s">
        <v>185</v>
      </c>
      <c r="AU427" s="226" t="s">
        <v>81</v>
      </c>
      <c r="AY427" s="18" t="s">
        <v>183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8" t="s">
        <v>79</v>
      </c>
      <c r="BK427" s="227">
        <f>ROUND(I427*H427,2)</f>
        <v>0</v>
      </c>
      <c r="BL427" s="18" t="s">
        <v>284</v>
      </c>
      <c r="BM427" s="226" t="s">
        <v>2997</v>
      </c>
    </row>
    <row r="428" s="2" customFormat="1">
      <c r="A428" s="39"/>
      <c r="B428" s="40"/>
      <c r="C428" s="41"/>
      <c r="D428" s="228" t="s">
        <v>192</v>
      </c>
      <c r="E428" s="41"/>
      <c r="F428" s="229" t="s">
        <v>2998</v>
      </c>
      <c r="G428" s="41"/>
      <c r="H428" s="41"/>
      <c r="I428" s="230"/>
      <c r="J428" s="41"/>
      <c r="K428" s="41"/>
      <c r="L428" s="45"/>
      <c r="M428" s="231"/>
      <c r="N428" s="23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192</v>
      </c>
      <c r="AU428" s="18" t="s">
        <v>81</v>
      </c>
    </row>
    <row r="429" s="12" customFormat="1" ht="22.8" customHeight="1">
      <c r="A429" s="12"/>
      <c r="B429" s="199"/>
      <c r="C429" s="200"/>
      <c r="D429" s="201" t="s">
        <v>71</v>
      </c>
      <c r="E429" s="213" t="s">
        <v>653</v>
      </c>
      <c r="F429" s="213" t="s">
        <v>654</v>
      </c>
      <c r="G429" s="200"/>
      <c r="H429" s="200"/>
      <c r="I429" s="203"/>
      <c r="J429" s="214">
        <f>BK429</f>
        <v>0</v>
      </c>
      <c r="K429" s="200"/>
      <c r="L429" s="205"/>
      <c r="M429" s="206"/>
      <c r="N429" s="207"/>
      <c r="O429" s="207"/>
      <c r="P429" s="208">
        <f>SUM(P430:P432)</f>
        <v>0</v>
      </c>
      <c r="Q429" s="207"/>
      <c r="R429" s="208">
        <f>SUM(R430:R432)</f>
        <v>0.098045700000000013</v>
      </c>
      <c r="S429" s="207"/>
      <c r="T429" s="209">
        <f>SUM(T430:T432)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0" t="s">
        <v>81</v>
      </c>
      <c r="AT429" s="211" t="s">
        <v>71</v>
      </c>
      <c r="AU429" s="211" t="s">
        <v>79</v>
      </c>
      <c r="AY429" s="210" t="s">
        <v>183</v>
      </c>
      <c r="BK429" s="212">
        <f>SUM(BK430:BK432)</f>
        <v>0</v>
      </c>
    </row>
    <row r="430" s="2" customFormat="1" ht="24.15" customHeight="1">
      <c r="A430" s="39"/>
      <c r="B430" s="40"/>
      <c r="C430" s="215" t="s">
        <v>600</v>
      </c>
      <c r="D430" s="215" t="s">
        <v>185</v>
      </c>
      <c r="E430" s="216" t="s">
        <v>2999</v>
      </c>
      <c r="F430" s="217" t="s">
        <v>3000</v>
      </c>
      <c r="G430" s="218" t="s">
        <v>237</v>
      </c>
      <c r="H430" s="219">
        <v>326.81900000000002</v>
      </c>
      <c r="I430" s="220"/>
      <c r="J430" s="221">
        <f>ROUND(I430*H430,2)</f>
        <v>0</v>
      </c>
      <c r="K430" s="217" t="s">
        <v>19</v>
      </c>
      <c r="L430" s="45"/>
      <c r="M430" s="222" t="s">
        <v>19</v>
      </c>
      <c r="N430" s="223" t="s">
        <v>43</v>
      </c>
      <c r="O430" s="85"/>
      <c r="P430" s="224">
        <f>O430*H430</f>
        <v>0</v>
      </c>
      <c r="Q430" s="224">
        <v>0.00029</v>
      </c>
      <c r="R430" s="224">
        <f>Q430*H430</f>
        <v>0.094777510000000009</v>
      </c>
      <c r="S430" s="224">
        <v>0</v>
      </c>
      <c r="T430" s="22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6" t="s">
        <v>284</v>
      </c>
      <c r="AT430" s="226" t="s">
        <v>185</v>
      </c>
      <c r="AU430" s="226" t="s">
        <v>81</v>
      </c>
      <c r="AY430" s="18" t="s">
        <v>183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8" t="s">
        <v>79</v>
      </c>
      <c r="BK430" s="227">
        <f>ROUND(I430*H430,2)</f>
        <v>0</v>
      </c>
      <c r="BL430" s="18" t="s">
        <v>284</v>
      </c>
      <c r="BM430" s="226" t="s">
        <v>3001</v>
      </c>
    </row>
    <row r="431" s="13" customFormat="1">
      <c r="A431" s="13"/>
      <c r="B431" s="233"/>
      <c r="C431" s="234"/>
      <c r="D431" s="235" t="s">
        <v>194</v>
      </c>
      <c r="E431" s="236" t="s">
        <v>19</v>
      </c>
      <c r="F431" s="237" t="s">
        <v>3002</v>
      </c>
      <c r="G431" s="234"/>
      <c r="H431" s="238">
        <v>326.81900000000002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194</v>
      </c>
      <c r="AU431" s="244" t="s">
        <v>81</v>
      </c>
      <c r="AV431" s="13" t="s">
        <v>81</v>
      </c>
      <c r="AW431" s="13" t="s">
        <v>33</v>
      </c>
      <c r="AX431" s="13" t="s">
        <v>79</v>
      </c>
      <c r="AY431" s="244" t="s">
        <v>183</v>
      </c>
    </row>
    <row r="432" s="2" customFormat="1" ht="24.15" customHeight="1">
      <c r="A432" s="39"/>
      <c r="B432" s="40"/>
      <c r="C432" s="215" t="s">
        <v>605</v>
      </c>
      <c r="D432" s="215" t="s">
        <v>185</v>
      </c>
      <c r="E432" s="216" t="s">
        <v>3003</v>
      </c>
      <c r="F432" s="217" t="s">
        <v>3004</v>
      </c>
      <c r="G432" s="218" t="s">
        <v>237</v>
      </c>
      <c r="H432" s="219">
        <v>326.81900000000002</v>
      </c>
      <c r="I432" s="220"/>
      <c r="J432" s="221">
        <f>ROUND(I432*H432,2)</f>
        <v>0</v>
      </c>
      <c r="K432" s="217" t="s">
        <v>19</v>
      </c>
      <c r="L432" s="45"/>
      <c r="M432" s="284" t="s">
        <v>19</v>
      </c>
      <c r="N432" s="285" t="s">
        <v>43</v>
      </c>
      <c r="O432" s="279"/>
      <c r="P432" s="286">
        <f>O432*H432</f>
        <v>0</v>
      </c>
      <c r="Q432" s="286">
        <v>1.0000000000000001E-05</v>
      </c>
      <c r="R432" s="286">
        <f>Q432*H432</f>
        <v>0.0032681900000000002</v>
      </c>
      <c r="S432" s="286">
        <v>0</v>
      </c>
      <c r="T432" s="28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6" t="s">
        <v>284</v>
      </c>
      <c r="AT432" s="226" t="s">
        <v>185</v>
      </c>
      <c r="AU432" s="226" t="s">
        <v>81</v>
      </c>
      <c r="AY432" s="18" t="s">
        <v>183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8" t="s">
        <v>79</v>
      </c>
      <c r="BK432" s="227">
        <f>ROUND(I432*H432,2)</f>
        <v>0</v>
      </c>
      <c r="BL432" s="18" t="s">
        <v>284</v>
      </c>
      <c r="BM432" s="226" t="s">
        <v>3005</v>
      </c>
    </row>
    <row r="433" s="2" customFormat="1" ht="6.96" customHeight="1">
      <c r="A433" s="39"/>
      <c r="B433" s="60"/>
      <c r="C433" s="61"/>
      <c r="D433" s="61"/>
      <c r="E433" s="61"/>
      <c r="F433" s="61"/>
      <c r="G433" s="61"/>
      <c r="H433" s="61"/>
      <c r="I433" s="61"/>
      <c r="J433" s="61"/>
      <c r="K433" s="61"/>
      <c r="L433" s="45"/>
      <c r="M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</sheetData>
  <sheetProtection sheet="1" autoFilter="0" formatColumns="0" formatRows="0" objects="1" scenarios="1" spinCount="100000" saltValue="Dsmxkkprzj+FdgZJnhP/QYcoUTq6Yk1Mpkq3OWylZmh/KmwePZWyUyhz/ZxGFllefMkKJWTxlHOg+Jy/1HpdkQ==" hashValue="HnoPZZvvyStFoQMpDzUQeSK8QXuJMOTLqw6S2si2ij1JXD830e+i0zItu3HiZBhH44B7BZOfZ9RJ0WR2hcItwQ==" algorithmName="SHA-512" password="CC35"/>
  <autoFilter ref="C102:K43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2_01/139751101"/>
    <hyperlink ref="F110" r:id="rId2" display="https://podminky.urs.cz/item/CS_URS_2022_01/162211201"/>
    <hyperlink ref="F112" r:id="rId3" display="https://podminky.urs.cz/item/CS_URS_2022_01/162211209"/>
    <hyperlink ref="F114" r:id="rId4" display="https://podminky.urs.cz/item/CS_URS_2022_01/162751117"/>
    <hyperlink ref="F116" r:id="rId5" display="https://podminky.urs.cz/item/CS_URS_2022_01/162751119"/>
    <hyperlink ref="F119" r:id="rId6" display="https://podminky.urs.cz/item/CS_URS_2022_01/167111101"/>
    <hyperlink ref="F121" r:id="rId7" display="https://podminky.urs.cz/item/CS_URS_2022_01/171201221"/>
    <hyperlink ref="F125" r:id="rId8" display="https://podminky.urs.cz/item/CS_URS_2022_01/171201231"/>
    <hyperlink ref="F129" r:id="rId9" display="https://podminky.urs.cz/item/CS_URS_2022_01/171251201"/>
    <hyperlink ref="F131" r:id="rId10" display="https://podminky.urs.cz/item/CS_URS_2022_01/181912112"/>
    <hyperlink ref="F135" r:id="rId11" display="https://podminky.urs.cz/item/CS_URS_2022_01/273321411"/>
    <hyperlink ref="F138" r:id="rId12" display="https://podminky.urs.cz/item/CS_URS_2022_01/273362021"/>
    <hyperlink ref="F142" r:id="rId13" display="https://podminky.urs.cz/item/CS_URS_2022_01/319202121"/>
    <hyperlink ref="F145" r:id="rId14" display="https://podminky.urs.cz/item/CS_URS_2022_01/319202122"/>
    <hyperlink ref="F148" r:id="rId15" display="https://podminky.urs.cz/item/CS_URS_2022_01/319202123"/>
    <hyperlink ref="F151" r:id="rId16" display="https://podminky.urs.cz/item/CS_URS_2022_01/319202124"/>
    <hyperlink ref="F155" r:id="rId17" display="https://podminky.urs.cz/item/CS_URS_2022_01/612131152"/>
    <hyperlink ref="F179" r:id="rId18" display="https://podminky.urs.cz/item/CS_URS_2022_01/612324111"/>
    <hyperlink ref="F203" r:id="rId19" display="https://podminky.urs.cz/item/CS_URS_2022_01/612324191"/>
    <hyperlink ref="F205" r:id="rId20" display="https://podminky.urs.cz/item/CS_URS_2022_01/612325131"/>
    <hyperlink ref="F229" r:id="rId21" display="https://podminky.urs.cz/item/CS_URS_2022_01/612328131"/>
    <hyperlink ref="F254" r:id="rId22" display="https://podminky.urs.cz/item/CS_URS_2022_01/619991001"/>
    <hyperlink ref="F257" r:id="rId23" display="https://podminky.urs.cz/item/CS_URS_2022_01/619991011"/>
    <hyperlink ref="F260" r:id="rId24" display="https://podminky.urs.cz/item/CS_URS_2022_01/629995201"/>
    <hyperlink ref="F263" r:id="rId25" display="https://podminky.urs.cz/item/CS_URS_2022_01/631311115"/>
    <hyperlink ref="F266" r:id="rId26" display="https://podminky.urs.cz/item/CS_URS_2022_01/631319011"/>
    <hyperlink ref="F268" r:id="rId27" display="https://podminky.urs.cz/item/CS_URS_2022_01/631319171"/>
    <hyperlink ref="F270" r:id="rId28" display="https://podminky.urs.cz/item/CS_URS_2022_01/631362021"/>
    <hyperlink ref="F273" r:id="rId29" display="https://podminky.urs.cz/item/CS_URS_2022_01/632481213"/>
    <hyperlink ref="F277" r:id="rId30" display="https://podminky.urs.cz/item/CS_URS_2022_01/949101111"/>
    <hyperlink ref="F280" r:id="rId31" display="https://podminky.urs.cz/item/CS_URS_2022_01/952901111"/>
    <hyperlink ref="F283" r:id="rId32" display="https://podminky.urs.cz/item/CS_URS_2022_01/953942425"/>
    <hyperlink ref="F286" r:id="rId33" display="https://podminky.urs.cz/item/CS_URS_2022_01/961055111"/>
    <hyperlink ref="F289" r:id="rId34" display="https://podminky.urs.cz/item/CS_URS_2022_01/965042241"/>
    <hyperlink ref="F292" r:id="rId35" display="https://podminky.urs.cz/item/CS_URS_2022_01/965043341"/>
    <hyperlink ref="F295" r:id="rId36" display="https://podminky.urs.cz/item/CS_URS_2022_01/965043441"/>
    <hyperlink ref="F298" r:id="rId37" display="https://podminky.urs.cz/item/CS_URS_2022_01/965049111"/>
    <hyperlink ref="F300" r:id="rId38" display="https://podminky.urs.cz/item/CS_URS_2022_01/965049112"/>
    <hyperlink ref="F302" r:id="rId39" display="https://podminky.urs.cz/item/CS_URS_2022_01/978013191"/>
    <hyperlink ref="F326" r:id="rId40" display="https://podminky.urs.cz/item/CS_URS_2022_01/985112132"/>
    <hyperlink ref="F329" r:id="rId41" display="https://podminky.urs.cz/item/CS_URS_2022_01/985112193"/>
    <hyperlink ref="F331" r:id="rId42" display="https://podminky.urs.cz/item/CS_URS_2022_01/985311111"/>
    <hyperlink ref="F334" r:id="rId43" display="https://podminky.urs.cz/item/CS_URS_2022_01/985311313"/>
    <hyperlink ref="F337" r:id="rId44" display="https://podminky.urs.cz/item/CS_URS_2022_01/985311911"/>
    <hyperlink ref="F340" r:id="rId45" display="https://podminky.urs.cz/item/CS_URS_2022_01/985311912"/>
    <hyperlink ref="F343" r:id="rId46" display="https://podminky.urs.cz/item/CS_URS_2022_01/985311913"/>
    <hyperlink ref="F346" r:id="rId47" display="https://podminky.urs.cz/item/CS_URS_2022_01/997013211"/>
    <hyperlink ref="F348" r:id="rId48" display="https://podminky.urs.cz/item/CS_URS_2022_01/997013501"/>
    <hyperlink ref="F350" r:id="rId49" display="https://podminky.urs.cz/item/CS_URS_2022_01/997013509"/>
    <hyperlink ref="F355" r:id="rId50" display="https://podminky.urs.cz/item/CS_URS_2022_01/997013631"/>
    <hyperlink ref="F358" r:id="rId51" display="https://podminky.urs.cz/item/CS_URS_2022_01/997013871"/>
    <hyperlink ref="F362" r:id="rId52" display="https://podminky.urs.cz/item/CS_URS_2022_01/998018001"/>
    <hyperlink ref="F366" r:id="rId53" display="https://podminky.urs.cz/item/CS_URS_2022_01/711421131"/>
    <hyperlink ref="F371" r:id="rId54" display="https://podminky.urs.cz/item/CS_URS_2022_01/711131811"/>
    <hyperlink ref="F374" r:id="rId55" display="https://podminky.urs.cz/item/CS_URS_2022_01/711441559"/>
    <hyperlink ref="F379" r:id="rId56" display="https://podminky.urs.cz/item/CS_URS_2022_01/711191001"/>
    <hyperlink ref="F384" r:id="rId57" display="https://podminky.urs.cz/item/CS_URS_2022_01/711493111"/>
    <hyperlink ref="F387" r:id="rId58" display="https://podminky.urs.cz/item/CS_URS_2022_01/711493112"/>
    <hyperlink ref="F390" r:id="rId59" display="https://podminky.urs.cz/item/CS_URS_2022_01/711493122"/>
    <hyperlink ref="F410" r:id="rId60" display="https://podminky.urs.cz/item/CS_URS_2022_01/998711101"/>
    <hyperlink ref="F412" r:id="rId61" display="https://podminky.urs.cz/item/CS_URS_2022_01/998711181"/>
    <hyperlink ref="F415" r:id="rId62" display="https://podminky.urs.cz/item/CS_URS_2022_01/713121111"/>
    <hyperlink ref="F420" r:id="rId63" display="https://podminky.urs.cz/item/CS_URS_2022_01/713121211"/>
    <hyperlink ref="F426" r:id="rId64" display="https://podminky.urs.cz/item/CS_URS_2022_01/998713101"/>
    <hyperlink ref="F428" r:id="rId65" display="https://podminky.urs.cz/item/CS_URS_2022_01/998713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3006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ROUND(J99,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ROUND((SUM(BE99:BE168)),  2)</f>
        <v>0</v>
      </c>
      <c r="G37" s="39"/>
      <c r="H37" s="39"/>
      <c r="I37" s="159">
        <v>0.20999999999999999</v>
      </c>
      <c r="J37" s="158">
        <f>ROUND(((SUM(BE99:BE168))*I37),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ROUND((SUM(BF99:BF168)),  2)</f>
        <v>0</v>
      </c>
      <c r="G38" s="39"/>
      <c r="H38" s="39"/>
      <c r="I38" s="159">
        <v>0.14999999999999999</v>
      </c>
      <c r="J38" s="158">
        <f>ROUND(((SUM(BF99:BF168))*I38),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ROUND((SUM(BG99:BG168)),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ROUND((SUM(BH99:BH168)),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ROUND((SUM(BI99:BI168)),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02.1.b - Stavební úpravy 1.np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158</v>
      </c>
      <c r="E69" s="185"/>
      <c r="F69" s="185"/>
      <c r="G69" s="185"/>
      <c r="H69" s="185"/>
      <c r="I69" s="185"/>
      <c r="J69" s="186">
        <f>J101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159</v>
      </c>
      <c r="E70" s="185"/>
      <c r="F70" s="185"/>
      <c r="G70" s="185"/>
      <c r="H70" s="185"/>
      <c r="I70" s="185"/>
      <c r="J70" s="186">
        <f>J108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161</v>
      </c>
      <c r="E71" s="180"/>
      <c r="F71" s="180"/>
      <c r="G71" s="180"/>
      <c r="H71" s="180"/>
      <c r="I71" s="180"/>
      <c r="J71" s="181">
        <f>J124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5"/>
      <c r="D72" s="184" t="s">
        <v>2703</v>
      </c>
      <c r="E72" s="185"/>
      <c r="F72" s="185"/>
      <c r="G72" s="185"/>
      <c r="H72" s="185"/>
      <c r="I72" s="185"/>
      <c r="J72" s="186">
        <f>J125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685</v>
      </c>
      <c r="E73" s="185"/>
      <c r="F73" s="185"/>
      <c r="G73" s="185"/>
      <c r="H73" s="185"/>
      <c r="I73" s="185"/>
      <c r="J73" s="186">
        <f>J129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686</v>
      </c>
      <c r="E74" s="185"/>
      <c r="F74" s="185"/>
      <c r="G74" s="185"/>
      <c r="H74" s="185"/>
      <c r="I74" s="185"/>
      <c r="J74" s="186">
        <f>J133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167</v>
      </c>
      <c r="E75" s="185"/>
      <c r="F75" s="185"/>
      <c r="G75" s="185"/>
      <c r="H75" s="185"/>
      <c r="I75" s="185"/>
      <c r="J75" s="186">
        <f>J160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168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Centrum Pokorum - stavební úpravy a přístavba k objektu č.p. 1094/27, k.ú. Rumburk - II. etapa</v>
      </c>
      <c r="F85" s="33"/>
      <c r="G85" s="33"/>
      <c r="H85" s="33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2699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2" t="s">
        <v>2700</v>
      </c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148</v>
      </c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02.1.b - Stavební úpravy 1.np</v>
      </c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F16</f>
        <v>st.p.č. 649; k.ú. Rumburk</v>
      </c>
      <c r="G93" s="41"/>
      <c r="H93" s="41"/>
      <c r="I93" s="33" t="s">
        <v>23</v>
      </c>
      <c r="J93" s="73" t="str">
        <f>IF(J16="","",J16)</f>
        <v>22. 10. 2022</v>
      </c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E19</f>
        <v>Město Rumburk</v>
      </c>
      <c r="G95" s="41"/>
      <c r="H95" s="41"/>
      <c r="I95" s="33" t="s">
        <v>31</v>
      </c>
      <c r="J95" s="37" t="str">
        <f>E25</f>
        <v>ProProjekt, s.r.o.</v>
      </c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>Martin Rousek</v>
      </c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8"/>
      <c r="B98" s="189"/>
      <c r="C98" s="190" t="s">
        <v>169</v>
      </c>
      <c r="D98" s="191" t="s">
        <v>57</v>
      </c>
      <c r="E98" s="191" t="s">
        <v>53</v>
      </c>
      <c r="F98" s="191" t="s">
        <v>54</v>
      </c>
      <c r="G98" s="191" t="s">
        <v>170</v>
      </c>
      <c r="H98" s="191" t="s">
        <v>171</v>
      </c>
      <c r="I98" s="191" t="s">
        <v>172</v>
      </c>
      <c r="J98" s="191" t="s">
        <v>152</v>
      </c>
      <c r="K98" s="192" t="s">
        <v>173</v>
      </c>
      <c r="L98" s="193"/>
      <c r="M98" s="93" t="s">
        <v>19</v>
      </c>
      <c r="N98" s="94" t="s">
        <v>42</v>
      </c>
      <c r="O98" s="94" t="s">
        <v>174</v>
      </c>
      <c r="P98" s="94" t="s">
        <v>175</v>
      </c>
      <c r="Q98" s="94" t="s">
        <v>176</v>
      </c>
      <c r="R98" s="94" t="s">
        <v>177</v>
      </c>
      <c r="S98" s="94" t="s">
        <v>178</v>
      </c>
      <c r="T98" s="95" t="s">
        <v>179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39"/>
      <c r="B99" s="40"/>
      <c r="C99" s="100" t="s">
        <v>180</v>
      </c>
      <c r="D99" s="41"/>
      <c r="E99" s="41"/>
      <c r="F99" s="41"/>
      <c r="G99" s="41"/>
      <c r="H99" s="41"/>
      <c r="I99" s="41"/>
      <c r="J99" s="194">
        <f>BK99</f>
        <v>0</v>
      </c>
      <c r="K99" s="41"/>
      <c r="L99" s="45"/>
      <c r="M99" s="96"/>
      <c r="N99" s="195"/>
      <c r="O99" s="97"/>
      <c r="P99" s="196">
        <f>P100+P124</f>
        <v>0</v>
      </c>
      <c r="Q99" s="97"/>
      <c r="R99" s="196">
        <f>R100+R124</f>
        <v>0.93017795999999997</v>
      </c>
      <c r="S99" s="97"/>
      <c r="T99" s="197">
        <f>T100+T124</f>
        <v>8.4768974999999998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153</v>
      </c>
      <c r="BK99" s="198">
        <f>BK100+BK124</f>
        <v>0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181</v>
      </c>
      <c r="F100" s="202" t="s">
        <v>182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P101+P108</f>
        <v>0</v>
      </c>
      <c r="Q100" s="207"/>
      <c r="R100" s="208">
        <f>R101+R108</f>
        <v>0</v>
      </c>
      <c r="S100" s="207"/>
      <c r="T100" s="209">
        <f>T101+T108</f>
        <v>7.4546999999999999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79</v>
      </c>
      <c r="AT100" s="211" t="s">
        <v>71</v>
      </c>
      <c r="AU100" s="211" t="s">
        <v>72</v>
      </c>
      <c r="AY100" s="210" t="s">
        <v>183</v>
      </c>
      <c r="BK100" s="212">
        <f>BK101+BK108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241</v>
      </c>
      <c r="F101" s="213" t="s">
        <v>323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SUM(P102:P107)</f>
        <v>0</v>
      </c>
      <c r="Q101" s="207"/>
      <c r="R101" s="208">
        <f>SUM(R102:R107)</f>
        <v>0</v>
      </c>
      <c r="S101" s="207"/>
      <c r="T101" s="209">
        <f>SUM(T102:T107)</f>
        <v>7.4546999999999999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79</v>
      </c>
      <c r="AT101" s="211" t="s">
        <v>71</v>
      </c>
      <c r="AU101" s="211" t="s">
        <v>79</v>
      </c>
      <c r="AY101" s="210" t="s">
        <v>183</v>
      </c>
      <c r="BK101" s="212">
        <f>SUM(BK102:BK107)</f>
        <v>0</v>
      </c>
    </row>
    <row r="102" s="2" customFormat="1" ht="16.5" customHeight="1">
      <c r="A102" s="39"/>
      <c r="B102" s="40"/>
      <c r="C102" s="215" t="s">
        <v>79</v>
      </c>
      <c r="D102" s="215" t="s">
        <v>185</v>
      </c>
      <c r="E102" s="216" t="s">
        <v>3007</v>
      </c>
      <c r="F102" s="217" t="s">
        <v>3008</v>
      </c>
      <c r="G102" s="218" t="s">
        <v>188</v>
      </c>
      <c r="H102" s="219">
        <v>4.5179999999999998</v>
      </c>
      <c r="I102" s="220"/>
      <c r="J102" s="221">
        <f>ROUND(I102*H102,2)</f>
        <v>0</v>
      </c>
      <c r="K102" s="217" t="s">
        <v>189</v>
      </c>
      <c r="L102" s="45"/>
      <c r="M102" s="222" t="s">
        <v>19</v>
      </c>
      <c r="N102" s="223" t="s">
        <v>43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1.3999999999999999</v>
      </c>
      <c r="T102" s="225">
        <f>S102*H102</f>
        <v>6.3251999999999997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190</v>
      </c>
      <c r="AT102" s="226" t="s">
        <v>185</v>
      </c>
      <c r="AU102" s="226" t="s">
        <v>81</v>
      </c>
      <c r="AY102" s="18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79</v>
      </c>
      <c r="BK102" s="227">
        <f>ROUND(I102*H102,2)</f>
        <v>0</v>
      </c>
      <c r="BL102" s="18" t="s">
        <v>190</v>
      </c>
      <c r="BM102" s="226" t="s">
        <v>3009</v>
      </c>
    </row>
    <row r="103" s="2" customFormat="1">
      <c r="A103" s="39"/>
      <c r="B103" s="40"/>
      <c r="C103" s="41"/>
      <c r="D103" s="228" t="s">
        <v>192</v>
      </c>
      <c r="E103" s="41"/>
      <c r="F103" s="229" t="s">
        <v>3010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192</v>
      </c>
      <c r="AU103" s="18" t="s">
        <v>81</v>
      </c>
    </row>
    <row r="104" s="13" customFormat="1">
      <c r="A104" s="13"/>
      <c r="B104" s="233"/>
      <c r="C104" s="234"/>
      <c r="D104" s="235" t="s">
        <v>194</v>
      </c>
      <c r="E104" s="236" t="s">
        <v>19</v>
      </c>
      <c r="F104" s="237" t="s">
        <v>3011</v>
      </c>
      <c r="G104" s="234"/>
      <c r="H104" s="238">
        <v>4.5179999999999998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194</v>
      </c>
      <c r="AU104" s="244" t="s">
        <v>81</v>
      </c>
      <c r="AV104" s="13" t="s">
        <v>81</v>
      </c>
      <c r="AW104" s="13" t="s">
        <v>33</v>
      </c>
      <c r="AX104" s="13" t="s">
        <v>79</v>
      </c>
      <c r="AY104" s="244" t="s">
        <v>183</v>
      </c>
    </row>
    <row r="105" s="2" customFormat="1" ht="24.15" customHeight="1">
      <c r="A105" s="39"/>
      <c r="B105" s="40"/>
      <c r="C105" s="215" t="s">
        <v>81</v>
      </c>
      <c r="D105" s="215" t="s">
        <v>185</v>
      </c>
      <c r="E105" s="216" t="s">
        <v>1510</v>
      </c>
      <c r="F105" s="217" t="s">
        <v>1511</v>
      </c>
      <c r="G105" s="218" t="s">
        <v>237</v>
      </c>
      <c r="H105" s="219">
        <v>22.59</v>
      </c>
      <c r="I105" s="220"/>
      <c r="J105" s="221">
        <f>ROUND(I105*H105,2)</f>
        <v>0</v>
      </c>
      <c r="K105" s="217" t="s">
        <v>189</v>
      </c>
      <c r="L105" s="45"/>
      <c r="M105" s="222" t="s">
        <v>19</v>
      </c>
      <c r="N105" s="223" t="s">
        <v>43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0.050000000000000003</v>
      </c>
      <c r="T105" s="225">
        <f>S105*H105</f>
        <v>1.1295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190</v>
      </c>
      <c r="AT105" s="226" t="s">
        <v>185</v>
      </c>
      <c r="AU105" s="226" t="s">
        <v>81</v>
      </c>
      <c r="AY105" s="18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190</v>
      </c>
      <c r="BM105" s="226" t="s">
        <v>3012</v>
      </c>
    </row>
    <row r="106" s="2" customFormat="1">
      <c r="A106" s="39"/>
      <c r="B106" s="40"/>
      <c r="C106" s="41"/>
      <c r="D106" s="228" t="s">
        <v>192</v>
      </c>
      <c r="E106" s="41"/>
      <c r="F106" s="229" t="s">
        <v>1513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192</v>
      </c>
      <c r="AU106" s="18" t="s">
        <v>81</v>
      </c>
    </row>
    <row r="107" s="13" customFormat="1">
      <c r="A107" s="13"/>
      <c r="B107" s="233"/>
      <c r="C107" s="234"/>
      <c r="D107" s="235" t="s">
        <v>194</v>
      </c>
      <c r="E107" s="236" t="s">
        <v>19</v>
      </c>
      <c r="F107" s="237" t="s">
        <v>3013</v>
      </c>
      <c r="G107" s="234"/>
      <c r="H107" s="238">
        <v>22.59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194</v>
      </c>
      <c r="AU107" s="244" t="s">
        <v>81</v>
      </c>
      <c r="AV107" s="13" t="s">
        <v>81</v>
      </c>
      <c r="AW107" s="13" t="s">
        <v>33</v>
      </c>
      <c r="AX107" s="13" t="s">
        <v>79</v>
      </c>
      <c r="AY107" s="244" t="s">
        <v>183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374</v>
      </c>
      <c r="F108" s="213" t="s">
        <v>375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SUM(P109:P123)</f>
        <v>0</v>
      </c>
      <c r="Q108" s="207"/>
      <c r="R108" s="208">
        <f>SUM(R109:R123)</f>
        <v>0</v>
      </c>
      <c r="S108" s="207"/>
      <c r="T108" s="209">
        <f>SUM(T109:T123)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79</v>
      </c>
      <c r="AT108" s="211" t="s">
        <v>71</v>
      </c>
      <c r="AU108" s="211" t="s">
        <v>79</v>
      </c>
      <c r="AY108" s="210" t="s">
        <v>183</v>
      </c>
      <c r="BK108" s="212">
        <f>SUM(BK109:BK123)</f>
        <v>0</v>
      </c>
    </row>
    <row r="109" s="2" customFormat="1" ht="24.15" customHeight="1">
      <c r="A109" s="39"/>
      <c r="B109" s="40"/>
      <c r="C109" s="215" t="s">
        <v>89</v>
      </c>
      <c r="D109" s="215" t="s">
        <v>185</v>
      </c>
      <c r="E109" s="216" t="s">
        <v>377</v>
      </c>
      <c r="F109" s="217" t="s">
        <v>378</v>
      </c>
      <c r="G109" s="218" t="s">
        <v>218</v>
      </c>
      <c r="H109" s="219">
        <v>8.4770000000000003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887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380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81</v>
      </c>
    </row>
    <row r="111" s="2" customFormat="1" ht="21.75" customHeight="1">
      <c r="A111" s="39"/>
      <c r="B111" s="40"/>
      <c r="C111" s="215" t="s">
        <v>190</v>
      </c>
      <c r="D111" s="215" t="s">
        <v>185</v>
      </c>
      <c r="E111" s="216" t="s">
        <v>382</v>
      </c>
      <c r="F111" s="217" t="s">
        <v>383</v>
      </c>
      <c r="G111" s="218" t="s">
        <v>218</v>
      </c>
      <c r="H111" s="219">
        <v>8.4770000000000003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888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385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2" customFormat="1" ht="24.15" customHeight="1">
      <c r="A113" s="39"/>
      <c r="B113" s="40"/>
      <c r="C113" s="215" t="s">
        <v>215</v>
      </c>
      <c r="D113" s="215" t="s">
        <v>185</v>
      </c>
      <c r="E113" s="216" t="s">
        <v>387</v>
      </c>
      <c r="F113" s="217" t="s">
        <v>388</v>
      </c>
      <c r="G113" s="218" t="s">
        <v>218</v>
      </c>
      <c r="H113" s="219">
        <v>449.28100000000001</v>
      </c>
      <c r="I113" s="220"/>
      <c r="J113" s="221">
        <f>ROUND(I113*H113,2)</f>
        <v>0</v>
      </c>
      <c r="K113" s="217" t="s">
        <v>189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889</v>
      </c>
    </row>
    <row r="114" s="2" customFormat="1">
      <c r="A114" s="39"/>
      <c r="B114" s="40"/>
      <c r="C114" s="41"/>
      <c r="D114" s="228" t="s">
        <v>192</v>
      </c>
      <c r="E114" s="41"/>
      <c r="F114" s="229" t="s">
        <v>390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192</v>
      </c>
      <c r="AU114" s="18" t="s">
        <v>81</v>
      </c>
    </row>
    <row r="115" s="13" customFormat="1">
      <c r="A115" s="13"/>
      <c r="B115" s="233"/>
      <c r="C115" s="234"/>
      <c r="D115" s="235" t="s">
        <v>194</v>
      </c>
      <c r="E115" s="236" t="s">
        <v>19</v>
      </c>
      <c r="F115" s="237" t="s">
        <v>3014</v>
      </c>
      <c r="G115" s="234"/>
      <c r="H115" s="238">
        <v>99.180999999999997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194</v>
      </c>
      <c r="AU115" s="244" t="s">
        <v>81</v>
      </c>
      <c r="AV115" s="13" t="s">
        <v>81</v>
      </c>
      <c r="AW115" s="13" t="s">
        <v>33</v>
      </c>
      <c r="AX115" s="13" t="s">
        <v>72</v>
      </c>
      <c r="AY115" s="244" t="s">
        <v>183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3015</v>
      </c>
      <c r="G116" s="234"/>
      <c r="H116" s="238">
        <v>350.10000000000002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194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183</v>
      </c>
    </row>
    <row r="117" s="14" customFormat="1">
      <c r="A117" s="14"/>
      <c r="B117" s="245"/>
      <c r="C117" s="246"/>
      <c r="D117" s="235" t="s">
        <v>194</v>
      </c>
      <c r="E117" s="247" t="s">
        <v>19</v>
      </c>
      <c r="F117" s="248" t="s">
        <v>204</v>
      </c>
      <c r="G117" s="246"/>
      <c r="H117" s="249">
        <v>449.28100000000001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194</v>
      </c>
      <c r="AU117" s="255" t="s">
        <v>81</v>
      </c>
      <c r="AV117" s="14" t="s">
        <v>190</v>
      </c>
      <c r="AW117" s="14" t="s">
        <v>33</v>
      </c>
      <c r="AX117" s="14" t="s">
        <v>79</v>
      </c>
      <c r="AY117" s="255" t="s">
        <v>183</v>
      </c>
    </row>
    <row r="118" s="2" customFormat="1" ht="24.15" customHeight="1">
      <c r="A118" s="39"/>
      <c r="B118" s="40"/>
      <c r="C118" s="215" t="s">
        <v>222</v>
      </c>
      <c r="D118" s="215" t="s">
        <v>185</v>
      </c>
      <c r="E118" s="216" t="s">
        <v>394</v>
      </c>
      <c r="F118" s="217" t="s">
        <v>395</v>
      </c>
      <c r="G118" s="218" t="s">
        <v>218</v>
      </c>
      <c r="H118" s="219">
        <v>2.5430000000000001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284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284</v>
      </c>
      <c r="BM118" s="226" t="s">
        <v>3016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397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13" customFormat="1">
      <c r="A120" s="13"/>
      <c r="B120" s="233"/>
      <c r="C120" s="234"/>
      <c r="D120" s="235" t="s">
        <v>194</v>
      </c>
      <c r="E120" s="234"/>
      <c r="F120" s="237" t="s">
        <v>3017</v>
      </c>
      <c r="G120" s="234"/>
      <c r="H120" s="238">
        <v>2.5430000000000001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4</v>
      </c>
      <c r="AX120" s="13" t="s">
        <v>79</v>
      </c>
      <c r="AY120" s="244" t="s">
        <v>183</v>
      </c>
    </row>
    <row r="121" s="2" customFormat="1" ht="24.15" customHeight="1">
      <c r="A121" s="39"/>
      <c r="B121" s="40"/>
      <c r="C121" s="215" t="s">
        <v>228</v>
      </c>
      <c r="D121" s="215" t="s">
        <v>185</v>
      </c>
      <c r="E121" s="216" t="s">
        <v>400</v>
      </c>
      <c r="F121" s="217" t="s">
        <v>401</v>
      </c>
      <c r="G121" s="218" t="s">
        <v>218</v>
      </c>
      <c r="H121" s="219">
        <v>5.9340000000000002</v>
      </c>
      <c r="I121" s="220"/>
      <c r="J121" s="221">
        <f>ROUND(I121*H121,2)</f>
        <v>0</v>
      </c>
      <c r="K121" s="217" t="s">
        <v>189</v>
      </c>
      <c r="L121" s="45"/>
      <c r="M121" s="222" t="s">
        <v>19</v>
      </c>
      <c r="N121" s="223" t="s">
        <v>43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190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190</v>
      </c>
      <c r="BM121" s="226" t="s">
        <v>3018</v>
      </c>
    </row>
    <row r="122" s="2" customFormat="1">
      <c r="A122" s="39"/>
      <c r="B122" s="40"/>
      <c r="C122" s="41"/>
      <c r="D122" s="228" t="s">
        <v>192</v>
      </c>
      <c r="E122" s="41"/>
      <c r="F122" s="229" t="s">
        <v>403</v>
      </c>
      <c r="G122" s="41"/>
      <c r="H122" s="41"/>
      <c r="I122" s="230"/>
      <c r="J122" s="41"/>
      <c r="K122" s="41"/>
      <c r="L122" s="45"/>
      <c r="M122" s="231"/>
      <c r="N122" s="23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192</v>
      </c>
      <c r="AU122" s="18" t="s">
        <v>81</v>
      </c>
    </row>
    <row r="123" s="13" customFormat="1">
      <c r="A123" s="13"/>
      <c r="B123" s="233"/>
      <c r="C123" s="234"/>
      <c r="D123" s="235" t="s">
        <v>194</v>
      </c>
      <c r="E123" s="234"/>
      <c r="F123" s="237" t="s">
        <v>3019</v>
      </c>
      <c r="G123" s="234"/>
      <c r="H123" s="238">
        <v>5.9340000000000002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194</v>
      </c>
      <c r="AU123" s="244" t="s">
        <v>81</v>
      </c>
      <c r="AV123" s="13" t="s">
        <v>81</v>
      </c>
      <c r="AW123" s="13" t="s">
        <v>4</v>
      </c>
      <c r="AX123" s="13" t="s">
        <v>79</v>
      </c>
      <c r="AY123" s="244" t="s">
        <v>183</v>
      </c>
    </row>
    <row r="124" s="12" customFormat="1" ht="25.92" customHeight="1">
      <c r="A124" s="12"/>
      <c r="B124" s="199"/>
      <c r="C124" s="200"/>
      <c r="D124" s="201" t="s">
        <v>71</v>
      </c>
      <c r="E124" s="202" t="s">
        <v>412</v>
      </c>
      <c r="F124" s="202" t="s">
        <v>413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P125+P129+P133+P160</f>
        <v>0</v>
      </c>
      <c r="Q124" s="207"/>
      <c r="R124" s="208">
        <f>R125+R129+R133+R160</f>
        <v>0.93017795999999997</v>
      </c>
      <c r="S124" s="207"/>
      <c r="T124" s="209">
        <f>T125+T129+T133+T160</f>
        <v>1.0221974999999999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81</v>
      </c>
      <c r="AT124" s="211" t="s">
        <v>71</v>
      </c>
      <c r="AU124" s="211" t="s">
        <v>72</v>
      </c>
      <c r="AY124" s="210" t="s">
        <v>183</v>
      </c>
      <c r="BK124" s="212">
        <f>BK125+BK129+BK133+BK160</f>
        <v>0</v>
      </c>
    </row>
    <row r="125" s="12" customFormat="1" ht="22.8" customHeight="1">
      <c r="A125" s="12"/>
      <c r="B125" s="199"/>
      <c r="C125" s="200"/>
      <c r="D125" s="201" t="s">
        <v>71</v>
      </c>
      <c r="E125" s="213" t="s">
        <v>2971</v>
      </c>
      <c r="F125" s="213" t="s">
        <v>2972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SUM(P126:P128)</f>
        <v>0</v>
      </c>
      <c r="Q125" s="207"/>
      <c r="R125" s="208">
        <f>SUM(R126:R128)</f>
        <v>0</v>
      </c>
      <c r="S125" s="207"/>
      <c r="T125" s="209">
        <f>SUM(T126:T128)</f>
        <v>0.11859750000000001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71</v>
      </c>
      <c r="AU125" s="211" t="s">
        <v>79</v>
      </c>
      <c r="AY125" s="210" t="s">
        <v>183</v>
      </c>
      <c r="BK125" s="212">
        <f>SUM(BK126:BK128)</f>
        <v>0</v>
      </c>
    </row>
    <row r="126" s="2" customFormat="1" ht="24.15" customHeight="1">
      <c r="A126" s="39"/>
      <c r="B126" s="40"/>
      <c r="C126" s="215" t="s">
        <v>234</v>
      </c>
      <c r="D126" s="215" t="s">
        <v>185</v>
      </c>
      <c r="E126" s="216" t="s">
        <v>3020</v>
      </c>
      <c r="F126" s="217" t="s">
        <v>3021</v>
      </c>
      <c r="G126" s="218" t="s">
        <v>237</v>
      </c>
      <c r="H126" s="219">
        <v>22.59</v>
      </c>
      <c r="I126" s="220"/>
      <c r="J126" s="221">
        <f>ROUND(I126*H126,2)</f>
        <v>0</v>
      </c>
      <c r="K126" s="217" t="s">
        <v>189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0.0052500000000000003</v>
      </c>
      <c r="T126" s="225">
        <f>S126*H126</f>
        <v>0.11859750000000001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284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3022</v>
      </c>
    </row>
    <row r="127" s="2" customFormat="1">
      <c r="A127" s="39"/>
      <c r="B127" s="40"/>
      <c r="C127" s="41"/>
      <c r="D127" s="228" t="s">
        <v>192</v>
      </c>
      <c r="E127" s="41"/>
      <c r="F127" s="229" t="s">
        <v>3023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192</v>
      </c>
      <c r="AU127" s="18" t="s">
        <v>81</v>
      </c>
    </row>
    <row r="128" s="13" customFormat="1">
      <c r="A128" s="13"/>
      <c r="B128" s="233"/>
      <c r="C128" s="234"/>
      <c r="D128" s="235" t="s">
        <v>194</v>
      </c>
      <c r="E128" s="236" t="s">
        <v>19</v>
      </c>
      <c r="F128" s="237" t="s">
        <v>954</v>
      </c>
      <c r="G128" s="234"/>
      <c r="H128" s="238">
        <v>22.59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194</v>
      </c>
      <c r="AU128" s="244" t="s">
        <v>81</v>
      </c>
      <c r="AV128" s="13" t="s">
        <v>81</v>
      </c>
      <c r="AW128" s="13" t="s">
        <v>33</v>
      </c>
      <c r="AX128" s="13" t="s">
        <v>79</v>
      </c>
      <c r="AY128" s="244" t="s">
        <v>183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948</v>
      </c>
      <c r="F129" s="213" t="s">
        <v>949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SUM(P130:P132)</f>
        <v>0</v>
      </c>
      <c r="Q129" s="207"/>
      <c r="R129" s="208">
        <f>SUM(R130:R132)</f>
        <v>0</v>
      </c>
      <c r="S129" s="207"/>
      <c r="T129" s="209">
        <f>SUM(T130:T132)</f>
        <v>0.90359999999999996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81</v>
      </c>
      <c r="AT129" s="211" t="s">
        <v>71</v>
      </c>
      <c r="AU129" s="211" t="s">
        <v>79</v>
      </c>
      <c r="AY129" s="210" t="s">
        <v>183</v>
      </c>
      <c r="BK129" s="212">
        <f>SUM(BK130:BK132)</f>
        <v>0</v>
      </c>
    </row>
    <row r="130" s="2" customFormat="1" ht="21.75" customHeight="1">
      <c r="A130" s="39"/>
      <c r="B130" s="40"/>
      <c r="C130" s="215" t="s">
        <v>241</v>
      </c>
      <c r="D130" s="215" t="s">
        <v>185</v>
      </c>
      <c r="E130" s="216" t="s">
        <v>950</v>
      </c>
      <c r="F130" s="217" t="s">
        <v>951</v>
      </c>
      <c r="G130" s="218" t="s">
        <v>237</v>
      </c>
      <c r="H130" s="219">
        <v>22.59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0.040000000000000001</v>
      </c>
      <c r="T130" s="225">
        <f>S130*H130</f>
        <v>0.90359999999999996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284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284</v>
      </c>
      <c r="BM130" s="226" t="s">
        <v>952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953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954</v>
      </c>
      <c r="G132" s="234"/>
      <c r="H132" s="238">
        <v>22.59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79</v>
      </c>
      <c r="AY132" s="244" t="s">
        <v>183</v>
      </c>
    </row>
    <row r="133" s="12" customFormat="1" ht="22.8" customHeight="1">
      <c r="A133" s="12"/>
      <c r="B133" s="199"/>
      <c r="C133" s="200"/>
      <c r="D133" s="201" t="s">
        <v>71</v>
      </c>
      <c r="E133" s="213" t="s">
        <v>955</v>
      </c>
      <c r="F133" s="213" t="s">
        <v>956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SUM(P134:P159)</f>
        <v>0</v>
      </c>
      <c r="Q133" s="207"/>
      <c r="R133" s="208">
        <f>SUM(R134:R159)</f>
        <v>0.91888296000000003</v>
      </c>
      <c r="S133" s="207"/>
      <c r="T133" s="209">
        <f>SUM(T134:T159)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81</v>
      </c>
      <c r="AT133" s="211" t="s">
        <v>71</v>
      </c>
      <c r="AU133" s="211" t="s">
        <v>79</v>
      </c>
      <c r="AY133" s="210" t="s">
        <v>183</v>
      </c>
      <c r="BK133" s="212">
        <f>SUM(BK134:BK159)</f>
        <v>0</v>
      </c>
    </row>
    <row r="134" s="2" customFormat="1" ht="24.15" customHeight="1">
      <c r="A134" s="39"/>
      <c r="B134" s="40"/>
      <c r="C134" s="215" t="s">
        <v>248</v>
      </c>
      <c r="D134" s="215" t="s">
        <v>185</v>
      </c>
      <c r="E134" s="216" t="s">
        <v>3024</v>
      </c>
      <c r="F134" s="217" t="s">
        <v>3025</v>
      </c>
      <c r="G134" s="218" t="s">
        <v>237</v>
      </c>
      <c r="H134" s="219">
        <v>22.59</v>
      </c>
      <c r="I134" s="220"/>
      <c r="J134" s="221">
        <f>ROUND(I134*H134,2)</f>
        <v>0</v>
      </c>
      <c r="K134" s="217" t="s">
        <v>189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0.031189999999999999</v>
      </c>
      <c r="R134" s="224">
        <f>Q134*H134</f>
        <v>0.70458209999999999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284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3026</v>
      </c>
    </row>
    <row r="135" s="2" customFormat="1">
      <c r="A135" s="39"/>
      <c r="B135" s="40"/>
      <c r="C135" s="41"/>
      <c r="D135" s="228" t="s">
        <v>192</v>
      </c>
      <c r="E135" s="41"/>
      <c r="F135" s="229" t="s">
        <v>3027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81</v>
      </c>
    </row>
    <row r="136" s="13" customFormat="1">
      <c r="A136" s="13"/>
      <c r="B136" s="233"/>
      <c r="C136" s="234"/>
      <c r="D136" s="235" t="s">
        <v>194</v>
      </c>
      <c r="E136" s="236" t="s">
        <v>19</v>
      </c>
      <c r="F136" s="237" t="s">
        <v>3013</v>
      </c>
      <c r="G136" s="234"/>
      <c r="H136" s="238">
        <v>22.59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194</v>
      </c>
      <c r="AU136" s="244" t="s">
        <v>81</v>
      </c>
      <c r="AV136" s="13" t="s">
        <v>81</v>
      </c>
      <c r="AW136" s="13" t="s">
        <v>33</v>
      </c>
      <c r="AX136" s="13" t="s">
        <v>79</v>
      </c>
      <c r="AY136" s="244" t="s">
        <v>183</v>
      </c>
    </row>
    <row r="137" s="2" customFormat="1" ht="24.15" customHeight="1">
      <c r="A137" s="39"/>
      <c r="B137" s="40"/>
      <c r="C137" s="215" t="s">
        <v>255</v>
      </c>
      <c r="D137" s="215" t="s">
        <v>185</v>
      </c>
      <c r="E137" s="216" t="s">
        <v>997</v>
      </c>
      <c r="F137" s="217" t="s">
        <v>998</v>
      </c>
      <c r="G137" s="218" t="s">
        <v>237</v>
      </c>
      <c r="H137" s="219">
        <v>22.59</v>
      </c>
      <c r="I137" s="220"/>
      <c r="J137" s="221">
        <f>ROUND(I137*H137,2)</f>
        <v>0</v>
      </c>
      <c r="K137" s="217" t="s">
        <v>189</v>
      </c>
      <c r="L137" s="45"/>
      <c r="M137" s="222" t="s">
        <v>19</v>
      </c>
      <c r="N137" s="223" t="s">
        <v>43</v>
      </c>
      <c r="O137" s="85"/>
      <c r="P137" s="224">
        <f>O137*H137</f>
        <v>0</v>
      </c>
      <c r="Q137" s="224">
        <v>0.00010000000000000001</v>
      </c>
      <c r="R137" s="224">
        <f>Q137*H137</f>
        <v>0.0022590000000000002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284</v>
      </c>
      <c r="AT137" s="226" t="s">
        <v>185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284</v>
      </c>
      <c r="BM137" s="226" t="s">
        <v>999</v>
      </c>
    </row>
    <row r="138" s="2" customFormat="1">
      <c r="A138" s="39"/>
      <c r="B138" s="40"/>
      <c r="C138" s="41"/>
      <c r="D138" s="228" t="s">
        <v>192</v>
      </c>
      <c r="E138" s="41"/>
      <c r="F138" s="229" t="s">
        <v>1000</v>
      </c>
      <c r="G138" s="41"/>
      <c r="H138" s="41"/>
      <c r="I138" s="230"/>
      <c r="J138" s="41"/>
      <c r="K138" s="41"/>
      <c r="L138" s="45"/>
      <c r="M138" s="231"/>
      <c r="N138" s="23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192</v>
      </c>
      <c r="AU138" s="18" t="s">
        <v>81</v>
      </c>
    </row>
    <row r="139" s="13" customFormat="1">
      <c r="A139" s="13"/>
      <c r="B139" s="233"/>
      <c r="C139" s="234"/>
      <c r="D139" s="235" t="s">
        <v>194</v>
      </c>
      <c r="E139" s="236" t="s">
        <v>19</v>
      </c>
      <c r="F139" s="237" t="s">
        <v>3028</v>
      </c>
      <c r="G139" s="234"/>
      <c r="H139" s="238">
        <v>22.59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194</v>
      </c>
      <c r="AU139" s="244" t="s">
        <v>81</v>
      </c>
      <c r="AV139" s="13" t="s">
        <v>81</v>
      </c>
      <c r="AW139" s="13" t="s">
        <v>33</v>
      </c>
      <c r="AX139" s="13" t="s">
        <v>79</v>
      </c>
      <c r="AY139" s="244" t="s">
        <v>183</v>
      </c>
    </row>
    <row r="140" s="2" customFormat="1" ht="24.15" customHeight="1">
      <c r="A140" s="39"/>
      <c r="B140" s="40"/>
      <c r="C140" s="215" t="s">
        <v>261</v>
      </c>
      <c r="D140" s="215" t="s">
        <v>185</v>
      </c>
      <c r="E140" s="216" t="s">
        <v>1002</v>
      </c>
      <c r="F140" s="217" t="s">
        <v>1003</v>
      </c>
      <c r="G140" s="218" t="s">
        <v>237</v>
      </c>
      <c r="H140" s="219">
        <v>22.59</v>
      </c>
      <c r="I140" s="220"/>
      <c r="J140" s="221">
        <f>ROUND(I140*H140,2)</f>
        <v>0</v>
      </c>
      <c r="K140" s="217" t="s">
        <v>189</v>
      </c>
      <c r="L140" s="45"/>
      <c r="M140" s="222" t="s">
        <v>19</v>
      </c>
      <c r="N140" s="223" t="s">
        <v>43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284</v>
      </c>
      <c r="AT140" s="226" t="s">
        <v>185</v>
      </c>
      <c r="AU140" s="226" t="s">
        <v>81</v>
      </c>
      <c r="AY140" s="18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79</v>
      </c>
      <c r="BK140" s="227">
        <f>ROUND(I140*H140,2)</f>
        <v>0</v>
      </c>
      <c r="BL140" s="18" t="s">
        <v>284</v>
      </c>
      <c r="BM140" s="226" t="s">
        <v>1004</v>
      </c>
    </row>
    <row r="141" s="2" customFormat="1">
      <c r="A141" s="39"/>
      <c r="B141" s="40"/>
      <c r="C141" s="41"/>
      <c r="D141" s="228" t="s">
        <v>192</v>
      </c>
      <c r="E141" s="41"/>
      <c r="F141" s="229" t="s">
        <v>1005</v>
      </c>
      <c r="G141" s="41"/>
      <c r="H141" s="41"/>
      <c r="I141" s="230"/>
      <c r="J141" s="41"/>
      <c r="K141" s="41"/>
      <c r="L141" s="45"/>
      <c r="M141" s="231"/>
      <c r="N141" s="23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192</v>
      </c>
      <c r="AU141" s="18" t="s">
        <v>81</v>
      </c>
    </row>
    <row r="142" s="13" customFormat="1">
      <c r="A142" s="13"/>
      <c r="B142" s="233"/>
      <c r="C142" s="234"/>
      <c r="D142" s="235" t="s">
        <v>194</v>
      </c>
      <c r="E142" s="236" t="s">
        <v>19</v>
      </c>
      <c r="F142" s="237" t="s">
        <v>3028</v>
      </c>
      <c r="G142" s="234"/>
      <c r="H142" s="238">
        <v>22.59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194</v>
      </c>
      <c r="AU142" s="244" t="s">
        <v>81</v>
      </c>
      <c r="AV142" s="13" t="s">
        <v>81</v>
      </c>
      <c r="AW142" s="13" t="s">
        <v>33</v>
      </c>
      <c r="AX142" s="13" t="s">
        <v>79</v>
      </c>
      <c r="AY142" s="244" t="s">
        <v>183</v>
      </c>
    </row>
    <row r="143" s="2" customFormat="1" ht="16.5" customHeight="1">
      <c r="A143" s="39"/>
      <c r="B143" s="40"/>
      <c r="C143" s="256" t="s">
        <v>269</v>
      </c>
      <c r="D143" s="256" t="s">
        <v>310</v>
      </c>
      <c r="E143" s="257" t="s">
        <v>1007</v>
      </c>
      <c r="F143" s="258" t="s">
        <v>1008</v>
      </c>
      <c r="G143" s="259" t="s">
        <v>237</v>
      </c>
      <c r="H143" s="260">
        <v>24.849</v>
      </c>
      <c r="I143" s="261"/>
      <c r="J143" s="262">
        <f>ROUND(I143*H143,2)</f>
        <v>0</v>
      </c>
      <c r="K143" s="258" t="s">
        <v>189</v>
      </c>
      <c r="L143" s="263"/>
      <c r="M143" s="264" t="s">
        <v>19</v>
      </c>
      <c r="N143" s="265" t="s">
        <v>43</v>
      </c>
      <c r="O143" s="85"/>
      <c r="P143" s="224">
        <f>O143*H143</f>
        <v>0</v>
      </c>
      <c r="Q143" s="224">
        <v>0.00013999999999999999</v>
      </c>
      <c r="R143" s="224">
        <f>Q143*H143</f>
        <v>0.0034788599999999999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376</v>
      </c>
      <c r="AT143" s="226" t="s">
        <v>310</v>
      </c>
      <c r="AU143" s="226" t="s">
        <v>81</v>
      </c>
      <c r="AY143" s="18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79</v>
      </c>
      <c r="BK143" s="227">
        <f>ROUND(I143*H143,2)</f>
        <v>0</v>
      </c>
      <c r="BL143" s="18" t="s">
        <v>284</v>
      </c>
      <c r="BM143" s="226" t="s">
        <v>1009</v>
      </c>
    </row>
    <row r="144" s="13" customFormat="1">
      <c r="A144" s="13"/>
      <c r="B144" s="233"/>
      <c r="C144" s="234"/>
      <c r="D144" s="235" t="s">
        <v>194</v>
      </c>
      <c r="E144" s="234"/>
      <c r="F144" s="237" t="s">
        <v>3029</v>
      </c>
      <c r="G144" s="234"/>
      <c r="H144" s="238">
        <v>24.849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81</v>
      </c>
      <c r="AV144" s="13" t="s">
        <v>81</v>
      </c>
      <c r="AW144" s="13" t="s">
        <v>4</v>
      </c>
      <c r="AX144" s="13" t="s">
        <v>79</v>
      </c>
      <c r="AY144" s="244" t="s">
        <v>183</v>
      </c>
    </row>
    <row r="145" s="2" customFormat="1" ht="24.15" customHeight="1">
      <c r="A145" s="39"/>
      <c r="B145" s="40"/>
      <c r="C145" s="215" t="s">
        <v>275</v>
      </c>
      <c r="D145" s="215" t="s">
        <v>185</v>
      </c>
      <c r="E145" s="216" t="s">
        <v>3030</v>
      </c>
      <c r="F145" s="217" t="s">
        <v>3031</v>
      </c>
      <c r="G145" s="218" t="s">
        <v>237</v>
      </c>
      <c r="H145" s="219">
        <v>45.18</v>
      </c>
      <c r="I145" s="220"/>
      <c r="J145" s="221">
        <f>ROUND(I145*H145,2)</f>
        <v>0</v>
      </c>
      <c r="K145" s="217" t="s">
        <v>189</v>
      </c>
      <c r="L145" s="45"/>
      <c r="M145" s="222" t="s">
        <v>19</v>
      </c>
      <c r="N145" s="223" t="s">
        <v>43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284</v>
      </c>
      <c r="AT145" s="226" t="s">
        <v>185</v>
      </c>
      <c r="AU145" s="226" t="s">
        <v>81</v>
      </c>
      <c r="AY145" s="18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284</v>
      </c>
      <c r="BM145" s="226" t="s">
        <v>3032</v>
      </c>
    </row>
    <row r="146" s="2" customFormat="1">
      <c r="A146" s="39"/>
      <c r="B146" s="40"/>
      <c r="C146" s="41"/>
      <c r="D146" s="228" t="s">
        <v>192</v>
      </c>
      <c r="E146" s="41"/>
      <c r="F146" s="229" t="s">
        <v>3033</v>
      </c>
      <c r="G146" s="41"/>
      <c r="H146" s="41"/>
      <c r="I146" s="230"/>
      <c r="J146" s="41"/>
      <c r="K146" s="41"/>
      <c r="L146" s="45"/>
      <c r="M146" s="231"/>
      <c r="N146" s="23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192</v>
      </c>
      <c r="AU146" s="18" t="s">
        <v>81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3013</v>
      </c>
      <c r="G147" s="234"/>
      <c r="H147" s="238">
        <v>22.59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194</v>
      </c>
      <c r="AU147" s="244" t="s">
        <v>81</v>
      </c>
      <c r="AV147" s="13" t="s">
        <v>81</v>
      </c>
      <c r="AW147" s="13" t="s">
        <v>33</v>
      </c>
      <c r="AX147" s="13" t="s">
        <v>79</v>
      </c>
      <c r="AY147" s="244" t="s">
        <v>183</v>
      </c>
    </row>
    <row r="148" s="13" customFormat="1">
      <c r="A148" s="13"/>
      <c r="B148" s="233"/>
      <c r="C148" s="234"/>
      <c r="D148" s="235" t="s">
        <v>194</v>
      </c>
      <c r="E148" s="234"/>
      <c r="F148" s="237" t="s">
        <v>3034</v>
      </c>
      <c r="G148" s="234"/>
      <c r="H148" s="238">
        <v>45.18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81</v>
      </c>
      <c r="AV148" s="13" t="s">
        <v>81</v>
      </c>
      <c r="AW148" s="13" t="s">
        <v>4</v>
      </c>
      <c r="AX148" s="13" t="s">
        <v>79</v>
      </c>
      <c r="AY148" s="244" t="s">
        <v>183</v>
      </c>
    </row>
    <row r="149" s="2" customFormat="1" ht="16.5" customHeight="1">
      <c r="A149" s="39"/>
      <c r="B149" s="40"/>
      <c r="C149" s="256" t="s">
        <v>8</v>
      </c>
      <c r="D149" s="256" t="s">
        <v>310</v>
      </c>
      <c r="E149" s="257" t="s">
        <v>3035</v>
      </c>
      <c r="F149" s="258" t="s">
        <v>3036</v>
      </c>
      <c r="G149" s="259" t="s">
        <v>237</v>
      </c>
      <c r="H149" s="260">
        <v>23.042000000000002</v>
      </c>
      <c r="I149" s="261"/>
      <c r="J149" s="262">
        <f>ROUND(I149*H149,2)</f>
        <v>0</v>
      </c>
      <c r="K149" s="258" t="s">
        <v>189</v>
      </c>
      <c r="L149" s="263"/>
      <c r="M149" s="264" t="s">
        <v>19</v>
      </c>
      <c r="N149" s="265" t="s">
        <v>43</v>
      </c>
      <c r="O149" s="85"/>
      <c r="P149" s="224">
        <f>O149*H149</f>
        <v>0</v>
      </c>
      <c r="Q149" s="224">
        <v>0.0047999999999999996</v>
      </c>
      <c r="R149" s="224">
        <f>Q149*H149</f>
        <v>0.11060159999999999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376</v>
      </c>
      <c r="AT149" s="226" t="s">
        <v>310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284</v>
      </c>
      <c r="BM149" s="226" t="s">
        <v>3037</v>
      </c>
    </row>
    <row r="150" s="13" customFormat="1">
      <c r="A150" s="13"/>
      <c r="B150" s="233"/>
      <c r="C150" s="234"/>
      <c r="D150" s="235" t="s">
        <v>194</v>
      </c>
      <c r="E150" s="234"/>
      <c r="F150" s="237" t="s">
        <v>3038</v>
      </c>
      <c r="G150" s="234"/>
      <c r="H150" s="238">
        <v>23.042000000000002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81</v>
      </c>
      <c r="AV150" s="13" t="s">
        <v>81</v>
      </c>
      <c r="AW150" s="13" t="s">
        <v>4</v>
      </c>
      <c r="AX150" s="13" t="s">
        <v>79</v>
      </c>
      <c r="AY150" s="244" t="s">
        <v>183</v>
      </c>
    </row>
    <row r="151" s="2" customFormat="1" ht="16.5" customHeight="1">
      <c r="A151" s="39"/>
      <c r="B151" s="40"/>
      <c r="C151" s="256" t="s">
        <v>284</v>
      </c>
      <c r="D151" s="256" t="s">
        <v>310</v>
      </c>
      <c r="E151" s="257" t="s">
        <v>3039</v>
      </c>
      <c r="F151" s="258" t="s">
        <v>3040</v>
      </c>
      <c r="G151" s="259" t="s">
        <v>237</v>
      </c>
      <c r="H151" s="260">
        <v>23.042000000000002</v>
      </c>
      <c r="I151" s="261"/>
      <c r="J151" s="262">
        <f>ROUND(I151*H151,2)</f>
        <v>0</v>
      </c>
      <c r="K151" s="258" t="s">
        <v>189</v>
      </c>
      <c r="L151" s="263"/>
      <c r="M151" s="264" t="s">
        <v>19</v>
      </c>
      <c r="N151" s="265" t="s">
        <v>43</v>
      </c>
      <c r="O151" s="85"/>
      <c r="P151" s="224">
        <f>O151*H151</f>
        <v>0</v>
      </c>
      <c r="Q151" s="224">
        <v>0.0041999999999999997</v>
      </c>
      <c r="R151" s="224">
        <f>Q151*H151</f>
        <v>0.096776399999999999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376</v>
      </c>
      <c r="AT151" s="226" t="s">
        <v>310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284</v>
      </c>
      <c r="BM151" s="226" t="s">
        <v>3041</v>
      </c>
    </row>
    <row r="152" s="13" customFormat="1">
      <c r="A152" s="13"/>
      <c r="B152" s="233"/>
      <c r="C152" s="234"/>
      <c r="D152" s="235" t="s">
        <v>194</v>
      </c>
      <c r="E152" s="234"/>
      <c r="F152" s="237" t="s">
        <v>3038</v>
      </c>
      <c r="G152" s="234"/>
      <c r="H152" s="238">
        <v>23.042000000000002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194</v>
      </c>
      <c r="AU152" s="244" t="s">
        <v>81</v>
      </c>
      <c r="AV152" s="13" t="s">
        <v>81</v>
      </c>
      <c r="AW152" s="13" t="s">
        <v>4</v>
      </c>
      <c r="AX152" s="13" t="s">
        <v>79</v>
      </c>
      <c r="AY152" s="244" t="s">
        <v>183</v>
      </c>
    </row>
    <row r="153" s="2" customFormat="1" ht="16.5" customHeight="1">
      <c r="A153" s="39"/>
      <c r="B153" s="40"/>
      <c r="C153" s="215" t="s">
        <v>290</v>
      </c>
      <c r="D153" s="215" t="s">
        <v>185</v>
      </c>
      <c r="E153" s="216" t="s">
        <v>3042</v>
      </c>
      <c r="F153" s="217" t="s">
        <v>3043</v>
      </c>
      <c r="G153" s="218" t="s">
        <v>237</v>
      </c>
      <c r="H153" s="219">
        <v>7.9000000000000004</v>
      </c>
      <c r="I153" s="220"/>
      <c r="J153" s="221">
        <f>ROUND(I153*H153,2)</f>
        <v>0</v>
      </c>
      <c r="K153" s="217" t="s">
        <v>189</v>
      </c>
      <c r="L153" s="45"/>
      <c r="M153" s="222" t="s">
        <v>19</v>
      </c>
      <c r="N153" s="223" t="s">
        <v>43</v>
      </c>
      <c r="O153" s="85"/>
      <c r="P153" s="224">
        <f>O153*H153</f>
        <v>0</v>
      </c>
      <c r="Q153" s="224">
        <v>0.00014999999999999999</v>
      </c>
      <c r="R153" s="224">
        <f>Q153*H153</f>
        <v>0.0011849999999999999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284</v>
      </c>
      <c r="AT153" s="226" t="s">
        <v>185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284</v>
      </c>
      <c r="BM153" s="226" t="s">
        <v>3044</v>
      </c>
    </row>
    <row r="154" s="2" customFormat="1">
      <c r="A154" s="39"/>
      <c r="B154" s="40"/>
      <c r="C154" s="41"/>
      <c r="D154" s="228" t="s">
        <v>192</v>
      </c>
      <c r="E154" s="41"/>
      <c r="F154" s="229" t="s">
        <v>3045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81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3046</v>
      </c>
      <c r="G155" s="234"/>
      <c r="H155" s="238">
        <v>7.9000000000000004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194</v>
      </c>
      <c r="AU155" s="244" t="s">
        <v>81</v>
      </c>
      <c r="AV155" s="13" t="s">
        <v>81</v>
      </c>
      <c r="AW155" s="13" t="s">
        <v>33</v>
      </c>
      <c r="AX155" s="13" t="s">
        <v>79</v>
      </c>
      <c r="AY155" s="244" t="s">
        <v>183</v>
      </c>
    </row>
    <row r="156" s="2" customFormat="1" ht="37.8" customHeight="1">
      <c r="A156" s="39"/>
      <c r="B156" s="40"/>
      <c r="C156" s="215" t="s">
        <v>295</v>
      </c>
      <c r="D156" s="215" t="s">
        <v>185</v>
      </c>
      <c r="E156" s="216" t="s">
        <v>1026</v>
      </c>
      <c r="F156" s="217" t="s">
        <v>1027</v>
      </c>
      <c r="G156" s="218" t="s">
        <v>218</v>
      </c>
      <c r="H156" s="219">
        <v>0.91900000000000004</v>
      </c>
      <c r="I156" s="220"/>
      <c r="J156" s="221">
        <f>ROUND(I156*H156,2)</f>
        <v>0</v>
      </c>
      <c r="K156" s="217" t="s">
        <v>189</v>
      </c>
      <c r="L156" s="45"/>
      <c r="M156" s="222" t="s">
        <v>19</v>
      </c>
      <c r="N156" s="223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284</v>
      </c>
      <c r="AT156" s="226" t="s">
        <v>185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284</v>
      </c>
      <c r="BM156" s="226" t="s">
        <v>1028</v>
      </c>
    </row>
    <row r="157" s="2" customFormat="1">
      <c r="A157" s="39"/>
      <c r="B157" s="40"/>
      <c r="C157" s="41"/>
      <c r="D157" s="228" t="s">
        <v>192</v>
      </c>
      <c r="E157" s="41"/>
      <c r="F157" s="229" t="s">
        <v>1029</v>
      </c>
      <c r="G157" s="41"/>
      <c r="H157" s="41"/>
      <c r="I157" s="230"/>
      <c r="J157" s="41"/>
      <c r="K157" s="41"/>
      <c r="L157" s="45"/>
      <c r="M157" s="231"/>
      <c r="N157" s="23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192</v>
      </c>
      <c r="AU157" s="18" t="s">
        <v>81</v>
      </c>
    </row>
    <row r="158" s="2" customFormat="1" ht="33" customHeight="1">
      <c r="A158" s="39"/>
      <c r="B158" s="40"/>
      <c r="C158" s="215" t="s">
        <v>300</v>
      </c>
      <c r="D158" s="215" t="s">
        <v>185</v>
      </c>
      <c r="E158" s="216" t="s">
        <v>1030</v>
      </c>
      <c r="F158" s="217" t="s">
        <v>1031</v>
      </c>
      <c r="G158" s="218" t="s">
        <v>218</v>
      </c>
      <c r="H158" s="219">
        <v>0.91900000000000004</v>
      </c>
      <c r="I158" s="220"/>
      <c r="J158" s="221">
        <f>ROUND(I158*H158,2)</f>
        <v>0</v>
      </c>
      <c r="K158" s="217" t="s">
        <v>189</v>
      </c>
      <c r="L158" s="45"/>
      <c r="M158" s="222" t="s">
        <v>19</v>
      </c>
      <c r="N158" s="223" t="s">
        <v>43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284</v>
      </c>
      <c r="AT158" s="226" t="s">
        <v>185</v>
      </c>
      <c r="AU158" s="226" t="s">
        <v>81</v>
      </c>
      <c r="AY158" s="18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79</v>
      </c>
      <c r="BK158" s="227">
        <f>ROUND(I158*H158,2)</f>
        <v>0</v>
      </c>
      <c r="BL158" s="18" t="s">
        <v>284</v>
      </c>
      <c r="BM158" s="226" t="s">
        <v>1032</v>
      </c>
    </row>
    <row r="159" s="2" customFormat="1">
      <c r="A159" s="39"/>
      <c r="B159" s="40"/>
      <c r="C159" s="41"/>
      <c r="D159" s="228" t="s">
        <v>192</v>
      </c>
      <c r="E159" s="41"/>
      <c r="F159" s="229" t="s">
        <v>1033</v>
      </c>
      <c r="G159" s="41"/>
      <c r="H159" s="41"/>
      <c r="I159" s="230"/>
      <c r="J159" s="41"/>
      <c r="K159" s="41"/>
      <c r="L159" s="45"/>
      <c r="M159" s="231"/>
      <c r="N159" s="23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192</v>
      </c>
      <c r="AU159" s="18" t="s">
        <v>81</v>
      </c>
    </row>
    <row r="160" s="12" customFormat="1" ht="22.8" customHeight="1">
      <c r="A160" s="12"/>
      <c r="B160" s="199"/>
      <c r="C160" s="200"/>
      <c r="D160" s="201" t="s">
        <v>71</v>
      </c>
      <c r="E160" s="213" t="s">
        <v>653</v>
      </c>
      <c r="F160" s="213" t="s">
        <v>654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SUM(P161:P168)</f>
        <v>0</v>
      </c>
      <c r="Q160" s="207"/>
      <c r="R160" s="208">
        <f>SUM(R161:R168)</f>
        <v>0.011295</v>
      </c>
      <c r="S160" s="207"/>
      <c r="T160" s="209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81</v>
      </c>
      <c r="AT160" s="211" t="s">
        <v>71</v>
      </c>
      <c r="AU160" s="211" t="s">
        <v>79</v>
      </c>
      <c r="AY160" s="210" t="s">
        <v>183</v>
      </c>
      <c r="BK160" s="212">
        <f>SUM(BK161:BK168)</f>
        <v>0</v>
      </c>
    </row>
    <row r="161" s="2" customFormat="1" ht="16.5" customHeight="1">
      <c r="A161" s="39"/>
      <c r="B161" s="40"/>
      <c r="C161" s="215" t="s">
        <v>305</v>
      </c>
      <c r="D161" s="215" t="s">
        <v>185</v>
      </c>
      <c r="E161" s="216" t="s">
        <v>667</v>
      </c>
      <c r="F161" s="217" t="s">
        <v>668</v>
      </c>
      <c r="G161" s="218" t="s">
        <v>237</v>
      </c>
      <c r="H161" s="219">
        <v>22.59</v>
      </c>
      <c r="I161" s="220"/>
      <c r="J161" s="221">
        <f>ROUND(I161*H161,2)</f>
        <v>0</v>
      </c>
      <c r="K161" s="217" t="s">
        <v>189</v>
      </c>
      <c r="L161" s="45"/>
      <c r="M161" s="222" t="s">
        <v>19</v>
      </c>
      <c r="N161" s="223" t="s">
        <v>43</v>
      </c>
      <c r="O161" s="85"/>
      <c r="P161" s="224">
        <f>O161*H161</f>
        <v>0</v>
      </c>
      <c r="Q161" s="224">
        <v>0.00020000000000000001</v>
      </c>
      <c r="R161" s="224">
        <f>Q161*H161</f>
        <v>0.0045180000000000003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284</v>
      </c>
      <c r="AT161" s="226" t="s">
        <v>185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284</v>
      </c>
      <c r="BM161" s="226" t="s">
        <v>1381</v>
      </c>
    </row>
    <row r="162" s="2" customFormat="1">
      <c r="A162" s="39"/>
      <c r="B162" s="40"/>
      <c r="C162" s="41"/>
      <c r="D162" s="228" t="s">
        <v>192</v>
      </c>
      <c r="E162" s="41"/>
      <c r="F162" s="229" t="s">
        <v>670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192</v>
      </c>
      <c r="AU162" s="18" t="s">
        <v>81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3047</v>
      </c>
      <c r="G163" s="234"/>
      <c r="H163" s="238">
        <v>22.59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194</v>
      </c>
      <c r="AU163" s="244" t="s">
        <v>81</v>
      </c>
      <c r="AV163" s="13" t="s">
        <v>81</v>
      </c>
      <c r="AW163" s="13" t="s">
        <v>33</v>
      </c>
      <c r="AX163" s="13" t="s">
        <v>79</v>
      </c>
      <c r="AY163" s="244" t="s">
        <v>183</v>
      </c>
    </row>
    <row r="164" s="2" customFormat="1" ht="24.15" customHeight="1">
      <c r="A164" s="39"/>
      <c r="B164" s="40"/>
      <c r="C164" s="215" t="s">
        <v>7</v>
      </c>
      <c r="D164" s="215" t="s">
        <v>185</v>
      </c>
      <c r="E164" s="216" t="s">
        <v>672</v>
      </c>
      <c r="F164" s="217" t="s">
        <v>673</v>
      </c>
      <c r="G164" s="218" t="s">
        <v>237</v>
      </c>
      <c r="H164" s="219">
        <v>22.59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0.00029</v>
      </c>
      <c r="R164" s="224">
        <f>Q164*H164</f>
        <v>0.0065510999999999998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284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284</v>
      </c>
      <c r="BM164" s="226" t="s">
        <v>1390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675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3047</v>
      </c>
      <c r="G166" s="234"/>
      <c r="H166" s="238">
        <v>22.59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183</v>
      </c>
    </row>
    <row r="167" s="2" customFormat="1" ht="24.15" customHeight="1">
      <c r="A167" s="39"/>
      <c r="B167" s="40"/>
      <c r="C167" s="215" t="s">
        <v>314</v>
      </c>
      <c r="D167" s="215" t="s">
        <v>185</v>
      </c>
      <c r="E167" s="216" t="s">
        <v>678</v>
      </c>
      <c r="F167" s="217" t="s">
        <v>679</v>
      </c>
      <c r="G167" s="218" t="s">
        <v>237</v>
      </c>
      <c r="H167" s="219">
        <v>22.59</v>
      </c>
      <c r="I167" s="220"/>
      <c r="J167" s="221">
        <f>ROUND(I167*H167,2)</f>
        <v>0</v>
      </c>
      <c r="K167" s="217" t="s">
        <v>189</v>
      </c>
      <c r="L167" s="45"/>
      <c r="M167" s="222" t="s">
        <v>19</v>
      </c>
      <c r="N167" s="223" t="s">
        <v>43</v>
      </c>
      <c r="O167" s="85"/>
      <c r="P167" s="224">
        <f>O167*H167</f>
        <v>0</v>
      </c>
      <c r="Q167" s="224">
        <v>1.0000000000000001E-05</v>
      </c>
      <c r="R167" s="224">
        <f>Q167*H167</f>
        <v>0.00022590000000000002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284</v>
      </c>
      <c r="AT167" s="226" t="s">
        <v>185</v>
      </c>
      <c r="AU167" s="226" t="s">
        <v>81</v>
      </c>
      <c r="AY167" s="18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79</v>
      </c>
      <c r="BK167" s="227">
        <f>ROUND(I167*H167,2)</f>
        <v>0</v>
      </c>
      <c r="BL167" s="18" t="s">
        <v>284</v>
      </c>
      <c r="BM167" s="226" t="s">
        <v>1392</v>
      </c>
    </row>
    <row r="168" s="2" customFormat="1">
      <c r="A168" s="39"/>
      <c r="B168" s="40"/>
      <c r="C168" s="41"/>
      <c r="D168" s="228" t="s">
        <v>192</v>
      </c>
      <c r="E168" s="41"/>
      <c r="F168" s="229" t="s">
        <v>681</v>
      </c>
      <c r="G168" s="41"/>
      <c r="H168" s="41"/>
      <c r="I168" s="230"/>
      <c r="J168" s="41"/>
      <c r="K168" s="41"/>
      <c r="L168" s="45"/>
      <c r="M168" s="277"/>
      <c r="N168" s="278"/>
      <c r="O168" s="279"/>
      <c r="P168" s="279"/>
      <c r="Q168" s="279"/>
      <c r="R168" s="279"/>
      <c r="S168" s="279"/>
      <c r="T168" s="28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81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rvfASeSCKPOVi0IWkQmeD2G6R9i/4vgWG8lYX9SWmT/xDgMZNUrpsrWUmlMu7qL7+pkM1ZQJSctBRC8+ZkEmxQ==" hashValue="Xd0XNGQdeOk95iwH9QeS0uzUJ1CRYlDpbgRnoLkyo8fNLBR5Fi1rDcWfOkG2EhLKfB+xrxy0VFy3DKrMTdNhWg==" algorithmName="SHA-512" password="CC35"/>
  <autoFilter ref="C98:K1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2_01/965083122"/>
    <hyperlink ref="F106" r:id="rId2" display="https://podminky.urs.cz/item/CS_URS_2022_01/978012191"/>
    <hyperlink ref="F110" r:id="rId3" display="https://podminky.urs.cz/item/CS_URS_2022_01/997013211"/>
    <hyperlink ref="F112" r:id="rId4" display="https://podminky.urs.cz/item/CS_URS_2022_01/997013501"/>
    <hyperlink ref="F114" r:id="rId5" display="https://podminky.urs.cz/item/CS_URS_2022_01/997013509"/>
    <hyperlink ref="F119" r:id="rId6" display="https://podminky.urs.cz/item/CS_URS_2022_01/997013631"/>
    <hyperlink ref="F122" r:id="rId7" display="https://podminky.urs.cz/item/CS_URS_2022_01/997013871"/>
    <hyperlink ref="F127" r:id="rId8" display="https://podminky.urs.cz/item/CS_URS_2022_01/713110814"/>
    <hyperlink ref="F131" r:id="rId9" display="https://podminky.urs.cz/item/CS_URS_2022_01/762841812"/>
    <hyperlink ref="F135" r:id="rId10" display="https://podminky.urs.cz/item/CS_URS_2022_01/763131443"/>
    <hyperlink ref="F138" r:id="rId11" display="https://podminky.urs.cz/item/CS_URS_2022_01/763131714"/>
    <hyperlink ref="F141" r:id="rId12" display="https://podminky.urs.cz/item/CS_URS_2022_01/763131751"/>
    <hyperlink ref="F146" r:id="rId13" display="https://podminky.urs.cz/item/CS_URS_2022_01/763131752"/>
    <hyperlink ref="F154" r:id="rId14" display="https://podminky.urs.cz/item/CS_URS_2022_01/763131767"/>
    <hyperlink ref="F157" r:id="rId15" display="https://podminky.urs.cz/item/CS_URS_2022_01/998763301"/>
    <hyperlink ref="F159" r:id="rId16" display="https://podminky.urs.cz/item/CS_URS_2022_01/998763381"/>
    <hyperlink ref="F162" r:id="rId17" display="https://podminky.urs.cz/item/CS_URS_2022_01/784181121"/>
    <hyperlink ref="F165" r:id="rId18" display="https://podminky.urs.cz/item/CS_URS_2022_01/784221101"/>
    <hyperlink ref="F168" r:id="rId19" display="https://podminky.urs.cz/item/CS_URS_2022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3048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ROUND(J97,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ROUND((SUM(BE97:BE188)),  2)</f>
        <v>0</v>
      </c>
      <c r="G37" s="39"/>
      <c r="H37" s="39"/>
      <c r="I37" s="159">
        <v>0.20999999999999999</v>
      </c>
      <c r="J37" s="158">
        <f>ROUND(((SUM(BE97:BE188))*I37),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ROUND((SUM(BF97:BF188)),  2)</f>
        <v>0</v>
      </c>
      <c r="G38" s="39"/>
      <c r="H38" s="39"/>
      <c r="I38" s="159">
        <v>0.14999999999999999</v>
      </c>
      <c r="J38" s="158">
        <f>ROUND(((SUM(BF97:BF188))*I38),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ROUND((SUM(BG97:BG188)),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ROUND((SUM(BH97:BH188)),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ROUND((SUM(BI97:BI188)),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02.1.c - Stavební úpravy 2.np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159</v>
      </c>
      <c r="E69" s="185"/>
      <c r="F69" s="185"/>
      <c r="G69" s="185"/>
      <c r="H69" s="185"/>
      <c r="I69" s="185"/>
      <c r="J69" s="186">
        <f>J99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161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5"/>
      <c r="D71" s="184" t="s">
        <v>2703</v>
      </c>
      <c r="E71" s="185"/>
      <c r="F71" s="185"/>
      <c r="G71" s="185"/>
      <c r="H71" s="185"/>
      <c r="I71" s="185"/>
      <c r="J71" s="186">
        <f>J116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686</v>
      </c>
      <c r="E72" s="185"/>
      <c r="F72" s="185"/>
      <c r="G72" s="185"/>
      <c r="H72" s="185"/>
      <c r="I72" s="185"/>
      <c r="J72" s="186">
        <f>J132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167</v>
      </c>
      <c r="E73" s="185"/>
      <c r="F73" s="185"/>
      <c r="G73" s="185"/>
      <c r="H73" s="185"/>
      <c r="I73" s="185"/>
      <c r="J73" s="186">
        <f>J180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168</v>
      </c>
      <c r="D80" s="41"/>
      <c r="E80" s="41"/>
      <c r="F80" s="41"/>
      <c r="G80" s="41"/>
      <c r="H80" s="41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Centrum Pokorum - stavební úpravy a přístavba k objektu č.p. 1094/27, k.ú. Rumburk - II. etapa</v>
      </c>
      <c r="F83" s="33"/>
      <c r="G83" s="33"/>
      <c r="H83" s="33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144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2699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2" t="s">
        <v>2700</v>
      </c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148</v>
      </c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02.1.c - Stavební úpravy 2.np</v>
      </c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>st.p.č. 649; k.ú. Rumburk</v>
      </c>
      <c r="G91" s="41"/>
      <c r="H91" s="41"/>
      <c r="I91" s="33" t="s">
        <v>23</v>
      </c>
      <c r="J91" s="73" t="str">
        <f>IF(J16="","",J16)</f>
        <v>22. 10. 2022</v>
      </c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Město Rumburk</v>
      </c>
      <c r="G93" s="41"/>
      <c r="H93" s="41"/>
      <c r="I93" s="33" t="s">
        <v>31</v>
      </c>
      <c r="J93" s="37" t="str">
        <f>E25</f>
        <v>ProProjekt, s.r.o.</v>
      </c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IF(E22="","",E22)</f>
        <v>Vyplň údaj</v>
      </c>
      <c r="G94" s="41"/>
      <c r="H94" s="41"/>
      <c r="I94" s="33" t="s">
        <v>34</v>
      </c>
      <c r="J94" s="37" t="str">
        <f>E28</f>
        <v>Martin Rousek</v>
      </c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8"/>
      <c r="B96" s="189"/>
      <c r="C96" s="190" t="s">
        <v>169</v>
      </c>
      <c r="D96" s="191" t="s">
        <v>57</v>
      </c>
      <c r="E96" s="191" t="s">
        <v>53</v>
      </c>
      <c r="F96" s="191" t="s">
        <v>54</v>
      </c>
      <c r="G96" s="191" t="s">
        <v>170</v>
      </c>
      <c r="H96" s="191" t="s">
        <v>171</v>
      </c>
      <c r="I96" s="191" t="s">
        <v>172</v>
      </c>
      <c r="J96" s="191" t="s">
        <v>152</v>
      </c>
      <c r="K96" s="192" t="s">
        <v>173</v>
      </c>
      <c r="L96" s="193"/>
      <c r="M96" s="93" t="s">
        <v>19</v>
      </c>
      <c r="N96" s="94" t="s">
        <v>42</v>
      </c>
      <c r="O96" s="94" t="s">
        <v>174</v>
      </c>
      <c r="P96" s="94" t="s">
        <v>175</v>
      </c>
      <c r="Q96" s="94" t="s">
        <v>176</v>
      </c>
      <c r="R96" s="94" t="s">
        <v>177</v>
      </c>
      <c r="S96" s="94" t="s">
        <v>178</v>
      </c>
      <c r="T96" s="95" t="s">
        <v>179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39"/>
      <c r="B97" s="40"/>
      <c r="C97" s="100" t="s">
        <v>180</v>
      </c>
      <c r="D97" s="41"/>
      <c r="E97" s="41"/>
      <c r="F97" s="41"/>
      <c r="G97" s="41"/>
      <c r="H97" s="41"/>
      <c r="I97" s="41"/>
      <c r="J97" s="194">
        <f>BK97</f>
        <v>0</v>
      </c>
      <c r="K97" s="41"/>
      <c r="L97" s="45"/>
      <c r="M97" s="96"/>
      <c r="N97" s="195"/>
      <c r="O97" s="97"/>
      <c r="P97" s="196">
        <f>P98+P115</f>
        <v>0</v>
      </c>
      <c r="Q97" s="97"/>
      <c r="R97" s="196">
        <f>R98+R115</f>
        <v>4.4627738600000004</v>
      </c>
      <c r="S97" s="97"/>
      <c r="T97" s="197">
        <f>T98+T115</f>
        <v>3.98415075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153</v>
      </c>
      <c r="BK97" s="198">
        <f>BK98+BK115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181</v>
      </c>
      <c r="F98" s="202" t="s">
        <v>182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</f>
        <v>0</v>
      </c>
      <c r="Q98" s="207"/>
      <c r="R98" s="208">
        <f>R99</f>
        <v>0</v>
      </c>
      <c r="S98" s="207"/>
      <c r="T98" s="20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183</v>
      </c>
      <c r="BK98" s="212">
        <f>BK99</f>
        <v>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374</v>
      </c>
      <c r="F99" s="213" t="s">
        <v>375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SUM(P100:P114)</f>
        <v>0</v>
      </c>
      <c r="Q99" s="207"/>
      <c r="R99" s="208">
        <f>SUM(R100:R114)</f>
        <v>0</v>
      </c>
      <c r="S99" s="207"/>
      <c r="T99" s="209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79</v>
      </c>
      <c r="AT99" s="211" t="s">
        <v>71</v>
      </c>
      <c r="AU99" s="211" t="s">
        <v>79</v>
      </c>
      <c r="AY99" s="210" t="s">
        <v>183</v>
      </c>
      <c r="BK99" s="212">
        <f>SUM(BK100:BK114)</f>
        <v>0</v>
      </c>
    </row>
    <row r="100" s="2" customFormat="1" ht="24.15" customHeight="1">
      <c r="A100" s="39"/>
      <c r="B100" s="40"/>
      <c r="C100" s="215" t="s">
        <v>79</v>
      </c>
      <c r="D100" s="215" t="s">
        <v>185</v>
      </c>
      <c r="E100" s="216" t="s">
        <v>377</v>
      </c>
      <c r="F100" s="217" t="s">
        <v>378</v>
      </c>
      <c r="G100" s="218" t="s">
        <v>218</v>
      </c>
      <c r="H100" s="219">
        <v>3.984</v>
      </c>
      <c r="I100" s="220"/>
      <c r="J100" s="221">
        <f>ROUND(I100*H100,2)</f>
        <v>0</v>
      </c>
      <c r="K100" s="217" t="s">
        <v>189</v>
      </c>
      <c r="L100" s="45"/>
      <c r="M100" s="222" t="s">
        <v>19</v>
      </c>
      <c r="N100" s="223" t="s">
        <v>43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190</v>
      </c>
      <c r="AT100" s="226" t="s">
        <v>185</v>
      </c>
      <c r="AU100" s="226" t="s">
        <v>81</v>
      </c>
      <c r="AY100" s="18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79</v>
      </c>
      <c r="BK100" s="227">
        <f>ROUND(I100*H100,2)</f>
        <v>0</v>
      </c>
      <c r="BL100" s="18" t="s">
        <v>190</v>
      </c>
      <c r="BM100" s="226" t="s">
        <v>1529</v>
      </c>
    </row>
    <row r="101" s="2" customFormat="1">
      <c r="A101" s="39"/>
      <c r="B101" s="40"/>
      <c r="C101" s="41"/>
      <c r="D101" s="228" t="s">
        <v>192</v>
      </c>
      <c r="E101" s="41"/>
      <c r="F101" s="229" t="s">
        <v>380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192</v>
      </c>
      <c r="AU101" s="18" t="s">
        <v>81</v>
      </c>
    </row>
    <row r="102" s="2" customFormat="1" ht="21.75" customHeight="1">
      <c r="A102" s="39"/>
      <c r="B102" s="40"/>
      <c r="C102" s="215" t="s">
        <v>81</v>
      </c>
      <c r="D102" s="215" t="s">
        <v>185</v>
      </c>
      <c r="E102" s="216" t="s">
        <v>382</v>
      </c>
      <c r="F102" s="217" t="s">
        <v>383</v>
      </c>
      <c r="G102" s="218" t="s">
        <v>218</v>
      </c>
      <c r="H102" s="219">
        <v>3.984</v>
      </c>
      <c r="I102" s="220"/>
      <c r="J102" s="221">
        <f>ROUND(I102*H102,2)</f>
        <v>0</v>
      </c>
      <c r="K102" s="217" t="s">
        <v>189</v>
      </c>
      <c r="L102" s="45"/>
      <c r="M102" s="222" t="s">
        <v>19</v>
      </c>
      <c r="N102" s="223" t="s">
        <v>43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190</v>
      </c>
      <c r="AT102" s="226" t="s">
        <v>185</v>
      </c>
      <c r="AU102" s="226" t="s">
        <v>81</v>
      </c>
      <c r="AY102" s="18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79</v>
      </c>
      <c r="BK102" s="227">
        <f>ROUND(I102*H102,2)</f>
        <v>0</v>
      </c>
      <c r="BL102" s="18" t="s">
        <v>190</v>
      </c>
      <c r="BM102" s="226" t="s">
        <v>1530</v>
      </c>
    </row>
    <row r="103" s="2" customFormat="1">
      <c r="A103" s="39"/>
      <c r="B103" s="40"/>
      <c r="C103" s="41"/>
      <c r="D103" s="228" t="s">
        <v>192</v>
      </c>
      <c r="E103" s="41"/>
      <c r="F103" s="229" t="s">
        <v>385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192</v>
      </c>
      <c r="AU103" s="18" t="s">
        <v>81</v>
      </c>
    </row>
    <row r="104" s="2" customFormat="1" ht="24.15" customHeight="1">
      <c r="A104" s="39"/>
      <c r="B104" s="40"/>
      <c r="C104" s="215" t="s">
        <v>89</v>
      </c>
      <c r="D104" s="215" t="s">
        <v>185</v>
      </c>
      <c r="E104" s="216" t="s">
        <v>387</v>
      </c>
      <c r="F104" s="217" t="s">
        <v>388</v>
      </c>
      <c r="G104" s="218" t="s">
        <v>218</v>
      </c>
      <c r="H104" s="219">
        <v>211.15199999999999</v>
      </c>
      <c r="I104" s="220"/>
      <c r="J104" s="221">
        <f>ROUND(I104*H104,2)</f>
        <v>0</v>
      </c>
      <c r="K104" s="217" t="s">
        <v>189</v>
      </c>
      <c r="L104" s="45"/>
      <c r="M104" s="222" t="s">
        <v>19</v>
      </c>
      <c r="N104" s="223" t="s">
        <v>43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190</v>
      </c>
      <c r="AT104" s="226" t="s">
        <v>185</v>
      </c>
      <c r="AU104" s="226" t="s">
        <v>81</v>
      </c>
      <c r="AY104" s="18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190</v>
      </c>
      <c r="BM104" s="226" t="s">
        <v>1531</v>
      </c>
    </row>
    <row r="105" s="2" customFormat="1">
      <c r="A105" s="39"/>
      <c r="B105" s="40"/>
      <c r="C105" s="41"/>
      <c r="D105" s="228" t="s">
        <v>192</v>
      </c>
      <c r="E105" s="41"/>
      <c r="F105" s="229" t="s">
        <v>390</v>
      </c>
      <c r="G105" s="41"/>
      <c r="H105" s="41"/>
      <c r="I105" s="230"/>
      <c r="J105" s="41"/>
      <c r="K105" s="41"/>
      <c r="L105" s="45"/>
      <c r="M105" s="231"/>
      <c r="N105" s="23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192</v>
      </c>
      <c r="AU105" s="18" t="s">
        <v>81</v>
      </c>
    </row>
    <row r="106" s="13" customFormat="1">
      <c r="A106" s="13"/>
      <c r="B106" s="233"/>
      <c r="C106" s="234"/>
      <c r="D106" s="235" t="s">
        <v>194</v>
      </c>
      <c r="E106" s="236" t="s">
        <v>19</v>
      </c>
      <c r="F106" s="237" t="s">
        <v>3049</v>
      </c>
      <c r="G106" s="234"/>
      <c r="H106" s="238">
        <v>46.613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194</v>
      </c>
      <c r="AU106" s="244" t="s">
        <v>81</v>
      </c>
      <c r="AV106" s="13" t="s">
        <v>81</v>
      </c>
      <c r="AW106" s="13" t="s">
        <v>33</v>
      </c>
      <c r="AX106" s="13" t="s">
        <v>72</v>
      </c>
      <c r="AY106" s="244" t="s">
        <v>183</v>
      </c>
    </row>
    <row r="107" s="13" customFormat="1">
      <c r="A107" s="13"/>
      <c r="B107" s="233"/>
      <c r="C107" s="234"/>
      <c r="D107" s="235" t="s">
        <v>194</v>
      </c>
      <c r="E107" s="236" t="s">
        <v>19</v>
      </c>
      <c r="F107" s="237" t="s">
        <v>3050</v>
      </c>
      <c r="G107" s="234"/>
      <c r="H107" s="238">
        <v>164.53899999999999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194</v>
      </c>
      <c r="AU107" s="244" t="s">
        <v>81</v>
      </c>
      <c r="AV107" s="13" t="s">
        <v>81</v>
      </c>
      <c r="AW107" s="13" t="s">
        <v>33</v>
      </c>
      <c r="AX107" s="13" t="s">
        <v>72</v>
      </c>
      <c r="AY107" s="244" t="s">
        <v>183</v>
      </c>
    </row>
    <row r="108" s="14" customFormat="1">
      <c r="A108" s="14"/>
      <c r="B108" s="245"/>
      <c r="C108" s="246"/>
      <c r="D108" s="235" t="s">
        <v>194</v>
      </c>
      <c r="E108" s="247" t="s">
        <v>19</v>
      </c>
      <c r="F108" s="248" t="s">
        <v>204</v>
      </c>
      <c r="G108" s="246"/>
      <c r="H108" s="249">
        <v>211.15199999999999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194</v>
      </c>
      <c r="AU108" s="255" t="s">
        <v>81</v>
      </c>
      <c r="AV108" s="14" t="s">
        <v>190</v>
      </c>
      <c r="AW108" s="14" t="s">
        <v>33</v>
      </c>
      <c r="AX108" s="14" t="s">
        <v>79</v>
      </c>
      <c r="AY108" s="255" t="s">
        <v>183</v>
      </c>
    </row>
    <row r="109" s="2" customFormat="1" ht="24.15" customHeight="1">
      <c r="A109" s="39"/>
      <c r="B109" s="40"/>
      <c r="C109" s="215" t="s">
        <v>190</v>
      </c>
      <c r="D109" s="215" t="s">
        <v>185</v>
      </c>
      <c r="E109" s="216" t="s">
        <v>394</v>
      </c>
      <c r="F109" s="217" t="s">
        <v>395</v>
      </c>
      <c r="G109" s="218" t="s">
        <v>218</v>
      </c>
      <c r="H109" s="219">
        <v>1.1950000000000001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284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284</v>
      </c>
      <c r="BM109" s="226" t="s">
        <v>3051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397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81</v>
      </c>
    </row>
    <row r="111" s="13" customFormat="1">
      <c r="A111" s="13"/>
      <c r="B111" s="233"/>
      <c r="C111" s="234"/>
      <c r="D111" s="235" t="s">
        <v>194</v>
      </c>
      <c r="E111" s="234"/>
      <c r="F111" s="237" t="s">
        <v>3052</v>
      </c>
      <c r="G111" s="234"/>
      <c r="H111" s="238">
        <v>1.1950000000000001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194</v>
      </c>
      <c r="AU111" s="244" t="s">
        <v>81</v>
      </c>
      <c r="AV111" s="13" t="s">
        <v>81</v>
      </c>
      <c r="AW111" s="13" t="s">
        <v>4</v>
      </c>
      <c r="AX111" s="13" t="s">
        <v>79</v>
      </c>
      <c r="AY111" s="244" t="s">
        <v>183</v>
      </c>
    </row>
    <row r="112" s="2" customFormat="1" ht="24.15" customHeight="1">
      <c r="A112" s="39"/>
      <c r="B112" s="40"/>
      <c r="C112" s="215" t="s">
        <v>215</v>
      </c>
      <c r="D112" s="215" t="s">
        <v>185</v>
      </c>
      <c r="E112" s="216" t="s">
        <v>400</v>
      </c>
      <c r="F112" s="217" t="s">
        <v>401</v>
      </c>
      <c r="G112" s="218" t="s">
        <v>218</v>
      </c>
      <c r="H112" s="219">
        <v>2.7890000000000001</v>
      </c>
      <c r="I112" s="220"/>
      <c r="J112" s="221">
        <f>ROUND(I112*H112,2)</f>
        <v>0</v>
      </c>
      <c r="K112" s="217" t="s">
        <v>189</v>
      </c>
      <c r="L112" s="45"/>
      <c r="M112" s="222" t="s">
        <v>19</v>
      </c>
      <c r="N112" s="223" t="s">
        <v>43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190</v>
      </c>
      <c r="AT112" s="226" t="s">
        <v>185</v>
      </c>
      <c r="AU112" s="226" t="s">
        <v>81</v>
      </c>
      <c r="AY112" s="18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79</v>
      </c>
      <c r="BK112" s="227">
        <f>ROUND(I112*H112,2)</f>
        <v>0</v>
      </c>
      <c r="BL112" s="18" t="s">
        <v>190</v>
      </c>
      <c r="BM112" s="226" t="s">
        <v>3053</v>
      </c>
    </row>
    <row r="113" s="2" customFormat="1">
      <c r="A113" s="39"/>
      <c r="B113" s="40"/>
      <c r="C113" s="41"/>
      <c r="D113" s="228" t="s">
        <v>192</v>
      </c>
      <c r="E113" s="41"/>
      <c r="F113" s="229" t="s">
        <v>403</v>
      </c>
      <c r="G113" s="41"/>
      <c r="H113" s="41"/>
      <c r="I113" s="230"/>
      <c r="J113" s="41"/>
      <c r="K113" s="41"/>
      <c r="L113" s="45"/>
      <c r="M113" s="231"/>
      <c r="N113" s="23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192</v>
      </c>
      <c r="AU113" s="18" t="s">
        <v>81</v>
      </c>
    </row>
    <row r="114" s="13" customFormat="1">
      <c r="A114" s="13"/>
      <c r="B114" s="233"/>
      <c r="C114" s="234"/>
      <c r="D114" s="235" t="s">
        <v>194</v>
      </c>
      <c r="E114" s="234"/>
      <c r="F114" s="237" t="s">
        <v>3054</v>
      </c>
      <c r="G114" s="234"/>
      <c r="H114" s="238">
        <v>2.7890000000000001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194</v>
      </c>
      <c r="AU114" s="244" t="s">
        <v>81</v>
      </c>
      <c r="AV114" s="13" t="s">
        <v>81</v>
      </c>
      <c r="AW114" s="13" t="s">
        <v>4</v>
      </c>
      <c r="AX114" s="13" t="s">
        <v>79</v>
      </c>
      <c r="AY114" s="244" t="s">
        <v>183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412</v>
      </c>
      <c r="F115" s="202" t="s">
        <v>413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P116+P132+P180</f>
        <v>0</v>
      </c>
      <c r="Q115" s="207"/>
      <c r="R115" s="208">
        <f>R116+R132+R180</f>
        <v>4.4627738600000004</v>
      </c>
      <c r="S115" s="207"/>
      <c r="T115" s="209">
        <f>T116+T132+T180</f>
        <v>3.98415075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81</v>
      </c>
      <c r="AT115" s="211" t="s">
        <v>71</v>
      </c>
      <c r="AU115" s="211" t="s">
        <v>72</v>
      </c>
      <c r="AY115" s="210" t="s">
        <v>183</v>
      </c>
      <c r="BK115" s="212">
        <f>BK116+BK132+BK180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2971</v>
      </c>
      <c r="F116" s="213" t="s">
        <v>2972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SUM(P117:P131)</f>
        <v>0</v>
      </c>
      <c r="Q116" s="207"/>
      <c r="R116" s="208">
        <f>SUM(R117:R131)</f>
        <v>0.041825899999999999</v>
      </c>
      <c r="S116" s="207"/>
      <c r="T116" s="209">
        <f>SUM(T117:T131)</f>
        <v>0.25125275000000002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183</v>
      </c>
      <c r="BK116" s="212">
        <f>SUM(BK117:BK131)</f>
        <v>0</v>
      </c>
    </row>
    <row r="117" s="2" customFormat="1" ht="24.15" customHeight="1">
      <c r="A117" s="39"/>
      <c r="B117" s="40"/>
      <c r="C117" s="215" t="s">
        <v>222</v>
      </c>
      <c r="D117" s="215" t="s">
        <v>185</v>
      </c>
      <c r="E117" s="216" t="s">
        <v>3055</v>
      </c>
      <c r="F117" s="217" t="s">
        <v>3056</v>
      </c>
      <c r="G117" s="218" t="s">
        <v>237</v>
      </c>
      <c r="H117" s="219">
        <v>143.57300000000001</v>
      </c>
      <c r="I117" s="220"/>
      <c r="J117" s="221">
        <f>ROUND(I117*H117,2)</f>
        <v>0</v>
      </c>
      <c r="K117" s="217" t="s">
        <v>189</v>
      </c>
      <c r="L117" s="45"/>
      <c r="M117" s="222" t="s">
        <v>19</v>
      </c>
      <c r="N117" s="223" t="s">
        <v>43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0.00175</v>
      </c>
      <c r="T117" s="225">
        <f>S117*H117</f>
        <v>0.25125275000000002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284</v>
      </c>
      <c r="AT117" s="226" t="s">
        <v>185</v>
      </c>
      <c r="AU117" s="226" t="s">
        <v>81</v>
      </c>
      <c r="AY117" s="18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284</v>
      </c>
      <c r="BM117" s="226" t="s">
        <v>3057</v>
      </c>
    </row>
    <row r="118" s="2" customFormat="1">
      <c r="A118" s="39"/>
      <c r="B118" s="40"/>
      <c r="C118" s="41"/>
      <c r="D118" s="228" t="s">
        <v>192</v>
      </c>
      <c r="E118" s="41"/>
      <c r="F118" s="229" t="s">
        <v>3058</v>
      </c>
      <c r="G118" s="41"/>
      <c r="H118" s="41"/>
      <c r="I118" s="230"/>
      <c r="J118" s="41"/>
      <c r="K118" s="41"/>
      <c r="L118" s="45"/>
      <c r="M118" s="231"/>
      <c r="N118" s="23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192</v>
      </c>
      <c r="AU118" s="18" t="s">
        <v>81</v>
      </c>
    </row>
    <row r="119" s="13" customFormat="1">
      <c r="A119" s="13"/>
      <c r="B119" s="233"/>
      <c r="C119" s="234"/>
      <c r="D119" s="235" t="s">
        <v>194</v>
      </c>
      <c r="E119" s="236" t="s">
        <v>19</v>
      </c>
      <c r="F119" s="237" t="s">
        <v>1514</v>
      </c>
      <c r="G119" s="234"/>
      <c r="H119" s="238">
        <v>86.75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194</v>
      </c>
      <c r="AU119" s="244" t="s">
        <v>81</v>
      </c>
      <c r="AV119" s="13" t="s">
        <v>81</v>
      </c>
      <c r="AW119" s="13" t="s">
        <v>33</v>
      </c>
      <c r="AX119" s="13" t="s">
        <v>72</v>
      </c>
      <c r="AY119" s="244" t="s">
        <v>183</v>
      </c>
    </row>
    <row r="120" s="13" customFormat="1">
      <c r="A120" s="13"/>
      <c r="B120" s="233"/>
      <c r="C120" s="234"/>
      <c r="D120" s="235" t="s">
        <v>194</v>
      </c>
      <c r="E120" s="236" t="s">
        <v>19</v>
      </c>
      <c r="F120" s="237" t="s">
        <v>1515</v>
      </c>
      <c r="G120" s="234"/>
      <c r="H120" s="238">
        <v>28.507000000000001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33</v>
      </c>
      <c r="AX120" s="13" t="s">
        <v>72</v>
      </c>
      <c r="AY120" s="244" t="s">
        <v>183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1516</v>
      </c>
      <c r="G121" s="234"/>
      <c r="H121" s="238">
        <v>28.315999999999999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194</v>
      </c>
      <c r="AU121" s="244" t="s">
        <v>81</v>
      </c>
      <c r="AV121" s="13" t="s">
        <v>81</v>
      </c>
      <c r="AW121" s="13" t="s">
        <v>33</v>
      </c>
      <c r="AX121" s="13" t="s">
        <v>72</v>
      </c>
      <c r="AY121" s="244" t="s">
        <v>183</v>
      </c>
    </row>
    <row r="122" s="14" customFormat="1">
      <c r="A122" s="14"/>
      <c r="B122" s="245"/>
      <c r="C122" s="246"/>
      <c r="D122" s="235" t="s">
        <v>194</v>
      </c>
      <c r="E122" s="247" t="s">
        <v>19</v>
      </c>
      <c r="F122" s="248" t="s">
        <v>3059</v>
      </c>
      <c r="G122" s="246"/>
      <c r="H122" s="249">
        <v>143.57300000000001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194</v>
      </c>
      <c r="AU122" s="255" t="s">
        <v>81</v>
      </c>
      <c r="AV122" s="14" t="s">
        <v>190</v>
      </c>
      <c r="AW122" s="14" t="s">
        <v>33</v>
      </c>
      <c r="AX122" s="14" t="s">
        <v>79</v>
      </c>
      <c r="AY122" s="255" t="s">
        <v>183</v>
      </c>
    </row>
    <row r="123" s="2" customFormat="1" ht="24.15" customHeight="1">
      <c r="A123" s="39"/>
      <c r="B123" s="40"/>
      <c r="C123" s="215" t="s">
        <v>228</v>
      </c>
      <c r="D123" s="215" t="s">
        <v>185</v>
      </c>
      <c r="E123" s="216" t="s">
        <v>3060</v>
      </c>
      <c r="F123" s="217" t="s">
        <v>3061</v>
      </c>
      <c r="G123" s="218" t="s">
        <v>237</v>
      </c>
      <c r="H123" s="219">
        <v>4.5049999999999999</v>
      </c>
      <c r="I123" s="220"/>
      <c r="J123" s="221">
        <f>ROUND(I123*H123,2)</f>
        <v>0</v>
      </c>
      <c r="K123" s="217" t="s">
        <v>189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0.0060000000000000001</v>
      </c>
      <c r="R123" s="224">
        <f>Q123*H123</f>
        <v>0.027029999999999998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284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284</v>
      </c>
      <c r="BM123" s="226" t="s">
        <v>3062</v>
      </c>
    </row>
    <row r="124" s="2" customFormat="1">
      <c r="A124" s="39"/>
      <c r="B124" s="40"/>
      <c r="C124" s="41"/>
      <c r="D124" s="228" t="s">
        <v>192</v>
      </c>
      <c r="E124" s="41"/>
      <c r="F124" s="229" t="s">
        <v>3063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192</v>
      </c>
      <c r="AU124" s="18" t="s">
        <v>81</v>
      </c>
    </row>
    <row r="125" s="13" customFormat="1">
      <c r="A125" s="13"/>
      <c r="B125" s="233"/>
      <c r="C125" s="234"/>
      <c r="D125" s="235" t="s">
        <v>194</v>
      </c>
      <c r="E125" s="236" t="s">
        <v>19</v>
      </c>
      <c r="F125" s="237" t="s">
        <v>1557</v>
      </c>
      <c r="G125" s="234"/>
      <c r="H125" s="238">
        <v>4.5049999999999999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194</v>
      </c>
      <c r="AU125" s="244" t="s">
        <v>81</v>
      </c>
      <c r="AV125" s="13" t="s">
        <v>81</v>
      </c>
      <c r="AW125" s="13" t="s">
        <v>33</v>
      </c>
      <c r="AX125" s="13" t="s">
        <v>79</v>
      </c>
      <c r="AY125" s="244" t="s">
        <v>183</v>
      </c>
    </row>
    <row r="126" s="2" customFormat="1" ht="16.5" customHeight="1">
      <c r="A126" s="39"/>
      <c r="B126" s="40"/>
      <c r="C126" s="256" t="s">
        <v>234</v>
      </c>
      <c r="D126" s="256" t="s">
        <v>310</v>
      </c>
      <c r="E126" s="257" t="s">
        <v>3064</v>
      </c>
      <c r="F126" s="258" t="s">
        <v>3065</v>
      </c>
      <c r="G126" s="259" t="s">
        <v>237</v>
      </c>
      <c r="H126" s="260">
        <v>4.5949999999999998</v>
      </c>
      <c r="I126" s="261"/>
      <c r="J126" s="262">
        <f>ROUND(I126*H126,2)</f>
        <v>0</v>
      </c>
      <c r="K126" s="258" t="s">
        <v>189</v>
      </c>
      <c r="L126" s="263"/>
      <c r="M126" s="264" t="s">
        <v>19</v>
      </c>
      <c r="N126" s="265" t="s">
        <v>43</v>
      </c>
      <c r="O126" s="85"/>
      <c r="P126" s="224">
        <f>O126*H126</f>
        <v>0</v>
      </c>
      <c r="Q126" s="224">
        <v>0.0032200000000000002</v>
      </c>
      <c r="R126" s="224">
        <f>Q126*H126</f>
        <v>0.014795900000000001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376</v>
      </c>
      <c r="AT126" s="226" t="s">
        <v>310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3066</v>
      </c>
    </row>
    <row r="127" s="13" customFormat="1">
      <c r="A127" s="13"/>
      <c r="B127" s="233"/>
      <c r="C127" s="234"/>
      <c r="D127" s="235" t="s">
        <v>194</v>
      </c>
      <c r="E127" s="234"/>
      <c r="F127" s="237" t="s">
        <v>3067</v>
      </c>
      <c r="G127" s="234"/>
      <c r="H127" s="238">
        <v>4.5949999999999998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194</v>
      </c>
      <c r="AU127" s="244" t="s">
        <v>81</v>
      </c>
      <c r="AV127" s="13" t="s">
        <v>81</v>
      </c>
      <c r="AW127" s="13" t="s">
        <v>4</v>
      </c>
      <c r="AX127" s="13" t="s">
        <v>79</v>
      </c>
      <c r="AY127" s="244" t="s">
        <v>183</v>
      </c>
    </row>
    <row r="128" s="2" customFormat="1" ht="24.15" customHeight="1">
      <c r="A128" s="39"/>
      <c r="B128" s="40"/>
      <c r="C128" s="215" t="s">
        <v>241</v>
      </c>
      <c r="D128" s="215" t="s">
        <v>185</v>
      </c>
      <c r="E128" s="216" t="s">
        <v>3068</v>
      </c>
      <c r="F128" s="217" t="s">
        <v>3069</v>
      </c>
      <c r="G128" s="218" t="s">
        <v>218</v>
      </c>
      <c r="H128" s="219">
        <v>0.042000000000000003</v>
      </c>
      <c r="I128" s="220"/>
      <c r="J128" s="221">
        <f>ROUND(I128*H128,2)</f>
        <v>0</v>
      </c>
      <c r="K128" s="217" t="s">
        <v>189</v>
      </c>
      <c r="L128" s="45"/>
      <c r="M128" s="222" t="s">
        <v>19</v>
      </c>
      <c r="N128" s="223" t="s">
        <v>43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284</v>
      </c>
      <c r="AT128" s="226" t="s">
        <v>185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284</v>
      </c>
      <c r="BM128" s="226" t="s">
        <v>3070</v>
      </c>
    </row>
    <row r="129" s="2" customFormat="1">
      <c r="A129" s="39"/>
      <c r="B129" s="40"/>
      <c r="C129" s="41"/>
      <c r="D129" s="228" t="s">
        <v>192</v>
      </c>
      <c r="E129" s="41"/>
      <c r="F129" s="229" t="s">
        <v>3071</v>
      </c>
      <c r="G129" s="41"/>
      <c r="H129" s="41"/>
      <c r="I129" s="230"/>
      <c r="J129" s="41"/>
      <c r="K129" s="41"/>
      <c r="L129" s="45"/>
      <c r="M129" s="231"/>
      <c r="N129" s="23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192</v>
      </c>
      <c r="AU129" s="18" t="s">
        <v>81</v>
      </c>
    </row>
    <row r="130" s="2" customFormat="1" ht="24.15" customHeight="1">
      <c r="A130" s="39"/>
      <c r="B130" s="40"/>
      <c r="C130" s="215" t="s">
        <v>248</v>
      </c>
      <c r="D130" s="215" t="s">
        <v>185</v>
      </c>
      <c r="E130" s="216" t="s">
        <v>2995</v>
      </c>
      <c r="F130" s="217" t="s">
        <v>2996</v>
      </c>
      <c r="G130" s="218" t="s">
        <v>218</v>
      </c>
      <c r="H130" s="219">
        <v>0.042000000000000003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284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284</v>
      </c>
      <c r="BM130" s="226" t="s">
        <v>3072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2998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12" customFormat="1" ht="22.8" customHeight="1">
      <c r="A132" s="12"/>
      <c r="B132" s="199"/>
      <c r="C132" s="200"/>
      <c r="D132" s="201" t="s">
        <v>71</v>
      </c>
      <c r="E132" s="213" t="s">
        <v>955</v>
      </c>
      <c r="F132" s="213" t="s">
        <v>956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SUM(P133:P179)</f>
        <v>0</v>
      </c>
      <c r="Q132" s="207"/>
      <c r="R132" s="208">
        <f>SUM(R133:R179)</f>
        <v>4.3468864600000003</v>
      </c>
      <c r="S132" s="207"/>
      <c r="T132" s="209">
        <f>SUM(T133:T179)</f>
        <v>3.732898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71</v>
      </c>
      <c r="AU132" s="211" t="s">
        <v>79</v>
      </c>
      <c r="AY132" s="210" t="s">
        <v>183</v>
      </c>
      <c r="BK132" s="212">
        <f>SUM(BK133:BK179)</f>
        <v>0</v>
      </c>
    </row>
    <row r="133" s="2" customFormat="1" ht="24.15" customHeight="1">
      <c r="A133" s="39"/>
      <c r="B133" s="40"/>
      <c r="C133" s="215" t="s">
        <v>255</v>
      </c>
      <c r="D133" s="288" t="s">
        <v>185</v>
      </c>
      <c r="E133" s="216" t="s">
        <v>3073</v>
      </c>
      <c r="F133" s="217" t="s">
        <v>3074</v>
      </c>
      <c r="G133" s="218" t="s">
        <v>237</v>
      </c>
      <c r="H133" s="219">
        <v>69.513000000000005</v>
      </c>
      <c r="I133" s="220"/>
      <c r="J133" s="221">
        <f>ROUND(I133*H133,2)</f>
        <v>0</v>
      </c>
      <c r="K133" s="217" t="s">
        <v>189</v>
      </c>
      <c r="L133" s="45"/>
      <c r="M133" s="222" t="s">
        <v>19</v>
      </c>
      <c r="N133" s="223" t="s">
        <v>43</v>
      </c>
      <c r="O133" s="85"/>
      <c r="P133" s="224">
        <f>O133*H133</f>
        <v>0</v>
      </c>
      <c r="Q133" s="224">
        <v>0.02487</v>
      </c>
      <c r="R133" s="224">
        <f>Q133*H133</f>
        <v>1.7287883100000001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284</v>
      </c>
      <c r="AT133" s="226" t="s">
        <v>185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284</v>
      </c>
      <c r="BM133" s="226" t="s">
        <v>3075</v>
      </c>
    </row>
    <row r="134" s="2" customFormat="1">
      <c r="A134" s="39"/>
      <c r="B134" s="40"/>
      <c r="C134" s="41"/>
      <c r="D134" s="228" t="s">
        <v>192</v>
      </c>
      <c r="E134" s="41"/>
      <c r="F134" s="229" t="s">
        <v>3076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192</v>
      </c>
      <c r="AU134" s="18" t="s">
        <v>81</v>
      </c>
    </row>
    <row r="135" s="13" customFormat="1">
      <c r="A135" s="13"/>
      <c r="B135" s="233"/>
      <c r="C135" s="234"/>
      <c r="D135" s="235" t="s">
        <v>194</v>
      </c>
      <c r="E135" s="236" t="s">
        <v>19</v>
      </c>
      <c r="F135" s="237" t="s">
        <v>1514</v>
      </c>
      <c r="G135" s="234"/>
      <c r="H135" s="238">
        <v>86.75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194</v>
      </c>
      <c r="AU135" s="244" t="s">
        <v>81</v>
      </c>
      <c r="AV135" s="13" t="s">
        <v>81</v>
      </c>
      <c r="AW135" s="13" t="s">
        <v>33</v>
      </c>
      <c r="AX135" s="13" t="s">
        <v>72</v>
      </c>
      <c r="AY135" s="244" t="s">
        <v>183</v>
      </c>
    </row>
    <row r="136" s="15" customFormat="1">
      <c r="A136" s="15"/>
      <c r="B136" s="266"/>
      <c r="C136" s="267"/>
      <c r="D136" s="235" t="s">
        <v>194</v>
      </c>
      <c r="E136" s="268" t="s">
        <v>19</v>
      </c>
      <c r="F136" s="269" t="s">
        <v>773</v>
      </c>
      <c r="G136" s="267"/>
      <c r="H136" s="270">
        <v>86.75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194</v>
      </c>
      <c r="AU136" s="276" t="s">
        <v>81</v>
      </c>
      <c r="AV136" s="15" t="s">
        <v>89</v>
      </c>
      <c r="AW136" s="15" t="s">
        <v>33</v>
      </c>
      <c r="AX136" s="15" t="s">
        <v>72</v>
      </c>
      <c r="AY136" s="276" t="s">
        <v>183</v>
      </c>
    </row>
    <row r="137" s="13" customFormat="1">
      <c r="A137" s="13"/>
      <c r="B137" s="233"/>
      <c r="C137" s="234"/>
      <c r="D137" s="235" t="s">
        <v>194</v>
      </c>
      <c r="E137" s="236" t="s">
        <v>19</v>
      </c>
      <c r="F137" s="237" t="s">
        <v>3077</v>
      </c>
      <c r="G137" s="234"/>
      <c r="H137" s="238">
        <v>-9.8000000000000007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81</v>
      </c>
      <c r="AV137" s="13" t="s">
        <v>81</v>
      </c>
      <c r="AW137" s="13" t="s">
        <v>33</v>
      </c>
      <c r="AX137" s="13" t="s">
        <v>72</v>
      </c>
      <c r="AY137" s="244" t="s">
        <v>183</v>
      </c>
    </row>
    <row r="138" s="13" customFormat="1">
      <c r="A138" s="13"/>
      <c r="B138" s="233"/>
      <c r="C138" s="234"/>
      <c r="D138" s="235" t="s">
        <v>194</v>
      </c>
      <c r="E138" s="236" t="s">
        <v>19</v>
      </c>
      <c r="F138" s="237" t="s">
        <v>3078</v>
      </c>
      <c r="G138" s="234"/>
      <c r="H138" s="238">
        <v>-7.4370000000000003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81</v>
      </c>
      <c r="AV138" s="13" t="s">
        <v>81</v>
      </c>
      <c r="AW138" s="13" t="s">
        <v>33</v>
      </c>
      <c r="AX138" s="13" t="s">
        <v>72</v>
      </c>
      <c r="AY138" s="244" t="s">
        <v>183</v>
      </c>
    </row>
    <row r="139" s="15" customFormat="1">
      <c r="A139" s="15"/>
      <c r="B139" s="266"/>
      <c r="C139" s="267"/>
      <c r="D139" s="235" t="s">
        <v>194</v>
      </c>
      <c r="E139" s="268" t="s">
        <v>19</v>
      </c>
      <c r="F139" s="269" t="s">
        <v>773</v>
      </c>
      <c r="G139" s="267"/>
      <c r="H139" s="270">
        <v>-17.236999999999998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194</v>
      </c>
      <c r="AU139" s="276" t="s">
        <v>81</v>
      </c>
      <c r="AV139" s="15" t="s">
        <v>89</v>
      </c>
      <c r="AW139" s="15" t="s">
        <v>33</v>
      </c>
      <c r="AX139" s="15" t="s">
        <v>72</v>
      </c>
      <c r="AY139" s="276" t="s">
        <v>183</v>
      </c>
    </row>
    <row r="140" s="14" customFormat="1">
      <c r="A140" s="14"/>
      <c r="B140" s="245"/>
      <c r="C140" s="246"/>
      <c r="D140" s="235" t="s">
        <v>194</v>
      </c>
      <c r="E140" s="247" t="s">
        <v>19</v>
      </c>
      <c r="F140" s="248" t="s">
        <v>204</v>
      </c>
      <c r="G140" s="246"/>
      <c r="H140" s="249">
        <v>69.513000000000005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194</v>
      </c>
      <c r="AU140" s="255" t="s">
        <v>81</v>
      </c>
      <c r="AV140" s="14" t="s">
        <v>190</v>
      </c>
      <c r="AW140" s="14" t="s">
        <v>33</v>
      </c>
      <c r="AX140" s="14" t="s">
        <v>79</v>
      </c>
      <c r="AY140" s="255" t="s">
        <v>183</v>
      </c>
    </row>
    <row r="141" s="2" customFormat="1" ht="33" customHeight="1">
      <c r="A141" s="39"/>
      <c r="B141" s="40"/>
      <c r="C141" s="215" t="s">
        <v>261</v>
      </c>
      <c r="D141" s="215" t="s">
        <v>185</v>
      </c>
      <c r="E141" s="216" t="s">
        <v>3079</v>
      </c>
      <c r="F141" s="217" t="s">
        <v>3080</v>
      </c>
      <c r="G141" s="218" t="s">
        <v>237</v>
      </c>
      <c r="H141" s="219">
        <v>17.236999999999998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0.024889999999999999</v>
      </c>
      <c r="R141" s="224">
        <f>Q141*H141</f>
        <v>0.42902892999999992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284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284</v>
      </c>
      <c r="BM141" s="226" t="s">
        <v>3081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3082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3083</v>
      </c>
      <c r="G143" s="234"/>
      <c r="H143" s="238">
        <v>9.8000000000000007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72</v>
      </c>
      <c r="AY143" s="244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3084</v>
      </c>
      <c r="G144" s="234"/>
      <c r="H144" s="238">
        <v>7.4370000000000003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81</v>
      </c>
      <c r="AV144" s="13" t="s">
        <v>81</v>
      </c>
      <c r="AW144" s="13" t="s">
        <v>33</v>
      </c>
      <c r="AX144" s="13" t="s">
        <v>72</v>
      </c>
      <c r="AY144" s="244" t="s">
        <v>183</v>
      </c>
    </row>
    <row r="145" s="14" customFormat="1">
      <c r="A145" s="14"/>
      <c r="B145" s="245"/>
      <c r="C145" s="246"/>
      <c r="D145" s="235" t="s">
        <v>194</v>
      </c>
      <c r="E145" s="247" t="s">
        <v>19</v>
      </c>
      <c r="F145" s="248" t="s">
        <v>204</v>
      </c>
      <c r="G145" s="246"/>
      <c r="H145" s="249">
        <v>17.236999999999998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194</v>
      </c>
      <c r="AU145" s="255" t="s">
        <v>81</v>
      </c>
      <c r="AV145" s="14" t="s">
        <v>190</v>
      </c>
      <c r="AW145" s="14" t="s">
        <v>33</v>
      </c>
      <c r="AX145" s="14" t="s">
        <v>79</v>
      </c>
      <c r="AY145" s="255" t="s">
        <v>183</v>
      </c>
    </row>
    <row r="146" s="2" customFormat="1" ht="24.15" customHeight="1">
      <c r="A146" s="39"/>
      <c r="B146" s="40"/>
      <c r="C146" s="215" t="s">
        <v>269</v>
      </c>
      <c r="D146" s="215" t="s">
        <v>185</v>
      </c>
      <c r="E146" s="216" t="s">
        <v>997</v>
      </c>
      <c r="F146" s="217" t="s">
        <v>998</v>
      </c>
      <c r="G146" s="218" t="s">
        <v>237</v>
      </c>
      <c r="H146" s="219">
        <v>148.12299999999999</v>
      </c>
      <c r="I146" s="220"/>
      <c r="J146" s="221">
        <f>ROUND(I146*H146,2)</f>
        <v>0</v>
      </c>
      <c r="K146" s="217" t="s">
        <v>189</v>
      </c>
      <c r="L146" s="45"/>
      <c r="M146" s="222" t="s">
        <v>19</v>
      </c>
      <c r="N146" s="223" t="s">
        <v>43</v>
      </c>
      <c r="O146" s="85"/>
      <c r="P146" s="224">
        <f>O146*H146</f>
        <v>0</v>
      </c>
      <c r="Q146" s="224">
        <v>0.00010000000000000001</v>
      </c>
      <c r="R146" s="224">
        <f>Q146*H146</f>
        <v>0.014812300000000001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284</v>
      </c>
      <c r="AT146" s="226" t="s">
        <v>185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284</v>
      </c>
      <c r="BM146" s="226" t="s">
        <v>3085</v>
      </c>
    </row>
    <row r="147" s="2" customFormat="1">
      <c r="A147" s="39"/>
      <c r="B147" s="40"/>
      <c r="C147" s="41"/>
      <c r="D147" s="228" t="s">
        <v>192</v>
      </c>
      <c r="E147" s="41"/>
      <c r="F147" s="229" t="s">
        <v>1000</v>
      </c>
      <c r="G147" s="41"/>
      <c r="H147" s="41"/>
      <c r="I147" s="230"/>
      <c r="J147" s="41"/>
      <c r="K147" s="41"/>
      <c r="L147" s="45"/>
      <c r="M147" s="231"/>
      <c r="N147" s="23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192</v>
      </c>
      <c r="AU147" s="18" t="s">
        <v>81</v>
      </c>
    </row>
    <row r="148" s="13" customFormat="1">
      <c r="A148" s="13"/>
      <c r="B148" s="233"/>
      <c r="C148" s="234"/>
      <c r="D148" s="235" t="s">
        <v>194</v>
      </c>
      <c r="E148" s="236" t="s">
        <v>19</v>
      </c>
      <c r="F148" s="237" t="s">
        <v>3086</v>
      </c>
      <c r="G148" s="234"/>
      <c r="H148" s="238">
        <v>148.12299999999999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81</v>
      </c>
      <c r="AV148" s="13" t="s">
        <v>81</v>
      </c>
      <c r="AW148" s="13" t="s">
        <v>33</v>
      </c>
      <c r="AX148" s="13" t="s">
        <v>79</v>
      </c>
      <c r="AY148" s="244" t="s">
        <v>183</v>
      </c>
    </row>
    <row r="149" s="2" customFormat="1" ht="24.15" customHeight="1">
      <c r="A149" s="39"/>
      <c r="B149" s="40"/>
      <c r="C149" s="215" t="s">
        <v>275</v>
      </c>
      <c r="D149" s="215" t="s">
        <v>185</v>
      </c>
      <c r="E149" s="216" t="s">
        <v>1002</v>
      </c>
      <c r="F149" s="217" t="s">
        <v>1003</v>
      </c>
      <c r="G149" s="218" t="s">
        <v>237</v>
      </c>
      <c r="H149" s="219">
        <v>143.57300000000001</v>
      </c>
      <c r="I149" s="220"/>
      <c r="J149" s="221">
        <f>ROUND(I149*H149,2)</f>
        <v>0</v>
      </c>
      <c r="K149" s="217" t="s">
        <v>189</v>
      </c>
      <c r="L149" s="45"/>
      <c r="M149" s="222" t="s">
        <v>19</v>
      </c>
      <c r="N149" s="223" t="s">
        <v>43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284</v>
      </c>
      <c r="AT149" s="226" t="s">
        <v>185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284</v>
      </c>
      <c r="BM149" s="226" t="s">
        <v>3087</v>
      </c>
    </row>
    <row r="150" s="2" customFormat="1">
      <c r="A150" s="39"/>
      <c r="B150" s="40"/>
      <c r="C150" s="41"/>
      <c r="D150" s="228" t="s">
        <v>192</v>
      </c>
      <c r="E150" s="41"/>
      <c r="F150" s="229" t="s">
        <v>1005</v>
      </c>
      <c r="G150" s="41"/>
      <c r="H150" s="41"/>
      <c r="I150" s="230"/>
      <c r="J150" s="41"/>
      <c r="K150" s="41"/>
      <c r="L150" s="45"/>
      <c r="M150" s="231"/>
      <c r="N150" s="23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192</v>
      </c>
      <c r="AU150" s="18" t="s">
        <v>81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3088</v>
      </c>
      <c r="G151" s="234"/>
      <c r="H151" s="238">
        <v>143.57300000000001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194</v>
      </c>
      <c r="AU151" s="244" t="s">
        <v>81</v>
      </c>
      <c r="AV151" s="13" t="s">
        <v>81</v>
      </c>
      <c r="AW151" s="13" t="s">
        <v>33</v>
      </c>
      <c r="AX151" s="13" t="s">
        <v>79</v>
      </c>
      <c r="AY151" s="244" t="s">
        <v>183</v>
      </c>
    </row>
    <row r="152" s="2" customFormat="1" ht="16.5" customHeight="1">
      <c r="A152" s="39"/>
      <c r="B152" s="40"/>
      <c r="C152" s="256" t="s">
        <v>8</v>
      </c>
      <c r="D152" s="256" t="s">
        <v>310</v>
      </c>
      <c r="E152" s="257" t="s">
        <v>1007</v>
      </c>
      <c r="F152" s="258" t="s">
        <v>1008</v>
      </c>
      <c r="G152" s="259" t="s">
        <v>237</v>
      </c>
      <c r="H152" s="260">
        <v>157.93000000000001</v>
      </c>
      <c r="I152" s="261"/>
      <c r="J152" s="262">
        <f>ROUND(I152*H152,2)</f>
        <v>0</v>
      </c>
      <c r="K152" s="258" t="s">
        <v>189</v>
      </c>
      <c r="L152" s="263"/>
      <c r="M152" s="264" t="s">
        <v>19</v>
      </c>
      <c r="N152" s="265" t="s">
        <v>43</v>
      </c>
      <c r="O152" s="85"/>
      <c r="P152" s="224">
        <f>O152*H152</f>
        <v>0</v>
      </c>
      <c r="Q152" s="224">
        <v>0.00013999999999999999</v>
      </c>
      <c r="R152" s="224">
        <f>Q152*H152</f>
        <v>0.0221102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376</v>
      </c>
      <c r="AT152" s="226" t="s">
        <v>310</v>
      </c>
      <c r="AU152" s="226" t="s">
        <v>81</v>
      </c>
      <c r="AY152" s="18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79</v>
      </c>
      <c r="BK152" s="227">
        <f>ROUND(I152*H152,2)</f>
        <v>0</v>
      </c>
      <c r="BL152" s="18" t="s">
        <v>284</v>
      </c>
      <c r="BM152" s="226" t="s">
        <v>3089</v>
      </c>
    </row>
    <row r="153" s="13" customFormat="1">
      <c r="A153" s="13"/>
      <c r="B153" s="233"/>
      <c r="C153" s="234"/>
      <c r="D153" s="235" t="s">
        <v>194</v>
      </c>
      <c r="E153" s="234"/>
      <c r="F153" s="237" t="s">
        <v>3090</v>
      </c>
      <c r="G153" s="234"/>
      <c r="H153" s="238">
        <v>157.93000000000001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194</v>
      </c>
      <c r="AU153" s="244" t="s">
        <v>81</v>
      </c>
      <c r="AV153" s="13" t="s">
        <v>81</v>
      </c>
      <c r="AW153" s="13" t="s">
        <v>4</v>
      </c>
      <c r="AX153" s="13" t="s">
        <v>79</v>
      </c>
      <c r="AY153" s="244" t="s">
        <v>183</v>
      </c>
    </row>
    <row r="154" s="2" customFormat="1" ht="24.15" customHeight="1">
      <c r="A154" s="39"/>
      <c r="B154" s="40"/>
      <c r="C154" s="215" t="s">
        <v>284</v>
      </c>
      <c r="D154" s="288" t="s">
        <v>185</v>
      </c>
      <c r="E154" s="216" t="s">
        <v>3030</v>
      </c>
      <c r="F154" s="217" t="s">
        <v>3031</v>
      </c>
      <c r="G154" s="218" t="s">
        <v>237</v>
      </c>
      <c r="H154" s="219">
        <v>148.12299999999999</v>
      </c>
      <c r="I154" s="220"/>
      <c r="J154" s="221">
        <f>ROUND(I154*H154,2)</f>
        <v>0</v>
      </c>
      <c r="K154" s="217" t="s">
        <v>189</v>
      </c>
      <c r="L154" s="45"/>
      <c r="M154" s="222" t="s">
        <v>19</v>
      </c>
      <c r="N154" s="223" t="s">
        <v>43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284</v>
      </c>
      <c r="AT154" s="226" t="s">
        <v>185</v>
      </c>
      <c r="AU154" s="226" t="s">
        <v>81</v>
      </c>
      <c r="AY154" s="18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284</v>
      </c>
      <c r="BM154" s="226" t="s">
        <v>3091</v>
      </c>
    </row>
    <row r="155" s="2" customFormat="1">
      <c r="A155" s="39"/>
      <c r="B155" s="40"/>
      <c r="C155" s="41"/>
      <c r="D155" s="228" t="s">
        <v>192</v>
      </c>
      <c r="E155" s="41"/>
      <c r="F155" s="229" t="s">
        <v>3033</v>
      </c>
      <c r="G155" s="41"/>
      <c r="H155" s="41"/>
      <c r="I155" s="230"/>
      <c r="J155" s="41"/>
      <c r="K155" s="41"/>
      <c r="L155" s="45"/>
      <c r="M155" s="231"/>
      <c r="N155" s="23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192</v>
      </c>
      <c r="AU155" s="18" t="s">
        <v>81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3086</v>
      </c>
      <c r="G156" s="234"/>
      <c r="H156" s="238">
        <v>148.12299999999999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194</v>
      </c>
      <c r="AU156" s="244" t="s">
        <v>81</v>
      </c>
      <c r="AV156" s="13" t="s">
        <v>81</v>
      </c>
      <c r="AW156" s="13" t="s">
        <v>33</v>
      </c>
      <c r="AX156" s="13" t="s">
        <v>79</v>
      </c>
      <c r="AY156" s="244" t="s">
        <v>183</v>
      </c>
    </row>
    <row r="157" s="2" customFormat="1" ht="16.5" customHeight="1">
      <c r="A157" s="39"/>
      <c r="B157" s="40"/>
      <c r="C157" s="256" t="s">
        <v>290</v>
      </c>
      <c r="D157" s="289" t="s">
        <v>310</v>
      </c>
      <c r="E157" s="257" t="s">
        <v>3092</v>
      </c>
      <c r="F157" s="258" t="s">
        <v>3093</v>
      </c>
      <c r="G157" s="259" t="s">
        <v>237</v>
      </c>
      <c r="H157" s="260">
        <v>151.08500000000001</v>
      </c>
      <c r="I157" s="261"/>
      <c r="J157" s="262">
        <f>ROUND(I157*H157,2)</f>
        <v>0</v>
      </c>
      <c r="K157" s="258" t="s">
        <v>189</v>
      </c>
      <c r="L157" s="263"/>
      <c r="M157" s="264" t="s">
        <v>19</v>
      </c>
      <c r="N157" s="265" t="s">
        <v>43</v>
      </c>
      <c r="O157" s="85"/>
      <c r="P157" s="224">
        <f>O157*H157</f>
        <v>0</v>
      </c>
      <c r="Q157" s="224">
        <v>0.0014</v>
      </c>
      <c r="R157" s="224">
        <f>Q157*H157</f>
        <v>0.21151900000000001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376</v>
      </c>
      <c r="AT157" s="226" t="s">
        <v>310</v>
      </c>
      <c r="AU157" s="226" t="s">
        <v>81</v>
      </c>
      <c r="AY157" s="18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284</v>
      </c>
      <c r="BM157" s="226" t="s">
        <v>3094</v>
      </c>
    </row>
    <row r="158" s="13" customFormat="1">
      <c r="A158" s="13"/>
      <c r="B158" s="233"/>
      <c r="C158" s="234"/>
      <c r="D158" s="235" t="s">
        <v>194</v>
      </c>
      <c r="E158" s="234"/>
      <c r="F158" s="237" t="s">
        <v>3095</v>
      </c>
      <c r="G158" s="234"/>
      <c r="H158" s="238">
        <v>151.08500000000001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4</v>
      </c>
      <c r="AX158" s="13" t="s">
        <v>79</v>
      </c>
      <c r="AY158" s="244" t="s">
        <v>183</v>
      </c>
    </row>
    <row r="159" s="2" customFormat="1" ht="33" customHeight="1">
      <c r="A159" s="39"/>
      <c r="B159" s="40"/>
      <c r="C159" s="215" t="s">
        <v>295</v>
      </c>
      <c r="D159" s="288" t="s">
        <v>185</v>
      </c>
      <c r="E159" s="216" t="s">
        <v>3096</v>
      </c>
      <c r="F159" s="217" t="s">
        <v>3097</v>
      </c>
      <c r="G159" s="218" t="s">
        <v>237</v>
      </c>
      <c r="H159" s="219">
        <v>56.823</v>
      </c>
      <c r="I159" s="220"/>
      <c r="J159" s="221">
        <f>ROUND(I159*H159,2)</f>
        <v>0</v>
      </c>
      <c r="K159" s="217" t="s">
        <v>189</v>
      </c>
      <c r="L159" s="45"/>
      <c r="M159" s="222" t="s">
        <v>19</v>
      </c>
      <c r="N159" s="223" t="s">
        <v>43</v>
      </c>
      <c r="O159" s="85"/>
      <c r="P159" s="224">
        <f>O159*H159</f>
        <v>0</v>
      </c>
      <c r="Q159" s="224">
        <v>0.031640000000000001</v>
      </c>
      <c r="R159" s="224">
        <f>Q159*H159</f>
        <v>1.7978797200000001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284</v>
      </c>
      <c r="AT159" s="226" t="s">
        <v>185</v>
      </c>
      <c r="AU159" s="226" t="s">
        <v>81</v>
      </c>
      <c r="AY159" s="18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79</v>
      </c>
      <c r="BK159" s="227">
        <f>ROUND(I159*H159,2)</f>
        <v>0</v>
      </c>
      <c r="BL159" s="18" t="s">
        <v>284</v>
      </c>
      <c r="BM159" s="226" t="s">
        <v>3098</v>
      </c>
    </row>
    <row r="160" s="2" customFormat="1">
      <c r="A160" s="39"/>
      <c r="B160" s="40"/>
      <c r="C160" s="41"/>
      <c r="D160" s="228" t="s">
        <v>192</v>
      </c>
      <c r="E160" s="41"/>
      <c r="F160" s="229" t="s">
        <v>3099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192</v>
      </c>
      <c r="AU160" s="18" t="s">
        <v>81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1515</v>
      </c>
      <c r="G161" s="234"/>
      <c r="H161" s="238">
        <v>28.507000000000001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194</v>
      </c>
      <c r="AU161" s="244" t="s">
        <v>81</v>
      </c>
      <c r="AV161" s="13" t="s">
        <v>81</v>
      </c>
      <c r="AW161" s="13" t="s">
        <v>33</v>
      </c>
      <c r="AX161" s="13" t="s">
        <v>72</v>
      </c>
      <c r="AY161" s="244" t="s">
        <v>183</v>
      </c>
    </row>
    <row r="162" s="13" customFormat="1">
      <c r="A162" s="13"/>
      <c r="B162" s="233"/>
      <c r="C162" s="234"/>
      <c r="D162" s="235" t="s">
        <v>194</v>
      </c>
      <c r="E162" s="236" t="s">
        <v>19</v>
      </c>
      <c r="F162" s="237" t="s">
        <v>1516</v>
      </c>
      <c r="G162" s="234"/>
      <c r="H162" s="238">
        <v>28.315999999999999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194</v>
      </c>
      <c r="AU162" s="244" t="s">
        <v>81</v>
      </c>
      <c r="AV162" s="13" t="s">
        <v>81</v>
      </c>
      <c r="AW162" s="13" t="s">
        <v>33</v>
      </c>
      <c r="AX162" s="13" t="s">
        <v>72</v>
      </c>
      <c r="AY162" s="244" t="s">
        <v>183</v>
      </c>
    </row>
    <row r="163" s="14" customFormat="1">
      <c r="A163" s="14"/>
      <c r="B163" s="245"/>
      <c r="C163" s="246"/>
      <c r="D163" s="235" t="s">
        <v>194</v>
      </c>
      <c r="E163" s="247" t="s">
        <v>19</v>
      </c>
      <c r="F163" s="248" t="s">
        <v>204</v>
      </c>
      <c r="G163" s="246"/>
      <c r="H163" s="249">
        <v>56.823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194</v>
      </c>
      <c r="AU163" s="255" t="s">
        <v>81</v>
      </c>
      <c r="AV163" s="14" t="s">
        <v>190</v>
      </c>
      <c r="AW163" s="14" t="s">
        <v>33</v>
      </c>
      <c r="AX163" s="14" t="s">
        <v>79</v>
      </c>
      <c r="AY163" s="255" t="s">
        <v>183</v>
      </c>
    </row>
    <row r="164" s="2" customFormat="1" ht="24.15" customHeight="1">
      <c r="A164" s="39"/>
      <c r="B164" s="40"/>
      <c r="C164" s="215" t="s">
        <v>300</v>
      </c>
      <c r="D164" s="215" t="s">
        <v>185</v>
      </c>
      <c r="E164" s="216" t="s">
        <v>1011</v>
      </c>
      <c r="F164" s="217" t="s">
        <v>1012</v>
      </c>
      <c r="G164" s="218" t="s">
        <v>237</v>
      </c>
      <c r="H164" s="219">
        <v>4.5499999999999998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0.01384</v>
      </c>
      <c r="R164" s="224">
        <f>Q164*H164</f>
        <v>0.062972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284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284</v>
      </c>
      <c r="BM164" s="226" t="s">
        <v>3100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1014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3101</v>
      </c>
      <c r="G166" s="234"/>
      <c r="H166" s="238">
        <v>4.5499999999999998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183</v>
      </c>
    </row>
    <row r="167" s="2" customFormat="1" ht="24.15" customHeight="1">
      <c r="A167" s="39"/>
      <c r="B167" s="40"/>
      <c r="C167" s="215" t="s">
        <v>305</v>
      </c>
      <c r="D167" s="215" t="s">
        <v>185</v>
      </c>
      <c r="E167" s="216" t="s">
        <v>3102</v>
      </c>
      <c r="F167" s="217" t="s">
        <v>3103</v>
      </c>
      <c r="G167" s="218" t="s">
        <v>419</v>
      </c>
      <c r="H167" s="219">
        <v>14.4</v>
      </c>
      <c r="I167" s="220"/>
      <c r="J167" s="221">
        <f>ROUND(I167*H167,2)</f>
        <v>0</v>
      </c>
      <c r="K167" s="217" t="s">
        <v>189</v>
      </c>
      <c r="L167" s="45"/>
      <c r="M167" s="222" t="s">
        <v>19</v>
      </c>
      <c r="N167" s="223" t="s">
        <v>43</v>
      </c>
      <c r="O167" s="85"/>
      <c r="P167" s="224">
        <f>O167*H167</f>
        <v>0</v>
      </c>
      <c r="Q167" s="224">
        <v>0.0055399999999999998</v>
      </c>
      <c r="R167" s="224">
        <f>Q167*H167</f>
        <v>0.079776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284</v>
      </c>
      <c r="AT167" s="226" t="s">
        <v>185</v>
      </c>
      <c r="AU167" s="226" t="s">
        <v>81</v>
      </c>
      <c r="AY167" s="18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79</v>
      </c>
      <c r="BK167" s="227">
        <f>ROUND(I167*H167,2)</f>
        <v>0</v>
      </c>
      <c r="BL167" s="18" t="s">
        <v>284</v>
      </c>
      <c r="BM167" s="226" t="s">
        <v>3104</v>
      </c>
    </row>
    <row r="168" s="2" customFormat="1">
      <c r="A168" s="39"/>
      <c r="B168" s="40"/>
      <c r="C168" s="41"/>
      <c r="D168" s="228" t="s">
        <v>192</v>
      </c>
      <c r="E168" s="41"/>
      <c r="F168" s="229" t="s">
        <v>3105</v>
      </c>
      <c r="G168" s="41"/>
      <c r="H168" s="41"/>
      <c r="I168" s="230"/>
      <c r="J168" s="41"/>
      <c r="K168" s="41"/>
      <c r="L168" s="45"/>
      <c r="M168" s="231"/>
      <c r="N168" s="23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81</v>
      </c>
    </row>
    <row r="169" s="13" customFormat="1">
      <c r="A169" s="13"/>
      <c r="B169" s="233"/>
      <c r="C169" s="234"/>
      <c r="D169" s="235" t="s">
        <v>194</v>
      </c>
      <c r="E169" s="236" t="s">
        <v>19</v>
      </c>
      <c r="F169" s="237" t="s">
        <v>3106</v>
      </c>
      <c r="G169" s="234"/>
      <c r="H169" s="238">
        <v>14.4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194</v>
      </c>
      <c r="AU169" s="244" t="s">
        <v>81</v>
      </c>
      <c r="AV169" s="13" t="s">
        <v>81</v>
      </c>
      <c r="AW169" s="13" t="s">
        <v>33</v>
      </c>
      <c r="AX169" s="13" t="s">
        <v>79</v>
      </c>
      <c r="AY169" s="244" t="s">
        <v>183</v>
      </c>
    </row>
    <row r="170" s="2" customFormat="1" ht="21.75" customHeight="1">
      <c r="A170" s="39"/>
      <c r="B170" s="40"/>
      <c r="C170" s="215" t="s">
        <v>7</v>
      </c>
      <c r="D170" s="215" t="s">
        <v>185</v>
      </c>
      <c r="E170" s="216" t="s">
        <v>3107</v>
      </c>
      <c r="F170" s="217" t="s">
        <v>3108</v>
      </c>
      <c r="G170" s="218" t="s">
        <v>237</v>
      </c>
      <c r="H170" s="219">
        <v>143.57300000000001</v>
      </c>
      <c r="I170" s="220"/>
      <c r="J170" s="221">
        <f>ROUND(I170*H170,2)</f>
        <v>0</v>
      </c>
      <c r="K170" s="217" t="s">
        <v>189</v>
      </c>
      <c r="L170" s="45"/>
      <c r="M170" s="222" t="s">
        <v>19</v>
      </c>
      <c r="N170" s="223" t="s">
        <v>43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0.025999999999999999</v>
      </c>
      <c r="T170" s="225">
        <f>S170*H170</f>
        <v>3.732898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284</v>
      </c>
      <c r="AT170" s="226" t="s">
        <v>185</v>
      </c>
      <c r="AU170" s="226" t="s">
        <v>81</v>
      </c>
      <c r="AY170" s="18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79</v>
      </c>
      <c r="BK170" s="227">
        <f>ROUND(I170*H170,2)</f>
        <v>0</v>
      </c>
      <c r="BL170" s="18" t="s">
        <v>284</v>
      </c>
      <c r="BM170" s="226" t="s">
        <v>3109</v>
      </c>
    </row>
    <row r="171" s="2" customFormat="1">
      <c r="A171" s="39"/>
      <c r="B171" s="40"/>
      <c r="C171" s="41"/>
      <c r="D171" s="228" t="s">
        <v>192</v>
      </c>
      <c r="E171" s="41"/>
      <c r="F171" s="229" t="s">
        <v>3110</v>
      </c>
      <c r="G171" s="41"/>
      <c r="H171" s="41"/>
      <c r="I171" s="230"/>
      <c r="J171" s="41"/>
      <c r="K171" s="41"/>
      <c r="L171" s="45"/>
      <c r="M171" s="231"/>
      <c r="N171" s="23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192</v>
      </c>
      <c r="AU171" s="18" t="s">
        <v>81</v>
      </c>
    </row>
    <row r="172" s="13" customFormat="1">
      <c r="A172" s="13"/>
      <c r="B172" s="233"/>
      <c r="C172" s="234"/>
      <c r="D172" s="235" t="s">
        <v>194</v>
      </c>
      <c r="E172" s="236" t="s">
        <v>19</v>
      </c>
      <c r="F172" s="237" t="s">
        <v>1514</v>
      </c>
      <c r="G172" s="234"/>
      <c r="H172" s="238">
        <v>86.75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194</v>
      </c>
      <c r="AU172" s="244" t="s">
        <v>81</v>
      </c>
      <c r="AV172" s="13" t="s">
        <v>81</v>
      </c>
      <c r="AW172" s="13" t="s">
        <v>33</v>
      </c>
      <c r="AX172" s="13" t="s">
        <v>72</v>
      </c>
      <c r="AY172" s="244" t="s">
        <v>183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1515</v>
      </c>
      <c r="G173" s="234"/>
      <c r="H173" s="238">
        <v>28.507000000000001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194</v>
      </c>
      <c r="AU173" s="244" t="s">
        <v>81</v>
      </c>
      <c r="AV173" s="13" t="s">
        <v>81</v>
      </c>
      <c r="AW173" s="13" t="s">
        <v>33</v>
      </c>
      <c r="AX173" s="13" t="s">
        <v>72</v>
      </c>
      <c r="AY173" s="244" t="s">
        <v>183</v>
      </c>
    </row>
    <row r="174" s="13" customFormat="1">
      <c r="A174" s="13"/>
      <c r="B174" s="233"/>
      <c r="C174" s="234"/>
      <c r="D174" s="235" t="s">
        <v>194</v>
      </c>
      <c r="E174" s="236" t="s">
        <v>19</v>
      </c>
      <c r="F174" s="237" t="s">
        <v>1516</v>
      </c>
      <c r="G174" s="234"/>
      <c r="H174" s="238">
        <v>28.315999999999999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194</v>
      </c>
      <c r="AU174" s="244" t="s">
        <v>81</v>
      </c>
      <c r="AV174" s="13" t="s">
        <v>81</v>
      </c>
      <c r="AW174" s="13" t="s">
        <v>33</v>
      </c>
      <c r="AX174" s="13" t="s">
        <v>72</v>
      </c>
      <c r="AY174" s="244" t="s">
        <v>183</v>
      </c>
    </row>
    <row r="175" s="14" customFormat="1">
      <c r="A175" s="14"/>
      <c r="B175" s="245"/>
      <c r="C175" s="246"/>
      <c r="D175" s="235" t="s">
        <v>194</v>
      </c>
      <c r="E175" s="247" t="s">
        <v>19</v>
      </c>
      <c r="F175" s="248" t="s">
        <v>204</v>
      </c>
      <c r="G175" s="246"/>
      <c r="H175" s="249">
        <v>143.57300000000001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194</v>
      </c>
      <c r="AU175" s="255" t="s">
        <v>81</v>
      </c>
      <c r="AV175" s="14" t="s">
        <v>190</v>
      </c>
      <c r="AW175" s="14" t="s">
        <v>33</v>
      </c>
      <c r="AX175" s="14" t="s">
        <v>79</v>
      </c>
      <c r="AY175" s="255" t="s">
        <v>183</v>
      </c>
    </row>
    <row r="176" s="2" customFormat="1" ht="37.8" customHeight="1">
      <c r="A176" s="39"/>
      <c r="B176" s="40"/>
      <c r="C176" s="215" t="s">
        <v>314</v>
      </c>
      <c r="D176" s="215" t="s">
        <v>185</v>
      </c>
      <c r="E176" s="216" t="s">
        <v>1597</v>
      </c>
      <c r="F176" s="217" t="s">
        <v>1598</v>
      </c>
      <c r="G176" s="218" t="s">
        <v>218</v>
      </c>
      <c r="H176" s="219">
        <v>4.3470000000000004</v>
      </c>
      <c r="I176" s="220"/>
      <c r="J176" s="221">
        <f>ROUND(I176*H176,2)</f>
        <v>0</v>
      </c>
      <c r="K176" s="217" t="s">
        <v>189</v>
      </c>
      <c r="L176" s="45"/>
      <c r="M176" s="222" t="s">
        <v>19</v>
      </c>
      <c r="N176" s="223" t="s">
        <v>43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284</v>
      </c>
      <c r="AT176" s="226" t="s">
        <v>185</v>
      </c>
      <c r="AU176" s="226" t="s">
        <v>81</v>
      </c>
      <c r="AY176" s="18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79</v>
      </c>
      <c r="BK176" s="227">
        <f>ROUND(I176*H176,2)</f>
        <v>0</v>
      </c>
      <c r="BL176" s="18" t="s">
        <v>284</v>
      </c>
      <c r="BM176" s="226" t="s">
        <v>1599</v>
      </c>
    </row>
    <row r="177" s="2" customFormat="1">
      <c r="A177" s="39"/>
      <c r="B177" s="40"/>
      <c r="C177" s="41"/>
      <c r="D177" s="228" t="s">
        <v>192</v>
      </c>
      <c r="E177" s="41"/>
      <c r="F177" s="229" t="s">
        <v>1600</v>
      </c>
      <c r="G177" s="41"/>
      <c r="H177" s="41"/>
      <c r="I177" s="230"/>
      <c r="J177" s="41"/>
      <c r="K177" s="41"/>
      <c r="L177" s="45"/>
      <c r="M177" s="231"/>
      <c r="N177" s="23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192</v>
      </c>
      <c r="AU177" s="18" t="s">
        <v>81</v>
      </c>
    </row>
    <row r="178" s="2" customFormat="1" ht="33" customHeight="1">
      <c r="A178" s="39"/>
      <c r="B178" s="40"/>
      <c r="C178" s="215" t="s">
        <v>319</v>
      </c>
      <c r="D178" s="215" t="s">
        <v>185</v>
      </c>
      <c r="E178" s="216" t="s">
        <v>1030</v>
      </c>
      <c r="F178" s="217" t="s">
        <v>1031</v>
      </c>
      <c r="G178" s="218" t="s">
        <v>218</v>
      </c>
      <c r="H178" s="219">
        <v>4.3470000000000004</v>
      </c>
      <c r="I178" s="220"/>
      <c r="J178" s="221">
        <f>ROUND(I178*H178,2)</f>
        <v>0</v>
      </c>
      <c r="K178" s="217" t="s">
        <v>189</v>
      </c>
      <c r="L178" s="45"/>
      <c r="M178" s="222" t="s">
        <v>19</v>
      </c>
      <c r="N178" s="223" t="s">
        <v>43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284</v>
      </c>
      <c r="AT178" s="226" t="s">
        <v>185</v>
      </c>
      <c r="AU178" s="226" t="s">
        <v>81</v>
      </c>
      <c r="AY178" s="18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79</v>
      </c>
      <c r="BK178" s="227">
        <f>ROUND(I178*H178,2)</f>
        <v>0</v>
      </c>
      <c r="BL178" s="18" t="s">
        <v>284</v>
      </c>
      <c r="BM178" s="226" t="s">
        <v>1601</v>
      </c>
    </row>
    <row r="179" s="2" customFormat="1">
      <c r="A179" s="39"/>
      <c r="B179" s="40"/>
      <c r="C179" s="41"/>
      <c r="D179" s="228" t="s">
        <v>192</v>
      </c>
      <c r="E179" s="41"/>
      <c r="F179" s="229" t="s">
        <v>1033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192</v>
      </c>
      <c r="AU179" s="18" t="s">
        <v>81</v>
      </c>
    </row>
    <row r="180" s="12" customFormat="1" ht="22.8" customHeight="1">
      <c r="A180" s="12"/>
      <c r="B180" s="199"/>
      <c r="C180" s="200"/>
      <c r="D180" s="201" t="s">
        <v>71</v>
      </c>
      <c r="E180" s="213" t="s">
        <v>653</v>
      </c>
      <c r="F180" s="213" t="s">
        <v>654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SUM(P181:P188)</f>
        <v>0</v>
      </c>
      <c r="Q180" s="207"/>
      <c r="R180" s="208">
        <f>SUM(R181:R188)</f>
        <v>0.074061500000000002</v>
      </c>
      <c r="S180" s="207"/>
      <c r="T180" s="209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81</v>
      </c>
      <c r="AT180" s="211" t="s">
        <v>71</v>
      </c>
      <c r="AU180" s="211" t="s">
        <v>79</v>
      </c>
      <c r="AY180" s="210" t="s">
        <v>183</v>
      </c>
      <c r="BK180" s="212">
        <f>SUM(BK181:BK188)</f>
        <v>0</v>
      </c>
    </row>
    <row r="181" s="2" customFormat="1" ht="16.5" customHeight="1">
      <c r="A181" s="39"/>
      <c r="B181" s="40"/>
      <c r="C181" s="215" t="s">
        <v>324</v>
      </c>
      <c r="D181" s="215" t="s">
        <v>185</v>
      </c>
      <c r="E181" s="216" t="s">
        <v>667</v>
      </c>
      <c r="F181" s="217" t="s">
        <v>668</v>
      </c>
      <c r="G181" s="218" t="s">
        <v>237</v>
      </c>
      <c r="H181" s="219">
        <v>148.12299999999999</v>
      </c>
      <c r="I181" s="220"/>
      <c r="J181" s="221">
        <f>ROUND(I181*H181,2)</f>
        <v>0</v>
      </c>
      <c r="K181" s="217" t="s">
        <v>189</v>
      </c>
      <c r="L181" s="45"/>
      <c r="M181" s="222" t="s">
        <v>19</v>
      </c>
      <c r="N181" s="223" t="s">
        <v>43</v>
      </c>
      <c r="O181" s="85"/>
      <c r="P181" s="224">
        <f>O181*H181</f>
        <v>0</v>
      </c>
      <c r="Q181" s="224">
        <v>0.00020000000000000001</v>
      </c>
      <c r="R181" s="224">
        <f>Q181*H181</f>
        <v>0.029624600000000001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284</v>
      </c>
      <c r="AT181" s="226" t="s">
        <v>185</v>
      </c>
      <c r="AU181" s="226" t="s">
        <v>81</v>
      </c>
      <c r="AY181" s="18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79</v>
      </c>
      <c r="BK181" s="227">
        <f>ROUND(I181*H181,2)</f>
        <v>0</v>
      </c>
      <c r="BL181" s="18" t="s">
        <v>284</v>
      </c>
      <c r="BM181" s="226" t="s">
        <v>1742</v>
      </c>
    </row>
    <row r="182" s="2" customFormat="1">
      <c r="A182" s="39"/>
      <c r="B182" s="40"/>
      <c r="C182" s="41"/>
      <c r="D182" s="228" t="s">
        <v>192</v>
      </c>
      <c r="E182" s="41"/>
      <c r="F182" s="229" t="s">
        <v>670</v>
      </c>
      <c r="G182" s="41"/>
      <c r="H182" s="41"/>
      <c r="I182" s="230"/>
      <c r="J182" s="41"/>
      <c r="K182" s="41"/>
      <c r="L182" s="45"/>
      <c r="M182" s="231"/>
      <c r="N182" s="23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192</v>
      </c>
      <c r="AU182" s="18" t="s">
        <v>81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3111</v>
      </c>
      <c r="G183" s="234"/>
      <c r="H183" s="238">
        <v>148.12299999999999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194</v>
      </c>
      <c r="AU183" s="244" t="s">
        <v>81</v>
      </c>
      <c r="AV183" s="13" t="s">
        <v>81</v>
      </c>
      <c r="AW183" s="13" t="s">
        <v>33</v>
      </c>
      <c r="AX183" s="13" t="s">
        <v>79</v>
      </c>
      <c r="AY183" s="244" t="s">
        <v>183</v>
      </c>
    </row>
    <row r="184" s="2" customFormat="1" ht="24.15" customHeight="1">
      <c r="A184" s="39"/>
      <c r="B184" s="40"/>
      <c r="C184" s="215" t="s">
        <v>330</v>
      </c>
      <c r="D184" s="215" t="s">
        <v>185</v>
      </c>
      <c r="E184" s="216" t="s">
        <v>672</v>
      </c>
      <c r="F184" s="217" t="s">
        <v>673</v>
      </c>
      <c r="G184" s="218" t="s">
        <v>237</v>
      </c>
      <c r="H184" s="219">
        <v>148.12299999999999</v>
      </c>
      <c r="I184" s="220"/>
      <c r="J184" s="221">
        <f>ROUND(I184*H184,2)</f>
        <v>0</v>
      </c>
      <c r="K184" s="217" t="s">
        <v>189</v>
      </c>
      <c r="L184" s="45"/>
      <c r="M184" s="222" t="s">
        <v>19</v>
      </c>
      <c r="N184" s="223" t="s">
        <v>43</v>
      </c>
      <c r="O184" s="85"/>
      <c r="P184" s="224">
        <f>O184*H184</f>
        <v>0</v>
      </c>
      <c r="Q184" s="224">
        <v>0.00029</v>
      </c>
      <c r="R184" s="224">
        <f>Q184*H184</f>
        <v>0.042955669999999994</v>
      </c>
      <c r="S184" s="224">
        <v>0</v>
      </c>
      <c r="T184" s="22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284</v>
      </c>
      <c r="AT184" s="226" t="s">
        <v>185</v>
      </c>
      <c r="AU184" s="226" t="s">
        <v>81</v>
      </c>
      <c r="AY184" s="18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79</v>
      </c>
      <c r="BK184" s="227">
        <f>ROUND(I184*H184,2)</f>
        <v>0</v>
      </c>
      <c r="BL184" s="18" t="s">
        <v>284</v>
      </c>
      <c r="BM184" s="226" t="s">
        <v>1745</v>
      </c>
    </row>
    <row r="185" s="2" customFormat="1">
      <c r="A185" s="39"/>
      <c r="B185" s="40"/>
      <c r="C185" s="41"/>
      <c r="D185" s="228" t="s">
        <v>192</v>
      </c>
      <c r="E185" s="41"/>
      <c r="F185" s="229" t="s">
        <v>675</v>
      </c>
      <c r="G185" s="41"/>
      <c r="H185" s="41"/>
      <c r="I185" s="230"/>
      <c r="J185" s="41"/>
      <c r="K185" s="41"/>
      <c r="L185" s="45"/>
      <c r="M185" s="231"/>
      <c r="N185" s="23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192</v>
      </c>
      <c r="AU185" s="18" t="s">
        <v>81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3111</v>
      </c>
      <c r="G186" s="234"/>
      <c r="H186" s="238">
        <v>148.12299999999999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194</v>
      </c>
      <c r="AU186" s="244" t="s">
        <v>81</v>
      </c>
      <c r="AV186" s="13" t="s">
        <v>81</v>
      </c>
      <c r="AW186" s="13" t="s">
        <v>33</v>
      </c>
      <c r="AX186" s="13" t="s">
        <v>79</v>
      </c>
      <c r="AY186" s="244" t="s">
        <v>183</v>
      </c>
    </row>
    <row r="187" s="2" customFormat="1" ht="24.15" customHeight="1">
      <c r="A187" s="39"/>
      <c r="B187" s="40"/>
      <c r="C187" s="215" t="s">
        <v>336</v>
      </c>
      <c r="D187" s="215" t="s">
        <v>185</v>
      </c>
      <c r="E187" s="216" t="s">
        <v>678</v>
      </c>
      <c r="F187" s="217" t="s">
        <v>679</v>
      </c>
      <c r="G187" s="218" t="s">
        <v>237</v>
      </c>
      <c r="H187" s="219">
        <v>148.12299999999999</v>
      </c>
      <c r="I187" s="220"/>
      <c r="J187" s="221">
        <f>ROUND(I187*H187,2)</f>
        <v>0</v>
      </c>
      <c r="K187" s="217" t="s">
        <v>189</v>
      </c>
      <c r="L187" s="45"/>
      <c r="M187" s="222" t="s">
        <v>19</v>
      </c>
      <c r="N187" s="223" t="s">
        <v>43</v>
      </c>
      <c r="O187" s="85"/>
      <c r="P187" s="224">
        <f>O187*H187</f>
        <v>0</v>
      </c>
      <c r="Q187" s="224">
        <v>1.0000000000000001E-05</v>
      </c>
      <c r="R187" s="224">
        <f>Q187*H187</f>
        <v>0.0014812300000000001</v>
      </c>
      <c r="S187" s="224">
        <v>0</v>
      </c>
      <c r="T187" s="22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6" t="s">
        <v>284</v>
      </c>
      <c r="AT187" s="226" t="s">
        <v>185</v>
      </c>
      <c r="AU187" s="226" t="s">
        <v>81</v>
      </c>
      <c r="AY187" s="18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79</v>
      </c>
      <c r="BK187" s="227">
        <f>ROUND(I187*H187,2)</f>
        <v>0</v>
      </c>
      <c r="BL187" s="18" t="s">
        <v>284</v>
      </c>
      <c r="BM187" s="226" t="s">
        <v>1746</v>
      </c>
    </row>
    <row r="188" s="2" customFormat="1">
      <c r="A188" s="39"/>
      <c r="B188" s="40"/>
      <c r="C188" s="41"/>
      <c r="D188" s="228" t="s">
        <v>192</v>
      </c>
      <c r="E188" s="41"/>
      <c r="F188" s="229" t="s">
        <v>681</v>
      </c>
      <c r="G188" s="41"/>
      <c r="H188" s="41"/>
      <c r="I188" s="230"/>
      <c r="J188" s="41"/>
      <c r="K188" s="41"/>
      <c r="L188" s="45"/>
      <c r="M188" s="277"/>
      <c r="N188" s="278"/>
      <c r="O188" s="279"/>
      <c r="P188" s="279"/>
      <c r="Q188" s="279"/>
      <c r="R188" s="279"/>
      <c r="S188" s="279"/>
      <c r="T188" s="280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192</v>
      </c>
      <c r="AU188" s="18" t="s">
        <v>81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MaboBJv6B/zoBuAcRjOq+I+gsVYKf9vhb5cik5NCJ6oPSH/xvpjN3zjm1HDCfnRK1lkUsvpM6FIpfXxP7eEdYA==" hashValue="amlGfntYcZzOWENHPJBCtYxqgm3RNEfWv7Cv5ApVUHfpsB4u83MpOJlw/vOckoqRdLgfAwOWauMZv24PkR+Q0A==" algorithmName="SHA-512" password="CC35"/>
  <autoFilter ref="C96:K18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2_01/997013211"/>
    <hyperlink ref="F103" r:id="rId2" display="https://podminky.urs.cz/item/CS_URS_2022_01/997013501"/>
    <hyperlink ref="F105" r:id="rId3" display="https://podminky.urs.cz/item/CS_URS_2022_01/997013509"/>
    <hyperlink ref="F110" r:id="rId4" display="https://podminky.urs.cz/item/CS_URS_2022_01/997013631"/>
    <hyperlink ref="F113" r:id="rId5" display="https://podminky.urs.cz/item/CS_URS_2022_01/997013871"/>
    <hyperlink ref="F118" r:id="rId6" display="https://podminky.urs.cz/item/CS_URS_2022_01/713110833"/>
    <hyperlink ref="F124" r:id="rId7" display="https://podminky.urs.cz/item/CS_URS_2022_01/713131141"/>
    <hyperlink ref="F129" r:id="rId8" display="https://podminky.urs.cz/item/CS_URS_2022_01/998713102"/>
    <hyperlink ref="F131" r:id="rId9" display="https://podminky.urs.cz/item/CS_URS_2022_01/998713181"/>
    <hyperlink ref="F134" r:id="rId10" display="https://podminky.urs.cz/item/CS_URS_2022_01/763131441"/>
    <hyperlink ref="F142" r:id="rId11" display="https://podminky.urs.cz/item/CS_URS_2022_01/763131481"/>
    <hyperlink ref="F147" r:id="rId12" display="https://podminky.urs.cz/item/CS_URS_2022_01/763131714"/>
    <hyperlink ref="F150" r:id="rId13" display="https://podminky.urs.cz/item/CS_URS_2022_01/763131751"/>
    <hyperlink ref="F155" r:id="rId14" display="https://podminky.urs.cz/item/CS_URS_2022_01/763131752"/>
    <hyperlink ref="F160" r:id="rId15" display="https://podminky.urs.cz/item/CS_URS_2022_01/763161761"/>
    <hyperlink ref="F165" r:id="rId16" display="https://podminky.urs.cz/item/CS_URS_2022_01/763164665"/>
    <hyperlink ref="F168" r:id="rId17" display="https://podminky.urs.cz/item/CS_URS_2022_01/763182411"/>
    <hyperlink ref="F171" r:id="rId18" display="https://podminky.urs.cz/item/CS_URS_2022_01/763231821"/>
    <hyperlink ref="F177" r:id="rId19" display="https://podminky.urs.cz/item/CS_URS_2022_01/998763302"/>
    <hyperlink ref="F179" r:id="rId20" display="https://podminky.urs.cz/item/CS_URS_2022_01/998763381"/>
    <hyperlink ref="F182" r:id="rId21" display="https://podminky.urs.cz/item/CS_URS_2022_01/784181121"/>
    <hyperlink ref="F185" r:id="rId22" display="https://podminky.urs.cz/item/CS_URS_2022_01/784221101"/>
    <hyperlink ref="F188" r:id="rId23" display="https://podminky.urs.cz/item/CS_URS_2022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3112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ROUND(J99,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ROUND((SUM(BE99:BE168)),  2)</f>
        <v>0</v>
      </c>
      <c r="G37" s="39"/>
      <c r="H37" s="39"/>
      <c r="I37" s="159">
        <v>0.20999999999999999</v>
      </c>
      <c r="J37" s="158">
        <f>ROUND(((SUM(BE99:BE168))*I37),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ROUND((SUM(BF99:BF168)),  2)</f>
        <v>0</v>
      </c>
      <c r="G38" s="39"/>
      <c r="H38" s="39"/>
      <c r="I38" s="159">
        <v>0.14999999999999999</v>
      </c>
      <c r="J38" s="158">
        <f>ROUND(((SUM(BF99:BF168))*I38),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ROUND((SUM(BG99:BG168)),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ROUND((SUM(BH99:BH168)),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ROUND((SUM(BI99:BI168)),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02.1.d - Stavební úpravy 3.np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157</v>
      </c>
      <c r="E69" s="185"/>
      <c r="F69" s="185"/>
      <c r="G69" s="185"/>
      <c r="H69" s="185"/>
      <c r="I69" s="185"/>
      <c r="J69" s="186">
        <f>J101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158</v>
      </c>
      <c r="E70" s="185"/>
      <c r="F70" s="185"/>
      <c r="G70" s="185"/>
      <c r="H70" s="185"/>
      <c r="I70" s="185"/>
      <c r="J70" s="186">
        <f>J107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160</v>
      </c>
      <c r="E71" s="185"/>
      <c r="F71" s="185"/>
      <c r="G71" s="185"/>
      <c r="H71" s="185"/>
      <c r="I71" s="185"/>
      <c r="J71" s="186">
        <f>J111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161</v>
      </c>
      <c r="E72" s="180"/>
      <c r="F72" s="180"/>
      <c r="G72" s="180"/>
      <c r="H72" s="180"/>
      <c r="I72" s="180"/>
      <c r="J72" s="181">
        <f>J114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5"/>
      <c r="D73" s="184" t="s">
        <v>2703</v>
      </c>
      <c r="E73" s="185"/>
      <c r="F73" s="185"/>
      <c r="G73" s="185"/>
      <c r="H73" s="185"/>
      <c r="I73" s="185"/>
      <c r="J73" s="186">
        <f>J115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685</v>
      </c>
      <c r="E74" s="185"/>
      <c r="F74" s="185"/>
      <c r="G74" s="185"/>
      <c r="H74" s="185"/>
      <c r="I74" s="185"/>
      <c r="J74" s="186">
        <f>J143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167</v>
      </c>
      <c r="E75" s="185"/>
      <c r="F75" s="185"/>
      <c r="G75" s="185"/>
      <c r="H75" s="185"/>
      <c r="I75" s="185"/>
      <c r="J75" s="186">
        <f>J163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168</v>
      </c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Centrum Pokorum - stavební úpravy a přístavba k objektu č.p. 1094/27, k.ú. Rumburk - II. etapa</v>
      </c>
      <c r="F85" s="33"/>
      <c r="G85" s="33"/>
      <c r="H85" s="33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2699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2" t="s">
        <v>2700</v>
      </c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148</v>
      </c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02.1.d - Stavební úpravy 3.np</v>
      </c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F16</f>
        <v>st.p.č. 649; k.ú. Rumburk</v>
      </c>
      <c r="G93" s="41"/>
      <c r="H93" s="41"/>
      <c r="I93" s="33" t="s">
        <v>23</v>
      </c>
      <c r="J93" s="73" t="str">
        <f>IF(J16="","",J16)</f>
        <v>22. 10. 2022</v>
      </c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E19</f>
        <v>Město Rumburk</v>
      </c>
      <c r="G95" s="41"/>
      <c r="H95" s="41"/>
      <c r="I95" s="33" t="s">
        <v>31</v>
      </c>
      <c r="J95" s="37" t="str">
        <f>E25</f>
        <v>ProProjekt, s.r.o.</v>
      </c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>Martin Rousek</v>
      </c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8"/>
      <c r="B98" s="189"/>
      <c r="C98" s="190" t="s">
        <v>169</v>
      </c>
      <c r="D98" s="191" t="s">
        <v>57</v>
      </c>
      <c r="E98" s="191" t="s">
        <v>53</v>
      </c>
      <c r="F98" s="191" t="s">
        <v>54</v>
      </c>
      <c r="G98" s="191" t="s">
        <v>170</v>
      </c>
      <c r="H98" s="191" t="s">
        <v>171</v>
      </c>
      <c r="I98" s="191" t="s">
        <v>172</v>
      </c>
      <c r="J98" s="191" t="s">
        <v>152</v>
      </c>
      <c r="K98" s="192" t="s">
        <v>173</v>
      </c>
      <c r="L98" s="193"/>
      <c r="M98" s="93" t="s">
        <v>19</v>
      </c>
      <c r="N98" s="94" t="s">
        <v>42</v>
      </c>
      <c r="O98" s="94" t="s">
        <v>174</v>
      </c>
      <c r="P98" s="94" t="s">
        <v>175</v>
      </c>
      <c r="Q98" s="94" t="s">
        <v>176</v>
      </c>
      <c r="R98" s="94" t="s">
        <v>177</v>
      </c>
      <c r="S98" s="94" t="s">
        <v>178</v>
      </c>
      <c r="T98" s="95" t="s">
        <v>179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39"/>
      <c r="B99" s="40"/>
      <c r="C99" s="100" t="s">
        <v>180</v>
      </c>
      <c r="D99" s="41"/>
      <c r="E99" s="41"/>
      <c r="F99" s="41"/>
      <c r="G99" s="41"/>
      <c r="H99" s="41"/>
      <c r="I99" s="41"/>
      <c r="J99" s="194">
        <f>BK99</f>
        <v>0</v>
      </c>
      <c r="K99" s="41"/>
      <c r="L99" s="45"/>
      <c r="M99" s="96"/>
      <c r="N99" s="195"/>
      <c r="O99" s="97"/>
      <c r="P99" s="196">
        <f>P100+P114</f>
        <v>0</v>
      </c>
      <c r="Q99" s="97"/>
      <c r="R99" s="196">
        <f>R100+R114</f>
        <v>3.2871167599999995</v>
      </c>
      <c r="S99" s="97"/>
      <c r="T99" s="197">
        <f>T100+T114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153</v>
      </c>
      <c r="BK99" s="198">
        <f>BK100+BK114</f>
        <v>0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181</v>
      </c>
      <c r="F100" s="202" t="s">
        <v>182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P101+P107+P111</f>
        <v>0</v>
      </c>
      <c r="Q100" s="207"/>
      <c r="R100" s="208">
        <f>R101+R107+R111</f>
        <v>0.030722940000000004</v>
      </c>
      <c r="S100" s="207"/>
      <c r="T100" s="209">
        <f>T101+T107+T111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79</v>
      </c>
      <c r="AT100" s="211" t="s">
        <v>71</v>
      </c>
      <c r="AU100" s="211" t="s">
        <v>72</v>
      </c>
      <c r="AY100" s="210" t="s">
        <v>183</v>
      </c>
      <c r="BK100" s="212">
        <f>BK101+BK107+BK111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222</v>
      </c>
      <c r="F101" s="213" t="s">
        <v>268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SUM(P102:P106)</f>
        <v>0</v>
      </c>
      <c r="Q101" s="207"/>
      <c r="R101" s="208">
        <f>SUM(R102:R106)</f>
        <v>0.030722940000000004</v>
      </c>
      <c r="S101" s="207"/>
      <c r="T101" s="209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79</v>
      </c>
      <c r="AT101" s="211" t="s">
        <v>71</v>
      </c>
      <c r="AU101" s="211" t="s">
        <v>79</v>
      </c>
      <c r="AY101" s="210" t="s">
        <v>183</v>
      </c>
      <c r="BK101" s="212">
        <f>SUM(BK102:BK106)</f>
        <v>0</v>
      </c>
    </row>
    <row r="102" s="2" customFormat="1" ht="24.15" customHeight="1">
      <c r="A102" s="39"/>
      <c r="B102" s="40"/>
      <c r="C102" s="215" t="s">
        <v>79</v>
      </c>
      <c r="D102" s="215" t="s">
        <v>185</v>
      </c>
      <c r="E102" s="216" t="s">
        <v>1433</v>
      </c>
      <c r="F102" s="217" t="s">
        <v>1434</v>
      </c>
      <c r="G102" s="218" t="s">
        <v>237</v>
      </c>
      <c r="H102" s="219">
        <v>4.1630000000000003</v>
      </c>
      <c r="I102" s="220"/>
      <c r="J102" s="221">
        <f>ROUND(I102*H102,2)</f>
        <v>0</v>
      </c>
      <c r="K102" s="217" t="s">
        <v>189</v>
      </c>
      <c r="L102" s="45"/>
      <c r="M102" s="222" t="s">
        <v>19</v>
      </c>
      <c r="N102" s="223" t="s">
        <v>43</v>
      </c>
      <c r="O102" s="85"/>
      <c r="P102" s="224">
        <f>O102*H102</f>
        <v>0</v>
      </c>
      <c r="Q102" s="224">
        <v>0.0043800000000000002</v>
      </c>
      <c r="R102" s="224">
        <f>Q102*H102</f>
        <v>0.018233940000000001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190</v>
      </c>
      <c r="AT102" s="226" t="s">
        <v>185</v>
      </c>
      <c r="AU102" s="226" t="s">
        <v>81</v>
      </c>
      <c r="AY102" s="18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79</v>
      </c>
      <c r="BK102" s="227">
        <f>ROUND(I102*H102,2)</f>
        <v>0</v>
      </c>
      <c r="BL102" s="18" t="s">
        <v>190</v>
      </c>
      <c r="BM102" s="226" t="s">
        <v>3113</v>
      </c>
    </row>
    <row r="103" s="2" customFormat="1">
      <c r="A103" s="39"/>
      <c r="B103" s="40"/>
      <c r="C103" s="41"/>
      <c r="D103" s="228" t="s">
        <v>192</v>
      </c>
      <c r="E103" s="41"/>
      <c r="F103" s="229" t="s">
        <v>1436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192</v>
      </c>
      <c r="AU103" s="18" t="s">
        <v>81</v>
      </c>
    </row>
    <row r="104" s="13" customFormat="1">
      <c r="A104" s="13"/>
      <c r="B104" s="233"/>
      <c r="C104" s="234"/>
      <c r="D104" s="235" t="s">
        <v>194</v>
      </c>
      <c r="E104" s="236" t="s">
        <v>19</v>
      </c>
      <c r="F104" s="237" t="s">
        <v>3114</v>
      </c>
      <c r="G104" s="234"/>
      <c r="H104" s="238">
        <v>4.1630000000000003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194</v>
      </c>
      <c r="AU104" s="244" t="s">
        <v>81</v>
      </c>
      <c r="AV104" s="13" t="s">
        <v>81</v>
      </c>
      <c r="AW104" s="13" t="s">
        <v>33</v>
      </c>
      <c r="AX104" s="13" t="s">
        <v>79</v>
      </c>
      <c r="AY104" s="244" t="s">
        <v>183</v>
      </c>
    </row>
    <row r="105" s="2" customFormat="1" ht="16.5" customHeight="1">
      <c r="A105" s="39"/>
      <c r="B105" s="40"/>
      <c r="C105" s="215" t="s">
        <v>81</v>
      </c>
      <c r="D105" s="215" t="s">
        <v>185</v>
      </c>
      <c r="E105" s="216" t="s">
        <v>3115</v>
      </c>
      <c r="F105" s="217" t="s">
        <v>3116</v>
      </c>
      <c r="G105" s="218" t="s">
        <v>237</v>
      </c>
      <c r="H105" s="219">
        <v>4.1630000000000003</v>
      </c>
      <c r="I105" s="220"/>
      <c r="J105" s="221">
        <f>ROUND(I105*H105,2)</f>
        <v>0</v>
      </c>
      <c r="K105" s="217" t="s">
        <v>189</v>
      </c>
      <c r="L105" s="45"/>
      <c r="M105" s="222" t="s">
        <v>19</v>
      </c>
      <c r="N105" s="223" t="s">
        <v>43</v>
      </c>
      <c r="O105" s="85"/>
      <c r="P105" s="224">
        <f>O105*H105</f>
        <v>0</v>
      </c>
      <c r="Q105" s="224">
        <v>0.0030000000000000001</v>
      </c>
      <c r="R105" s="224">
        <f>Q105*H105</f>
        <v>0.012489000000000002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190</v>
      </c>
      <c r="AT105" s="226" t="s">
        <v>185</v>
      </c>
      <c r="AU105" s="226" t="s">
        <v>81</v>
      </c>
      <c r="AY105" s="18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190</v>
      </c>
      <c r="BM105" s="226" t="s">
        <v>3117</v>
      </c>
    </row>
    <row r="106" s="2" customFormat="1">
      <c r="A106" s="39"/>
      <c r="B106" s="40"/>
      <c r="C106" s="41"/>
      <c r="D106" s="228" t="s">
        <v>192</v>
      </c>
      <c r="E106" s="41"/>
      <c r="F106" s="229" t="s">
        <v>3118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192</v>
      </c>
      <c r="AU106" s="18" t="s">
        <v>81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241</v>
      </c>
      <c r="F107" s="213" t="s">
        <v>323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SUM(P108:P110)</f>
        <v>0</v>
      </c>
      <c r="Q107" s="207"/>
      <c r="R107" s="208">
        <f>SUM(R108:R110)</f>
        <v>0</v>
      </c>
      <c r="S107" s="207"/>
      <c r="T107" s="209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79</v>
      </c>
      <c r="AY107" s="210" t="s">
        <v>183</v>
      </c>
      <c r="BK107" s="212">
        <f>SUM(BK108:BK110)</f>
        <v>0</v>
      </c>
    </row>
    <row r="108" s="2" customFormat="1" ht="16.5" customHeight="1">
      <c r="A108" s="39"/>
      <c r="B108" s="40"/>
      <c r="C108" s="215" t="s">
        <v>89</v>
      </c>
      <c r="D108" s="215" t="s">
        <v>185</v>
      </c>
      <c r="E108" s="216" t="s">
        <v>3119</v>
      </c>
      <c r="F108" s="217" t="s">
        <v>3120</v>
      </c>
      <c r="G108" s="218" t="s">
        <v>237</v>
      </c>
      <c r="H108" s="219">
        <v>92.359999999999999</v>
      </c>
      <c r="I108" s="220"/>
      <c r="J108" s="221">
        <f>ROUND(I108*H108,2)</f>
        <v>0</v>
      </c>
      <c r="K108" s="217" t="s">
        <v>189</v>
      </c>
      <c r="L108" s="45"/>
      <c r="M108" s="222" t="s">
        <v>19</v>
      </c>
      <c r="N108" s="223" t="s">
        <v>43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190</v>
      </c>
      <c r="AT108" s="226" t="s">
        <v>185</v>
      </c>
      <c r="AU108" s="226" t="s">
        <v>81</v>
      </c>
      <c r="AY108" s="18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79</v>
      </c>
      <c r="BK108" s="227">
        <f>ROUND(I108*H108,2)</f>
        <v>0</v>
      </c>
      <c r="BL108" s="18" t="s">
        <v>190</v>
      </c>
      <c r="BM108" s="226" t="s">
        <v>3121</v>
      </c>
    </row>
    <row r="109" s="2" customFormat="1">
      <c r="A109" s="39"/>
      <c r="B109" s="40"/>
      <c r="C109" s="41"/>
      <c r="D109" s="228" t="s">
        <v>192</v>
      </c>
      <c r="E109" s="41"/>
      <c r="F109" s="229" t="s">
        <v>3122</v>
      </c>
      <c r="G109" s="41"/>
      <c r="H109" s="41"/>
      <c r="I109" s="230"/>
      <c r="J109" s="41"/>
      <c r="K109" s="41"/>
      <c r="L109" s="45"/>
      <c r="M109" s="231"/>
      <c r="N109" s="23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192</v>
      </c>
      <c r="AU109" s="18" t="s">
        <v>81</v>
      </c>
    </row>
    <row r="110" s="13" customFormat="1">
      <c r="A110" s="13"/>
      <c r="B110" s="233"/>
      <c r="C110" s="234"/>
      <c r="D110" s="235" t="s">
        <v>194</v>
      </c>
      <c r="E110" s="236" t="s">
        <v>19</v>
      </c>
      <c r="F110" s="237" t="s">
        <v>3123</v>
      </c>
      <c r="G110" s="234"/>
      <c r="H110" s="238">
        <v>92.359999999999999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194</v>
      </c>
      <c r="AU110" s="244" t="s">
        <v>81</v>
      </c>
      <c r="AV110" s="13" t="s">
        <v>81</v>
      </c>
      <c r="AW110" s="13" t="s">
        <v>33</v>
      </c>
      <c r="AX110" s="13" t="s">
        <v>79</v>
      </c>
      <c r="AY110" s="244" t="s">
        <v>183</v>
      </c>
    </row>
    <row r="111" s="12" customFormat="1" ht="22.8" customHeight="1">
      <c r="A111" s="12"/>
      <c r="B111" s="199"/>
      <c r="C111" s="200"/>
      <c r="D111" s="201" t="s">
        <v>71</v>
      </c>
      <c r="E111" s="213" t="s">
        <v>405</v>
      </c>
      <c r="F111" s="213" t="s">
        <v>406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SUM(P112:P113)</f>
        <v>0</v>
      </c>
      <c r="Q111" s="207"/>
      <c r="R111" s="208">
        <f>SUM(R112:R113)</f>
        <v>0</v>
      </c>
      <c r="S111" s="207"/>
      <c r="T111" s="20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71</v>
      </c>
      <c r="AU111" s="211" t="s">
        <v>79</v>
      </c>
      <c r="AY111" s="210" t="s">
        <v>183</v>
      </c>
      <c r="BK111" s="212">
        <f>SUM(BK112:BK113)</f>
        <v>0</v>
      </c>
    </row>
    <row r="112" s="2" customFormat="1" ht="33" customHeight="1">
      <c r="A112" s="39"/>
      <c r="B112" s="40"/>
      <c r="C112" s="215" t="s">
        <v>190</v>
      </c>
      <c r="D112" s="215" t="s">
        <v>185</v>
      </c>
      <c r="E112" s="216" t="s">
        <v>1538</v>
      </c>
      <c r="F112" s="217" t="s">
        <v>1539</v>
      </c>
      <c r="G112" s="218" t="s">
        <v>218</v>
      </c>
      <c r="H112" s="219">
        <v>0.031</v>
      </c>
      <c r="I112" s="220"/>
      <c r="J112" s="221">
        <f>ROUND(I112*H112,2)</f>
        <v>0</v>
      </c>
      <c r="K112" s="217" t="s">
        <v>189</v>
      </c>
      <c r="L112" s="45"/>
      <c r="M112" s="222" t="s">
        <v>19</v>
      </c>
      <c r="N112" s="223" t="s">
        <v>43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190</v>
      </c>
      <c r="AT112" s="226" t="s">
        <v>185</v>
      </c>
      <c r="AU112" s="226" t="s">
        <v>81</v>
      </c>
      <c r="AY112" s="18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79</v>
      </c>
      <c r="BK112" s="227">
        <f>ROUND(I112*H112,2)</f>
        <v>0</v>
      </c>
      <c r="BL112" s="18" t="s">
        <v>190</v>
      </c>
      <c r="BM112" s="226" t="s">
        <v>3124</v>
      </c>
    </row>
    <row r="113" s="2" customFormat="1">
      <c r="A113" s="39"/>
      <c r="B113" s="40"/>
      <c r="C113" s="41"/>
      <c r="D113" s="228" t="s">
        <v>192</v>
      </c>
      <c r="E113" s="41"/>
      <c r="F113" s="229" t="s">
        <v>1541</v>
      </c>
      <c r="G113" s="41"/>
      <c r="H113" s="41"/>
      <c r="I113" s="230"/>
      <c r="J113" s="41"/>
      <c r="K113" s="41"/>
      <c r="L113" s="45"/>
      <c r="M113" s="231"/>
      <c r="N113" s="23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192</v>
      </c>
      <c r="AU113" s="18" t="s">
        <v>81</v>
      </c>
    </row>
    <row r="114" s="12" customFormat="1" ht="25.92" customHeight="1">
      <c r="A114" s="12"/>
      <c r="B114" s="199"/>
      <c r="C114" s="200"/>
      <c r="D114" s="201" t="s">
        <v>71</v>
      </c>
      <c r="E114" s="202" t="s">
        <v>412</v>
      </c>
      <c r="F114" s="202" t="s">
        <v>413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P115+P143+P163</f>
        <v>0</v>
      </c>
      <c r="Q114" s="207"/>
      <c r="R114" s="208">
        <f>R115+R143+R163</f>
        <v>3.2563938199999996</v>
      </c>
      <c r="S114" s="207"/>
      <c r="T114" s="209">
        <f>T115+T143+T163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72</v>
      </c>
      <c r="AY114" s="210" t="s">
        <v>183</v>
      </c>
      <c r="BK114" s="212">
        <f>BK115+BK143+BK163</f>
        <v>0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2971</v>
      </c>
      <c r="F115" s="213" t="s">
        <v>2972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SUM(P116:P142)</f>
        <v>0</v>
      </c>
      <c r="Q115" s="207"/>
      <c r="R115" s="208">
        <f>SUM(R116:R142)</f>
        <v>0.76053443999999992</v>
      </c>
      <c r="S115" s="207"/>
      <c r="T115" s="209">
        <f>SUM(T116:T142)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81</v>
      </c>
      <c r="AT115" s="211" t="s">
        <v>71</v>
      </c>
      <c r="AU115" s="211" t="s">
        <v>79</v>
      </c>
      <c r="AY115" s="210" t="s">
        <v>183</v>
      </c>
      <c r="BK115" s="212">
        <f>SUM(BK116:BK142)</f>
        <v>0</v>
      </c>
    </row>
    <row r="116" s="2" customFormat="1" ht="24.15" customHeight="1">
      <c r="A116" s="39"/>
      <c r="B116" s="40"/>
      <c r="C116" s="215" t="s">
        <v>215</v>
      </c>
      <c r="D116" s="215" t="s">
        <v>185</v>
      </c>
      <c r="E116" s="216" t="s">
        <v>3125</v>
      </c>
      <c r="F116" s="217" t="s">
        <v>3126</v>
      </c>
      <c r="G116" s="218" t="s">
        <v>237</v>
      </c>
      <c r="H116" s="219">
        <v>92.359999999999999</v>
      </c>
      <c r="I116" s="220"/>
      <c r="J116" s="221">
        <f>ROUND(I116*H116,2)</f>
        <v>0</v>
      </c>
      <c r="K116" s="217" t="s">
        <v>189</v>
      </c>
      <c r="L116" s="45"/>
      <c r="M116" s="222" t="s">
        <v>19</v>
      </c>
      <c r="N116" s="223" t="s">
        <v>43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284</v>
      </c>
      <c r="AT116" s="226" t="s">
        <v>185</v>
      </c>
      <c r="AU116" s="226" t="s">
        <v>81</v>
      </c>
      <c r="AY116" s="18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79</v>
      </c>
      <c r="BK116" s="227">
        <f>ROUND(I116*H116,2)</f>
        <v>0</v>
      </c>
      <c r="BL116" s="18" t="s">
        <v>284</v>
      </c>
      <c r="BM116" s="226" t="s">
        <v>3127</v>
      </c>
    </row>
    <row r="117" s="2" customFormat="1">
      <c r="A117" s="39"/>
      <c r="B117" s="40"/>
      <c r="C117" s="41"/>
      <c r="D117" s="228" t="s">
        <v>192</v>
      </c>
      <c r="E117" s="41"/>
      <c r="F117" s="229" t="s">
        <v>3128</v>
      </c>
      <c r="G117" s="41"/>
      <c r="H117" s="41"/>
      <c r="I117" s="230"/>
      <c r="J117" s="41"/>
      <c r="K117" s="41"/>
      <c r="L117" s="45"/>
      <c r="M117" s="231"/>
      <c r="N117" s="23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192</v>
      </c>
      <c r="AU117" s="18" t="s">
        <v>81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3129</v>
      </c>
      <c r="G118" s="234"/>
      <c r="H118" s="238">
        <v>92.359999999999999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194</v>
      </c>
      <c r="AU118" s="244" t="s">
        <v>81</v>
      </c>
      <c r="AV118" s="13" t="s">
        <v>81</v>
      </c>
      <c r="AW118" s="13" t="s">
        <v>33</v>
      </c>
      <c r="AX118" s="13" t="s">
        <v>79</v>
      </c>
      <c r="AY118" s="244" t="s">
        <v>183</v>
      </c>
    </row>
    <row r="119" s="2" customFormat="1" ht="16.5" customHeight="1">
      <c r="A119" s="39"/>
      <c r="B119" s="40"/>
      <c r="C119" s="256" t="s">
        <v>222</v>
      </c>
      <c r="D119" s="256" t="s">
        <v>310</v>
      </c>
      <c r="E119" s="257" t="s">
        <v>3130</v>
      </c>
      <c r="F119" s="258" t="s">
        <v>3131</v>
      </c>
      <c r="G119" s="259" t="s">
        <v>237</v>
      </c>
      <c r="H119" s="260">
        <v>188.41399999999999</v>
      </c>
      <c r="I119" s="261"/>
      <c r="J119" s="262">
        <f>ROUND(I119*H119,2)</f>
        <v>0</v>
      </c>
      <c r="K119" s="258" t="s">
        <v>189</v>
      </c>
      <c r="L119" s="263"/>
      <c r="M119" s="264" t="s">
        <v>19</v>
      </c>
      <c r="N119" s="265" t="s">
        <v>43</v>
      </c>
      <c r="O119" s="85"/>
      <c r="P119" s="224">
        <f>O119*H119</f>
        <v>0</v>
      </c>
      <c r="Q119" s="224">
        <v>0.0035999999999999999</v>
      </c>
      <c r="R119" s="224">
        <f>Q119*H119</f>
        <v>0.67829039999999996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376</v>
      </c>
      <c r="AT119" s="226" t="s">
        <v>310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284</v>
      </c>
      <c r="BM119" s="226" t="s">
        <v>3132</v>
      </c>
    </row>
    <row r="120" s="13" customFormat="1">
      <c r="A120" s="13"/>
      <c r="B120" s="233"/>
      <c r="C120" s="234"/>
      <c r="D120" s="235" t="s">
        <v>194</v>
      </c>
      <c r="E120" s="234"/>
      <c r="F120" s="237" t="s">
        <v>3133</v>
      </c>
      <c r="G120" s="234"/>
      <c r="H120" s="238">
        <v>188.41399999999999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4</v>
      </c>
      <c r="AX120" s="13" t="s">
        <v>79</v>
      </c>
      <c r="AY120" s="244" t="s">
        <v>183</v>
      </c>
    </row>
    <row r="121" s="2" customFormat="1" ht="16.5" customHeight="1">
      <c r="A121" s="39"/>
      <c r="B121" s="40"/>
      <c r="C121" s="215" t="s">
        <v>228</v>
      </c>
      <c r="D121" s="215" t="s">
        <v>185</v>
      </c>
      <c r="E121" s="216" t="s">
        <v>3134</v>
      </c>
      <c r="F121" s="217" t="s">
        <v>3135</v>
      </c>
      <c r="G121" s="218" t="s">
        <v>237</v>
      </c>
      <c r="H121" s="219">
        <v>184.72</v>
      </c>
      <c r="I121" s="220"/>
      <c r="J121" s="221">
        <f>ROUND(I121*H121,2)</f>
        <v>0</v>
      </c>
      <c r="K121" s="217" t="s">
        <v>189</v>
      </c>
      <c r="L121" s="45"/>
      <c r="M121" s="222" t="s">
        <v>19</v>
      </c>
      <c r="N121" s="223" t="s">
        <v>43</v>
      </c>
      <c r="O121" s="85"/>
      <c r="P121" s="224">
        <f>O121*H121</f>
        <v>0</v>
      </c>
      <c r="Q121" s="224">
        <v>3.0000000000000001E-05</v>
      </c>
      <c r="R121" s="224">
        <f>Q121*H121</f>
        <v>0.0055415999999999998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284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284</v>
      </c>
      <c r="BM121" s="226" t="s">
        <v>3136</v>
      </c>
    </row>
    <row r="122" s="2" customFormat="1">
      <c r="A122" s="39"/>
      <c r="B122" s="40"/>
      <c r="C122" s="41"/>
      <c r="D122" s="228" t="s">
        <v>192</v>
      </c>
      <c r="E122" s="41"/>
      <c r="F122" s="229" t="s">
        <v>3137</v>
      </c>
      <c r="G122" s="41"/>
      <c r="H122" s="41"/>
      <c r="I122" s="230"/>
      <c r="J122" s="41"/>
      <c r="K122" s="41"/>
      <c r="L122" s="45"/>
      <c r="M122" s="231"/>
      <c r="N122" s="23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192</v>
      </c>
      <c r="AU122" s="18" t="s">
        <v>81</v>
      </c>
    </row>
    <row r="123" s="13" customFormat="1">
      <c r="A123" s="13"/>
      <c r="B123" s="233"/>
      <c r="C123" s="234"/>
      <c r="D123" s="235" t="s">
        <v>194</v>
      </c>
      <c r="E123" s="236" t="s">
        <v>19</v>
      </c>
      <c r="F123" s="237" t="s">
        <v>3138</v>
      </c>
      <c r="G123" s="234"/>
      <c r="H123" s="238">
        <v>92.359999999999999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194</v>
      </c>
      <c r="AU123" s="244" t="s">
        <v>81</v>
      </c>
      <c r="AV123" s="13" t="s">
        <v>81</v>
      </c>
      <c r="AW123" s="13" t="s">
        <v>33</v>
      </c>
      <c r="AX123" s="13" t="s">
        <v>72</v>
      </c>
      <c r="AY123" s="244" t="s">
        <v>183</v>
      </c>
    </row>
    <row r="124" s="13" customFormat="1">
      <c r="A124" s="13"/>
      <c r="B124" s="233"/>
      <c r="C124" s="234"/>
      <c r="D124" s="235" t="s">
        <v>194</v>
      </c>
      <c r="E124" s="236" t="s">
        <v>19</v>
      </c>
      <c r="F124" s="237" t="s">
        <v>3139</v>
      </c>
      <c r="G124" s="234"/>
      <c r="H124" s="238">
        <v>92.359999999999999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194</v>
      </c>
      <c r="AU124" s="244" t="s">
        <v>81</v>
      </c>
      <c r="AV124" s="13" t="s">
        <v>81</v>
      </c>
      <c r="AW124" s="13" t="s">
        <v>33</v>
      </c>
      <c r="AX124" s="13" t="s">
        <v>72</v>
      </c>
      <c r="AY124" s="244" t="s">
        <v>183</v>
      </c>
    </row>
    <row r="125" s="14" customFormat="1">
      <c r="A125" s="14"/>
      <c r="B125" s="245"/>
      <c r="C125" s="246"/>
      <c r="D125" s="235" t="s">
        <v>194</v>
      </c>
      <c r="E125" s="247" t="s">
        <v>19</v>
      </c>
      <c r="F125" s="248" t="s">
        <v>204</v>
      </c>
      <c r="G125" s="246"/>
      <c r="H125" s="249">
        <v>184.72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194</v>
      </c>
      <c r="AU125" s="255" t="s">
        <v>81</v>
      </c>
      <c r="AV125" s="14" t="s">
        <v>190</v>
      </c>
      <c r="AW125" s="14" t="s">
        <v>33</v>
      </c>
      <c r="AX125" s="14" t="s">
        <v>79</v>
      </c>
      <c r="AY125" s="255" t="s">
        <v>183</v>
      </c>
    </row>
    <row r="126" s="2" customFormat="1" ht="16.5" customHeight="1">
      <c r="A126" s="39"/>
      <c r="B126" s="40"/>
      <c r="C126" s="256" t="s">
        <v>234</v>
      </c>
      <c r="D126" s="256" t="s">
        <v>310</v>
      </c>
      <c r="E126" s="257" t="s">
        <v>971</v>
      </c>
      <c r="F126" s="258" t="s">
        <v>972</v>
      </c>
      <c r="G126" s="259" t="s">
        <v>237</v>
      </c>
      <c r="H126" s="260">
        <v>101.596</v>
      </c>
      <c r="I126" s="261"/>
      <c r="J126" s="262">
        <f>ROUND(I126*H126,2)</f>
        <v>0</v>
      </c>
      <c r="K126" s="258" t="s">
        <v>189</v>
      </c>
      <c r="L126" s="263"/>
      <c r="M126" s="264" t="s">
        <v>19</v>
      </c>
      <c r="N126" s="265" t="s">
        <v>43</v>
      </c>
      <c r="O126" s="85"/>
      <c r="P126" s="224">
        <f>O126*H126</f>
        <v>0</v>
      </c>
      <c r="Q126" s="224">
        <v>0.00016000000000000001</v>
      </c>
      <c r="R126" s="224">
        <f>Q126*H126</f>
        <v>0.016255360000000003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376</v>
      </c>
      <c r="AT126" s="226" t="s">
        <v>310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3140</v>
      </c>
    </row>
    <row r="127" s="13" customFormat="1">
      <c r="A127" s="13"/>
      <c r="B127" s="233"/>
      <c r="C127" s="234"/>
      <c r="D127" s="235" t="s">
        <v>194</v>
      </c>
      <c r="E127" s="234"/>
      <c r="F127" s="237" t="s">
        <v>3141</v>
      </c>
      <c r="G127" s="234"/>
      <c r="H127" s="238">
        <v>101.596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194</v>
      </c>
      <c r="AU127" s="244" t="s">
        <v>81</v>
      </c>
      <c r="AV127" s="13" t="s">
        <v>81</v>
      </c>
      <c r="AW127" s="13" t="s">
        <v>4</v>
      </c>
      <c r="AX127" s="13" t="s">
        <v>79</v>
      </c>
      <c r="AY127" s="244" t="s">
        <v>183</v>
      </c>
    </row>
    <row r="128" s="2" customFormat="1" ht="21.75" customHeight="1">
      <c r="A128" s="39"/>
      <c r="B128" s="40"/>
      <c r="C128" s="256" t="s">
        <v>241</v>
      </c>
      <c r="D128" s="256" t="s">
        <v>310</v>
      </c>
      <c r="E128" s="257" t="s">
        <v>3142</v>
      </c>
      <c r="F128" s="258" t="s">
        <v>3143</v>
      </c>
      <c r="G128" s="259" t="s">
        <v>237</v>
      </c>
      <c r="H128" s="260">
        <v>101.596</v>
      </c>
      <c r="I128" s="261"/>
      <c r="J128" s="262">
        <f>ROUND(I128*H128,2)</f>
        <v>0</v>
      </c>
      <c r="K128" s="258" t="s">
        <v>189</v>
      </c>
      <c r="L128" s="263"/>
      <c r="M128" s="264" t="s">
        <v>19</v>
      </c>
      <c r="N128" s="265" t="s">
        <v>43</v>
      </c>
      <c r="O128" s="85"/>
      <c r="P128" s="224">
        <f>O128*H128</f>
        <v>0</v>
      </c>
      <c r="Q128" s="224">
        <v>0.00016000000000000001</v>
      </c>
      <c r="R128" s="224">
        <f>Q128*H128</f>
        <v>0.016255360000000003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376</v>
      </c>
      <c r="AT128" s="226" t="s">
        <v>310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284</v>
      </c>
      <c r="BM128" s="226" t="s">
        <v>3144</v>
      </c>
    </row>
    <row r="129" s="13" customFormat="1">
      <c r="A129" s="13"/>
      <c r="B129" s="233"/>
      <c r="C129" s="234"/>
      <c r="D129" s="235" t="s">
        <v>194</v>
      </c>
      <c r="E129" s="234"/>
      <c r="F129" s="237" t="s">
        <v>3141</v>
      </c>
      <c r="G129" s="234"/>
      <c r="H129" s="238">
        <v>101.596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194</v>
      </c>
      <c r="AU129" s="244" t="s">
        <v>81</v>
      </c>
      <c r="AV129" s="13" t="s">
        <v>81</v>
      </c>
      <c r="AW129" s="13" t="s">
        <v>4</v>
      </c>
      <c r="AX129" s="13" t="s">
        <v>79</v>
      </c>
      <c r="AY129" s="244" t="s">
        <v>183</v>
      </c>
    </row>
    <row r="130" s="2" customFormat="1" ht="16.5" customHeight="1">
      <c r="A130" s="39"/>
      <c r="B130" s="40"/>
      <c r="C130" s="215" t="s">
        <v>248</v>
      </c>
      <c r="D130" s="215" t="s">
        <v>185</v>
      </c>
      <c r="E130" s="216" t="s">
        <v>3145</v>
      </c>
      <c r="F130" s="217" t="s">
        <v>3146</v>
      </c>
      <c r="G130" s="218" t="s">
        <v>237</v>
      </c>
      <c r="H130" s="219">
        <v>184.72</v>
      </c>
      <c r="I130" s="220"/>
      <c r="J130" s="221">
        <f>ROUND(I130*H130,2)</f>
        <v>0</v>
      </c>
      <c r="K130" s="217" t="s">
        <v>19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3.0000000000000001E-05</v>
      </c>
      <c r="R130" s="224">
        <f>Q130*H130</f>
        <v>0.0055415999999999998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284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284</v>
      </c>
      <c r="BM130" s="226" t="s">
        <v>3147</v>
      </c>
    </row>
    <row r="131" s="13" customFormat="1">
      <c r="A131" s="13"/>
      <c r="B131" s="233"/>
      <c r="C131" s="234"/>
      <c r="D131" s="235" t="s">
        <v>194</v>
      </c>
      <c r="E131" s="236" t="s">
        <v>19</v>
      </c>
      <c r="F131" s="237" t="s">
        <v>3138</v>
      </c>
      <c r="G131" s="234"/>
      <c r="H131" s="238">
        <v>92.359999999999999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194</v>
      </c>
      <c r="AU131" s="244" t="s">
        <v>81</v>
      </c>
      <c r="AV131" s="13" t="s">
        <v>81</v>
      </c>
      <c r="AW131" s="13" t="s">
        <v>33</v>
      </c>
      <c r="AX131" s="13" t="s">
        <v>72</v>
      </c>
      <c r="AY131" s="244" t="s">
        <v>183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3139</v>
      </c>
      <c r="G132" s="234"/>
      <c r="H132" s="238">
        <v>92.359999999999999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72</v>
      </c>
      <c r="AY132" s="244" t="s">
        <v>183</v>
      </c>
    </row>
    <row r="133" s="14" customFormat="1">
      <c r="A133" s="14"/>
      <c r="B133" s="245"/>
      <c r="C133" s="246"/>
      <c r="D133" s="235" t="s">
        <v>194</v>
      </c>
      <c r="E133" s="247" t="s">
        <v>19</v>
      </c>
      <c r="F133" s="248" t="s">
        <v>204</v>
      </c>
      <c r="G133" s="246"/>
      <c r="H133" s="249">
        <v>184.72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194</v>
      </c>
      <c r="AU133" s="255" t="s">
        <v>81</v>
      </c>
      <c r="AV133" s="14" t="s">
        <v>190</v>
      </c>
      <c r="AW133" s="14" t="s">
        <v>33</v>
      </c>
      <c r="AX133" s="14" t="s">
        <v>79</v>
      </c>
      <c r="AY133" s="255" t="s">
        <v>183</v>
      </c>
    </row>
    <row r="134" s="2" customFormat="1" ht="24.15" customHeight="1">
      <c r="A134" s="39"/>
      <c r="B134" s="40"/>
      <c r="C134" s="215" t="s">
        <v>255</v>
      </c>
      <c r="D134" s="215" t="s">
        <v>185</v>
      </c>
      <c r="E134" s="216" t="s">
        <v>3060</v>
      </c>
      <c r="F134" s="217" t="s">
        <v>3061</v>
      </c>
      <c r="G134" s="218" t="s">
        <v>237</v>
      </c>
      <c r="H134" s="219">
        <v>4.1630000000000003</v>
      </c>
      <c r="I134" s="220"/>
      <c r="J134" s="221">
        <f>ROUND(I134*H134,2)</f>
        <v>0</v>
      </c>
      <c r="K134" s="217" t="s">
        <v>189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0.0060000000000000001</v>
      </c>
      <c r="R134" s="224">
        <f>Q134*H134</f>
        <v>0.024978000000000004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284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3148</v>
      </c>
    </row>
    <row r="135" s="2" customFormat="1">
      <c r="A135" s="39"/>
      <c r="B135" s="40"/>
      <c r="C135" s="41"/>
      <c r="D135" s="228" t="s">
        <v>192</v>
      </c>
      <c r="E135" s="41"/>
      <c r="F135" s="229" t="s">
        <v>3063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81</v>
      </c>
    </row>
    <row r="136" s="13" customFormat="1">
      <c r="A136" s="13"/>
      <c r="B136" s="233"/>
      <c r="C136" s="234"/>
      <c r="D136" s="235" t="s">
        <v>194</v>
      </c>
      <c r="E136" s="236" t="s">
        <v>19</v>
      </c>
      <c r="F136" s="237" t="s">
        <v>3149</v>
      </c>
      <c r="G136" s="234"/>
      <c r="H136" s="238">
        <v>4.1630000000000003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194</v>
      </c>
      <c r="AU136" s="244" t="s">
        <v>81</v>
      </c>
      <c r="AV136" s="13" t="s">
        <v>81</v>
      </c>
      <c r="AW136" s="13" t="s">
        <v>33</v>
      </c>
      <c r="AX136" s="13" t="s">
        <v>79</v>
      </c>
      <c r="AY136" s="244" t="s">
        <v>183</v>
      </c>
    </row>
    <row r="137" s="2" customFormat="1" ht="16.5" customHeight="1">
      <c r="A137" s="39"/>
      <c r="B137" s="40"/>
      <c r="C137" s="256" t="s">
        <v>261</v>
      </c>
      <c r="D137" s="256" t="s">
        <v>310</v>
      </c>
      <c r="E137" s="257" t="s">
        <v>3064</v>
      </c>
      <c r="F137" s="258" t="s">
        <v>3065</v>
      </c>
      <c r="G137" s="259" t="s">
        <v>237</v>
      </c>
      <c r="H137" s="260">
        <v>4.2460000000000004</v>
      </c>
      <c r="I137" s="261"/>
      <c r="J137" s="262">
        <f>ROUND(I137*H137,2)</f>
        <v>0</v>
      </c>
      <c r="K137" s="258" t="s">
        <v>189</v>
      </c>
      <c r="L137" s="263"/>
      <c r="M137" s="264" t="s">
        <v>19</v>
      </c>
      <c r="N137" s="265" t="s">
        <v>43</v>
      </c>
      <c r="O137" s="85"/>
      <c r="P137" s="224">
        <f>O137*H137</f>
        <v>0</v>
      </c>
      <c r="Q137" s="224">
        <v>0.0032200000000000002</v>
      </c>
      <c r="R137" s="224">
        <f>Q137*H137</f>
        <v>0.013672120000000003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376</v>
      </c>
      <c r="AT137" s="226" t="s">
        <v>310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284</v>
      </c>
      <c r="BM137" s="226" t="s">
        <v>3150</v>
      </c>
    </row>
    <row r="138" s="13" customFormat="1">
      <c r="A138" s="13"/>
      <c r="B138" s="233"/>
      <c r="C138" s="234"/>
      <c r="D138" s="235" t="s">
        <v>194</v>
      </c>
      <c r="E138" s="234"/>
      <c r="F138" s="237" t="s">
        <v>3151</v>
      </c>
      <c r="G138" s="234"/>
      <c r="H138" s="238">
        <v>4.2460000000000004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81</v>
      </c>
      <c r="AV138" s="13" t="s">
        <v>81</v>
      </c>
      <c r="AW138" s="13" t="s">
        <v>4</v>
      </c>
      <c r="AX138" s="13" t="s">
        <v>79</v>
      </c>
      <c r="AY138" s="244" t="s">
        <v>183</v>
      </c>
    </row>
    <row r="139" s="2" customFormat="1" ht="24.15" customHeight="1">
      <c r="A139" s="39"/>
      <c r="B139" s="40"/>
      <c r="C139" s="215" t="s">
        <v>269</v>
      </c>
      <c r="D139" s="215" t="s">
        <v>185</v>
      </c>
      <c r="E139" s="216" t="s">
        <v>3068</v>
      </c>
      <c r="F139" s="217" t="s">
        <v>3069</v>
      </c>
      <c r="G139" s="218" t="s">
        <v>218</v>
      </c>
      <c r="H139" s="219">
        <v>0.76100000000000001</v>
      </c>
      <c r="I139" s="220"/>
      <c r="J139" s="221">
        <f>ROUND(I139*H139,2)</f>
        <v>0</v>
      </c>
      <c r="K139" s="217" t="s">
        <v>189</v>
      </c>
      <c r="L139" s="45"/>
      <c r="M139" s="222" t="s">
        <v>19</v>
      </c>
      <c r="N139" s="223" t="s">
        <v>43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284</v>
      </c>
      <c r="AT139" s="226" t="s">
        <v>185</v>
      </c>
      <c r="AU139" s="226" t="s">
        <v>81</v>
      </c>
      <c r="AY139" s="18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284</v>
      </c>
      <c r="BM139" s="226" t="s">
        <v>3152</v>
      </c>
    </row>
    <row r="140" s="2" customFormat="1">
      <c r="A140" s="39"/>
      <c r="B140" s="40"/>
      <c r="C140" s="41"/>
      <c r="D140" s="228" t="s">
        <v>192</v>
      </c>
      <c r="E140" s="41"/>
      <c r="F140" s="229" t="s">
        <v>3071</v>
      </c>
      <c r="G140" s="41"/>
      <c r="H140" s="41"/>
      <c r="I140" s="230"/>
      <c r="J140" s="41"/>
      <c r="K140" s="41"/>
      <c r="L140" s="45"/>
      <c r="M140" s="231"/>
      <c r="N140" s="23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192</v>
      </c>
      <c r="AU140" s="18" t="s">
        <v>81</v>
      </c>
    </row>
    <row r="141" s="2" customFormat="1" ht="24.15" customHeight="1">
      <c r="A141" s="39"/>
      <c r="B141" s="40"/>
      <c r="C141" s="215" t="s">
        <v>275</v>
      </c>
      <c r="D141" s="215" t="s">
        <v>185</v>
      </c>
      <c r="E141" s="216" t="s">
        <v>2995</v>
      </c>
      <c r="F141" s="217" t="s">
        <v>2996</v>
      </c>
      <c r="G141" s="218" t="s">
        <v>218</v>
      </c>
      <c r="H141" s="219">
        <v>0.76100000000000001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284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284</v>
      </c>
      <c r="BM141" s="226" t="s">
        <v>3153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2998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2" customFormat="1" ht="22.8" customHeight="1">
      <c r="A143" s="12"/>
      <c r="B143" s="199"/>
      <c r="C143" s="200"/>
      <c r="D143" s="201" t="s">
        <v>71</v>
      </c>
      <c r="E143" s="213" t="s">
        <v>948</v>
      </c>
      <c r="F143" s="213" t="s">
        <v>949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SUM(P144:P162)</f>
        <v>0</v>
      </c>
      <c r="Q143" s="207"/>
      <c r="R143" s="208">
        <f>SUM(R144:R162)</f>
        <v>2.4936113599999996</v>
      </c>
      <c r="S143" s="207"/>
      <c r="T143" s="209">
        <f>SUM(T144:T162)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81</v>
      </c>
      <c r="AT143" s="211" t="s">
        <v>71</v>
      </c>
      <c r="AU143" s="211" t="s">
        <v>79</v>
      </c>
      <c r="AY143" s="210" t="s">
        <v>183</v>
      </c>
      <c r="BK143" s="212">
        <f>SUM(BK144:BK162)</f>
        <v>0</v>
      </c>
    </row>
    <row r="144" s="2" customFormat="1" ht="24.15" customHeight="1">
      <c r="A144" s="39"/>
      <c r="B144" s="40"/>
      <c r="C144" s="215" t="s">
        <v>8</v>
      </c>
      <c r="D144" s="215" t="s">
        <v>185</v>
      </c>
      <c r="E144" s="216" t="s">
        <v>3154</v>
      </c>
      <c r="F144" s="217" t="s">
        <v>3155</v>
      </c>
      <c r="G144" s="218" t="s">
        <v>188</v>
      </c>
      <c r="H144" s="219">
        <v>1.8620000000000001</v>
      </c>
      <c r="I144" s="220"/>
      <c r="J144" s="221">
        <f>ROUND(I144*H144,2)</f>
        <v>0</v>
      </c>
      <c r="K144" s="217" t="s">
        <v>189</v>
      </c>
      <c r="L144" s="45"/>
      <c r="M144" s="222" t="s">
        <v>19</v>
      </c>
      <c r="N144" s="223" t="s">
        <v>43</v>
      </c>
      <c r="O144" s="85"/>
      <c r="P144" s="224">
        <f>O144*H144</f>
        <v>0</v>
      </c>
      <c r="Q144" s="224">
        <v>0.00108</v>
      </c>
      <c r="R144" s="224">
        <f>Q144*H144</f>
        <v>0.00201096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284</v>
      </c>
      <c r="AT144" s="226" t="s">
        <v>185</v>
      </c>
      <c r="AU144" s="226" t="s">
        <v>81</v>
      </c>
      <c r="AY144" s="18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79</v>
      </c>
      <c r="BK144" s="227">
        <f>ROUND(I144*H144,2)</f>
        <v>0</v>
      </c>
      <c r="BL144" s="18" t="s">
        <v>284</v>
      </c>
      <c r="BM144" s="226" t="s">
        <v>3156</v>
      </c>
    </row>
    <row r="145" s="2" customFormat="1">
      <c r="A145" s="39"/>
      <c r="B145" s="40"/>
      <c r="C145" s="41"/>
      <c r="D145" s="228" t="s">
        <v>192</v>
      </c>
      <c r="E145" s="41"/>
      <c r="F145" s="229" t="s">
        <v>3157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192</v>
      </c>
      <c r="AU145" s="18" t="s">
        <v>81</v>
      </c>
    </row>
    <row r="146" s="2" customFormat="1" ht="24.15" customHeight="1">
      <c r="A146" s="39"/>
      <c r="B146" s="40"/>
      <c r="C146" s="215" t="s">
        <v>284</v>
      </c>
      <c r="D146" s="215" t="s">
        <v>185</v>
      </c>
      <c r="E146" s="216" t="s">
        <v>3158</v>
      </c>
      <c r="F146" s="217" t="s">
        <v>3159</v>
      </c>
      <c r="G146" s="218" t="s">
        <v>237</v>
      </c>
      <c r="H146" s="219">
        <v>92.359999999999999</v>
      </c>
      <c r="I146" s="220"/>
      <c r="J146" s="221">
        <f>ROUND(I146*H146,2)</f>
        <v>0</v>
      </c>
      <c r="K146" s="217" t="s">
        <v>189</v>
      </c>
      <c r="L146" s="45"/>
      <c r="M146" s="222" t="s">
        <v>19</v>
      </c>
      <c r="N146" s="223" t="s">
        <v>43</v>
      </c>
      <c r="O146" s="85"/>
      <c r="P146" s="224">
        <f>O146*H146</f>
        <v>0</v>
      </c>
      <c r="Q146" s="224">
        <v>0.015709999999999998</v>
      </c>
      <c r="R146" s="224">
        <f>Q146*H146</f>
        <v>1.4509755999999998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284</v>
      </c>
      <c r="AT146" s="226" t="s">
        <v>185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284</v>
      </c>
      <c r="BM146" s="226" t="s">
        <v>3160</v>
      </c>
    </row>
    <row r="147" s="2" customFormat="1">
      <c r="A147" s="39"/>
      <c r="B147" s="40"/>
      <c r="C147" s="41"/>
      <c r="D147" s="228" t="s">
        <v>192</v>
      </c>
      <c r="E147" s="41"/>
      <c r="F147" s="229" t="s">
        <v>3161</v>
      </c>
      <c r="G147" s="41"/>
      <c r="H147" s="41"/>
      <c r="I147" s="230"/>
      <c r="J147" s="41"/>
      <c r="K147" s="41"/>
      <c r="L147" s="45"/>
      <c r="M147" s="231"/>
      <c r="N147" s="23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192</v>
      </c>
      <c r="AU147" s="18" t="s">
        <v>81</v>
      </c>
    </row>
    <row r="148" s="2" customFormat="1" ht="16.5" customHeight="1">
      <c r="A148" s="39"/>
      <c r="B148" s="40"/>
      <c r="C148" s="215" t="s">
        <v>290</v>
      </c>
      <c r="D148" s="215" t="s">
        <v>185</v>
      </c>
      <c r="E148" s="216" t="s">
        <v>3162</v>
      </c>
      <c r="F148" s="217" t="s">
        <v>3163</v>
      </c>
      <c r="G148" s="218" t="s">
        <v>237</v>
      </c>
      <c r="H148" s="219">
        <v>92.359999999999999</v>
      </c>
      <c r="I148" s="220"/>
      <c r="J148" s="221">
        <f>ROUND(I148*H148,2)</f>
        <v>0</v>
      </c>
      <c r="K148" s="217" t="s">
        <v>189</v>
      </c>
      <c r="L148" s="45"/>
      <c r="M148" s="222" t="s">
        <v>19</v>
      </c>
      <c r="N148" s="223" t="s">
        <v>43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284</v>
      </c>
      <c r="AT148" s="226" t="s">
        <v>185</v>
      </c>
      <c r="AU148" s="226" t="s">
        <v>81</v>
      </c>
      <c r="AY148" s="18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284</v>
      </c>
      <c r="BM148" s="226" t="s">
        <v>3164</v>
      </c>
    </row>
    <row r="149" s="2" customFormat="1">
      <c r="A149" s="39"/>
      <c r="B149" s="40"/>
      <c r="C149" s="41"/>
      <c r="D149" s="228" t="s">
        <v>192</v>
      </c>
      <c r="E149" s="41"/>
      <c r="F149" s="229" t="s">
        <v>3165</v>
      </c>
      <c r="G149" s="41"/>
      <c r="H149" s="41"/>
      <c r="I149" s="230"/>
      <c r="J149" s="41"/>
      <c r="K149" s="41"/>
      <c r="L149" s="45"/>
      <c r="M149" s="231"/>
      <c r="N149" s="23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192</v>
      </c>
      <c r="AU149" s="18" t="s">
        <v>81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3129</v>
      </c>
      <c r="G150" s="234"/>
      <c r="H150" s="238">
        <v>92.359999999999999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81</v>
      </c>
      <c r="AV150" s="13" t="s">
        <v>81</v>
      </c>
      <c r="AW150" s="13" t="s">
        <v>33</v>
      </c>
      <c r="AX150" s="13" t="s">
        <v>79</v>
      </c>
      <c r="AY150" s="244" t="s">
        <v>183</v>
      </c>
    </row>
    <row r="151" s="2" customFormat="1" ht="16.5" customHeight="1">
      <c r="A151" s="39"/>
      <c r="B151" s="40"/>
      <c r="C151" s="256" t="s">
        <v>295</v>
      </c>
      <c r="D151" s="256" t="s">
        <v>310</v>
      </c>
      <c r="E151" s="257" t="s">
        <v>3166</v>
      </c>
      <c r="F151" s="258" t="s">
        <v>3167</v>
      </c>
      <c r="G151" s="259" t="s">
        <v>188</v>
      </c>
      <c r="H151" s="260">
        <v>2.048</v>
      </c>
      <c r="I151" s="261"/>
      <c r="J151" s="262">
        <f>ROUND(I151*H151,2)</f>
        <v>0</v>
      </c>
      <c r="K151" s="258" t="s">
        <v>189</v>
      </c>
      <c r="L151" s="263"/>
      <c r="M151" s="264" t="s">
        <v>19</v>
      </c>
      <c r="N151" s="265" t="s">
        <v>43</v>
      </c>
      <c r="O151" s="85"/>
      <c r="P151" s="224">
        <f>O151*H151</f>
        <v>0</v>
      </c>
      <c r="Q151" s="224">
        <v>0.5</v>
      </c>
      <c r="R151" s="224">
        <f>Q151*H151</f>
        <v>1.024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376</v>
      </c>
      <c r="AT151" s="226" t="s">
        <v>310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284</v>
      </c>
      <c r="BM151" s="226" t="s">
        <v>3168</v>
      </c>
    </row>
    <row r="152" s="13" customFormat="1">
      <c r="A152" s="13"/>
      <c r="B152" s="233"/>
      <c r="C152" s="234"/>
      <c r="D152" s="235" t="s">
        <v>194</v>
      </c>
      <c r="E152" s="236" t="s">
        <v>19</v>
      </c>
      <c r="F152" s="237" t="s">
        <v>3169</v>
      </c>
      <c r="G152" s="234"/>
      <c r="H152" s="238">
        <v>1.419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194</v>
      </c>
      <c r="AU152" s="244" t="s">
        <v>81</v>
      </c>
      <c r="AV152" s="13" t="s">
        <v>81</v>
      </c>
      <c r="AW152" s="13" t="s">
        <v>33</v>
      </c>
      <c r="AX152" s="13" t="s">
        <v>72</v>
      </c>
      <c r="AY152" s="244" t="s">
        <v>183</v>
      </c>
    </row>
    <row r="153" s="13" customFormat="1">
      <c r="A153" s="13"/>
      <c r="B153" s="233"/>
      <c r="C153" s="234"/>
      <c r="D153" s="235" t="s">
        <v>194</v>
      </c>
      <c r="E153" s="236" t="s">
        <v>19</v>
      </c>
      <c r="F153" s="237" t="s">
        <v>3170</v>
      </c>
      <c r="G153" s="234"/>
      <c r="H153" s="238">
        <v>0.443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194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183</v>
      </c>
    </row>
    <row r="154" s="14" customFormat="1">
      <c r="A154" s="14"/>
      <c r="B154" s="245"/>
      <c r="C154" s="246"/>
      <c r="D154" s="235" t="s">
        <v>194</v>
      </c>
      <c r="E154" s="247" t="s">
        <v>19</v>
      </c>
      <c r="F154" s="248" t="s">
        <v>204</v>
      </c>
      <c r="G154" s="246"/>
      <c r="H154" s="249">
        <v>1.8620000000000001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194</v>
      </c>
      <c r="AU154" s="255" t="s">
        <v>81</v>
      </c>
      <c r="AV154" s="14" t="s">
        <v>190</v>
      </c>
      <c r="AW154" s="14" t="s">
        <v>33</v>
      </c>
      <c r="AX154" s="14" t="s">
        <v>79</v>
      </c>
      <c r="AY154" s="255" t="s">
        <v>183</v>
      </c>
    </row>
    <row r="155" s="13" customFormat="1">
      <c r="A155" s="13"/>
      <c r="B155" s="233"/>
      <c r="C155" s="234"/>
      <c r="D155" s="235" t="s">
        <v>194</v>
      </c>
      <c r="E155" s="234"/>
      <c r="F155" s="237" t="s">
        <v>3171</v>
      </c>
      <c r="G155" s="234"/>
      <c r="H155" s="238">
        <v>2.048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194</v>
      </c>
      <c r="AU155" s="244" t="s">
        <v>81</v>
      </c>
      <c r="AV155" s="13" t="s">
        <v>81</v>
      </c>
      <c r="AW155" s="13" t="s">
        <v>4</v>
      </c>
      <c r="AX155" s="13" t="s">
        <v>79</v>
      </c>
      <c r="AY155" s="244" t="s">
        <v>183</v>
      </c>
    </row>
    <row r="156" s="2" customFormat="1" ht="16.5" customHeight="1">
      <c r="A156" s="39"/>
      <c r="B156" s="40"/>
      <c r="C156" s="215" t="s">
        <v>300</v>
      </c>
      <c r="D156" s="215" t="s">
        <v>185</v>
      </c>
      <c r="E156" s="216" t="s">
        <v>3172</v>
      </c>
      <c r="F156" s="217" t="s">
        <v>3173</v>
      </c>
      <c r="G156" s="218" t="s">
        <v>237</v>
      </c>
      <c r="H156" s="219">
        <v>92.359999999999999</v>
      </c>
      <c r="I156" s="220"/>
      <c r="J156" s="221">
        <f>ROUND(I156*H156,2)</f>
        <v>0</v>
      </c>
      <c r="K156" s="217" t="s">
        <v>19</v>
      </c>
      <c r="L156" s="45"/>
      <c r="M156" s="222" t="s">
        <v>19</v>
      </c>
      <c r="N156" s="223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284</v>
      </c>
      <c r="AT156" s="226" t="s">
        <v>185</v>
      </c>
      <c r="AU156" s="226" t="s">
        <v>81</v>
      </c>
      <c r="AY156" s="18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79</v>
      </c>
      <c r="BK156" s="227">
        <f>ROUND(I156*H156,2)</f>
        <v>0</v>
      </c>
      <c r="BL156" s="18" t="s">
        <v>284</v>
      </c>
      <c r="BM156" s="226" t="s">
        <v>3174</v>
      </c>
    </row>
    <row r="157" s="2" customFormat="1" ht="16.5" customHeight="1">
      <c r="A157" s="39"/>
      <c r="B157" s="40"/>
      <c r="C157" s="215" t="s">
        <v>305</v>
      </c>
      <c r="D157" s="215" t="s">
        <v>185</v>
      </c>
      <c r="E157" s="216" t="s">
        <v>3175</v>
      </c>
      <c r="F157" s="217" t="s">
        <v>3176</v>
      </c>
      <c r="G157" s="218" t="s">
        <v>237</v>
      </c>
      <c r="H157" s="219">
        <v>92.359999999999999</v>
      </c>
      <c r="I157" s="220"/>
      <c r="J157" s="221">
        <f>ROUND(I157*H157,2)</f>
        <v>0</v>
      </c>
      <c r="K157" s="217" t="s">
        <v>189</v>
      </c>
      <c r="L157" s="45"/>
      <c r="M157" s="222" t="s">
        <v>19</v>
      </c>
      <c r="N157" s="223" t="s">
        <v>43</v>
      </c>
      <c r="O157" s="85"/>
      <c r="P157" s="224">
        <f>O157*H157</f>
        <v>0</v>
      </c>
      <c r="Q157" s="224">
        <v>0.00018000000000000001</v>
      </c>
      <c r="R157" s="224">
        <f>Q157*H157</f>
        <v>0.016624800000000002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284</v>
      </c>
      <c r="AT157" s="226" t="s">
        <v>185</v>
      </c>
      <c r="AU157" s="226" t="s">
        <v>81</v>
      </c>
      <c r="AY157" s="18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284</v>
      </c>
      <c r="BM157" s="226" t="s">
        <v>3177</v>
      </c>
    </row>
    <row r="158" s="2" customFormat="1">
      <c r="A158" s="39"/>
      <c r="B158" s="40"/>
      <c r="C158" s="41"/>
      <c r="D158" s="228" t="s">
        <v>192</v>
      </c>
      <c r="E158" s="41"/>
      <c r="F158" s="229" t="s">
        <v>3178</v>
      </c>
      <c r="G158" s="41"/>
      <c r="H158" s="41"/>
      <c r="I158" s="230"/>
      <c r="J158" s="41"/>
      <c r="K158" s="41"/>
      <c r="L158" s="45"/>
      <c r="M158" s="231"/>
      <c r="N158" s="23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192</v>
      </c>
      <c r="AU158" s="18" t="s">
        <v>81</v>
      </c>
    </row>
    <row r="159" s="2" customFormat="1" ht="24.15" customHeight="1">
      <c r="A159" s="39"/>
      <c r="B159" s="40"/>
      <c r="C159" s="215" t="s">
        <v>7</v>
      </c>
      <c r="D159" s="215" t="s">
        <v>185</v>
      </c>
      <c r="E159" s="216" t="s">
        <v>1829</v>
      </c>
      <c r="F159" s="217" t="s">
        <v>1830</v>
      </c>
      <c r="G159" s="218" t="s">
        <v>218</v>
      </c>
      <c r="H159" s="219">
        <v>2.4940000000000002</v>
      </c>
      <c r="I159" s="220"/>
      <c r="J159" s="221">
        <f>ROUND(I159*H159,2)</f>
        <v>0</v>
      </c>
      <c r="K159" s="217" t="s">
        <v>189</v>
      </c>
      <c r="L159" s="45"/>
      <c r="M159" s="222" t="s">
        <v>19</v>
      </c>
      <c r="N159" s="223" t="s">
        <v>43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284</v>
      </c>
      <c r="AT159" s="226" t="s">
        <v>185</v>
      </c>
      <c r="AU159" s="226" t="s">
        <v>81</v>
      </c>
      <c r="AY159" s="18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79</v>
      </c>
      <c r="BK159" s="227">
        <f>ROUND(I159*H159,2)</f>
        <v>0</v>
      </c>
      <c r="BL159" s="18" t="s">
        <v>284</v>
      </c>
      <c r="BM159" s="226" t="s">
        <v>1831</v>
      </c>
    </row>
    <row r="160" s="2" customFormat="1">
      <c r="A160" s="39"/>
      <c r="B160" s="40"/>
      <c r="C160" s="41"/>
      <c r="D160" s="228" t="s">
        <v>192</v>
      </c>
      <c r="E160" s="41"/>
      <c r="F160" s="229" t="s">
        <v>1832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192</v>
      </c>
      <c r="AU160" s="18" t="s">
        <v>81</v>
      </c>
    </row>
    <row r="161" s="2" customFormat="1" ht="24.15" customHeight="1">
      <c r="A161" s="39"/>
      <c r="B161" s="40"/>
      <c r="C161" s="215" t="s">
        <v>314</v>
      </c>
      <c r="D161" s="215" t="s">
        <v>185</v>
      </c>
      <c r="E161" s="216" t="s">
        <v>1833</v>
      </c>
      <c r="F161" s="217" t="s">
        <v>1834</v>
      </c>
      <c r="G161" s="218" t="s">
        <v>218</v>
      </c>
      <c r="H161" s="219">
        <v>2.4940000000000002</v>
      </c>
      <c r="I161" s="220"/>
      <c r="J161" s="221">
        <f>ROUND(I161*H161,2)</f>
        <v>0</v>
      </c>
      <c r="K161" s="217" t="s">
        <v>189</v>
      </c>
      <c r="L161" s="45"/>
      <c r="M161" s="222" t="s">
        <v>19</v>
      </c>
      <c r="N161" s="223" t="s">
        <v>43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284</v>
      </c>
      <c r="AT161" s="226" t="s">
        <v>185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284</v>
      </c>
      <c r="BM161" s="226" t="s">
        <v>1835</v>
      </c>
    </row>
    <row r="162" s="2" customFormat="1">
      <c r="A162" s="39"/>
      <c r="B162" s="40"/>
      <c r="C162" s="41"/>
      <c r="D162" s="228" t="s">
        <v>192</v>
      </c>
      <c r="E162" s="41"/>
      <c r="F162" s="229" t="s">
        <v>1836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192</v>
      </c>
      <c r="AU162" s="18" t="s">
        <v>81</v>
      </c>
    </row>
    <row r="163" s="12" customFormat="1" ht="22.8" customHeight="1">
      <c r="A163" s="12"/>
      <c r="B163" s="199"/>
      <c r="C163" s="200"/>
      <c r="D163" s="201" t="s">
        <v>71</v>
      </c>
      <c r="E163" s="213" t="s">
        <v>653</v>
      </c>
      <c r="F163" s="213" t="s">
        <v>654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SUM(P164:P168)</f>
        <v>0</v>
      </c>
      <c r="Q163" s="207"/>
      <c r="R163" s="208">
        <f>SUM(R164:R168)</f>
        <v>0.0022480199999999999</v>
      </c>
      <c r="S163" s="207"/>
      <c r="T163" s="209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81</v>
      </c>
      <c r="AT163" s="211" t="s">
        <v>71</v>
      </c>
      <c r="AU163" s="211" t="s">
        <v>79</v>
      </c>
      <c r="AY163" s="210" t="s">
        <v>183</v>
      </c>
      <c r="BK163" s="212">
        <f>SUM(BK164:BK168)</f>
        <v>0</v>
      </c>
    </row>
    <row r="164" s="2" customFormat="1" ht="16.5" customHeight="1">
      <c r="A164" s="39"/>
      <c r="B164" s="40"/>
      <c r="C164" s="215" t="s">
        <v>319</v>
      </c>
      <c r="D164" s="215" t="s">
        <v>185</v>
      </c>
      <c r="E164" s="216" t="s">
        <v>3179</v>
      </c>
      <c r="F164" s="217" t="s">
        <v>3180</v>
      </c>
      <c r="G164" s="218" t="s">
        <v>237</v>
      </c>
      <c r="H164" s="219">
        <v>4.1630000000000003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0.00025000000000000001</v>
      </c>
      <c r="R164" s="224">
        <f>Q164*H164</f>
        <v>0.00104075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284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284</v>
      </c>
      <c r="BM164" s="226" t="s">
        <v>3181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3182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3114</v>
      </c>
      <c r="G166" s="234"/>
      <c r="H166" s="238">
        <v>4.1630000000000003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183</v>
      </c>
    </row>
    <row r="167" s="2" customFormat="1" ht="24.15" customHeight="1">
      <c r="A167" s="39"/>
      <c r="B167" s="40"/>
      <c r="C167" s="215" t="s">
        <v>324</v>
      </c>
      <c r="D167" s="215" t="s">
        <v>185</v>
      </c>
      <c r="E167" s="216" t="s">
        <v>672</v>
      </c>
      <c r="F167" s="217" t="s">
        <v>673</v>
      </c>
      <c r="G167" s="218" t="s">
        <v>237</v>
      </c>
      <c r="H167" s="219">
        <v>4.1630000000000003</v>
      </c>
      <c r="I167" s="220"/>
      <c r="J167" s="221">
        <f>ROUND(I167*H167,2)</f>
        <v>0</v>
      </c>
      <c r="K167" s="217" t="s">
        <v>189</v>
      </c>
      <c r="L167" s="45"/>
      <c r="M167" s="222" t="s">
        <v>19</v>
      </c>
      <c r="N167" s="223" t="s">
        <v>43</v>
      </c>
      <c r="O167" s="85"/>
      <c r="P167" s="224">
        <f>O167*H167</f>
        <v>0</v>
      </c>
      <c r="Q167" s="224">
        <v>0.00029</v>
      </c>
      <c r="R167" s="224">
        <f>Q167*H167</f>
        <v>0.0012072700000000001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284</v>
      </c>
      <c r="AT167" s="226" t="s">
        <v>185</v>
      </c>
      <c r="AU167" s="226" t="s">
        <v>81</v>
      </c>
      <c r="AY167" s="18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79</v>
      </c>
      <c r="BK167" s="227">
        <f>ROUND(I167*H167,2)</f>
        <v>0</v>
      </c>
      <c r="BL167" s="18" t="s">
        <v>284</v>
      </c>
      <c r="BM167" s="226" t="s">
        <v>3183</v>
      </c>
    </row>
    <row r="168" s="2" customFormat="1">
      <c r="A168" s="39"/>
      <c r="B168" s="40"/>
      <c r="C168" s="41"/>
      <c r="D168" s="228" t="s">
        <v>192</v>
      </c>
      <c r="E168" s="41"/>
      <c r="F168" s="229" t="s">
        <v>675</v>
      </c>
      <c r="G168" s="41"/>
      <c r="H168" s="41"/>
      <c r="I168" s="230"/>
      <c r="J168" s="41"/>
      <c r="K168" s="41"/>
      <c r="L168" s="45"/>
      <c r="M168" s="277"/>
      <c r="N168" s="278"/>
      <c r="O168" s="279"/>
      <c r="P168" s="279"/>
      <c r="Q168" s="279"/>
      <c r="R168" s="279"/>
      <c r="S168" s="279"/>
      <c r="T168" s="28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81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9EFe9GB8RJ16R0wLxpwYdco0XdXLXLx7OkhwhzmaH61nyMzBpCeY6KXmPNYHQk63UuH1DPTOasaykXQ4BUYwKw==" hashValue="M6rraDbCWxUebtQLsgUwwijES8O5Yp31NpDWEkE81nXb6xLG6faArzRTXvjLBVIeB7zsstHza6o5DncSVTW1bw==" algorithmName="SHA-512" password="CC35"/>
  <autoFilter ref="C98:K1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2_01/612142001"/>
    <hyperlink ref="F106" r:id="rId2" display="https://podminky.urs.cz/item/CS_URS_2022_01/612321131"/>
    <hyperlink ref="F109" r:id="rId3" display="https://podminky.urs.cz/item/CS_URS_2022_01/952902121"/>
    <hyperlink ref="F113" r:id="rId4" display="https://podminky.urs.cz/item/CS_URS_2022_01/998018002"/>
    <hyperlink ref="F117" r:id="rId5" display="https://podminky.urs.cz/item/CS_URS_2022_01/713121121"/>
    <hyperlink ref="F122" r:id="rId6" display="https://podminky.urs.cz/item/CS_URS_2022_01/713121131"/>
    <hyperlink ref="F135" r:id="rId7" display="https://podminky.urs.cz/item/CS_URS_2022_01/713131141"/>
    <hyperlink ref="F140" r:id="rId8" display="https://podminky.urs.cz/item/CS_URS_2022_01/998713102"/>
    <hyperlink ref="F142" r:id="rId9" display="https://podminky.urs.cz/item/CS_URS_2022_01/998713181"/>
    <hyperlink ref="F145" r:id="rId10" display="https://podminky.urs.cz/item/CS_URS_2022_01/762083121"/>
    <hyperlink ref="F147" r:id="rId11" display="https://podminky.urs.cz/item/CS_URS_2022_01/762511267"/>
    <hyperlink ref="F149" r:id="rId12" display="https://podminky.urs.cz/item/CS_URS_2022_01/762526110"/>
    <hyperlink ref="F158" r:id="rId13" display="https://podminky.urs.cz/item/CS_URS_2022_01/762595001"/>
    <hyperlink ref="F160" r:id="rId14" display="https://podminky.urs.cz/item/CS_URS_2022_01/998762102"/>
    <hyperlink ref="F162" r:id="rId15" display="https://podminky.urs.cz/item/CS_URS_2022_01/998762181"/>
    <hyperlink ref="F165" r:id="rId16" display="https://podminky.urs.cz/item/CS_URS_2022_01/784181112"/>
    <hyperlink ref="F168" r:id="rId17" display="https://podminky.urs.cz/item/CS_URS_2022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3184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ROUND(J102,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ROUND((SUM(BE102:BE368)),  2)</f>
        <v>0</v>
      </c>
      <c r="G37" s="39"/>
      <c r="H37" s="39"/>
      <c r="I37" s="159">
        <v>0.20999999999999999</v>
      </c>
      <c r="J37" s="158">
        <f>ROUND(((SUM(BE102:BE368))*I37),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ROUND((SUM(BF102:BF368)),  2)</f>
        <v>0</v>
      </c>
      <c r="G38" s="39"/>
      <c r="H38" s="39"/>
      <c r="I38" s="159">
        <v>0.14999999999999999</v>
      </c>
      <c r="J38" s="158">
        <f>ROUND(((SUM(BF102:BF368))*I38),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ROUND((SUM(BG102:BG368)),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ROUND((SUM(BH102:BH368)),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ROUND((SUM(BI102:BI368)),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02.1.e - Výměna střešní krytiny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158</v>
      </c>
      <c r="E69" s="185"/>
      <c r="F69" s="185"/>
      <c r="G69" s="185"/>
      <c r="H69" s="185"/>
      <c r="I69" s="185"/>
      <c r="J69" s="186">
        <f>J104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159</v>
      </c>
      <c r="E70" s="185"/>
      <c r="F70" s="185"/>
      <c r="G70" s="185"/>
      <c r="H70" s="185"/>
      <c r="I70" s="185"/>
      <c r="J70" s="186">
        <f>J108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161</v>
      </c>
      <c r="E71" s="180"/>
      <c r="F71" s="180"/>
      <c r="G71" s="180"/>
      <c r="H71" s="180"/>
      <c r="I71" s="180"/>
      <c r="J71" s="181">
        <f>J124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5"/>
      <c r="D72" s="184" t="s">
        <v>3185</v>
      </c>
      <c r="E72" s="185"/>
      <c r="F72" s="185"/>
      <c r="G72" s="185"/>
      <c r="H72" s="185"/>
      <c r="I72" s="185"/>
      <c r="J72" s="186">
        <f>J125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1856</v>
      </c>
      <c r="E73" s="185"/>
      <c r="F73" s="185"/>
      <c r="G73" s="185"/>
      <c r="H73" s="185"/>
      <c r="I73" s="185"/>
      <c r="J73" s="186">
        <f>J140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685</v>
      </c>
      <c r="E74" s="185"/>
      <c r="F74" s="185"/>
      <c r="G74" s="185"/>
      <c r="H74" s="185"/>
      <c r="I74" s="185"/>
      <c r="J74" s="186">
        <f>J147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3186</v>
      </c>
      <c r="E75" s="185"/>
      <c r="F75" s="185"/>
      <c r="G75" s="185"/>
      <c r="H75" s="185"/>
      <c r="I75" s="185"/>
      <c r="J75" s="186">
        <f>J198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5"/>
      <c r="D76" s="184" t="s">
        <v>3187</v>
      </c>
      <c r="E76" s="185"/>
      <c r="F76" s="185"/>
      <c r="G76" s="185"/>
      <c r="H76" s="185"/>
      <c r="I76" s="185"/>
      <c r="J76" s="186">
        <f>J242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5"/>
      <c r="D77" s="184" t="s">
        <v>162</v>
      </c>
      <c r="E77" s="185"/>
      <c r="F77" s="185"/>
      <c r="G77" s="185"/>
      <c r="H77" s="185"/>
      <c r="I77" s="185"/>
      <c r="J77" s="186">
        <f>J350</f>
        <v>0</v>
      </c>
      <c r="K77" s="125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5"/>
      <c r="D78" s="184" t="s">
        <v>163</v>
      </c>
      <c r="E78" s="185"/>
      <c r="F78" s="185"/>
      <c r="G78" s="185"/>
      <c r="H78" s="185"/>
      <c r="I78" s="185"/>
      <c r="J78" s="186">
        <f>J364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168</v>
      </c>
      <c r="D85" s="41"/>
      <c r="E85" s="41"/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Centrum Pokorum - stavební úpravy a přístavba k objektu č.p. 1094/27, k.ú. Rumburk - II. etapa</v>
      </c>
      <c r="F88" s="33"/>
      <c r="G88" s="33"/>
      <c r="H88" s="33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144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2699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146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2" t="s">
        <v>2700</v>
      </c>
      <c r="F92" s="41"/>
      <c r="G92" s="41"/>
      <c r="H92" s="41"/>
      <c r="I92" s="41"/>
      <c r="J92" s="41"/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148</v>
      </c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E13</f>
        <v>SO 02.1.e - Výměna střešní krytiny</v>
      </c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F16</f>
        <v>st.p.č. 649; k.ú. Rumburk</v>
      </c>
      <c r="G96" s="41"/>
      <c r="H96" s="41"/>
      <c r="I96" s="33" t="s">
        <v>23</v>
      </c>
      <c r="J96" s="73" t="str">
        <f>IF(J16="","",J16)</f>
        <v>22. 10. 2022</v>
      </c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E19</f>
        <v>Město Rumburk</v>
      </c>
      <c r="G98" s="41"/>
      <c r="H98" s="41"/>
      <c r="I98" s="33" t="s">
        <v>31</v>
      </c>
      <c r="J98" s="37" t="str">
        <f>E25</f>
        <v>ProProjekt, s.r.o.</v>
      </c>
      <c r="K98" s="41"/>
      <c r="L98" s="14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41"/>
      <c r="E99" s="41"/>
      <c r="F99" s="28" t="str">
        <f>IF(E22="","",E22)</f>
        <v>Vyplň údaj</v>
      </c>
      <c r="G99" s="41"/>
      <c r="H99" s="41"/>
      <c r="I99" s="33" t="s">
        <v>34</v>
      </c>
      <c r="J99" s="37" t="str">
        <f>E28</f>
        <v>Martin Rousek</v>
      </c>
      <c r="K99" s="41"/>
      <c r="L99" s="14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8"/>
      <c r="B101" s="189"/>
      <c r="C101" s="190" t="s">
        <v>169</v>
      </c>
      <c r="D101" s="191" t="s">
        <v>57</v>
      </c>
      <c r="E101" s="191" t="s">
        <v>53</v>
      </c>
      <c r="F101" s="191" t="s">
        <v>54</v>
      </c>
      <c r="G101" s="191" t="s">
        <v>170</v>
      </c>
      <c r="H101" s="191" t="s">
        <v>171</v>
      </c>
      <c r="I101" s="191" t="s">
        <v>172</v>
      </c>
      <c r="J101" s="191" t="s">
        <v>152</v>
      </c>
      <c r="K101" s="192" t="s">
        <v>173</v>
      </c>
      <c r="L101" s="193"/>
      <c r="M101" s="93" t="s">
        <v>19</v>
      </c>
      <c r="N101" s="94" t="s">
        <v>42</v>
      </c>
      <c r="O101" s="94" t="s">
        <v>174</v>
      </c>
      <c r="P101" s="94" t="s">
        <v>175</v>
      </c>
      <c r="Q101" s="94" t="s">
        <v>176</v>
      </c>
      <c r="R101" s="94" t="s">
        <v>177</v>
      </c>
      <c r="S101" s="94" t="s">
        <v>178</v>
      </c>
      <c r="T101" s="95" t="s">
        <v>179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39"/>
      <c r="B102" s="40"/>
      <c r="C102" s="100" t="s">
        <v>180</v>
      </c>
      <c r="D102" s="41"/>
      <c r="E102" s="41"/>
      <c r="F102" s="41"/>
      <c r="G102" s="41"/>
      <c r="H102" s="41"/>
      <c r="I102" s="41"/>
      <c r="J102" s="194">
        <f>BK102</f>
        <v>0</v>
      </c>
      <c r="K102" s="41"/>
      <c r="L102" s="45"/>
      <c r="M102" s="96"/>
      <c r="N102" s="195"/>
      <c r="O102" s="97"/>
      <c r="P102" s="196">
        <f>P103+P124</f>
        <v>0</v>
      </c>
      <c r="Q102" s="97"/>
      <c r="R102" s="196">
        <f>R103+R124</f>
        <v>13.65893634</v>
      </c>
      <c r="S102" s="97"/>
      <c r="T102" s="197">
        <f>T103+T124</f>
        <v>11.194439999999998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71</v>
      </c>
      <c r="AU102" s="18" t="s">
        <v>153</v>
      </c>
      <c r="BK102" s="198">
        <f>BK103+BK124</f>
        <v>0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181</v>
      </c>
      <c r="F103" s="202" t="s">
        <v>182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P104+P108</f>
        <v>0</v>
      </c>
      <c r="Q103" s="207"/>
      <c r="R103" s="208">
        <f>R104+R108</f>
        <v>0</v>
      </c>
      <c r="S103" s="207"/>
      <c r="T103" s="209">
        <f>T104+T108</f>
        <v>0.028079999999999997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71</v>
      </c>
      <c r="AU103" s="211" t="s">
        <v>72</v>
      </c>
      <c r="AY103" s="210" t="s">
        <v>183</v>
      </c>
      <c r="BK103" s="212">
        <f>BK104+BK108</f>
        <v>0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241</v>
      </c>
      <c r="F104" s="213" t="s">
        <v>323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0.028079999999999997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79</v>
      </c>
      <c r="AT104" s="211" t="s">
        <v>71</v>
      </c>
      <c r="AU104" s="211" t="s">
        <v>79</v>
      </c>
      <c r="AY104" s="210" t="s">
        <v>183</v>
      </c>
      <c r="BK104" s="212">
        <f>SUM(BK105:BK107)</f>
        <v>0</v>
      </c>
    </row>
    <row r="105" s="2" customFormat="1" ht="24.15" customHeight="1">
      <c r="A105" s="39"/>
      <c r="B105" s="40"/>
      <c r="C105" s="215" t="s">
        <v>79</v>
      </c>
      <c r="D105" s="215" t="s">
        <v>185</v>
      </c>
      <c r="E105" s="216" t="s">
        <v>3188</v>
      </c>
      <c r="F105" s="217" t="s">
        <v>3189</v>
      </c>
      <c r="G105" s="218" t="s">
        <v>237</v>
      </c>
      <c r="H105" s="219">
        <v>0.58499999999999996</v>
      </c>
      <c r="I105" s="220"/>
      <c r="J105" s="221">
        <f>ROUND(I105*H105,2)</f>
        <v>0</v>
      </c>
      <c r="K105" s="217" t="s">
        <v>189</v>
      </c>
      <c r="L105" s="45"/>
      <c r="M105" s="222" t="s">
        <v>19</v>
      </c>
      <c r="N105" s="223" t="s">
        <v>43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0.048000000000000001</v>
      </c>
      <c r="T105" s="225">
        <f>S105*H105</f>
        <v>0.028079999999999997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190</v>
      </c>
      <c r="AT105" s="226" t="s">
        <v>185</v>
      </c>
      <c r="AU105" s="226" t="s">
        <v>81</v>
      </c>
      <c r="AY105" s="18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190</v>
      </c>
      <c r="BM105" s="226" t="s">
        <v>3190</v>
      </c>
    </row>
    <row r="106" s="2" customFormat="1">
      <c r="A106" s="39"/>
      <c r="B106" s="40"/>
      <c r="C106" s="41"/>
      <c r="D106" s="228" t="s">
        <v>192</v>
      </c>
      <c r="E106" s="41"/>
      <c r="F106" s="229" t="s">
        <v>3191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192</v>
      </c>
      <c r="AU106" s="18" t="s">
        <v>81</v>
      </c>
    </row>
    <row r="107" s="13" customFormat="1">
      <c r="A107" s="13"/>
      <c r="B107" s="233"/>
      <c r="C107" s="234"/>
      <c r="D107" s="235" t="s">
        <v>194</v>
      </c>
      <c r="E107" s="236" t="s">
        <v>19</v>
      </c>
      <c r="F107" s="237" t="s">
        <v>3192</v>
      </c>
      <c r="G107" s="234"/>
      <c r="H107" s="238">
        <v>0.58499999999999996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194</v>
      </c>
      <c r="AU107" s="244" t="s">
        <v>81</v>
      </c>
      <c r="AV107" s="13" t="s">
        <v>81</v>
      </c>
      <c r="AW107" s="13" t="s">
        <v>33</v>
      </c>
      <c r="AX107" s="13" t="s">
        <v>79</v>
      </c>
      <c r="AY107" s="244" t="s">
        <v>183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374</v>
      </c>
      <c r="F108" s="213" t="s">
        <v>375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SUM(P109:P123)</f>
        <v>0</v>
      </c>
      <c r="Q108" s="207"/>
      <c r="R108" s="208">
        <f>SUM(R109:R123)</f>
        <v>0</v>
      </c>
      <c r="S108" s="207"/>
      <c r="T108" s="209">
        <f>SUM(T109:T123)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79</v>
      </c>
      <c r="AT108" s="211" t="s">
        <v>71</v>
      </c>
      <c r="AU108" s="211" t="s">
        <v>79</v>
      </c>
      <c r="AY108" s="210" t="s">
        <v>183</v>
      </c>
      <c r="BK108" s="212">
        <f>SUM(BK109:BK123)</f>
        <v>0</v>
      </c>
    </row>
    <row r="109" s="2" customFormat="1" ht="24.15" customHeight="1">
      <c r="A109" s="39"/>
      <c r="B109" s="40"/>
      <c r="C109" s="215" t="s">
        <v>81</v>
      </c>
      <c r="D109" s="215" t="s">
        <v>185</v>
      </c>
      <c r="E109" s="216" t="s">
        <v>3193</v>
      </c>
      <c r="F109" s="217" t="s">
        <v>3194</v>
      </c>
      <c r="G109" s="218" t="s">
        <v>218</v>
      </c>
      <c r="H109" s="219">
        <v>11.194000000000001</v>
      </c>
      <c r="I109" s="220"/>
      <c r="J109" s="221">
        <f>ROUND(I109*H109,2)</f>
        <v>0</v>
      </c>
      <c r="K109" s="217" t="s">
        <v>189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190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190</v>
      </c>
      <c r="BM109" s="226" t="s">
        <v>3195</v>
      </c>
    </row>
    <row r="110" s="2" customFormat="1">
      <c r="A110" s="39"/>
      <c r="B110" s="40"/>
      <c r="C110" s="41"/>
      <c r="D110" s="228" t="s">
        <v>192</v>
      </c>
      <c r="E110" s="41"/>
      <c r="F110" s="229" t="s">
        <v>3196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192</v>
      </c>
      <c r="AU110" s="18" t="s">
        <v>81</v>
      </c>
    </row>
    <row r="111" s="2" customFormat="1" ht="21.75" customHeight="1">
      <c r="A111" s="39"/>
      <c r="B111" s="40"/>
      <c r="C111" s="215" t="s">
        <v>89</v>
      </c>
      <c r="D111" s="215" t="s">
        <v>185</v>
      </c>
      <c r="E111" s="216" t="s">
        <v>382</v>
      </c>
      <c r="F111" s="217" t="s">
        <v>383</v>
      </c>
      <c r="G111" s="218" t="s">
        <v>218</v>
      </c>
      <c r="H111" s="219">
        <v>11.194000000000001</v>
      </c>
      <c r="I111" s="220"/>
      <c r="J111" s="221">
        <f>ROUND(I111*H111,2)</f>
        <v>0</v>
      </c>
      <c r="K111" s="217" t="s">
        <v>189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190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190</v>
      </c>
      <c r="BM111" s="226" t="s">
        <v>3197</v>
      </c>
    </row>
    <row r="112" s="2" customFormat="1">
      <c r="A112" s="39"/>
      <c r="B112" s="40"/>
      <c r="C112" s="41"/>
      <c r="D112" s="228" t="s">
        <v>192</v>
      </c>
      <c r="E112" s="41"/>
      <c r="F112" s="229" t="s">
        <v>385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192</v>
      </c>
      <c r="AU112" s="18" t="s">
        <v>81</v>
      </c>
    </row>
    <row r="113" s="2" customFormat="1" ht="24.15" customHeight="1">
      <c r="A113" s="39"/>
      <c r="B113" s="40"/>
      <c r="C113" s="215" t="s">
        <v>190</v>
      </c>
      <c r="D113" s="215" t="s">
        <v>185</v>
      </c>
      <c r="E113" s="216" t="s">
        <v>387</v>
      </c>
      <c r="F113" s="217" t="s">
        <v>388</v>
      </c>
      <c r="G113" s="218" t="s">
        <v>218</v>
      </c>
      <c r="H113" s="219">
        <v>593.28200000000004</v>
      </c>
      <c r="I113" s="220"/>
      <c r="J113" s="221">
        <f>ROUND(I113*H113,2)</f>
        <v>0</v>
      </c>
      <c r="K113" s="217" t="s">
        <v>189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3198</v>
      </c>
    </row>
    <row r="114" s="2" customFormat="1">
      <c r="A114" s="39"/>
      <c r="B114" s="40"/>
      <c r="C114" s="41"/>
      <c r="D114" s="228" t="s">
        <v>192</v>
      </c>
      <c r="E114" s="41"/>
      <c r="F114" s="229" t="s">
        <v>390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192</v>
      </c>
      <c r="AU114" s="18" t="s">
        <v>81</v>
      </c>
    </row>
    <row r="115" s="13" customFormat="1">
      <c r="A115" s="13"/>
      <c r="B115" s="233"/>
      <c r="C115" s="234"/>
      <c r="D115" s="235" t="s">
        <v>194</v>
      </c>
      <c r="E115" s="236" t="s">
        <v>19</v>
      </c>
      <c r="F115" s="237" t="s">
        <v>3199</v>
      </c>
      <c r="G115" s="234"/>
      <c r="H115" s="238">
        <v>130.97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194</v>
      </c>
      <c r="AU115" s="244" t="s">
        <v>81</v>
      </c>
      <c r="AV115" s="13" t="s">
        <v>81</v>
      </c>
      <c r="AW115" s="13" t="s">
        <v>33</v>
      </c>
      <c r="AX115" s="13" t="s">
        <v>72</v>
      </c>
      <c r="AY115" s="244" t="s">
        <v>183</v>
      </c>
    </row>
    <row r="116" s="13" customFormat="1">
      <c r="A116" s="13"/>
      <c r="B116" s="233"/>
      <c r="C116" s="234"/>
      <c r="D116" s="235" t="s">
        <v>194</v>
      </c>
      <c r="E116" s="236" t="s">
        <v>19</v>
      </c>
      <c r="F116" s="237" t="s">
        <v>3200</v>
      </c>
      <c r="G116" s="234"/>
      <c r="H116" s="238">
        <v>462.31200000000001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194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183</v>
      </c>
    </row>
    <row r="117" s="14" customFormat="1">
      <c r="A117" s="14"/>
      <c r="B117" s="245"/>
      <c r="C117" s="246"/>
      <c r="D117" s="235" t="s">
        <v>194</v>
      </c>
      <c r="E117" s="247" t="s">
        <v>19</v>
      </c>
      <c r="F117" s="248" t="s">
        <v>204</v>
      </c>
      <c r="G117" s="246"/>
      <c r="H117" s="249">
        <v>593.28200000000004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194</v>
      </c>
      <c r="AU117" s="255" t="s">
        <v>81</v>
      </c>
      <c r="AV117" s="14" t="s">
        <v>190</v>
      </c>
      <c r="AW117" s="14" t="s">
        <v>33</v>
      </c>
      <c r="AX117" s="14" t="s">
        <v>79</v>
      </c>
      <c r="AY117" s="255" t="s">
        <v>183</v>
      </c>
    </row>
    <row r="118" s="2" customFormat="1" ht="24.15" customHeight="1">
      <c r="A118" s="39"/>
      <c r="B118" s="40"/>
      <c r="C118" s="215" t="s">
        <v>215</v>
      </c>
      <c r="D118" s="215" t="s">
        <v>185</v>
      </c>
      <c r="E118" s="216" t="s">
        <v>394</v>
      </c>
      <c r="F118" s="217" t="s">
        <v>395</v>
      </c>
      <c r="G118" s="218" t="s">
        <v>218</v>
      </c>
      <c r="H118" s="219">
        <v>3.3580000000000001</v>
      </c>
      <c r="I118" s="220"/>
      <c r="J118" s="221">
        <f>ROUND(I118*H118,2)</f>
        <v>0</v>
      </c>
      <c r="K118" s="217" t="s">
        <v>189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190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190</v>
      </c>
      <c r="BM118" s="226" t="s">
        <v>3201</v>
      </c>
    </row>
    <row r="119" s="2" customFormat="1">
      <c r="A119" s="39"/>
      <c r="B119" s="40"/>
      <c r="C119" s="41"/>
      <c r="D119" s="228" t="s">
        <v>192</v>
      </c>
      <c r="E119" s="41"/>
      <c r="F119" s="229" t="s">
        <v>397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192</v>
      </c>
      <c r="AU119" s="18" t="s">
        <v>81</v>
      </c>
    </row>
    <row r="120" s="13" customFormat="1">
      <c r="A120" s="13"/>
      <c r="B120" s="233"/>
      <c r="C120" s="234"/>
      <c r="D120" s="235" t="s">
        <v>194</v>
      </c>
      <c r="E120" s="234"/>
      <c r="F120" s="237" t="s">
        <v>3202</v>
      </c>
      <c r="G120" s="234"/>
      <c r="H120" s="238">
        <v>3.3580000000000001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194</v>
      </c>
      <c r="AU120" s="244" t="s">
        <v>81</v>
      </c>
      <c r="AV120" s="13" t="s">
        <v>81</v>
      </c>
      <c r="AW120" s="13" t="s">
        <v>4</v>
      </c>
      <c r="AX120" s="13" t="s">
        <v>79</v>
      </c>
      <c r="AY120" s="244" t="s">
        <v>183</v>
      </c>
    </row>
    <row r="121" s="2" customFormat="1" ht="24.15" customHeight="1">
      <c r="A121" s="39"/>
      <c r="B121" s="40"/>
      <c r="C121" s="215" t="s">
        <v>222</v>
      </c>
      <c r="D121" s="215" t="s">
        <v>185</v>
      </c>
      <c r="E121" s="216" t="s">
        <v>400</v>
      </c>
      <c r="F121" s="217" t="s">
        <v>401</v>
      </c>
      <c r="G121" s="218" t="s">
        <v>218</v>
      </c>
      <c r="H121" s="219">
        <v>7.8360000000000003</v>
      </c>
      <c r="I121" s="220"/>
      <c r="J121" s="221">
        <f>ROUND(I121*H121,2)</f>
        <v>0</v>
      </c>
      <c r="K121" s="217" t="s">
        <v>189</v>
      </c>
      <c r="L121" s="45"/>
      <c r="M121" s="222" t="s">
        <v>19</v>
      </c>
      <c r="N121" s="223" t="s">
        <v>43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190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190</v>
      </c>
      <c r="BM121" s="226" t="s">
        <v>3203</v>
      </c>
    </row>
    <row r="122" s="2" customFormat="1">
      <c r="A122" s="39"/>
      <c r="B122" s="40"/>
      <c r="C122" s="41"/>
      <c r="D122" s="228" t="s">
        <v>192</v>
      </c>
      <c r="E122" s="41"/>
      <c r="F122" s="229" t="s">
        <v>403</v>
      </c>
      <c r="G122" s="41"/>
      <c r="H122" s="41"/>
      <c r="I122" s="230"/>
      <c r="J122" s="41"/>
      <c r="K122" s="41"/>
      <c r="L122" s="45"/>
      <c r="M122" s="231"/>
      <c r="N122" s="23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192</v>
      </c>
      <c r="AU122" s="18" t="s">
        <v>81</v>
      </c>
    </row>
    <row r="123" s="13" customFormat="1">
      <c r="A123" s="13"/>
      <c r="B123" s="233"/>
      <c r="C123" s="234"/>
      <c r="D123" s="235" t="s">
        <v>194</v>
      </c>
      <c r="E123" s="234"/>
      <c r="F123" s="237" t="s">
        <v>3204</v>
      </c>
      <c r="G123" s="234"/>
      <c r="H123" s="238">
        <v>7.8360000000000003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194</v>
      </c>
      <c r="AU123" s="244" t="s">
        <v>81</v>
      </c>
      <c r="AV123" s="13" t="s">
        <v>81</v>
      </c>
      <c r="AW123" s="13" t="s">
        <v>4</v>
      </c>
      <c r="AX123" s="13" t="s">
        <v>79</v>
      </c>
      <c r="AY123" s="244" t="s">
        <v>183</v>
      </c>
    </row>
    <row r="124" s="12" customFormat="1" ht="25.92" customHeight="1">
      <c r="A124" s="12"/>
      <c r="B124" s="199"/>
      <c r="C124" s="200"/>
      <c r="D124" s="201" t="s">
        <v>71</v>
      </c>
      <c r="E124" s="202" t="s">
        <v>412</v>
      </c>
      <c r="F124" s="202" t="s">
        <v>413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P125+P140+P147+P198+P242+P350+P364</f>
        <v>0</v>
      </c>
      <c r="Q124" s="207"/>
      <c r="R124" s="208">
        <f>R125+R140+R147+R198+R242+R350+R364</f>
        <v>13.65893634</v>
      </c>
      <c r="S124" s="207"/>
      <c r="T124" s="209">
        <f>T125+T140+T147+T198+T242+T350+T364</f>
        <v>11.166359999999999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81</v>
      </c>
      <c r="AT124" s="211" t="s">
        <v>71</v>
      </c>
      <c r="AU124" s="211" t="s">
        <v>72</v>
      </c>
      <c r="AY124" s="210" t="s">
        <v>183</v>
      </c>
      <c r="BK124" s="212">
        <f>BK125+BK140+BK147+BK198+BK242+BK350+BK364</f>
        <v>0</v>
      </c>
    </row>
    <row r="125" s="12" customFormat="1" ht="22.8" customHeight="1">
      <c r="A125" s="12"/>
      <c r="B125" s="199"/>
      <c r="C125" s="200"/>
      <c r="D125" s="201" t="s">
        <v>71</v>
      </c>
      <c r="E125" s="213" t="s">
        <v>3205</v>
      </c>
      <c r="F125" s="213" t="s">
        <v>3206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SUM(P126:P139)</f>
        <v>0</v>
      </c>
      <c r="Q125" s="207"/>
      <c r="R125" s="208">
        <f>SUM(R126:R139)</f>
        <v>0</v>
      </c>
      <c r="S125" s="207"/>
      <c r="T125" s="209">
        <f>SUM(T126:T139)</f>
        <v>2.2049849999999998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71</v>
      </c>
      <c r="AU125" s="211" t="s">
        <v>79</v>
      </c>
      <c r="AY125" s="210" t="s">
        <v>183</v>
      </c>
      <c r="BK125" s="212">
        <f>SUM(BK126:BK139)</f>
        <v>0</v>
      </c>
    </row>
    <row r="126" s="2" customFormat="1" ht="21.75" customHeight="1">
      <c r="A126" s="39"/>
      <c r="B126" s="40"/>
      <c r="C126" s="215" t="s">
        <v>228</v>
      </c>
      <c r="D126" s="215" t="s">
        <v>185</v>
      </c>
      <c r="E126" s="216" t="s">
        <v>3207</v>
      </c>
      <c r="F126" s="217" t="s">
        <v>3208</v>
      </c>
      <c r="G126" s="218" t="s">
        <v>237</v>
      </c>
      <c r="H126" s="219">
        <v>291.87799999999999</v>
      </c>
      <c r="I126" s="220"/>
      <c r="J126" s="221">
        <f>ROUND(I126*H126,2)</f>
        <v>0</v>
      </c>
      <c r="K126" s="217" t="s">
        <v>189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0.002</v>
      </c>
      <c r="T126" s="225">
        <f>S126*H126</f>
        <v>0.58375599999999994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284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3209</v>
      </c>
    </row>
    <row r="127" s="2" customFormat="1">
      <c r="A127" s="39"/>
      <c r="B127" s="40"/>
      <c r="C127" s="41"/>
      <c r="D127" s="228" t="s">
        <v>192</v>
      </c>
      <c r="E127" s="41"/>
      <c r="F127" s="229" t="s">
        <v>3210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192</v>
      </c>
      <c r="AU127" s="18" t="s">
        <v>81</v>
      </c>
    </row>
    <row r="128" s="2" customFormat="1" ht="21.75" customHeight="1">
      <c r="A128" s="39"/>
      <c r="B128" s="40"/>
      <c r="C128" s="215" t="s">
        <v>234</v>
      </c>
      <c r="D128" s="215" t="s">
        <v>185</v>
      </c>
      <c r="E128" s="216" t="s">
        <v>3211</v>
      </c>
      <c r="F128" s="217" t="s">
        <v>3212</v>
      </c>
      <c r="G128" s="218" t="s">
        <v>237</v>
      </c>
      <c r="H128" s="219">
        <v>291.87799999999999</v>
      </c>
      <c r="I128" s="220"/>
      <c r="J128" s="221">
        <f>ROUND(I128*H128,2)</f>
        <v>0</v>
      </c>
      <c r="K128" s="217" t="s">
        <v>189</v>
      </c>
      <c r="L128" s="45"/>
      <c r="M128" s="222" t="s">
        <v>19</v>
      </c>
      <c r="N128" s="223" t="s">
        <v>43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0.0054999999999999997</v>
      </c>
      <c r="T128" s="225">
        <f>S128*H128</f>
        <v>1.6053289999999998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284</v>
      </c>
      <c r="AT128" s="226" t="s">
        <v>185</v>
      </c>
      <c r="AU128" s="226" t="s">
        <v>81</v>
      </c>
      <c r="AY128" s="18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79</v>
      </c>
      <c r="BK128" s="227">
        <f>ROUND(I128*H128,2)</f>
        <v>0</v>
      </c>
      <c r="BL128" s="18" t="s">
        <v>284</v>
      </c>
      <c r="BM128" s="226" t="s">
        <v>3213</v>
      </c>
    </row>
    <row r="129" s="2" customFormat="1">
      <c r="A129" s="39"/>
      <c r="B129" s="40"/>
      <c r="C129" s="41"/>
      <c r="D129" s="228" t="s">
        <v>192</v>
      </c>
      <c r="E129" s="41"/>
      <c r="F129" s="229" t="s">
        <v>3214</v>
      </c>
      <c r="G129" s="41"/>
      <c r="H129" s="41"/>
      <c r="I129" s="230"/>
      <c r="J129" s="41"/>
      <c r="K129" s="41"/>
      <c r="L129" s="45"/>
      <c r="M129" s="231"/>
      <c r="N129" s="23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192</v>
      </c>
      <c r="AU129" s="18" t="s">
        <v>81</v>
      </c>
    </row>
    <row r="130" s="13" customFormat="1">
      <c r="A130" s="13"/>
      <c r="B130" s="233"/>
      <c r="C130" s="234"/>
      <c r="D130" s="235" t="s">
        <v>194</v>
      </c>
      <c r="E130" s="236" t="s">
        <v>19</v>
      </c>
      <c r="F130" s="237" t="s">
        <v>3215</v>
      </c>
      <c r="G130" s="234"/>
      <c r="H130" s="238">
        <v>3.173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194</v>
      </c>
      <c r="AU130" s="244" t="s">
        <v>81</v>
      </c>
      <c r="AV130" s="13" t="s">
        <v>81</v>
      </c>
      <c r="AW130" s="13" t="s">
        <v>33</v>
      </c>
      <c r="AX130" s="13" t="s">
        <v>72</v>
      </c>
      <c r="AY130" s="244" t="s">
        <v>183</v>
      </c>
    </row>
    <row r="131" s="13" customFormat="1">
      <c r="A131" s="13"/>
      <c r="B131" s="233"/>
      <c r="C131" s="234"/>
      <c r="D131" s="235" t="s">
        <v>194</v>
      </c>
      <c r="E131" s="236" t="s">
        <v>19</v>
      </c>
      <c r="F131" s="237" t="s">
        <v>3216</v>
      </c>
      <c r="G131" s="234"/>
      <c r="H131" s="238">
        <v>130.328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194</v>
      </c>
      <c r="AU131" s="244" t="s">
        <v>81</v>
      </c>
      <c r="AV131" s="13" t="s">
        <v>81</v>
      </c>
      <c r="AW131" s="13" t="s">
        <v>33</v>
      </c>
      <c r="AX131" s="13" t="s">
        <v>72</v>
      </c>
      <c r="AY131" s="244" t="s">
        <v>183</v>
      </c>
    </row>
    <row r="132" s="13" customFormat="1">
      <c r="A132" s="13"/>
      <c r="B132" s="233"/>
      <c r="C132" s="234"/>
      <c r="D132" s="235" t="s">
        <v>194</v>
      </c>
      <c r="E132" s="236" t="s">
        <v>19</v>
      </c>
      <c r="F132" s="237" t="s">
        <v>3217</v>
      </c>
      <c r="G132" s="234"/>
      <c r="H132" s="238">
        <v>158.37700000000001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194</v>
      </c>
      <c r="AU132" s="244" t="s">
        <v>81</v>
      </c>
      <c r="AV132" s="13" t="s">
        <v>81</v>
      </c>
      <c r="AW132" s="13" t="s">
        <v>33</v>
      </c>
      <c r="AX132" s="13" t="s">
        <v>72</v>
      </c>
      <c r="AY132" s="244" t="s">
        <v>183</v>
      </c>
    </row>
    <row r="133" s="14" customFormat="1">
      <c r="A133" s="14"/>
      <c r="B133" s="245"/>
      <c r="C133" s="246"/>
      <c r="D133" s="235" t="s">
        <v>194</v>
      </c>
      <c r="E133" s="247" t="s">
        <v>19</v>
      </c>
      <c r="F133" s="248" t="s">
        <v>3218</v>
      </c>
      <c r="G133" s="246"/>
      <c r="H133" s="249">
        <v>291.87799999999999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194</v>
      </c>
      <c r="AU133" s="255" t="s">
        <v>81</v>
      </c>
      <c r="AV133" s="14" t="s">
        <v>190</v>
      </c>
      <c r="AW133" s="14" t="s">
        <v>33</v>
      </c>
      <c r="AX133" s="14" t="s">
        <v>79</v>
      </c>
      <c r="AY133" s="255" t="s">
        <v>183</v>
      </c>
    </row>
    <row r="134" s="2" customFormat="1" ht="16.5" customHeight="1">
      <c r="A134" s="39"/>
      <c r="B134" s="40"/>
      <c r="C134" s="215" t="s">
        <v>241</v>
      </c>
      <c r="D134" s="215" t="s">
        <v>185</v>
      </c>
      <c r="E134" s="216" t="s">
        <v>3219</v>
      </c>
      <c r="F134" s="217" t="s">
        <v>3220</v>
      </c>
      <c r="G134" s="218" t="s">
        <v>207</v>
      </c>
      <c r="H134" s="219">
        <v>3</v>
      </c>
      <c r="I134" s="220"/>
      <c r="J134" s="221">
        <f>ROUND(I134*H134,2)</f>
        <v>0</v>
      </c>
      <c r="K134" s="217" t="s">
        <v>189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0.00029999999999999997</v>
      </c>
      <c r="T134" s="225">
        <f>S134*H134</f>
        <v>0.00089999999999999998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284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3221</v>
      </c>
    </row>
    <row r="135" s="2" customFormat="1">
      <c r="A135" s="39"/>
      <c r="B135" s="40"/>
      <c r="C135" s="41"/>
      <c r="D135" s="228" t="s">
        <v>192</v>
      </c>
      <c r="E135" s="41"/>
      <c r="F135" s="229" t="s">
        <v>3222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81</v>
      </c>
    </row>
    <row r="136" s="2" customFormat="1" ht="21.75" customHeight="1">
      <c r="A136" s="39"/>
      <c r="B136" s="40"/>
      <c r="C136" s="215" t="s">
        <v>248</v>
      </c>
      <c r="D136" s="215" t="s">
        <v>185</v>
      </c>
      <c r="E136" s="216" t="s">
        <v>3223</v>
      </c>
      <c r="F136" s="217" t="s">
        <v>3224</v>
      </c>
      <c r="G136" s="218" t="s">
        <v>207</v>
      </c>
      <c r="H136" s="219">
        <v>50</v>
      </c>
      <c r="I136" s="220"/>
      <c r="J136" s="221">
        <f>ROUND(I136*H136,2)</f>
        <v>0</v>
      </c>
      <c r="K136" s="217" t="s">
        <v>189</v>
      </c>
      <c r="L136" s="45"/>
      <c r="M136" s="222" t="s">
        <v>19</v>
      </c>
      <c r="N136" s="223" t="s">
        <v>43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0.00029999999999999997</v>
      </c>
      <c r="T136" s="225">
        <f>S136*H136</f>
        <v>0.014999999999999999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284</v>
      </c>
      <c r="AT136" s="226" t="s">
        <v>185</v>
      </c>
      <c r="AU136" s="226" t="s">
        <v>81</v>
      </c>
      <c r="AY136" s="18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284</v>
      </c>
      <c r="BM136" s="226" t="s">
        <v>3225</v>
      </c>
    </row>
    <row r="137" s="2" customFormat="1">
      <c r="A137" s="39"/>
      <c r="B137" s="40"/>
      <c r="C137" s="41"/>
      <c r="D137" s="228" t="s">
        <v>192</v>
      </c>
      <c r="E137" s="41"/>
      <c r="F137" s="229" t="s">
        <v>3226</v>
      </c>
      <c r="G137" s="41"/>
      <c r="H137" s="41"/>
      <c r="I137" s="230"/>
      <c r="J137" s="41"/>
      <c r="K137" s="41"/>
      <c r="L137" s="45"/>
      <c r="M137" s="231"/>
      <c r="N137" s="23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192</v>
      </c>
      <c r="AU137" s="18" t="s">
        <v>81</v>
      </c>
    </row>
    <row r="138" s="2" customFormat="1" ht="24.15" customHeight="1">
      <c r="A138" s="39"/>
      <c r="B138" s="40"/>
      <c r="C138" s="215" t="s">
        <v>255</v>
      </c>
      <c r="D138" s="215" t="s">
        <v>185</v>
      </c>
      <c r="E138" s="216" t="s">
        <v>3227</v>
      </c>
      <c r="F138" s="217" t="s">
        <v>3228</v>
      </c>
      <c r="G138" s="218" t="s">
        <v>237</v>
      </c>
      <c r="H138" s="219">
        <v>291.87799999999999</v>
      </c>
      <c r="I138" s="220"/>
      <c r="J138" s="221">
        <f>ROUND(I138*H138,2)</f>
        <v>0</v>
      </c>
      <c r="K138" s="217" t="s">
        <v>189</v>
      </c>
      <c r="L138" s="45"/>
      <c r="M138" s="222" t="s">
        <v>19</v>
      </c>
      <c r="N138" s="223" t="s">
        <v>43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284</v>
      </c>
      <c r="AT138" s="226" t="s">
        <v>185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284</v>
      </c>
      <c r="BM138" s="226" t="s">
        <v>3229</v>
      </c>
    </row>
    <row r="139" s="2" customFormat="1">
      <c r="A139" s="39"/>
      <c r="B139" s="40"/>
      <c r="C139" s="41"/>
      <c r="D139" s="228" t="s">
        <v>192</v>
      </c>
      <c r="E139" s="41"/>
      <c r="F139" s="229" t="s">
        <v>3230</v>
      </c>
      <c r="G139" s="41"/>
      <c r="H139" s="41"/>
      <c r="I139" s="230"/>
      <c r="J139" s="41"/>
      <c r="K139" s="41"/>
      <c r="L139" s="45"/>
      <c r="M139" s="231"/>
      <c r="N139" s="23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192</v>
      </c>
      <c r="AU139" s="18" t="s">
        <v>81</v>
      </c>
    </row>
    <row r="140" s="12" customFormat="1" ht="22.8" customHeight="1">
      <c r="A140" s="12"/>
      <c r="B140" s="199"/>
      <c r="C140" s="200"/>
      <c r="D140" s="201" t="s">
        <v>71</v>
      </c>
      <c r="E140" s="213" t="s">
        <v>2023</v>
      </c>
      <c r="F140" s="213" t="s">
        <v>2024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SUM(P141:P146)</f>
        <v>0</v>
      </c>
      <c r="Q140" s="207"/>
      <c r="R140" s="208">
        <f>SUM(R141:R146)</f>
        <v>0.00116</v>
      </c>
      <c r="S140" s="207"/>
      <c r="T140" s="20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81</v>
      </c>
      <c r="AT140" s="211" t="s">
        <v>71</v>
      </c>
      <c r="AU140" s="211" t="s">
        <v>79</v>
      </c>
      <c r="AY140" s="210" t="s">
        <v>183</v>
      </c>
      <c r="BK140" s="212">
        <f>SUM(BK141:BK146)</f>
        <v>0</v>
      </c>
    </row>
    <row r="141" s="2" customFormat="1" ht="16.5" customHeight="1">
      <c r="A141" s="39"/>
      <c r="B141" s="40"/>
      <c r="C141" s="215" t="s">
        <v>261</v>
      </c>
      <c r="D141" s="215" t="s">
        <v>185</v>
      </c>
      <c r="E141" s="216" t="s">
        <v>2097</v>
      </c>
      <c r="F141" s="217" t="s">
        <v>2098</v>
      </c>
      <c r="G141" s="218" t="s">
        <v>207</v>
      </c>
      <c r="H141" s="219">
        <v>4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0.00029</v>
      </c>
      <c r="R141" s="224">
        <f>Q141*H141</f>
        <v>0.00116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284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284</v>
      </c>
      <c r="BM141" s="226" t="s">
        <v>3231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2100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2" customFormat="1" ht="24.15" customHeight="1">
      <c r="A143" s="39"/>
      <c r="B143" s="40"/>
      <c r="C143" s="215" t="s">
        <v>269</v>
      </c>
      <c r="D143" s="215" t="s">
        <v>185</v>
      </c>
      <c r="E143" s="216" t="s">
        <v>2110</v>
      </c>
      <c r="F143" s="217" t="s">
        <v>2111</v>
      </c>
      <c r="G143" s="218" t="s">
        <v>218</v>
      </c>
      <c r="H143" s="219">
        <v>0.001</v>
      </c>
      <c r="I143" s="220"/>
      <c r="J143" s="221">
        <f>ROUND(I143*H143,2)</f>
        <v>0</v>
      </c>
      <c r="K143" s="217" t="s">
        <v>189</v>
      </c>
      <c r="L143" s="45"/>
      <c r="M143" s="222" t="s">
        <v>19</v>
      </c>
      <c r="N143" s="223" t="s">
        <v>43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284</v>
      </c>
      <c r="AT143" s="226" t="s">
        <v>185</v>
      </c>
      <c r="AU143" s="226" t="s">
        <v>81</v>
      </c>
      <c r="AY143" s="18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79</v>
      </c>
      <c r="BK143" s="227">
        <f>ROUND(I143*H143,2)</f>
        <v>0</v>
      </c>
      <c r="BL143" s="18" t="s">
        <v>284</v>
      </c>
      <c r="BM143" s="226" t="s">
        <v>3232</v>
      </c>
    </row>
    <row r="144" s="2" customFormat="1">
      <c r="A144" s="39"/>
      <c r="B144" s="40"/>
      <c r="C144" s="41"/>
      <c r="D144" s="228" t="s">
        <v>192</v>
      </c>
      <c r="E144" s="41"/>
      <c r="F144" s="229" t="s">
        <v>2113</v>
      </c>
      <c r="G144" s="41"/>
      <c r="H144" s="41"/>
      <c r="I144" s="230"/>
      <c r="J144" s="41"/>
      <c r="K144" s="41"/>
      <c r="L144" s="45"/>
      <c r="M144" s="231"/>
      <c r="N144" s="23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192</v>
      </c>
      <c r="AU144" s="18" t="s">
        <v>81</v>
      </c>
    </row>
    <row r="145" s="2" customFormat="1" ht="24.15" customHeight="1">
      <c r="A145" s="39"/>
      <c r="B145" s="40"/>
      <c r="C145" s="215" t="s">
        <v>275</v>
      </c>
      <c r="D145" s="215" t="s">
        <v>185</v>
      </c>
      <c r="E145" s="216" t="s">
        <v>2114</v>
      </c>
      <c r="F145" s="217" t="s">
        <v>2115</v>
      </c>
      <c r="G145" s="218" t="s">
        <v>218</v>
      </c>
      <c r="H145" s="219">
        <v>0.001</v>
      </c>
      <c r="I145" s="220"/>
      <c r="J145" s="221">
        <f>ROUND(I145*H145,2)</f>
        <v>0</v>
      </c>
      <c r="K145" s="217" t="s">
        <v>189</v>
      </c>
      <c r="L145" s="45"/>
      <c r="M145" s="222" t="s">
        <v>19</v>
      </c>
      <c r="N145" s="223" t="s">
        <v>43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284</v>
      </c>
      <c r="AT145" s="226" t="s">
        <v>185</v>
      </c>
      <c r="AU145" s="226" t="s">
        <v>81</v>
      </c>
      <c r="AY145" s="18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284</v>
      </c>
      <c r="BM145" s="226" t="s">
        <v>3233</v>
      </c>
    </row>
    <row r="146" s="2" customFormat="1">
      <c r="A146" s="39"/>
      <c r="B146" s="40"/>
      <c r="C146" s="41"/>
      <c r="D146" s="228" t="s">
        <v>192</v>
      </c>
      <c r="E146" s="41"/>
      <c r="F146" s="229" t="s">
        <v>2117</v>
      </c>
      <c r="G146" s="41"/>
      <c r="H146" s="41"/>
      <c r="I146" s="230"/>
      <c r="J146" s="41"/>
      <c r="K146" s="41"/>
      <c r="L146" s="45"/>
      <c r="M146" s="231"/>
      <c r="N146" s="23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192</v>
      </c>
      <c r="AU146" s="18" t="s">
        <v>81</v>
      </c>
    </row>
    <row r="147" s="12" customFormat="1" ht="22.8" customHeight="1">
      <c r="A147" s="12"/>
      <c r="B147" s="199"/>
      <c r="C147" s="200"/>
      <c r="D147" s="201" t="s">
        <v>71</v>
      </c>
      <c r="E147" s="213" t="s">
        <v>948</v>
      </c>
      <c r="F147" s="213" t="s">
        <v>949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SUM(P148:P197)</f>
        <v>0</v>
      </c>
      <c r="Q147" s="207"/>
      <c r="R147" s="208">
        <f>SUM(R148:R197)</f>
        <v>9.3544584000000004</v>
      </c>
      <c r="S147" s="207"/>
      <c r="T147" s="209">
        <f>SUM(T148:T197)</f>
        <v>5.5636080000000003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81</v>
      </c>
      <c r="AT147" s="211" t="s">
        <v>71</v>
      </c>
      <c r="AU147" s="211" t="s">
        <v>79</v>
      </c>
      <c r="AY147" s="210" t="s">
        <v>183</v>
      </c>
      <c r="BK147" s="212">
        <f>SUM(BK148:BK197)</f>
        <v>0</v>
      </c>
    </row>
    <row r="148" s="2" customFormat="1" ht="24.15" customHeight="1">
      <c r="A148" s="39"/>
      <c r="B148" s="40"/>
      <c r="C148" s="215" t="s">
        <v>8</v>
      </c>
      <c r="D148" s="215" t="s">
        <v>185</v>
      </c>
      <c r="E148" s="216" t="s">
        <v>3234</v>
      </c>
      <c r="F148" s="217" t="s">
        <v>3235</v>
      </c>
      <c r="G148" s="218" t="s">
        <v>188</v>
      </c>
      <c r="H148" s="219">
        <v>8.2379999999999995</v>
      </c>
      <c r="I148" s="220"/>
      <c r="J148" s="221">
        <f>ROUND(I148*H148,2)</f>
        <v>0</v>
      </c>
      <c r="K148" s="217" t="s">
        <v>189</v>
      </c>
      <c r="L148" s="45"/>
      <c r="M148" s="222" t="s">
        <v>19</v>
      </c>
      <c r="N148" s="223" t="s">
        <v>43</v>
      </c>
      <c r="O148" s="85"/>
      <c r="P148" s="224">
        <f>O148*H148</f>
        <v>0</v>
      </c>
      <c r="Q148" s="224">
        <v>0.00189</v>
      </c>
      <c r="R148" s="224">
        <f>Q148*H148</f>
        <v>0.015569819999999998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284</v>
      </c>
      <c r="AT148" s="226" t="s">
        <v>185</v>
      </c>
      <c r="AU148" s="226" t="s">
        <v>81</v>
      </c>
      <c r="AY148" s="18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284</v>
      </c>
      <c r="BM148" s="226" t="s">
        <v>3236</v>
      </c>
    </row>
    <row r="149" s="2" customFormat="1">
      <c r="A149" s="39"/>
      <c r="B149" s="40"/>
      <c r="C149" s="41"/>
      <c r="D149" s="228" t="s">
        <v>192</v>
      </c>
      <c r="E149" s="41"/>
      <c r="F149" s="229" t="s">
        <v>3237</v>
      </c>
      <c r="G149" s="41"/>
      <c r="H149" s="41"/>
      <c r="I149" s="230"/>
      <c r="J149" s="41"/>
      <c r="K149" s="41"/>
      <c r="L149" s="45"/>
      <c r="M149" s="231"/>
      <c r="N149" s="23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192</v>
      </c>
      <c r="AU149" s="18" t="s">
        <v>81</v>
      </c>
    </row>
    <row r="150" s="13" customFormat="1">
      <c r="A150" s="13"/>
      <c r="B150" s="233"/>
      <c r="C150" s="234"/>
      <c r="D150" s="235" t="s">
        <v>194</v>
      </c>
      <c r="E150" s="236" t="s">
        <v>19</v>
      </c>
      <c r="F150" s="237" t="s">
        <v>3238</v>
      </c>
      <c r="G150" s="234"/>
      <c r="H150" s="238">
        <v>8.2379999999999995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81</v>
      </c>
      <c r="AV150" s="13" t="s">
        <v>81</v>
      </c>
      <c r="AW150" s="13" t="s">
        <v>33</v>
      </c>
      <c r="AX150" s="13" t="s">
        <v>79</v>
      </c>
      <c r="AY150" s="244" t="s">
        <v>183</v>
      </c>
    </row>
    <row r="151" s="2" customFormat="1" ht="16.5" customHeight="1">
      <c r="A151" s="39"/>
      <c r="B151" s="40"/>
      <c r="C151" s="215" t="s">
        <v>284</v>
      </c>
      <c r="D151" s="215" t="s">
        <v>185</v>
      </c>
      <c r="E151" s="216" t="s">
        <v>1553</v>
      </c>
      <c r="F151" s="217" t="s">
        <v>1554</v>
      </c>
      <c r="G151" s="218" t="s">
        <v>237</v>
      </c>
      <c r="H151" s="219">
        <v>6.125</v>
      </c>
      <c r="I151" s="220"/>
      <c r="J151" s="221">
        <f>ROUND(I151*H151,2)</f>
        <v>0</v>
      </c>
      <c r="K151" s="217" t="s">
        <v>189</v>
      </c>
      <c r="L151" s="45"/>
      <c r="M151" s="222" t="s">
        <v>19</v>
      </c>
      <c r="N151" s="223" t="s">
        <v>43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0.021999999999999999</v>
      </c>
      <c r="T151" s="225">
        <f>S151*H151</f>
        <v>0.13474999999999998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284</v>
      </c>
      <c r="AT151" s="226" t="s">
        <v>185</v>
      </c>
      <c r="AU151" s="226" t="s">
        <v>81</v>
      </c>
      <c r="AY151" s="18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284</v>
      </c>
      <c r="BM151" s="226" t="s">
        <v>3239</v>
      </c>
    </row>
    <row r="152" s="2" customFormat="1">
      <c r="A152" s="39"/>
      <c r="B152" s="40"/>
      <c r="C152" s="41"/>
      <c r="D152" s="228" t="s">
        <v>192</v>
      </c>
      <c r="E152" s="41"/>
      <c r="F152" s="229" t="s">
        <v>1556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192</v>
      </c>
      <c r="AU152" s="18" t="s">
        <v>81</v>
      </c>
    </row>
    <row r="153" s="13" customFormat="1">
      <c r="A153" s="13"/>
      <c r="B153" s="233"/>
      <c r="C153" s="234"/>
      <c r="D153" s="235" t="s">
        <v>194</v>
      </c>
      <c r="E153" s="236" t="s">
        <v>19</v>
      </c>
      <c r="F153" s="237" t="s">
        <v>3240</v>
      </c>
      <c r="G153" s="234"/>
      <c r="H153" s="238">
        <v>6.125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194</v>
      </c>
      <c r="AU153" s="244" t="s">
        <v>81</v>
      </c>
      <c r="AV153" s="13" t="s">
        <v>81</v>
      </c>
      <c r="AW153" s="13" t="s">
        <v>33</v>
      </c>
      <c r="AX153" s="13" t="s">
        <v>79</v>
      </c>
      <c r="AY153" s="244" t="s">
        <v>183</v>
      </c>
    </row>
    <row r="154" s="2" customFormat="1" ht="21.75" customHeight="1">
      <c r="A154" s="39"/>
      <c r="B154" s="40"/>
      <c r="C154" s="215" t="s">
        <v>290</v>
      </c>
      <c r="D154" s="215" t="s">
        <v>185</v>
      </c>
      <c r="E154" s="216" t="s">
        <v>3241</v>
      </c>
      <c r="F154" s="217" t="s">
        <v>3242</v>
      </c>
      <c r="G154" s="218" t="s">
        <v>419</v>
      </c>
      <c r="H154" s="219">
        <v>41.399999999999999</v>
      </c>
      <c r="I154" s="220"/>
      <c r="J154" s="221">
        <f>ROUND(I154*H154,2)</f>
        <v>0</v>
      </c>
      <c r="K154" s="217" t="s">
        <v>189</v>
      </c>
      <c r="L154" s="45"/>
      <c r="M154" s="222" t="s">
        <v>19</v>
      </c>
      <c r="N154" s="223" t="s">
        <v>43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0.0080000000000000002</v>
      </c>
      <c r="T154" s="225">
        <f>S154*H154</f>
        <v>0.33119999999999999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284</v>
      </c>
      <c r="AT154" s="226" t="s">
        <v>185</v>
      </c>
      <c r="AU154" s="226" t="s">
        <v>81</v>
      </c>
      <c r="AY154" s="18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284</v>
      </c>
      <c r="BM154" s="226" t="s">
        <v>3243</v>
      </c>
    </row>
    <row r="155" s="2" customFormat="1">
      <c r="A155" s="39"/>
      <c r="B155" s="40"/>
      <c r="C155" s="41"/>
      <c r="D155" s="228" t="s">
        <v>192</v>
      </c>
      <c r="E155" s="41"/>
      <c r="F155" s="229" t="s">
        <v>3244</v>
      </c>
      <c r="G155" s="41"/>
      <c r="H155" s="41"/>
      <c r="I155" s="230"/>
      <c r="J155" s="41"/>
      <c r="K155" s="41"/>
      <c r="L155" s="45"/>
      <c r="M155" s="231"/>
      <c r="N155" s="23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192</v>
      </c>
      <c r="AU155" s="18" t="s">
        <v>81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3245</v>
      </c>
      <c r="G156" s="234"/>
      <c r="H156" s="238">
        <v>41.399999999999999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194</v>
      </c>
      <c r="AU156" s="244" t="s">
        <v>81</v>
      </c>
      <c r="AV156" s="13" t="s">
        <v>81</v>
      </c>
      <c r="AW156" s="13" t="s">
        <v>33</v>
      </c>
      <c r="AX156" s="13" t="s">
        <v>79</v>
      </c>
      <c r="AY156" s="244" t="s">
        <v>183</v>
      </c>
    </row>
    <row r="157" s="2" customFormat="1" ht="24.15" customHeight="1">
      <c r="A157" s="39"/>
      <c r="B157" s="40"/>
      <c r="C157" s="215" t="s">
        <v>295</v>
      </c>
      <c r="D157" s="215" t="s">
        <v>185</v>
      </c>
      <c r="E157" s="216" t="s">
        <v>3246</v>
      </c>
      <c r="F157" s="217" t="s">
        <v>3247</v>
      </c>
      <c r="G157" s="218" t="s">
        <v>237</v>
      </c>
      <c r="H157" s="219">
        <v>276.63600000000002</v>
      </c>
      <c r="I157" s="220"/>
      <c r="J157" s="221">
        <f>ROUND(I157*H157,2)</f>
        <v>0</v>
      </c>
      <c r="K157" s="217" t="s">
        <v>189</v>
      </c>
      <c r="L157" s="45"/>
      <c r="M157" s="222" t="s">
        <v>19</v>
      </c>
      <c r="N157" s="223" t="s">
        <v>43</v>
      </c>
      <c r="O157" s="85"/>
      <c r="P157" s="224">
        <f>O157*H157</f>
        <v>0</v>
      </c>
      <c r="Q157" s="224">
        <v>0.0161</v>
      </c>
      <c r="R157" s="224">
        <f>Q157*H157</f>
        <v>4.4538396000000002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284</v>
      </c>
      <c r="AT157" s="226" t="s">
        <v>185</v>
      </c>
      <c r="AU157" s="226" t="s">
        <v>81</v>
      </c>
      <c r="AY157" s="18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284</v>
      </c>
      <c r="BM157" s="226" t="s">
        <v>3248</v>
      </c>
    </row>
    <row r="158" s="2" customFormat="1">
      <c r="A158" s="39"/>
      <c r="B158" s="40"/>
      <c r="C158" s="41"/>
      <c r="D158" s="228" t="s">
        <v>192</v>
      </c>
      <c r="E158" s="41"/>
      <c r="F158" s="229" t="s">
        <v>3249</v>
      </c>
      <c r="G158" s="41"/>
      <c r="H158" s="41"/>
      <c r="I158" s="230"/>
      <c r="J158" s="41"/>
      <c r="K158" s="41"/>
      <c r="L158" s="45"/>
      <c r="M158" s="231"/>
      <c r="N158" s="23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192</v>
      </c>
      <c r="AU158" s="18" t="s">
        <v>81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3250</v>
      </c>
      <c r="G159" s="234"/>
      <c r="H159" s="238">
        <v>149.36699999999999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194</v>
      </c>
      <c r="AU159" s="244" t="s">
        <v>81</v>
      </c>
      <c r="AV159" s="13" t="s">
        <v>81</v>
      </c>
      <c r="AW159" s="13" t="s">
        <v>33</v>
      </c>
      <c r="AX159" s="13" t="s">
        <v>72</v>
      </c>
      <c r="AY159" s="244" t="s">
        <v>183</v>
      </c>
    </row>
    <row r="160" s="13" customFormat="1">
      <c r="A160" s="13"/>
      <c r="B160" s="233"/>
      <c r="C160" s="234"/>
      <c r="D160" s="235" t="s">
        <v>194</v>
      </c>
      <c r="E160" s="236" t="s">
        <v>19</v>
      </c>
      <c r="F160" s="237" t="s">
        <v>3251</v>
      </c>
      <c r="G160" s="234"/>
      <c r="H160" s="238">
        <v>131.309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194</v>
      </c>
      <c r="AU160" s="244" t="s">
        <v>81</v>
      </c>
      <c r="AV160" s="13" t="s">
        <v>81</v>
      </c>
      <c r="AW160" s="13" t="s">
        <v>33</v>
      </c>
      <c r="AX160" s="13" t="s">
        <v>72</v>
      </c>
      <c r="AY160" s="244" t="s">
        <v>183</v>
      </c>
    </row>
    <row r="161" s="13" customFormat="1">
      <c r="A161" s="13"/>
      <c r="B161" s="233"/>
      <c r="C161" s="234"/>
      <c r="D161" s="235" t="s">
        <v>194</v>
      </c>
      <c r="E161" s="236" t="s">
        <v>19</v>
      </c>
      <c r="F161" s="237" t="s">
        <v>3252</v>
      </c>
      <c r="G161" s="234"/>
      <c r="H161" s="238">
        <v>-4.04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194</v>
      </c>
      <c r="AU161" s="244" t="s">
        <v>81</v>
      </c>
      <c r="AV161" s="13" t="s">
        <v>81</v>
      </c>
      <c r="AW161" s="13" t="s">
        <v>33</v>
      </c>
      <c r="AX161" s="13" t="s">
        <v>72</v>
      </c>
      <c r="AY161" s="244" t="s">
        <v>183</v>
      </c>
    </row>
    <row r="162" s="15" customFormat="1">
      <c r="A162" s="15"/>
      <c r="B162" s="266"/>
      <c r="C162" s="267"/>
      <c r="D162" s="235" t="s">
        <v>194</v>
      </c>
      <c r="E162" s="268" t="s">
        <v>19</v>
      </c>
      <c r="F162" s="269" t="s">
        <v>773</v>
      </c>
      <c r="G162" s="267"/>
      <c r="H162" s="270">
        <v>276.63600000000002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194</v>
      </c>
      <c r="AU162" s="276" t="s">
        <v>81</v>
      </c>
      <c r="AV162" s="15" t="s">
        <v>89</v>
      </c>
      <c r="AW162" s="15" t="s">
        <v>33</v>
      </c>
      <c r="AX162" s="15" t="s">
        <v>72</v>
      </c>
      <c r="AY162" s="276" t="s">
        <v>183</v>
      </c>
    </row>
    <row r="163" s="14" customFormat="1">
      <c r="A163" s="14"/>
      <c r="B163" s="245"/>
      <c r="C163" s="246"/>
      <c r="D163" s="235" t="s">
        <v>194</v>
      </c>
      <c r="E163" s="247" t="s">
        <v>19</v>
      </c>
      <c r="F163" s="248" t="s">
        <v>204</v>
      </c>
      <c r="G163" s="246"/>
      <c r="H163" s="249">
        <v>276.63600000000002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194</v>
      </c>
      <c r="AU163" s="255" t="s">
        <v>81</v>
      </c>
      <c r="AV163" s="14" t="s">
        <v>190</v>
      </c>
      <c r="AW163" s="14" t="s">
        <v>33</v>
      </c>
      <c r="AX163" s="14" t="s">
        <v>79</v>
      </c>
      <c r="AY163" s="255" t="s">
        <v>183</v>
      </c>
    </row>
    <row r="164" s="2" customFormat="1" ht="24.15" customHeight="1">
      <c r="A164" s="39"/>
      <c r="B164" s="40"/>
      <c r="C164" s="215" t="s">
        <v>300</v>
      </c>
      <c r="D164" s="215" t="s">
        <v>185</v>
      </c>
      <c r="E164" s="216" t="s">
        <v>3253</v>
      </c>
      <c r="F164" s="217" t="s">
        <v>3254</v>
      </c>
      <c r="G164" s="218" t="s">
        <v>237</v>
      </c>
      <c r="H164" s="219">
        <v>276.63600000000002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284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284</v>
      </c>
      <c r="BM164" s="226" t="s">
        <v>3255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3256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3250</v>
      </c>
      <c r="G166" s="234"/>
      <c r="H166" s="238">
        <v>149.36699999999999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183</v>
      </c>
    </row>
    <row r="167" s="13" customFormat="1">
      <c r="A167" s="13"/>
      <c r="B167" s="233"/>
      <c r="C167" s="234"/>
      <c r="D167" s="235" t="s">
        <v>194</v>
      </c>
      <c r="E167" s="236" t="s">
        <v>19</v>
      </c>
      <c r="F167" s="237" t="s">
        <v>3251</v>
      </c>
      <c r="G167" s="234"/>
      <c r="H167" s="238">
        <v>131.309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194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183</v>
      </c>
    </row>
    <row r="168" s="13" customFormat="1">
      <c r="A168" s="13"/>
      <c r="B168" s="233"/>
      <c r="C168" s="234"/>
      <c r="D168" s="235" t="s">
        <v>194</v>
      </c>
      <c r="E168" s="236" t="s">
        <v>19</v>
      </c>
      <c r="F168" s="237" t="s">
        <v>3252</v>
      </c>
      <c r="G168" s="234"/>
      <c r="H168" s="238">
        <v>-4.04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194</v>
      </c>
      <c r="AU168" s="244" t="s">
        <v>81</v>
      </c>
      <c r="AV168" s="13" t="s">
        <v>81</v>
      </c>
      <c r="AW168" s="13" t="s">
        <v>33</v>
      </c>
      <c r="AX168" s="13" t="s">
        <v>72</v>
      </c>
      <c r="AY168" s="244" t="s">
        <v>183</v>
      </c>
    </row>
    <row r="169" s="14" customFormat="1">
      <c r="A169" s="14"/>
      <c r="B169" s="245"/>
      <c r="C169" s="246"/>
      <c r="D169" s="235" t="s">
        <v>194</v>
      </c>
      <c r="E169" s="247" t="s">
        <v>19</v>
      </c>
      <c r="F169" s="248" t="s">
        <v>204</v>
      </c>
      <c r="G169" s="246"/>
      <c r="H169" s="249">
        <v>276.63600000000002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194</v>
      </c>
      <c r="AU169" s="255" t="s">
        <v>81</v>
      </c>
      <c r="AV169" s="14" t="s">
        <v>190</v>
      </c>
      <c r="AW169" s="14" t="s">
        <v>33</v>
      </c>
      <c r="AX169" s="14" t="s">
        <v>79</v>
      </c>
      <c r="AY169" s="255" t="s">
        <v>183</v>
      </c>
    </row>
    <row r="170" s="2" customFormat="1" ht="16.5" customHeight="1">
      <c r="A170" s="39"/>
      <c r="B170" s="40"/>
      <c r="C170" s="256" t="s">
        <v>305</v>
      </c>
      <c r="D170" s="256" t="s">
        <v>310</v>
      </c>
      <c r="E170" s="257" t="s">
        <v>3257</v>
      </c>
      <c r="F170" s="258" t="s">
        <v>3258</v>
      </c>
      <c r="G170" s="259" t="s">
        <v>188</v>
      </c>
      <c r="H170" s="260">
        <v>7.4690000000000003</v>
      </c>
      <c r="I170" s="261"/>
      <c r="J170" s="262">
        <f>ROUND(I170*H170,2)</f>
        <v>0</v>
      </c>
      <c r="K170" s="258" t="s">
        <v>189</v>
      </c>
      <c r="L170" s="263"/>
      <c r="M170" s="264" t="s">
        <v>19</v>
      </c>
      <c r="N170" s="265" t="s">
        <v>43</v>
      </c>
      <c r="O170" s="85"/>
      <c r="P170" s="224">
        <f>O170*H170</f>
        <v>0</v>
      </c>
      <c r="Q170" s="224">
        <v>0.55000000000000004</v>
      </c>
      <c r="R170" s="224">
        <f>Q170*H170</f>
        <v>4.1079500000000007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376</v>
      </c>
      <c r="AT170" s="226" t="s">
        <v>310</v>
      </c>
      <c r="AU170" s="226" t="s">
        <v>81</v>
      </c>
      <c r="AY170" s="18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79</v>
      </c>
      <c r="BK170" s="227">
        <f>ROUND(I170*H170,2)</f>
        <v>0</v>
      </c>
      <c r="BL170" s="18" t="s">
        <v>284</v>
      </c>
      <c r="BM170" s="226" t="s">
        <v>3259</v>
      </c>
    </row>
    <row r="171" s="13" customFormat="1">
      <c r="A171" s="13"/>
      <c r="B171" s="233"/>
      <c r="C171" s="234"/>
      <c r="D171" s="235" t="s">
        <v>194</v>
      </c>
      <c r="E171" s="236" t="s">
        <v>19</v>
      </c>
      <c r="F171" s="237" t="s">
        <v>3260</v>
      </c>
      <c r="G171" s="234"/>
      <c r="H171" s="238">
        <v>6.9160000000000004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194</v>
      </c>
      <c r="AU171" s="244" t="s">
        <v>81</v>
      </c>
      <c r="AV171" s="13" t="s">
        <v>81</v>
      </c>
      <c r="AW171" s="13" t="s">
        <v>33</v>
      </c>
      <c r="AX171" s="13" t="s">
        <v>79</v>
      </c>
      <c r="AY171" s="244" t="s">
        <v>183</v>
      </c>
    </row>
    <row r="172" s="13" customFormat="1">
      <c r="A172" s="13"/>
      <c r="B172" s="233"/>
      <c r="C172" s="234"/>
      <c r="D172" s="235" t="s">
        <v>194</v>
      </c>
      <c r="E172" s="234"/>
      <c r="F172" s="237" t="s">
        <v>3261</v>
      </c>
      <c r="G172" s="234"/>
      <c r="H172" s="238">
        <v>7.4690000000000003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194</v>
      </c>
      <c r="AU172" s="244" t="s">
        <v>81</v>
      </c>
      <c r="AV172" s="13" t="s">
        <v>81</v>
      </c>
      <c r="AW172" s="13" t="s">
        <v>4</v>
      </c>
      <c r="AX172" s="13" t="s">
        <v>79</v>
      </c>
      <c r="AY172" s="244" t="s">
        <v>183</v>
      </c>
    </row>
    <row r="173" s="2" customFormat="1" ht="24.15" customHeight="1">
      <c r="A173" s="39"/>
      <c r="B173" s="40"/>
      <c r="C173" s="215" t="s">
        <v>7</v>
      </c>
      <c r="D173" s="215" t="s">
        <v>185</v>
      </c>
      <c r="E173" s="216" t="s">
        <v>3262</v>
      </c>
      <c r="F173" s="217" t="s">
        <v>3263</v>
      </c>
      <c r="G173" s="218" t="s">
        <v>237</v>
      </c>
      <c r="H173" s="219">
        <v>279.178</v>
      </c>
      <c r="I173" s="220"/>
      <c r="J173" s="221">
        <f>ROUND(I173*H173,2)</f>
        <v>0</v>
      </c>
      <c r="K173" s="217" t="s">
        <v>189</v>
      </c>
      <c r="L173" s="45"/>
      <c r="M173" s="222" t="s">
        <v>19</v>
      </c>
      <c r="N173" s="223" t="s">
        <v>43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0.014999999999999999</v>
      </c>
      <c r="T173" s="225">
        <f>S173*H173</f>
        <v>4.1876699999999998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284</v>
      </c>
      <c r="AT173" s="226" t="s">
        <v>185</v>
      </c>
      <c r="AU173" s="226" t="s">
        <v>81</v>
      </c>
      <c r="AY173" s="18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79</v>
      </c>
      <c r="BK173" s="227">
        <f>ROUND(I173*H173,2)</f>
        <v>0</v>
      </c>
      <c r="BL173" s="18" t="s">
        <v>284</v>
      </c>
      <c r="BM173" s="226" t="s">
        <v>3264</v>
      </c>
    </row>
    <row r="174" s="2" customFormat="1">
      <c r="A174" s="39"/>
      <c r="B174" s="40"/>
      <c r="C174" s="41"/>
      <c r="D174" s="228" t="s">
        <v>192</v>
      </c>
      <c r="E174" s="41"/>
      <c r="F174" s="229" t="s">
        <v>3265</v>
      </c>
      <c r="G174" s="41"/>
      <c r="H174" s="41"/>
      <c r="I174" s="230"/>
      <c r="J174" s="41"/>
      <c r="K174" s="41"/>
      <c r="L174" s="45"/>
      <c r="M174" s="231"/>
      <c r="N174" s="23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192</v>
      </c>
      <c r="AU174" s="18" t="s">
        <v>81</v>
      </c>
    </row>
    <row r="175" s="13" customFormat="1">
      <c r="A175" s="13"/>
      <c r="B175" s="233"/>
      <c r="C175" s="234"/>
      <c r="D175" s="235" t="s">
        <v>194</v>
      </c>
      <c r="E175" s="236" t="s">
        <v>19</v>
      </c>
      <c r="F175" s="237" t="s">
        <v>3250</v>
      </c>
      <c r="G175" s="234"/>
      <c r="H175" s="238">
        <v>149.36699999999999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194</v>
      </c>
      <c r="AU175" s="244" t="s">
        <v>81</v>
      </c>
      <c r="AV175" s="13" t="s">
        <v>81</v>
      </c>
      <c r="AW175" s="13" t="s">
        <v>33</v>
      </c>
      <c r="AX175" s="13" t="s">
        <v>72</v>
      </c>
      <c r="AY175" s="244" t="s">
        <v>183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3251</v>
      </c>
      <c r="G176" s="234"/>
      <c r="H176" s="238">
        <v>131.309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183</v>
      </c>
    </row>
    <row r="177" s="13" customFormat="1">
      <c r="A177" s="13"/>
      <c r="B177" s="233"/>
      <c r="C177" s="234"/>
      <c r="D177" s="235" t="s">
        <v>194</v>
      </c>
      <c r="E177" s="236" t="s">
        <v>19</v>
      </c>
      <c r="F177" s="237" t="s">
        <v>3252</v>
      </c>
      <c r="G177" s="234"/>
      <c r="H177" s="238">
        <v>-4.04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194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183</v>
      </c>
    </row>
    <row r="178" s="15" customFormat="1">
      <c r="A178" s="15"/>
      <c r="B178" s="266"/>
      <c r="C178" s="267"/>
      <c r="D178" s="235" t="s">
        <v>194</v>
      </c>
      <c r="E178" s="268" t="s">
        <v>19</v>
      </c>
      <c r="F178" s="269" t="s">
        <v>3266</v>
      </c>
      <c r="G178" s="267"/>
      <c r="H178" s="270">
        <v>276.63600000000002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194</v>
      </c>
      <c r="AU178" s="276" t="s">
        <v>81</v>
      </c>
      <c r="AV178" s="15" t="s">
        <v>89</v>
      </c>
      <c r="AW178" s="15" t="s">
        <v>33</v>
      </c>
      <c r="AX178" s="15" t="s">
        <v>72</v>
      </c>
      <c r="AY178" s="276" t="s">
        <v>183</v>
      </c>
    </row>
    <row r="179" s="13" customFormat="1">
      <c r="A179" s="13"/>
      <c r="B179" s="233"/>
      <c r="C179" s="234"/>
      <c r="D179" s="235" t="s">
        <v>194</v>
      </c>
      <c r="E179" s="236" t="s">
        <v>19</v>
      </c>
      <c r="F179" s="237" t="s">
        <v>3267</v>
      </c>
      <c r="G179" s="234"/>
      <c r="H179" s="238">
        <v>2.5419999999999998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194</v>
      </c>
      <c r="AU179" s="244" t="s">
        <v>81</v>
      </c>
      <c r="AV179" s="13" t="s">
        <v>81</v>
      </c>
      <c r="AW179" s="13" t="s">
        <v>33</v>
      </c>
      <c r="AX179" s="13" t="s">
        <v>72</v>
      </c>
      <c r="AY179" s="244" t="s">
        <v>183</v>
      </c>
    </row>
    <row r="180" s="14" customFormat="1">
      <c r="A180" s="14"/>
      <c r="B180" s="245"/>
      <c r="C180" s="246"/>
      <c r="D180" s="235" t="s">
        <v>194</v>
      </c>
      <c r="E180" s="247" t="s">
        <v>19</v>
      </c>
      <c r="F180" s="248" t="s">
        <v>204</v>
      </c>
      <c r="G180" s="246"/>
      <c r="H180" s="249">
        <v>279.178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194</v>
      </c>
      <c r="AU180" s="255" t="s">
        <v>81</v>
      </c>
      <c r="AV180" s="14" t="s">
        <v>190</v>
      </c>
      <c r="AW180" s="14" t="s">
        <v>33</v>
      </c>
      <c r="AX180" s="14" t="s">
        <v>79</v>
      </c>
      <c r="AY180" s="255" t="s">
        <v>183</v>
      </c>
    </row>
    <row r="181" s="2" customFormat="1" ht="21.75" customHeight="1">
      <c r="A181" s="39"/>
      <c r="B181" s="40"/>
      <c r="C181" s="215" t="s">
        <v>314</v>
      </c>
      <c r="D181" s="215" t="s">
        <v>185</v>
      </c>
      <c r="E181" s="216" t="s">
        <v>3268</v>
      </c>
      <c r="F181" s="217" t="s">
        <v>3269</v>
      </c>
      <c r="G181" s="218" t="s">
        <v>419</v>
      </c>
      <c r="H181" s="219">
        <v>18.199999999999999</v>
      </c>
      <c r="I181" s="220"/>
      <c r="J181" s="221">
        <f>ROUND(I181*H181,2)</f>
        <v>0</v>
      </c>
      <c r="K181" s="217" t="s">
        <v>189</v>
      </c>
      <c r="L181" s="45"/>
      <c r="M181" s="222" t="s">
        <v>19</v>
      </c>
      <c r="N181" s="223" t="s">
        <v>43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0.0044000000000000003</v>
      </c>
      <c r="T181" s="225">
        <f>S181*H181</f>
        <v>0.080079999999999998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284</v>
      </c>
      <c r="AT181" s="226" t="s">
        <v>185</v>
      </c>
      <c r="AU181" s="226" t="s">
        <v>81</v>
      </c>
      <c r="AY181" s="18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79</v>
      </c>
      <c r="BK181" s="227">
        <f>ROUND(I181*H181,2)</f>
        <v>0</v>
      </c>
      <c r="BL181" s="18" t="s">
        <v>284</v>
      </c>
      <c r="BM181" s="226" t="s">
        <v>3270</v>
      </c>
    </row>
    <row r="182" s="2" customFormat="1">
      <c r="A182" s="39"/>
      <c r="B182" s="40"/>
      <c r="C182" s="41"/>
      <c r="D182" s="228" t="s">
        <v>192</v>
      </c>
      <c r="E182" s="41"/>
      <c r="F182" s="229" t="s">
        <v>3271</v>
      </c>
      <c r="G182" s="41"/>
      <c r="H182" s="41"/>
      <c r="I182" s="230"/>
      <c r="J182" s="41"/>
      <c r="K182" s="41"/>
      <c r="L182" s="45"/>
      <c r="M182" s="231"/>
      <c r="N182" s="23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192</v>
      </c>
      <c r="AU182" s="18" t="s">
        <v>81</v>
      </c>
    </row>
    <row r="183" s="13" customFormat="1">
      <c r="A183" s="13"/>
      <c r="B183" s="233"/>
      <c r="C183" s="234"/>
      <c r="D183" s="235" t="s">
        <v>194</v>
      </c>
      <c r="E183" s="236" t="s">
        <v>19</v>
      </c>
      <c r="F183" s="237" t="s">
        <v>3272</v>
      </c>
      <c r="G183" s="234"/>
      <c r="H183" s="238">
        <v>18.199999999999999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194</v>
      </c>
      <c r="AU183" s="244" t="s">
        <v>81</v>
      </c>
      <c r="AV183" s="13" t="s">
        <v>81</v>
      </c>
      <c r="AW183" s="13" t="s">
        <v>33</v>
      </c>
      <c r="AX183" s="13" t="s">
        <v>79</v>
      </c>
      <c r="AY183" s="244" t="s">
        <v>183</v>
      </c>
    </row>
    <row r="184" s="2" customFormat="1" ht="16.5" customHeight="1">
      <c r="A184" s="39"/>
      <c r="B184" s="40"/>
      <c r="C184" s="215" t="s">
        <v>319</v>
      </c>
      <c r="D184" s="215" t="s">
        <v>185</v>
      </c>
      <c r="E184" s="216" t="s">
        <v>3273</v>
      </c>
      <c r="F184" s="217" t="s">
        <v>3274</v>
      </c>
      <c r="G184" s="218" t="s">
        <v>237</v>
      </c>
      <c r="H184" s="219">
        <v>276.63600000000002</v>
      </c>
      <c r="I184" s="220"/>
      <c r="J184" s="221">
        <f>ROUND(I184*H184,2)</f>
        <v>0</v>
      </c>
      <c r="K184" s="217" t="s">
        <v>19</v>
      </c>
      <c r="L184" s="45"/>
      <c r="M184" s="222" t="s">
        <v>19</v>
      </c>
      <c r="N184" s="223" t="s">
        <v>43</v>
      </c>
      <c r="O184" s="85"/>
      <c r="P184" s="224">
        <f>O184*H184</f>
        <v>0</v>
      </c>
      <c r="Q184" s="224">
        <v>0</v>
      </c>
      <c r="R184" s="224">
        <f>Q184*H184</f>
        <v>0</v>
      </c>
      <c r="S184" s="224">
        <v>0.0030000000000000001</v>
      </c>
      <c r="T184" s="225">
        <f>S184*H184</f>
        <v>0.82990800000000009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284</v>
      </c>
      <c r="AT184" s="226" t="s">
        <v>185</v>
      </c>
      <c r="AU184" s="226" t="s">
        <v>81</v>
      </c>
      <c r="AY184" s="18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79</v>
      </c>
      <c r="BK184" s="227">
        <f>ROUND(I184*H184,2)</f>
        <v>0</v>
      </c>
      <c r="BL184" s="18" t="s">
        <v>284</v>
      </c>
      <c r="BM184" s="226" t="s">
        <v>3275</v>
      </c>
    </row>
    <row r="185" s="2" customFormat="1" ht="16.5" customHeight="1">
      <c r="A185" s="39"/>
      <c r="B185" s="40"/>
      <c r="C185" s="215" t="s">
        <v>324</v>
      </c>
      <c r="D185" s="215" t="s">
        <v>185</v>
      </c>
      <c r="E185" s="216" t="s">
        <v>3276</v>
      </c>
      <c r="F185" s="217" t="s">
        <v>3277</v>
      </c>
      <c r="G185" s="218" t="s">
        <v>419</v>
      </c>
      <c r="H185" s="219">
        <v>291.19600000000003</v>
      </c>
      <c r="I185" s="220"/>
      <c r="J185" s="221">
        <f>ROUND(I185*H185,2)</f>
        <v>0</v>
      </c>
      <c r="K185" s="217" t="s">
        <v>189</v>
      </c>
      <c r="L185" s="45"/>
      <c r="M185" s="222" t="s">
        <v>19</v>
      </c>
      <c r="N185" s="223" t="s">
        <v>43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284</v>
      </c>
      <c r="AT185" s="226" t="s">
        <v>185</v>
      </c>
      <c r="AU185" s="226" t="s">
        <v>81</v>
      </c>
      <c r="AY185" s="18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79</v>
      </c>
      <c r="BK185" s="227">
        <f>ROUND(I185*H185,2)</f>
        <v>0</v>
      </c>
      <c r="BL185" s="18" t="s">
        <v>284</v>
      </c>
      <c r="BM185" s="226" t="s">
        <v>3278</v>
      </c>
    </row>
    <row r="186" s="2" customFormat="1">
      <c r="A186" s="39"/>
      <c r="B186" s="40"/>
      <c r="C186" s="41"/>
      <c r="D186" s="228" t="s">
        <v>192</v>
      </c>
      <c r="E186" s="41"/>
      <c r="F186" s="229" t="s">
        <v>3279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192</v>
      </c>
      <c r="AU186" s="18" t="s">
        <v>81</v>
      </c>
    </row>
    <row r="187" s="13" customFormat="1">
      <c r="A187" s="13"/>
      <c r="B187" s="233"/>
      <c r="C187" s="234"/>
      <c r="D187" s="235" t="s">
        <v>194</v>
      </c>
      <c r="E187" s="236" t="s">
        <v>19</v>
      </c>
      <c r="F187" s="237" t="s">
        <v>3280</v>
      </c>
      <c r="G187" s="234"/>
      <c r="H187" s="238">
        <v>291.19600000000003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81</v>
      </c>
      <c r="AV187" s="13" t="s">
        <v>81</v>
      </c>
      <c r="AW187" s="13" t="s">
        <v>33</v>
      </c>
      <c r="AX187" s="13" t="s">
        <v>79</v>
      </c>
      <c r="AY187" s="244" t="s">
        <v>183</v>
      </c>
    </row>
    <row r="188" s="2" customFormat="1" ht="16.5" customHeight="1">
      <c r="A188" s="39"/>
      <c r="B188" s="40"/>
      <c r="C188" s="256" t="s">
        <v>330</v>
      </c>
      <c r="D188" s="256" t="s">
        <v>310</v>
      </c>
      <c r="E188" s="257" t="s">
        <v>3281</v>
      </c>
      <c r="F188" s="258" t="s">
        <v>3282</v>
      </c>
      <c r="G188" s="259" t="s">
        <v>188</v>
      </c>
      <c r="H188" s="260">
        <v>0.76900000000000002</v>
      </c>
      <c r="I188" s="261"/>
      <c r="J188" s="262">
        <f>ROUND(I188*H188,2)</f>
        <v>0</v>
      </c>
      <c r="K188" s="258" t="s">
        <v>189</v>
      </c>
      <c r="L188" s="263"/>
      <c r="M188" s="264" t="s">
        <v>19</v>
      </c>
      <c r="N188" s="265" t="s">
        <v>43</v>
      </c>
      <c r="O188" s="85"/>
      <c r="P188" s="224">
        <f>O188*H188</f>
        <v>0</v>
      </c>
      <c r="Q188" s="224">
        <v>0.55000000000000004</v>
      </c>
      <c r="R188" s="224">
        <f>Q188*H188</f>
        <v>0.42295000000000005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376</v>
      </c>
      <c r="AT188" s="226" t="s">
        <v>310</v>
      </c>
      <c r="AU188" s="226" t="s">
        <v>81</v>
      </c>
      <c r="AY188" s="18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79</v>
      </c>
      <c r="BK188" s="227">
        <f>ROUND(I188*H188,2)</f>
        <v>0</v>
      </c>
      <c r="BL188" s="18" t="s">
        <v>284</v>
      </c>
      <c r="BM188" s="226" t="s">
        <v>3283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3284</v>
      </c>
      <c r="G189" s="234"/>
      <c r="H189" s="238">
        <v>0.69899999999999995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81</v>
      </c>
      <c r="AV189" s="13" t="s">
        <v>81</v>
      </c>
      <c r="AW189" s="13" t="s">
        <v>33</v>
      </c>
      <c r="AX189" s="13" t="s">
        <v>79</v>
      </c>
      <c r="AY189" s="244" t="s">
        <v>183</v>
      </c>
    </row>
    <row r="190" s="13" customFormat="1">
      <c r="A190" s="13"/>
      <c r="B190" s="233"/>
      <c r="C190" s="234"/>
      <c r="D190" s="235" t="s">
        <v>194</v>
      </c>
      <c r="E190" s="234"/>
      <c r="F190" s="237" t="s">
        <v>3285</v>
      </c>
      <c r="G190" s="234"/>
      <c r="H190" s="238">
        <v>0.76900000000000002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4</v>
      </c>
      <c r="AX190" s="13" t="s">
        <v>79</v>
      </c>
      <c r="AY190" s="244" t="s">
        <v>183</v>
      </c>
    </row>
    <row r="191" s="2" customFormat="1" ht="21.75" customHeight="1">
      <c r="A191" s="39"/>
      <c r="B191" s="40"/>
      <c r="C191" s="215" t="s">
        <v>336</v>
      </c>
      <c r="D191" s="215" t="s">
        <v>185</v>
      </c>
      <c r="E191" s="216" t="s">
        <v>3286</v>
      </c>
      <c r="F191" s="217" t="s">
        <v>3287</v>
      </c>
      <c r="G191" s="218" t="s">
        <v>188</v>
      </c>
      <c r="H191" s="219">
        <v>15.154</v>
      </c>
      <c r="I191" s="220"/>
      <c r="J191" s="221">
        <f>ROUND(I191*H191,2)</f>
        <v>0</v>
      </c>
      <c r="K191" s="217" t="s">
        <v>189</v>
      </c>
      <c r="L191" s="45"/>
      <c r="M191" s="222" t="s">
        <v>19</v>
      </c>
      <c r="N191" s="223" t="s">
        <v>43</v>
      </c>
      <c r="O191" s="85"/>
      <c r="P191" s="224">
        <f>O191*H191</f>
        <v>0</v>
      </c>
      <c r="Q191" s="224">
        <v>0.023369999999999998</v>
      </c>
      <c r="R191" s="224">
        <f>Q191*H191</f>
        <v>0.35414897999999995</v>
      </c>
      <c r="S191" s="224">
        <v>0</v>
      </c>
      <c r="T191" s="22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284</v>
      </c>
      <c r="AT191" s="226" t="s">
        <v>185</v>
      </c>
      <c r="AU191" s="226" t="s">
        <v>81</v>
      </c>
      <c r="AY191" s="18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79</v>
      </c>
      <c r="BK191" s="227">
        <f>ROUND(I191*H191,2)</f>
        <v>0</v>
      </c>
      <c r="BL191" s="18" t="s">
        <v>284</v>
      </c>
      <c r="BM191" s="226" t="s">
        <v>3288</v>
      </c>
    </row>
    <row r="192" s="2" customFormat="1">
      <c r="A192" s="39"/>
      <c r="B192" s="40"/>
      <c r="C192" s="41"/>
      <c r="D192" s="228" t="s">
        <v>192</v>
      </c>
      <c r="E192" s="41"/>
      <c r="F192" s="229" t="s">
        <v>3289</v>
      </c>
      <c r="G192" s="41"/>
      <c r="H192" s="41"/>
      <c r="I192" s="230"/>
      <c r="J192" s="41"/>
      <c r="K192" s="41"/>
      <c r="L192" s="45"/>
      <c r="M192" s="231"/>
      <c r="N192" s="23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192</v>
      </c>
      <c r="AU192" s="18" t="s">
        <v>81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3290</v>
      </c>
      <c r="G193" s="234"/>
      <c r="H193" s="238">
        <v>15.154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79</v>
      </c>
      <c r="AY193" s="244" t="s">
        <v>183</v>
      </c>
    </row>
    <row r="194" s="2" customFormat="1" ht="24.15" customHeight="1">
      <c r="A194" s="39"/>
      <c r="B194" s="40"/>
      <c r="C194" s="215" t="s">
        <v>342</v>
      </c>
      <c r="D194" s="215" t="s">
        <v>185</v>
      </c>
      <c r="E194" s="216" t="s">
        <v>1829</v>
      </c>
      <c r="F194" s="217" t="s">
        <v>1830</v>
      </c>
      <c r="G194" s="218" t="s">
        <v>218</v>
      </c>
      <c r="H194" s="219">
        <v>9.3539999999999992</v>
      </c>
      <c r="I194" s="220"/>
      <c r="J194" s="221">
        <f>ROUND(I194*H194,2)</f>
        <v>0</v>
      </c>
      <c r="K194" s="217" t="s">
        <v>189</v>
      </c>
      <c r="L194" s="45"/>
      <c r="M194" s="222" t="s">
        <v>19</v>
      </c>
      <c r="N194" s="223" t="s">
        <v>43</v>
      </c>
      <c r="O194" s="85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6" t="s">
        <v>284</v>
      </c>
      <c r="AT194" s="226" t="s">
        <v>185</v>
      </c>
      <c r="AU194" s="226" t="s">
        <v>81</v>
      </c>
      <c r="AY194" s="18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79</v>
      </c>
      <c r="BK194" s="227">
        <f>ROUND(I194*H194,2)</f>
        <v>0</v>
      </c>
      <c r="BL194" s="18" t="s">
        <v>284</v>
      </c>
      <c r="BM194" s="226" t="s">
        <v>3291</v>
      </c>
    </row>
    <row r="195" s="2" customFormat="1">
      <c r="A195" s="39"/>
      <c r="B195" s="40"/>
      <c r="C195" s="41"/>
      <c r="D195" s="228" t="s">
        <v>192</v>
      </c>
      <c r="E195" s="41"/>
      <c r="F195" s="229" t="s">
        <v>1832</v>
      </c>
      <c r="G195" s="41"/>
      <c r="H195" s="41"/>
      <c r="I195" s="230"/>
      <c r="J195" s="41"/>
      <c r="K195" s="41"/>
      <c r="L195" s="45"/>
      <c r="M195" s="231"/>
      <c r="N195" s="23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192</v>
      </c>
      <c r="AU195" s="18" t="s">
        <v>81</v>
      </c>
    </row>
    <row r="196" s="2" customFormat="1" ht="24.15" customHeight="1">
      <c r="A196" s="39"/>
      <c r="B196" s="40"/>
      <c r="C196" s="215" t="s">
        <v>348</v>
      </c>
      <c r="D196" s="215" t="s">
        <v>185</v>
      </c>
      <c r="E196" s="216" t="s">
        <v>1833</v>
      </c>
      <c r="F196" s="217" t="s">
        <v>1834</v>
      </c>
      <c r="G196" s="218" t="s">
        <v>218</v>
      </c>
      <c r="H196" s="219">
        <v>9.3539999999999992</v>
      </c>
      <c r="I196" s="220"/>
      <c r="J196" s="221">
        <f>ROUND(I196*H196,2)</f>
        <v>0</v>
      </c>
      <c r="K196" s="217" t="s">
        <v>189</v>
      </c>
      <c r="L196" s="45"/>
      <c r="M196" s="222" t="s">
        <v>19</v>
      </c>
      <c r="N196" s="223" t="s">
        <v>43</v>
      </c>
      <c r="O196" s="85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6" t="s">
        <v>284</v>
      </c>
      <c r="AT196" s="226" t="s">
        <v>185</v>
      </c>
      <c r="AU196" s="226" t="s">
        <v>81</v>
      </c>
      <c r="AY196" s="18" t="s">
        <v>183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8" t="s">
        <v>79</v>
      </c>
      <c r="BK196" s="227">
        <f>ROUND(I196*H196,2)</f>
        <v>0</v>
      </c>
      <c r="BL196" s="18" t="s">
        <v>284</v>
      </c>
      <c r="BM196" s="226" t="s">
        <v>3292</v>
      </c>
    </row>
    <row r="197" s="2" customFormat="1">
      <c r="A197" s="39"/>
      <c r="B197" s="40"/>
      <c r="C197" s="41"/>
      <c r="D197" s="228" t="s">
        <v>192</v>
      </c>
      <c r="E197" s="41"/>
      <c r="F197" s="229" t="s">
        <v>1836</v>
      </c>
      <c r="G197" s="41"/>
      <c r="H197" s="41"/>
      <c r="I197" s="230"/>
      <c r="J197" s="41"/>
      <c r="K197" s="41"/>
      <c r="L197" s="45"/>
      <c r="M197" s="231"/>
      <c r="N197" s="23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192</v>
      </c>
      <c r="AU197" s="18" t="s">
        <v>81</v>
      </c>
    </row>
    <row r="198" s="12" customFormat="1" ht="22.8" customHeight="1">
      <c r="A198" s="12"/>
      <c r="B198" s="199"/>
      <c r="C198" s="200"/>
      <c r="D198" s="201" t="s">
        <v>71</v>
      </c>
      <c r="E198" s="213" t="s">
        <v>3293</v>
      </c>
      <c r="F198" s="213" t="s">
        <v>3294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SUM(P199:P241)</f>
        <v>0</v>
      </c>
      <c r="Q198" s="207"/>
      <c r="R198" s="208">
        <f>SUM(R199:R241)</f>
        <v>0.51078049999999997</v>
      </c>
      <c r="S198" s="207"/>
      <c r="T198" s="209">
        <f>SUM(T199:T241)</f>
        <v>0.27472599999999997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81</v>
      </c>
      <c r="AT198" s="211" t="s">
        <v>71</v>
      </c>
      <c r="AU198" s="211" t="s">
        <v>79</v>
      </c>
      <c r="AY198" s="210" t="s">
        <v>183</v>
      </c>
      <c r="BK198" s="212">
        <f>SUM(BK199:BK241)</f>
        <v>0</v>
      </c>
    </row>
    <row r="199" s="2" customFormat="1" ht="16.5" customHeight="1">
      <c r="A199" s="39"/>
      <c r="B199" s="40"/>
      <c r="C199" s="215" t="s">
        <v>357</v>
      </c>
      <c r="D199" s="215" t="s">
        <v>185</v>
      </c>
      <c r="E199" s="216" t="s">
        <v>3295</v>
      </c>
      <c r="F199" s="217" t="s">
        <v>3296</v>
      </c>
      <c r="G199" s="218" t="s">
        <v>419</v>
      </c>
      <c r="H199" s="219">
        <v>33.600000000000001</v>
      </c>
      <c r="I199" s="220"/>
      <c r="J199" s="221">
        <f>ROUND(I199*H199,2)</f>
        <v>0</v>
      </c>
      <c r="K199" s="217" t="s">
        <v>189</v>
      </c>
      <c r="L199" s="45"/>
      <c r="M199" s="222" t="s">
        <v>19</v>
      </c>
      <c r="N199" s="223" t="s">
        <v>43</v>
      </c>
      <c r="O199" s="85"/>
      <c r="P199" s="224">
        <f>O199*H199</f>
        <v>0</v>
      </c>
      <c r="Q199" s="224">
        <v>0</v>
      </c>
      <c r="R199" s="224">
        <f>Q199*H199</f>
        <v>0</v>
      </c>
      <c r="S199" s="224">
        <v>0.0016999999999999999</v>
      </c>
      <c r="T199" s="225">
        <f>S199*H199</f>
        <v>0.057119999999999997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6" t="s">
        <v>284</v>
      </c>
      <c r="AT199" s="226" t="s">
        <v>185</v>
      </c>
      <c r="AU199" s="226" t="s">
        <v>81</v>
      </c>
      <c r="AY199" s="18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79</v>
      </c>
      <c r="BK199" s="227">
        <f>ROUND(I199*H199,2)</f>
        <v>0</v>
      </c>
      <c r="BL199" s="18" t="s">
        <v>284</v>
      </c>
      <c r="BM199" s="226" t="s">
        <v>3297</v>
      </c>
    </row>
    <row r="200" s="2" customFormat="1">
      <c r="A200" s="39"/>
      <c r="B200" s="40"/>
      <c r="C200" s="41"/>
      <c r="D200" s="228" t="s">
        <v>192</v>
      </c>
      <c r="E200" s="41"/>
      <c r="F200" s="229" t="s">
        <v>3298</v>
      </c>
      <c r="G200" s="41"/>
      <c r="H200" s="41"/>
      <c r="I200" s="230"/>
      <c r="J200" s="41"/>
      <c r="K200" s="41"/>
      <c r="L200" s="45"/>
      <c r="M200" s="231"/>
      <c r="N200" s="23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192</v>
      </c>
      <c r="AU200" s="18" t="s">
        <v>81</v>
      </c>
    </row>
    <row r="201" s="13" customFormat="1">
      <c r="A201" s="13"/>
      <c r="B201" s="233"/>
      <c r="C201" s="234"/>
      <c r="D201" s="235" t="s">
        <v>194</v>
      </c>
      <c r="E201" s="236" t="s">
        <v>19</v>
      </c>
      <c r="F201" s="237" t="s">
        <v>3299</v>
      </c>
      <c r="G201" s="234"/>
      <c r="H201" s="238">
        <v>33.600000000000001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194</v>
      </c>
      <c r="AU201" s="244" t="s">
        <v>81</v>
      </c>
      <c r="AV201" s="13" t="s">
        <v>81</v>
      </c>
      <c r="AW201" s="13" t="s">
        <v>33</v>
      </c>
      <c r="AX201" s="13" t="s">
        <v>79</v>
      </c>
      <c r="AY201" s="244" t="s">
        <v>183</v>
      </c>
    </row>
    <row r="202" s="2" customFormat="1" ht="16.5" customHeight="1">
      <c r="A202" s="39"/>
      <c r="B202" s="40"/>
      <c r="C202" s="215" t="s">
        <v>363</v>
      </c>
      <c r="D202" s="215" t="s">
        <v>185</v>
      </c>
      <c r="E202" s="216" t="s">
        <v>3300</v>
      </c>
      <c r="F202" s="217" t="s">
        <v>3301</v>
      </c>
      <c r="G202" s="218" t="s">
        <v>419</v>
      </c>
      <c r="H202" s="219">
        <v>46.799999999999997</v>
      </c>
      <c r="I202" s="220"/>
      <c r="J202" s="221">
        <f>ROUND(I202*H202,2)</f>
        <v>0</v>
      </c>
      <c r="K202" s="217" t="s">
        <v>189</v>
      </c>
      <c r="L202" s="45"/>
      <c r="M202" s="222" t="s">
        <v>19</v>
      </c>
      <c r="N202" s="223" t="s">
        <v>43</v>
      </c>
      <c r="O202" s="85"/>
      <c r="P202" s="224">
        <f>O202*H202</f>
        <v>0</v>
      </c>
      <c r="Q202" s="224">
        <v>0</v>
      </c>
      <c r="R202" s="224">
        <f>Q202*H202</f>
        <v>0</v>
      </c>
      <c r="S202" s="224">
        <v>0.0017700000000000001</v>
      </c>
      <c r="T202" s="225">
        <f>S202*H202</f>
        <v>0.082835999999999993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284</v>
      </c>
      <c r="AT202" s="226" t="s">
        <v>185</v>
      </c>
      <c r="AU202" s="226" t="s">
        <v>81</v>
      </c>
      <c r="AY202" s="18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79</v>
      </c>
      <c r="BK202" s="227">
        <f>ROUND(I202*H202,2)</f>
        <v>0</v>
      </c>
      <c r="BL202" s="18" t="s">
        <v>284</v>
      </c>
      <c r="BM202" s="226" t="s">
        <v>3302</v>
      </c>
    </row>
    <row r="203" s="2" customFormat="1">
      <c r="A203" s="39"/>
      <c r="B203" s="40"/>
      <c r="C203" s="41"/>
      <c r="D203" s="228" t="s">
        <v>192</v>
      </c>
      <c r="E203" s="41"/>
      <c r="F203" s="229" t="s">
        <v>3303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192</v>
      </c>
      <c r="AU203" s="18" t="s">
        <v>81</v>
      </c>
    </row>
    <row r="204" s="13" customFormat="1">
      <c r="A204" s="13"/>
      <c r="B204" s="233"/>
      <c r="C204" s="234"/>
      <c r="D204" s="235" t="s">
        <v>194</v>
      </c>
      <c r="E204" s="236" t="s">
        <v>19</v>
      </c>
      <c r="F204" s="237" t="s">
        <v>3304</v>
      </c>
      <c r="G204" s="234"/>
      <c r="H204" s="238">
        <v>18.5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194</v>
      </c>
      <c r="AU204" s="244" t="s">
        <v>81</v>
      </c>
      <c r="AV204" s="13" t="s">
        <v>81</v>
      </c>
      <c r="AW204" s="13" t="s">
        <v>33</v>
      </c>
      <c r="AX204" s="13" t="s">
        <v>72</v>
      </c>
      <c r="AY204" s="244" t="s">
        <v>183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3305</v>
      </c>
      <c r="G205" s="234"/>
      <c r="H205" s="238">
        <v>28.300000000000001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194</v>
      </c>
      <c r="AU205" s="244" t="s">
        <v>81</v>
      </c>
      <c r="AV205" s="13" t="s">
        <v>81</v>
      </c>
      <c r="AW205" s="13" t="s">
        <v>33</v>
      </c>
      <c r="AX205" s="13" t="s">
        <v>72</v>
      </c>
      <c r="AY205" s="244" t="s">
        <v>183</v>
      </c>
    </row>
    <row r="206" s="14" customFormat="1">
      <c r="A206" s="14"/>
      <c r="B206" s="245"/>
      <c r="C206" s="246"/>
      <c r="D206" s="235" t="s">
        <v>194</v>
      </c>
      <c r="E206" s="247" t="s">
        <v>19</v>
      </c>
      <c r="F206" s="248" t="s">
        <v>204</v>
      </c>
      <c r="G206" s="246"/>
      <c r="H206" s="249">
        <v>46.799999999999997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194</v>
      </c>
      <c r="AU206" s="255" t="s">
        <v>81</v>
      </c>
      <c r="AV206" s="14" t="s">
        <v>190</v>
      </c>
      <c r="AW206" s="14" t="s">
        <v>33</v>
      </c>
      <c r="AX206" s="14" t="s">
        <v>79</v>
      </c>
      <c r="AY206" s="255" t="s">
        <v>183</v>
      </c>
    </row>
    <row r="207" s="2" customFormat="1" ht="16.5" customHeight="1">
      <c r="A207" s="39"/>
      <c r="B207" s="40"/>
      <c r="C207" s="215" t="s">
        <v>369</v>
      </c>
      <c r="D207" s="215" t="s">
        <v>185</v>
      </c>
      <c r="E207" s="216" t="s">
        <v>3306</v>
      </c>
      <c r="F207" s="217" t="s">
        <v>3307</v>
      </c>
      <c r="G207" s="218" t="s">
        <v>207</v>
      </c>
      <c r="H207" s="219">
        <v>1</v>
      </c>
      <c r="I207" s="220"/>
      <c r="J207" s="221">
        <f>ROUND(I207*H207,2)</f>
        <v>0</v>
      </c>
      <c r="K207" s="217" t="s">
        <v>189</v>
      </c>
      <c r="L207" s="45"/>
      <c r="M207" s="222" t="s">
        <v>19</v>
      </c>
      <c r="N207" s="223" t="s">
        <v>43</v>
      </c>
      <c r="O207" s="85"/>
      <c r="P207" s="224">
        <f>O207*H207</f>
        <v>0</v>
      </c>
      <c r="Q207" s="224">
        <v>0</v>
      </c>
      <c r="R207" s="224">
        <f>Q207*H207</f>
        <v>0</v>
      </c>
      <c r="S207" s="224">
        <v>0.0090600000000000003</v>
      </c>
      <c r="T207" s="225">
        <f>S207*H207</f>
        <v>0.0090600000000000003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284</v>
      </c>
      <c r="AT207" s="226" t="s">
        <v>185</v>
      </c>
      <c r="AU207" s="226" t="s">
        <v>81</v>
      </c>
      <c r="AY207" s="18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79</v>
      </c>
      <c r="BK207" s="227">
        <f>ROUND(I207*H207,2)</f>
        <v>0</v>
      </c>
      <c r="BL207" s="18" t="s">
        <v>284</v>
      </c>
      <c r="BM207" s="226" t="s">
        <v>3308</v>
      </c>
    </row>
    <row r="208" s="2" customFormat="1">
      <c r="A208" s="39"/>
      <c r="B208" s="40"/>
      <c r="C208" s="41"/>
      <c r="D208" s="228" t="s">
        <v>192</v>
      </c>
      <c r="E208" s="41"/>
      <c r="F208" s="229" t="s">
        <v>3309</v>
      </c>
      <c r="G208" s="41"/>
      <c r="H208" s="41"/>
      <c r="I208" s="230"/>
      <c r="J208" s="41"/>
      <c r="K208" s="41"/>
      <c r="L208" s="45"/>
      <c r="M208" s="231"/>
      <c r="N208" s="23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192</v>
      </c>
      <c r="AU208" s="18" t="s">
        <v>81</v>
      </c>
    </row>
    <row r="209" s="2" customFormat="1" ht="16.5" customHeight="1">
      <c r="A209" s="39"/>
      <c r="B209" s="40"/>
      <c r="C209" s="215" t="s">
        <v>376</v>
      </c>
      <c r="D209" s="215" t="s">
        <v>185</v>
      </c>
      <c r="E209" s="216" t="s">
        <v>3310</v>
      </c>
      <c r="F209" s="217" t="s">
        <v>3311</v>
      </c>
      <c r="G209" s="218" t="s">
        <v>419</v>
      </c>
      <c r="H209" s="219">
        <v>7.7999999999999998</v>
      </c>
      <c r="I209" s="220"/>
      <c r="J209" s="221">
        <f>ROUND(I209*H209,2)</f>
        <v>0</v>
      </c>
      <c r="K209" s="217" t="s">
        <v>189</v>
      </c>
      <c r="L209" s="45"/>
      <c r="M209" s="222" t="s">
        <v>19</v>
      </c>
      <c r="N209" s="223" t="s">
        <v>43</v>
      </c>
      <c r="O209" s="85"/>
      <c r="P209" s="224">
        <f>O209*H209</f>
        <v>0</v>
      </c>
      <c r="Q209" s="224">
        <v>0</v>
      </c>
      <c r="R209" s="224">
        <f>Q209*H209</f>
        <v>0</v>
      </c>
      <c r="S209" s="224">
        <v>0.00175</v>
      </c>
      <c r="T209" s="225">
        <f>S209*H209</f>
        <v>0.013650000000000001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284</v>
      </c>
      <c r="AT209" s="226" t="s">
        <v>185</v>
      </c>
      <c r="AU209" s="226" t="s">
        <v>81</v>
      </c>
      <c r="AY209" s="18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79</v>
      </c>
      <c r="BK209" s="227">
        <f>ROUND(I209*H209,2)</f>
        <v>0</v>
      </c>
      <c r="BL209" s="18" t="s">
        <v>284</v>
      </c>
      <c r="BM209" s="226" t="s">
        <v>3312</v>
      </c>
    </row>
    <row r="210" s="2" customFormat="1">
      <c r="A210" s="39"/>
      <c r="B210" s="40"/>
      <c r="C210" s="41"/>
      <c r="D210" s="228" t="s">
        <v>192</v>
      </c>
      <c r="E210" s="41"/>
      <c r="F210" s="229" t="s">
        <v>3313</v>
      </c>
      <c r="G210" s="41"/>
      <c r="H210" s="41"/>
      <c r="I210" s="230"/>
      <c r="J210" s="41"/>
      <c r="K210" s="41"/>
      <c r="L210" s="45"/>
      <c r="M210" s="231"/>
      <c r="N210" s="23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192</v>
      </c>
      <c r="AU210" s="18" t="s">
        <v>81</v>
      </c>
    </row>
    <row r="211" s="13" customFormat="1">
      <c r="A211" s="13"/>
      <c r="B211" s="233"/>
      <c r="C211" s="234"/>
      <c r="D211" s="235" t="s">
        <v>194</v>
      </c>
      <c r="E211" s="236" t="s">
        <v>19</v>
      </c>
      <c r="F211" s="237" t="s">
        <v>3314</v>
      </c>
      <c r="G211" s="234"/>
      <c r="H211" s="238">
        <v>7.7999999999999998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194</v>
      </c>
      <c r="AU211" s="244" t="s">
        <v>81</v>
      </c>
      <c r="AV211" s="13" t="s">
        <v>81</v>
      </c>
      <c r="AW211" s="13" t="s">
        <v>33</v>
      </c>
      <c r="AX211" s="13" t="s">
        <v>79</v>
      </c>
      <c r="AY211" s="244" t="s">
        <v>183</v>
      </c>
    </row>
    <row r="212" s="2" customFormat="1" ht="16.5" customHeight="1">
      <c r="A212" s="39"/>
      <c r="B212" s="40"/>
      <c r="C212" s="215" t="s">
        <v>381</v>
      </c>
      <c r="D212" s="215" t="s">
        <v>185</v>
      </c>
      <c r="E212" s="216" t="s">
        <v>3315</v>
      </c>
      <c r="F212" s="217" t="s">
        <v>3316</v>
      </c>
      <c r="G212" s="218" t="s">
        <v>419</v>
      </c>
      <c r="H212" s="219">
        <v>43.100000000000001</v>
      </c>
      <c r="I212" s="220"/>
      <c r="J212" s="221">
        <f>ROUND(I212*H212,2)</f>
        <v>0</v>
      </c>
      <c r="K212" s="217" t="s">
        <v>189</v>
      </c>
      <c r="L212" s="45"/>
      <c r="M212" s="222" t="s">
        <v>19</v>
      </c>
      <c r="N212" s="223" t="s">
        <v>43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0.0025999999999999999</v>
      </c>
      <c r="T212" s="225">
        <f>S212*H212</f>
        <v>0.11205999999999999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284</v>
      </c>
      <c r="AT212" s="226" t="s">
        <v>185</v>
      </c>
      <c r="AU212" s="226" t="s">
        <v>81</v>
      </c>
      <c r="AY212" s="18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284</v>
      </c>
      <c r="BM212" s="226" t="s">
        <v>3317</v>
      </c>
    </row>
    <row r="213" s="2" customFormat="1">
      <c r="A213" s="39"/>
      <c r="B213" s="40"/>
      <c r="C213" s="41"/>
      <c r="D213" s="228" t="s">
        <v>192</v>
      </c>
      <c r="E213" s="41"/>
      <c r="F213" s="229" t="s">
        <v>3318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192</v>
      </c>
      <c r="AU213" s="18" t="s">
        <v>81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3319</v>
      </c>
      <c r="G214" s="234"/>
      <c r="H214" s="238">
        <v>43.100000000000001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81</v>
      </c>
      <c r="AV214" s="13" t="s">
        <v>81</v>
      </c>
      <c r="AW214" s="13" t="s">
        <v>33</v>
      </c>
      <c r="AX214" s="13" t="s">
        <v>79</v>
      </c>
      <c r="AY214" s="244" t="s">
        <v>183</v>
      </c>
    </row>
    <row r="215" s="2" customFormat="1" ht="21.75" customHeight="1">
      <c r="A215" s="39"/>
      <c r="B215" s="40"/>
      <c r="C215" s="215" t="s">
        <v>386</v>
      </c>
      <c r="D215" s="215" t="s">
        <v>185</v>
      </c>
      <c r="E215" s="216" t="s">
        <v>3320</v>
      </c>
      <c r="F215" s="217" t="s">
        <v>3321</v>
      </c>
      <c r="G215" s="218" t="s">
        <v>419</v>
      </c>
      <c r="H215" s="219">
        <v>86.799999999999997</v>
      </c>
      <c r="I215" s="220"/>
      <c r="J215" s="221">
        <f>ROUND(I215*H215,2)</f>
        <v>0</v>
      </c>
      <c r="K215" s="217" t="s">
        <v>189</v>
      </c>
      <c r="L215" s="45"/>
      <c r="M215" s="222" t="s">
        <v>19</v>
      </c>
      <c r="N215" s="223" t="s">
        <v>43</v>
      </c>
      <c r="O215" s="85"/>
      <c r="P215" s="224">
        <f>O215*H215</f>
        <v>0</v>
      </c>
      <c r="Q215" s="224">
        <v>0.00347</v>
      </c>
      <c r="R215" s="224">
        <f>Q215*H215</f>
        <v>0.30119599999999996</v>
      </c>
      <c r="S215" s="224">
        <v>0</v>
      </c>
      <c r="T215" s="22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6" t="s">
        <v>284</v>
      </c>
      <c r="AT215" s="226" t="s">
        <v>185</v>
      </c>
      <c r="AU215" s="226" t="s">
        <v>81</v>
      </c>
      <c r="AY215" s="18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79</v>
      </c>
      <c r="BK215" s="227">
        <f>ROUND(I215*H215,2)</f>
        <v>0</v>
      </c>
      <c r="BL215" s="18" t="s">
        <v>284</v>
      </c>
      <c r="BM215" s="226" t="s">
        <v>3322</v>
      </c>
    </row>
    <row r="216" s="2" customFormat="1">
      <c r="A216" s="39"/>
      <c r="B216" s="40"/>
      <c r="C216" s="41"/>
      <c r="D216" s="228" t="s">
        <v>192</v>
      </c>
      <c r="E216" s="41"/>
      <c r="F216" s="229" t="s">
        <v>3323</v>
      </c>
      <c r="G216" s="41"/>
      <c r="H216" s="41"/>
      <c r="I216" s="230"/>
      <c r="J216" s="41"/>
      <c r="K216" s="41"/>
      <c r="L216" s="45"/>
      <c r="M216" s="231"/>
      <c r="N216" s="23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192</v>
      </c>
      <c r="AU216" s="18" t="s">
        <v>81</v>
      </c>
    </row>
    <row r="217" s="13" customFormat="1">
      <c r="A217" s="13"/>
      <c r="B217" s="233"/>
      <c r="C217" s="234"/>
      <c r="D217" s="235" t="s">
        <v>194</v>
      </c>
      <c r="E217" s="236" t="s">
        <v>19</v>
      </c>
      <c r="F217" s="237" t="s">
        <v>3324</v>
      </c>
      <c r="G217" s="234"/>
      <c r="H217" s="238">
        <v>43.399999999999999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81</v>
      </c>
      <c r="AV217" s="13" t="s">
        <v>81</v>
      </c>
      <c r="AW217" s="13" t="s">
        <v>33</v>
      </c>
      <c r="AX217" s="13" t="s">
        <v>72</v>
      </c>
      <c r="AY217" s="244" t="s">
        <v>183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3325</v>
      </c>
      <c r="G218" s="234"/>
      <c r="H218" s="238">
        <v>43.399999999999999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194</v>
      </c>
      <c r="AU218" s="244" t="s">
        <v>81</v>
      </c>
      <c r="AV218" s="13" t="s">
        <v>81</v>
      </c>
      <c r="AW218" s="13" t="s">
        <v>33</v>
      </c>
      <c r="AX218" s="13" t="s">
        <v>72</v>
      </c>
      <c r="AY218" s="244" t="s">
        <v>183</v>
      </c>
    </row>
    <row r="219" s="14" customFormat="1">
      <c r="A219" s="14"/>
      <c r="B219" s="245"/>
      <c r="C219" s="246"/>
      <c r="D219" s="235" t="s">
        <v>194</v>
      </c>
      <c r="E219" s="247" t="s">
        <v>19</v>
      </c>
      <c r="F219" s="248" t="s">
        <v>204</v>
      </c>
      <c r="G219" s="246"/>
      <c r="H219" s="249">
        <v>86.799999999999997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194</v>
      </c>
      <c r="AU219" s="255" t="s">
        <v>81</v>
      </c>
      <c r="AV219" s="14" t="s">
        <v>190</v>
      </c>
      <c r="AW219" s="14" t="s">
        <v>33</v>
      </c>
      <c r="AX219" s="14" t="s">
        <v>79</v>
      </c>
      <c r="AY219" s="255" t="s">
        <v>183</v>
      </c>
    </row>
    <row r="220" s="2" customFormat="1" ht="24.15" customHeight="1">
      <c r="A220" s="39"/>
      <c r="B220" s="40"/>
      <c r="C220" s="215" t="s">
        <v>393</v>
      </c>
      <c r="D220" s="215" t="s">
        <v>185</v>
      </c>
      <c r="E220" s="216" t="s">
        <v>3326</v>
      </c>
      <c r="F220" s="217" t="s">
        <v>3327</v>
      </c>
      <c r="G220" s="218" t="s">
        <v>419</v>
      </c>
      <c r="H220" s="219">
        <v>26.899999999999999</v>
      </c>
      <c r="I220" s="220"/>
      <c r="J220" s="221">
        <f>ROUND(I220*H220,2)</f>
        <v>0</v>
      </c>
      <c r="K220" s="217" t="s">
        <v>189</v>
      </c>
      <c r="L220" s="45"/>
      <c r="M220" s="222" t="s">
        <v>19</v>
      </c>
      <c r="N220" s="223" t="s">
        <v>43</v>
      </c>
      <c r="O220" s="85"/>
      <c r="P220" s="224">
        <f>O220*H220</f>
        <v>0</v>
      </c>
      <c r="Q220" s="224">
        <v>0.0018500000000000001</v>
      </c>
      <c r="R220" s="224">
        <f>Q220*H220</f>
        <v>0.049764999999999997</v>
      </c>
      <c r="S220" s="224">
        <v>0</v>
      </c>
      <c r="T220" s="22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6" t="s">
        <v>284</v>
      </c>
      <c r="AT220" s="226" t="s">
        <v>185</v>
      </c>
      <c r="AU220" s="226" t="s">
        <v>81</v>
      </c>
      <c r="AY220" s="18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8" t="s">
        <v>79</v>
      </c>
      <c r="BK220" s="227">
        <f>ROUND(I220*H220,2)</f>
        <v>0</v>
      </c>
      <c r="BL220" s="18" t="s">
        <v>284</v>
      </c>
      <c r="BM220" s="226" t="s">
        <v>3328</v>
      </c>
    </row>
    <row r="221" s="2" customFormat="1">
      <c r="A221" s="39"/>
      <c r="B221" s="40"/>
      <c r="C221" s="41"/>
      <c r="D221" s="228" t="s">
        <v>192</v>
      </c>
      <c r="E221" s="41"/>
      <c r="F221" s="229" t="s">
        <v>3329</v>
      </c>
      <c r="G221" s="41"/>
      <c r="H221" s="41"/>
      <c r="I221" s="230"/>
      <c r="J221" s="41"/>
      <c r="K221" s="41"/>
      <c r="L221" s="45"/>
      <c r="M221" s="231"/>
      <c r="N221" s="23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192</v>
      </c>
      <c r="AU221" s="18" t="s">
        <v>81</v>
      </c>
    </row>
    <row r="222" s="13" customFormat="1">
      <c r="A222" s="13"/>
      <c r="B222" s="233"/>
      <c r="C222" s="234"/>
      <c r="D222" s="235" t="s">
        <v>194</v>
      </c>
      <c r="E222" s="236" t="s">
        <v>19</v>
      </c>
      <c r="F222" s="237" t="s">
        <v>3330</v>
      </c>
      <c r="G222" s="234"/>
      <c r="H222" s="238">
        <v>26.899999999999999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194</v>
      </c>
      <c r="AU222" s="244" t="s">
        <v>81</v>
      </c>
      <c r="AV222" s="13" t="s">
        <v>81</v>
      </c>
      <c r="AW222" s="13" t="s">
        <v>33</v>
      </c>
      <c r="AX222" s="13" t="s">
        <v>79</v>
      </c>
      <c r="AY222" s="244" t="s">
        <v>183</v>
      </c>
    </row>
    <row r="223" s="2" customFormat="1" ht="24.15" customHeight="1">
      <c r="A223" s="39"/>
      <c r="B223" s="40"/>
      <c r="C223" s="215" t="s">
        <v>399</v>
      </c>
      <c r="D223" s="215" t="s">
        <v>185</v>
      </c>
      <c r="E223" s="216" t="s">
        <v>3331</v>
      </c>
      <c r="F223" s="217" t="s">
        <v>3332</v>
      </c>
      <c r="G223" s="218" t="s">
        <v>419</v>
      </c>
      <c r="H223" s="219">
        <v>19.800000000000001</v>
      </c>
      <c r="I223" s="220"/>
      <c r="J223" s="221">
        <f>ROUND(I223*H223,2)</f>
        <v>0</v>
      </c>
      <c r="K223" s="217" t="s">
        <v>189</v>
      </c>
      <c r="L223" s="45"/>
      <c r="M223" s="222" t="s">
        <v>19</v>
      </c>
      <c r="N223" s="223" t="s">
        <v>43</v>
      </c>
      <c r="O223" s="85"/>
      <c r="P223" s="224">
        <f>O223*H223</f>
        <v>0</v>
      </c>
      <c r="Q223" s="224">
        <v>0.0028900000000000002</v>
      </c>
      <c r="R223" s="224">
        <f>Q223*H223</f>
        <v>0.057222000000000009</v>
      </c>
      <c r="S223" s="224">
        <v>0</v>
      </c>
      <c r="T223" s="22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6" t="s">
        <v>284</v>
      </c>
      <c r="AT223" s="226" t="s">
        <v>185</v>
      </c>
      <c r="AU223" s="226" t="s">
        <v>81</v>
      </c>
      <c r="AY223" s="18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8" t="s">
        <v>79</v>
      </c>
      <c r="BK223" s="227">
        <f>ROUND(I223*H223,2)</f>
        <v>0</v>
      </c>
      <c r="BL223" s="18" t="s">
        <v>284</v>
      </c>
      <c r="BM223" s="226" t="s">
        <v>3333</v>
      </c>
    </row>
    <row r="224" s="2" customFormat="1">
      <c r="A224" s="39"/>
      <c r="B224" s="40"/>
      <c r="C224" s="41"/>
      <c r="D224" s="228" t="s">
        <v>192</v>
      </c>
      <c r="E224" s="41"/>
      <c r="F224" s="229" t="s">
        <v>3334</v>
      </c>
      <c r="G224" s="41"/>
      <c r="H224" s="41"/>
      <c r="I224" s="230"/>
      <c r="J224" s="41"/>
      <c r="K224" s="41"/>
      <c r="L224" s="45"/>
      <c r="M224" s="231"/>
      <c r="N224" s="23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192</v>
      </c>
      <c r="AU224" s="18" t="s">
        <v>81</v>
      </c>
    </row>
    <row r="225" s="13" customFormat="1">
      <c r="A225" s="13"/>
      <c r="B225" s="233"/>
      <c r="C225" s="234"/>
      <c r="D225" s="235" t="s">
        <v>194</v>
      </c>
      <c r="E225" s="236" t="s">
        <v>19</v>
      </c>
      <c r="F225" s="237" t="s">
        <v>3335</v>
      </c>
      <c r="G225" s="234"/>
      <c r="H225" s="238">
        <v>19.800000000000001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194</v>
      </c>
      <c r="AU225" s="244" t="s">
        <v>81</v>
      </c>
      <c r="AV225" s="13" t="s">
        <v>81</v>
      </c>
      <c r="AW225" s="13" t="s">
        <v>33</v>
      </c>
      <c r="AX225" s="13" t="s">
        <v>79</v>
      </c>
      <c r="AY225" s="244" t="s">
        <v>183</v>
      </c>
    </row>
    <row r="226" s="2" customFormat="1" ht="24.15" customHeight="1">
      <c r="A226" s="39"/>
      <c r="B226" s="40"/>
      <c r="C226" s="215" t="s">
        <v>407</v>
      </c>
      <c r="D226" s="215" t="s">
        <v>185</v>
      </c>
      <c r="E226" s="216" t="s">
        <v>3336</v>
      </c>
      <c r="F226" s="217" t="s">
        <v>3337</v>
      </c>
      <c r="G226" s="218" t="s">
        <v>419</v>
      </c>
      <c r="H226" s="219">
        <v>19.800000000000001</v>
      </c>
      <c r="I226" s="220"/>
      <c r="J226" s="221">
        <f>ROUND(I226*H226,2)</f>
        <v>0</v>
      </c>
      <c r="K226" s="217" t="s">
        <v>189</v>
      </c>
      <c r="L226" s="45"/>
      <c r="M226" s="222" t="s">
        <v>19</v>
      </c>
      <c r="N226" s="223" t="s">
        <v>43</v>
      </c>
      <c r="O226" s="85"/>
      <c r="P226" s="224">
        <f>O226*H226</f>
        <v>0</v>
      </c>
      <c r="Q226" s="224">
        <v>-3.0000000000000001E-05</v>
      </c>
      <c r="R226" s="224">
        <f>Q226*H226</f>
        <v>-0.00059400000000000002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284</v>
      </c>
      <c r="AT226" s="226" t="s">
        <v>185</v>
      </c>
      <c r="AU226" s="226" t="s">
        <v>81</v>
      </c>
      <c r="AY226" s="18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79</v>
      </c>
      <c r="BK226" s="227">
        <f>ROUND(I226*H226,2)</f>
        <v>0</v>
      </c>
      <c r="BL226" s="18" t="s">
        <v>284</v>
      </c>
      <c r="BM226" s="226" t="s">
        <v>3338</v>
      </c>
    </row>
    <row r="227" s="2" customFormat="1">
      <c r="A227" s="39"/>
      <c r="B227" s="40"/>
      <c r="C227" s="41"/>
      <c r="D227" s="228" t="s">
        <v>192</v>
      </c>
      <c r="E227" s="41"/>
      <c r="F227" s="229" t="s">
        <v>3339</v>
      </c>
      <c r="G227" s="41"/>
      <c r="H227" s="41"/>
      <c r="I227" s="230"/>
      <c r="J227" s="41"/>
      <c r="K227" s="41"/>
      <c r="L227" s="45"/>
      <c r="M227" s="231"/>
      <c r="N227" s="23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192</v>
      </c>
      <c r="AU227" s="18" t="s">
        <v>81</v>
      </c>
    </row>
    <row r="228" s="2" customFormat="1" ht="24.15" customHeight="1">
      <c r="A228" s="39"/>
      <c r="B228" s="40"/>
      <c r="C228" s="215" t="s">
        <v>416</v>
      </c>
      <c r="D228" s="215" t="s">
        <v>185</v>
      </c>
      <c r="E228" s="216" t="s">
        <v>3340</v>
      </c>
      <c r="F228" s="217" t="s">
        <v>3341</v>
      </c>
      <c r="G228" s="218" t="s">
        <v>237</v>
      </c>
      <c r="H228" s="219">
        <v>2.4500000000000002</v>
      </c>
      <c r="I228" s="220"/>
      <c r="J228" s="221">
        <f>ROUND(I228*H228,2)</f>
        <v>0</v>
      </c>
      <c r="K228" s="217" t="s">
        <v>189</v>
      </c>
      <c r="L228" s="45"/>
      <c r="M228" s="222" t="s">
        <v>19</v>
      </c>
      <c r="N228" s="223" t="s">
        <v>43</v>
      </c>
      <c r="O228" s="85"/>
      <c r="P228" s="224">
        <f>O228*H228</f>
        <v>0</v>
      </c>
      <c r="Q228" s="224">
        <v>0.010789999999999999</v>
      </c>
      <c r="R228" s="224">
        <f>Q228*H228</f>
        <v>0.026435500000000001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284</v>
      </c>
      <c r="AT228" s="226" t="s">
        <v>185</v>
      </c>
      <c r="AU228" s="226" t="s">
        <v>81</v>
      </c>
      <c r="AY228" s="18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79</v>
      </c>
      <c r="BK228" s="227">
        <f>ROUND(I228*H228,2)</f>
        <v>0</v>
      </c>
      <c r="BL228" s="18" t="s">
        <v>284</v>
      </c>
      <c r="BM228" s="226" t="s">
        <v>3342</v>
      </c>
    </row>
    <row r="229" s="2" customFormat="1">
      <c r="A229" s="39"/>
      <c r="B229" s="40"/>
      <c r="C229" s="41"/>
      <c r="D229" s="228" t="s">
        <v>192</v>
      </c>
      <c r="E229" s="41"/>
      <c r="F229" s="229" t="s">
        <v>3343</v>
      </c>
      <c r="G229" s="41"/>
      <c r="H229" s="41"/>
      <c r="I229" s="230"/>
      <c r="J229" s="41"/>
      <c r="K229" s="41"/>
      <c r="L229" s="45"/>
      <c r="M229" s="231"/>
      <c r="N229" s="23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192</v>
      </c>
      <c r="AU229" s="18" t="s">
        <v>81</v>
      </c>
    </row>
    <row r="230" s="13" customFormat="1">
      <c r="A230" s="13"/>
      <c r="B230" s="233"/>
      <c r="C230" s="234"/>
      <c r="D230" s="235" t="s">
        <v>194</v>
      </c>
      <c r="E230" s="236" t="s">
        <v>19</v>
      </c>
      <c r="F230" s="237" t="s">
        <v>3344</v>
      </c>
      <c r="G230" s="234"/>
      <c r="H230" s="238">
        <v>2.4500000000000002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194</v>
      </c>
      <c r="AU230" s="244" t="s">
        <v>81</v>
      </c>
      <c r="AV230" s="13" t="s">
        <v>81</v>
      </c>
      <c r="AW230" s="13" t="s">
        <v>33</v>
      </c>
      <c r="AX230" s="13" t="s">
        <v>79</v>
      </c>
      <c r="AY230" s="244" t="s">
        <v>183</v>
      </c>
    </row>
    <row r="231" s="2" customFormat="1" ht="21.75" customHeight="1">
      <c r="A231" s="39"/>
      <c r="B231" s="40"/>
      <c r="C231" s="215" t="s">
        <v>423</v>
      </c>
      <c r="D231" s="215" t="s">
        <v>185</v>
      </c>
      <c r="E231" s="216" t="s">
        <v>3345</v>
      </c>
      <c r="F231" s="217" t="s">
        <v>3346</v>
      </c>
      <c r="G231" s="218" t="s">
        <v>419</v>
      </c>
      <c r="H231" s="219">
        <v>43.399999999999999</v>
      </c>
      <c r="I231" s="220"/>
      <c r="J231" s="221">
        <f>ROUND(I231*H231,2)</f>
        <v>0</v>
      </c>
      <c r="K231" s="217" t="s">
        <v>189</v>
      </c>
      <c r="L231" s="45"/>
      <c r="M231" s="222" t="s">
        <v>19</v>
      </c>
      <c r="N231" s="223" t="s">
        <v>43</v>
      </c>
      <c r="O231" s="85"/>
      <c r="P231" s="224">
        <f>O231*H231</f>
        <v>0</v>
      </c>
      <c r="Q231" s="224">
        <v>0.0016900000000000001</v>
      </c>
      <c r="R231" s="224">
        <f>Q231*H231</f>
        <v>0.073346000000000008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284</v>
      </c>
      <c r="AT231" s="226" t="s">
        <v>185</v>
      </c>
      <c r="AU231" s="226" t="s">
        <v>81</v>
      </c>
      <c r="AY231" s="18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8" t="s">
        <v>79</v>
      </c>
      <c r="BK231" s="227">
        <f>ROUND(I231*H231,2)</f>
        <v>0</v>
      </c>
      <c r="BL231" s="18" t="s">
        <v>284</v>
      </c>
      <c r="BM231" s="226" t="s">
        <v>3347</v>
      </c>
    </row>
    <row r="232" s="2" customFormat="1">
      <c r="A232" s="39"/>
      <c r="B232" s="40"/>
      <c r="C232" s="41"/>
      <c r="D232" s="228" t="s">
        <v>192</v>
      </c>
      <c r="E232" s="41"/>
      <c r="F232" s="229" t="s">
        <v>3348</v>
      </c>
      <c r="G232" s="41"/>
      <c r="H232" s="41"/>
      <c r="I232" s="230"/>
      <c r="J232" s="41"/>
      <c r="K232" s="41"/>
      <c r="L232" s="45"/>
      <c r="M232" s="231"/>
      <c r="N232" s="23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192</v>
      </c>
      <c r="AU232" s="18" t="s">
        <v>81</v>
      </c>
    </row>
    <row r="233" s="13" customFormat="1">
      <c r="A233" s="13"/>
      <c r="B233" s="233"/>
      <c r="C233" s="234"/>
      <c r="D233" s="235" t="s">
        <v>194</v>
      </c>
      <c r="E233" s="236" t="s">
        <v>19</v>
      </c>
      <c r="F233" s="237" t="s">
        <v>3349</v>
      </c>
      <c r="G233" s="234"/>
      <c r="H233" s="238">
        <v>43.399999999999999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194</v>
      </c>
      <c r="AU233" s="244" t="s">
        <v>81</v>
      </c>
      <c r="AV233" s="13" t="s">
        <v>81</v>
      </c>
      <c r="AW233" s="13" t="s">
        <v>33</v>
      </c>
      <c r="AX233" s="13" t="s">
        <v>79</v>
      </c>
      <c r="AY233" s="244" t="s">
        <v>183</v>
      </c>
    </row>
    <row r="234" s="2" customFormat="1" ht="24.15" customHeight="1">
      <c r="A234" s="39"/>
      <c r="B234" s="40"/>
      <c r="C234" s="215" t="s">
        <v>427</v>
      </c>
      <c r="D234" s="215" t="s">
        <v>185</v>
      </c>
      <c r="E234" s="216" t="s">
        <v>3350</v>
      </c>
      <c r="F234" s="217" t="s">
        <v>3351</v>
      </c>
      <c r="G234" s="218" t="s">
        <v>207</v>
      </c>
      <c r="H234" s="219">
        <v>5</v>
      </c>
      <c r="I234" s="220"/>
      <c r="J234" s="221">
        <f>ROUND(I234*H234,2)</f>
        <v>0</v>
      </c>
      <c r="K234" s="217" t="s">
        <v>189</v>
      </c>
      <c r="L234" s="45"/>
      <c r="M234" s="222" t="s">
        <v>19</v>
      </c>
      <c r="N234" s="223" t="s">
        <v>43</v>
      </c>
      <c r="O234" s="85"/>
      <c r="P234" s="224">
        <f>O234*H234</f>
        <v>0</v>
      </c>
      <c r="Q234" s="224">
        <v>0.00025000000000000001</v>
      </c>
      <c r="R234" s="224">
        <f>Q234*H234</f>
        <v>0.00125</v>
      </c>
      <c r="S234" s="224">
        <v>0</v>
      </c>
      <c r="T234" s="22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6" t="s">
        <v>284</v>
      </c>
      <c r="AT234" s="226" t="s">
        <v>185</v>
      </c>
      <c r="AU234" s="226" t="s">
        <v>81</v>
      </c>
      <c r="AY234" s="18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79</v>
      </c>
      <c r="BK234" s="227">
        <f>ROUND(I234*H234,2)</f>
        <v>0</v>
      </c>
      <c r="BL234" s="18" t="s">
        <v>284</v>
      </c>
      <c r="BM234" s="226" t="s">
        <v>3352</v>
      </c>
    </row>
    <row r="235" s="2" customFormat="1">
      <c r="A235" s="39"/>
      <c r="B235" s="40"/>
      <c r="C235" s="41"/>
      <c r="D235" s="228" t="s">
        <v>192</v>
      </c>
      <c r="E235" s="41"/>
      <c r="F235" s="229" t="s">
        <v>3353</v>
      </c>
      <c r="G235" s="41"/>
      <c r="H235" s="41"/>
      <c r="I235" s="230"/>
      <c r="J235" s="41"/>
      <c r="K235" s="41"/>
      <c r="L235" s="45"/>
      <c r="M235" s="231"/>
      <c r="N235" s="23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192</v>
      </c>
      <c r="AU235" s="18" t="s">
        <v>81</v>
      </c>
    </row>
    <row r="236" s="2" customFormat="1" ht="24.15" customHeight="1">
      <c r="A236" s="39"/>
      <c r="B236" s="40"/>
      <c r="C236" s="215" t="s">
        <v>432</v>
      </c>
      <c r="D236" s="215" t="s">
        <v>185</v>
      </c>
      <c r="E236" s="216" t="s">
        <v>3354</v>
      </c>
      <c r="F236" s="217" t="s">
        <v>3355</v>
      </c>
      <c r="G236" s="218" t="s">
        <v>207</v>
      </c>
      <c r="H236" s="219">
        <v>6</v>
      </c>
      <c r="I236" s="220"/>
      <c r="J236" s="221">
        <f>ROUND(I236*H236,2)</f>
        <v>0</v>
      </c>
      <c r="K236" s="217" t="s">
        <v>189</v>
      </c>
      <c r="L236" s="45"/>
      <c r="M236" s="222" t="s">
        <v>19</v>
      </c>
      <c r="N236" s="223" t="s">
        <v>43</v>
      </c>
      <c r="O236" s="85"/>
      <c r="P236" s="224">
        <f>O236*H236</f>
        <v>0</v>
      </c>
      <c r="Q236" s="224">
        <v>0.00036000000000000002</v>
      </c>
      <c r="R236" s="224">
        <f>Q236*H236</f>
        <v>0.00216</v>
      </c>
      <c r="S236" s="224">
        <v>0</v>
      </c>
      <c r="T236" s="22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6" t="s">
        <v>284</v>
      </c>
      <c r="AT236" s="226" t="s">
        <v>185</v>
      </c>
      <c r="AU236" s="226" t="s">
        <v>81</v>
      </c>
      <c r="AY236" s="18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8" t="s">
        <v>79</v>
      </c>
      <c r="BK236" s="227">
        <f>ROUND(I236*H236,2)</f>
        <v>0</v>
      </c>
      <c r="BL236" s="18" t="s">
        <v>284</v>
      </c>
      <c r="BM236" s="226" t="s">
        <v>3356</v>
      </c>
    </row>
    <row r="237" s="2" customFormat="1">
      <c r="A237" s="39"/>
      <c r="B237" s="40"/>
      <c r="C237" s="41"/>
      <c r="D237" s="228" t="s">
        <v>192</v>
      </c>
      <c r="E237" s="41"/>
      <c r="F237" s="229" t="s">
        <v>3357</v>
      </c>
      <c r="G237" s="41"/>
      <c r="H237" s="41"/>
      <c r="I237" s="230"/>
      <c r="J237" s="41"/>
      <c r="K237" s="41"/>
      <c r="L237" s="45"/>
      <c r="M237" s="231"/>
      <c r="N237" s="23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192</v>
      </c>
      <c r="AU237" s="18" t="s">
        <v>81</v>
      </c>
    </row>
    <row r="238" s="2" customFormat="1" ht="24.15" customHeight="1">
      <c r="A238" s="39"/>
      <c r="B238" s="40"/>
      <c r="C238" s="215" t="s">
        <v>436</v>
      </c>
      <c r="D238" s="215" t="s">
        <v>185</v>
      </c>
      <c r="E238" s="216" t="s">
        <v>3358</v>
      </c>
      <c r="F238" s="217" t="s">
        <v>3359</v>
      </c>
      <c r="G238" s="218" t="s">
        <v>218</v>
      </c>
      <c r="H238" s="219">
        <v>0.51100000000000001</v>
      </c>
      <c r="I238" s="220"/>
      <c r="J238" s="221">
        <f>ROUND(I238*H238,2)</f>
        <v>0</v>
      </c>
      <c r="K238" s="217" t="s">
        <v>189</v>
      </c>
      <c r="L238" s="45"/>
      <c r="M238" s="222" t="s">
        <v>19</v>
      </c>
      <c r="N238" s="223" t="s">
        <v>43</v>
      </c>
      <c r="O238" s="85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6" t="s">
        <v>284</v>
      </c>
      <c r="AT238" s="226" t="s">
        <v>185</v>
      </c>
      <c r="AU238" s="226" t="s">
        <v>81</v>
      </c>
      <c r="AY238" s="18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8" t="s">
        <v>79</v>
      </c>
      <c r="BK238" s="227">
        <f>ROUND(I238*H238,2)</f>
        <v>0</v>
      </c>
      <c r="BL238" s="18" t="s">
        <v>284</v>
      </c>
      <c r="BM238" s="226" t="s">
        <v>3360</v>
      </c>
    </row>
    <row r="239" s="2" customFormat="1">
      <c r="A239" s="39"/>
      <c r="B239" s="40"/>
      <c r="C239" s="41"/>
      <c r="D239" s="228" t="s">
        <v>192</v>
      </c>
      <c r="E239" s="41"/>
      <c r="F239" s="229" t="s">
        <v>3361</v>
      </c>
      <c r="G239" s="41"/>
      <c r="H239" s="41"/>
      <c r="I239" s="230"/>
      <c r="J239" s="41"/>
      <c r="K239" s="41"/>
      <c r="L239" s="45"/>
      <c r="M239" s="231"/>
      <c r="N239" s="23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192</v>
      </c>
      <c r="AU239" s="18" t="s">
        <v>81</v>
      </c>
    </row>
    <row r="240" s="2" customFormat="1" ht="24.15" customHeight="1">
      <c r="A240" s="39"/>
      <c r="B240" s="40"/>
      <c r="C240" s="215" t="s">
        <v>441</v>
      </c>
      <c r="D240" s="215" t="s">
        <v>185</v>
      </c>
      <c r="E240" s="216" t="s">
        <v>3362</v>
      </c>
      <c r="F240" s="217" t="s">
        <v>3363</v>
      </c>
      <c r="G240" s="218" t="s">
        <v>218</v>
      </c>
      <c r="H240" s="219">
        <v>0.51100000000000001</v>
      </c>
      <c r="I240" s="220"/>
      <c r="J240" s="221">
        <f>ROUND(I240*H240,2)</f>
        <v>0</v>
      </c>
      <c r="K240" s="217" t="s">
        <v>189</v>
      </c>
      <c r="L240" s="45"/>
      <c r="M240" s="222" t="s">
        <v>19</v>
      </c>
      <c r="N240" s="223" t="s">
        <v>43</v>
      </c>
      <c r="O240" s="85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6" t="s">
        <v>284</v>
      </c>
      <c r="AT240" s="226" t="s">
        <v>185</v>
      </c>
      <c r="AU240" s="226" t="s">
        <v>81</v>
      </c>
      <c r="AY240" s="18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8" t="s">
        <v>79</v>
      </c>
      <c r="BK240" s="227">
        <f>ROUND(I240*H240,2)</f>
        <v>0</v>
      </c>
      <c r="BL240" s="18" t="s">
        <v>284</v>
      </c>
      <c r="BM240" s="226" t="s">
        <v>3364</v>
      </c>
    </row>
    <row r="241" s="2" customFormat="1">
      <c r="A241" s="39"/>
      <c r="B241" s="40"/>
      <c r="C241" s="41"/>
      <c r="D241" s="228" t="s">
        <v>192</v>
      </c>
      <c r="E241" s="41"/>
      <c r="F241" s="229" t="s">
        <v>3365</v>
      </c>
      <c r="G241" s="41"/>
      <c r="H241" s="41"/>
      <c r="I241" s="230"/>
      <c r="J241" s="41"/>
      <c r="K241" s="41"/>
      <c r="L241" s="45"/>
      <c r="M241" s="231"/>
      <c r="N241" s="23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192</v>
      </c>
      <c r="AU241" s="18" t="s">
        <v>81</v>
      </c>
    </row>
    <row r="242" s="12" customFormat="1" ht="22.8" customHeight="1">
      <c r="A242" s="12"/>
      <c r="B242" s="199"/>
      <c r="C242" s="200"/>
      <c r="D242" s="201" t="s">
        <v>71</v>
      </c>
      <c r="E242" s="213" t="s">
        <v>3366</v>
      </c>
      <c r="F242" s="213" t="s">
        <v>3367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SUM(P243:P349)</f>
        <v>0</v>
      </c>
      <c r="Q242" s="207"/>
      <c r="R242" s="208">
        <f>SUM(R243:R349)</f>
        <v>3.6954974400000009</v>
      </c>
      <c r="S242" s="207"/>
      <c r="T242" s="209">
        <f>SUM(T243:T349)</f>
        <v>2.7728409999999997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81</v>
      </c>
      <c r="AT242" s="211" t="s">
        <v>71</v>
      </c>
      <c r="AU242" s="211" t="s">
        <v>79</v>
      </c>
      <c r="AY242" s="210" t="s">
        <v>183</v>
      </c>
      <c r="BK242" s="212">
        <f>SUM(BK243:BK349)</f>
        <v>0</v>
      </c>
    </row>
    <row r="243" s="2" customFormat="1" ht="16.5" customHeight="1">
      <c r="A243" s="39"/>
      <c r="B243" s="40"/>
      <c r="C243" s="215" t="s">
        <v>445</v>
      </c>
      <c r="D243" s="215" t="s">
        <v>185</v>
      </c>
      <c r="E243" s="216" t="s">
        <v>3368</v>
      </c>
      <c r="F243" s="217" t="s">
        <v>3369</v>
      </c>
      <c r="G243" s="218" t="s">
        <v>207</v>
      </c>
      <c r="H243" s="219">
        <v>1</v>
      </c>
      <c r="I243" s="220"/>
      <c r="J243" s="221">
        <f>ROUND(I243*H243,2)</f>
        <v>0</v>
      </c>
      <c r="K243" s="217" t="s">
        <v>189</v>
      </c>
      <c r="L243" s="45"/>
      <c r="M243" s="222" t="s">
        <v>19</v>
      </c>
      <c r="N243" s="223" t="s">
        <v>43</v>
      </c>
      <c r="O243" s="85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284</v>
      </c>
      <c r="AT243" s="226" t="s">
        <v>185</v>
      </c>
      <c r="AU243" s="226" t="s">
        <v>81</v>
      </c>
      <c r="AY243" s="18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284</v>
      </c>
      <c r="BM243" s="226" t="s">
        <v>3370</v>
      </c>
    </row>
    <row r="244" s="2" customFormat="1">
      <c r="A244" s="39"/>
      <c r="B244" s="40"/>
      <c r="C244" s="41"/>
      <c r="D244" s="228" t="s">
        <v>192</v>
      </c>
      <c r="E244" s="41"/>
      <c r="F244" s="229" t="s">
        <v>3371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192</v>
      </c>
      <c r="AU244" s="18" t="s">
        <v>81</v>
      </c>
    </row>
    <row r="245" s="2" customFormat="1" ht="16.5" customHeight="1">
      <c r="A245" s="39"/>
      <c r="B245" s="40"/>
      <c r="C245" s="256" t="s">
        <v>450</v>
      </c>
      <c r="D245" s="256" t="s">
        <v>310</v>
      </c>
      <c r="E245" s="257" t="s">
        <v>3372</v>
      </c>
      <c r="F245" s="258" t="s">
        <v>3373</v>
      </c>
      <c r="G245" s="259" t="s">
        <v>207</v>
      </c>
      <c r="H245" s="260">
        <v>1</v>
      </c>
      <c r="I245" s="261"/>
      <c r="J245" s="262">
        <f>ROUND(I245*H245,2)</f>
        <v>0</v>
      </c>
      <c r="K245" s="258" t="s">
        <v>19</v>
      </c>
      <c r="L245" s="263"/>
      <c r="M245" s="264" t="s">
        <v>19</v>
      </c>
      <c r="N245" s="265" t="s">
        <v>43</v>
      </c>
      <c r="O245" s="85"/>
      <c r="P245" s="224">
        <f>O245*H245</f>
        <v>0</v>
      </c>
      <c r="Q245" s="224">
        <v>0.016</v>
      </c>
      <c r="R245" s="224">
        <f>Q245*H245</f>
        <v>0.016</v>
      </c>
      <c r="S245" s="224">
        <v>0</v>
      </c>
      <c r="T245" s="22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6" t="s">
        <v>376</v>
      </c>
      <c r="AT245" s="226" t="s">
        <v>310</v>
      </c>
      <c r="AU245" s="226" t="s">
        <v>81</v>
      </c>
      <c r="AY245" s="18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8" t="s">
        <v>79</v>
      </c>
      <c r="BK245" s="227">
        <f>ROUND(I245*H245,2)</f>
        <v>0</v>
      </c>
      <c r="BL245" s="18" t="s">
        <v>284</v>
      </c>
      <c r="BM245" s="226" t="s">
        <v>3374</v>
      </c>
    </row>
    <row r="246" s="2" customFormat="1" ht="16.5" customHeight="1">
      <c r="A246" s="39"/>
      <c r="B246" s="40"/>
      <c r="C246" s="215" t="s">
        <v>457</v>
      </c>
      <c r="D246" s="215" t="s">
        <v>185</v>
      </c>
      <c r="E246" s="216" t="s">
        <v>3375</v>
      </c>
      <c r="F246" s="217" t="s">
        <v>3376</v>
      </c>
      <c r="G246" s="218" t="s">
        <v>237</v>
      </c>
      <c r="H246" s="219">
        <v>291.87799999999999</v>
      </c>
      <c r="I246" s="220"/>
      <c r="J246" s="221">
        <f>ROUND(I246*H246,2)</f>
        <v>0</v>
      </c>
      <c r="K246" s="217" t="s">
        <v>189</v>
      </c>
      <c r="L246" s="45"/>
      <c r="M246" s="222" t="s">
        <v>19</v>
      </c>
      <c r="N246" s="223" t="s">
        <v>43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0.0094999999999999998</v>
      </c>
      <c r="T246" s="225">
        <f>S246*H246</f>
        <v>2.7728409999999997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284</v>
      </c>
      <c r="AT246" s="226" t="s">
        <v>185</v>
      </c>
      <c r="AU246" s="226" t="s">
        <v>81</v>
      </c>
      <c r="AY246" s="18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79</v>
      </c>
      <c r="BK246" s="227">
        <f>ROUND(I246*H246,2)</f>
        <v>0</v>
      </c>
      <c r="BL246" s="18" t="s">
        <v>284</v>
      </c>
      <c r="BM246" s="226" t="s">
        <v>3377</v>
      </c>
    </row>
    <row r="247" s="2" customFormat="1">
      <c r="A247" s="39"/>
      <c r="B247" s="40"/>
      <c r="C247" s="41"/>
      <c r="D247" s="228" t="s">
        <v>192</v>
      </c>
      <c r="E247" s="41"/>
      <c r="F247" s="229" t="s">
        <v>3378</v>
      </c>
      <c r="G247" s="41"/>
      <c r="H247" s="41"/>
      <c r="I247" s="230"/>
      <c r="J247" s="41"/>
      <c r="K247" s="41"/>
      <c r="L247" s="45"/>
      <c r="M247" s="231"/>
      <c r="N247" s="23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192</v>
      </c>
      <c r="AU247" s="18" t="s">
        <v>81</v>
      </c>
    </row>
    <row r="248" s="13" customFormat="1">
      <c r="A248" s="13"/>
      <c r="B248" s="233"/>
      <c r="C248" s="234"/>
      <c r="D248" s="235" t="s">
        <v>194</v>
      </c>
      <c r="E248" s="236" t="s">
        <v>19</v>
      </c>
      <c r="F248" s="237" t="s">
        <v>3215</v>
      </c>
      <c r="G248" s="234"/>
      <c r="H248" s="238">
        <v>3.173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194</v>
      </c>
      <c r="AU248" s="244" t="s">
        <v>81</v>
      </c>
      <c r="AV248" s="13" t="s">
        <v>81</v>
      </c>
      <c r="AW248" s="13" t="s">
        <v>33</v>
      </c>
      <c r="AX248" s="13" t="s">
        <v>72</v>
      </c>
      <c r="AY248" s="244" t="s">
        <v>183</v>
      </c>
    </row>
    <row r="249" s="13" customFormat="1">
      <c r="A249" s="13"/>
      <c r="B249" s="233"/>
      <c r="C249" s="234"/>
      <c r="D249" s="235" t="s">
        <v>194</v>
      </c>
      <c r="E249" s="236" t="s">
        <v>19</v>
      </c>
      <c r="F249" s="237" t="s">
        <v>3216</v>
      </c>
      <c r="G249" s="234"/>
      <c r="H249" s="238">
        <v>130.328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194</v>
      </c>
      <c r="AU249" s="244" t="s">
        <v>81</v>
      </c>
      <c r="AV249" s="13" t="s">
        <v>81</v>
      </c>
      <c r="AW249" s="13" t="s">
        <v>33</v>
      </c>
      <c r="AX249" s="13" t="s">
        <v>72</v>
      </c>
      <c r="AY249" s="244" t="s">
        <v>183</v>
      </c>
    </row>
    <row r="250" s="13" customFormat="1">
      <c r="A250" s="13"/>
      <c r="B250" s="233"/>
      <c r="C250" s="234"/>
      <c r="D250" s="235" t="s">
        <v>194</v>
      </c>
      <c r="E250" s="236" t="s">
        <v>19</v>
      </c>
      <c r="F250" s="237" t="s">
        <v>3217</v>
      </c>
      <c r="G250" s="234"/>
      <c r="H250" s="238">
        <v>158.37700000000001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194</v>
      </c>
      <c r="AU250" s="244" t="s">
        <v>81</v>
      </c>
      <c r="AV250" s="13" t="s">
        <v>81</v>
      </c>
      <c r="AW250" s="13" t="s">
        <v>33</v>
      </c>
      <c r="AX250" s="13" t="s">
        <v>72</v>
      </c>
      <c r="AY250" s="244" t="s">
        <v>183</v>
      </c>
    </row>
    <row r="251" s="14" customFormat="1">
      <c r="A251" s="14"/>
      <c r="B251" s="245"/>
      <c r="C251" s="246"/>
      <c r="D251" s="235" t="s">
        <v>194</v>
      </c>
      <c r="E251" s="247" t="s">
        <v>19</v>
      </c>
      <c r="F251" s="248" t="s">
        <v>204</v>
      </c>
      <c r="G251" s="246"/>
      <c r="H251" s="249">
        <v>291.87799999999999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194</v>
      </c>
      <c r="AU251" s="255" t="s">
        <v>81</v>
      </c>
      <c r="AV251" s="14" t="s">
        <v>190</v>
      </c>
      <c r="AW251" s="14" t="s">
        <v>33</v>
      </c>
      <c r="AX251" s="14" t="s">
        <v>79</v>
      </c>
      <c r="AY251" s="255" t="s">
        <v>183</v>
      </c>
    </row>
    <row r="252" s="2" customFormat="1" ht="16.5" customHeight="1">
      <c r="A252" s="39"/>
      <c r="B252" s="40"/>
      <c r="C252" s="215" t="s">
        <v>463</v>
      </c>
      <c r="D252" s="215" t="s">
        <v>185</v>
      </c>
      <c r="E252" s="216" t="s">
        <v>3379</v>
      </c>
      <c r="F252" s="217" t="s">
        <v>3380</v>
      </c>
      <c r="G252" s="218" t="s">
        <v>419</v>
      </c>
      <c r="H252" s="219">
        <v>51.167000000000002</v>
      </c>
      <c r="I252" s="220"/>
      <c r="J252" s="221">
        <f>ROUND(I252*H252,2)</f>
        <v>0</v>
      </c>
      <c r="K252" s="217" t="s">
        <v>189</v>
      </c>
      <c r="L252" s="45"/>
      <c r="M252" s="222" t="s">
        <v>19</v>
      </c>
      <c r="N252" s="223" t="s">
        <v>43</v>
      </c>
      <c r="O252" s="85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284</v>
      </c>
      <c r="AT252" s="226" t="s">
        <v>185</v>
      </c>
      <c r="AU252" s="226" t="s">
        <v>81</v>
      </c>
      <c r="AY252" s="18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79</v>
      </c>
      <c r="BK252" s="227">
        <f>ROUND(I252*H252,2)</f>
        <v>0</v>
      </c>
      <c r="BL252" s="18" t="s">
        <v>284</v>
      </c>
      <c r="BM252" s="226" t="s">
        <v>3381</v>
      </c>
    </row>
    <row r="253" s="2" customFormat="1">
      <c r="A253" s="39"/>
      <c r="B253" s="40"/>
      <c r="C253" s="41"/>
      <c r="D253" s="228" t="s">
        <v>192</v>
      </c>
      <c r="E253" s="41"/>
      <c r="F253" s="229" t="s">
        <v>3382</v>
      </c>
      <c r="G253" s="41"/>
      <c r="H253" s="41"/>
      <c r="I253" s="230"/>
      <c r="J253" s="41"/>
      <c r="K253" s="41"/>
      <c r="L253" s="45"/>
      <c r="M253" s="231"/>
      <c r="N253" s="23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192</v>
      </c>
      <c r="AU253" s="18" t="s">
        <v>81</v>
      </c>
    </row>
    <row r="254" s="13" customFormat="1">
      <c r="A254" s="13"/>
      <c r="B254" s="233"/>
      <c r="C254" s="234"/>
      <c r="D254" s="235" t="s">
        <v>194</v>
      </c>
      <c r="E254" s="236" t="s">
        <v>19</v>
      </c>
      <c r="F254" s="237" t="s">
        <v>3383</v>
      </c>
      <c r="G254" s="234"/>
      <c r="H254" s="238">
        <v>23.199999999999999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194</v>
      </c>
      <c r="AU254" s="244" t="s">
        <v>81</v>
      </c>
      <c r="AV254" s="13" t="s">
        <v>81</v>
      </c>
      <c r="AW254" s="13" t="s">
        <v>33</v>
      </c>
      <c r="AX254" s="13" t="s">
        <v>72</v>
      </c>
      <c r="AY254" s="244" t="s">
        <v>183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3384</v>
      </c>
      <c r="G255" s="234"/>
      <c r="H255" s="238">
        <v>27.966999999999999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194</v>
      </c>
      <c r="AU255" s="244" t="s">
        <v>81</v>
      </c>
      <c r="AV255" s="13" t="s">
        <v>81</v>
      </c>
      <c r="AW255" s="13" t="s">
        <v>33</v>
      </c>
      <c r="AX255" s="13" t="s">
        <v>72</v>
      </c>
      <c r="AY255" s="244" t="s">
        <v>183</v>
      </c>
    </row>
    <row r="256" s="14" customFormat="1">
      <c r="A256" s="14"/>
      <c r="B256" s="245"/>
      <c r="C256" s="246"/>
      <c r="D256" s="235" t="s">
        <v>194</v>
      </c>
      <c r="E256" s="247" t="s">
        <v>19</v>
      </c>
      <c r="F256" s="248" t="s">
        <v>204</v>
      </c>
      <c r="G256" s="246"/>
      <c r="H256" s="249">
        <v>51.167000000000002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194</v>
      </c>
      <c r="AU256" s="255" t="s">
        <v>81</v>
      </c>
      <c r="AV256" s="14" t="s">
        <v>190</v>
      </c>
      <c r="AW256" s="14" t="s">
        <v>33</v>
      </c>
      <c r="AX256" s="14" t="s">
        <v>79</v>
      </c>
      <c r="AY256" s="255" t="s">
        <v>183</v>
      </c>
    </row>
    <row r="257" s="2" customFormat="1" ht="16.5" customHeight="1">
      <c r="A257" s="39"/>
      <c r="B257" s="40"/>
      <c r="C257" s="215" t="s">
        <v>467</v>
      </c>
      <c r="D257" s="215" t="s">
        <v>185</v>
      </c>
      <c r="E257" s="216" t="s">
        <v>3385</v>
      </c>
      <c r="F257" s="217" t="s">
        <v>3386</v>
      </c>
      <c r="G257" s="218" t="s">
        <v>237</v>
      </c>
      <c r="H257" s="219">
        <v>158.37700000000001</v>
      </c>
      <c r="I257" s="220"/>
      <c r="J257" s="221">
        <f>ROUND(I257*H257,2)</f>
        <v>0</v>
      </c>
      <c r="K257" s="217" t="s">
        <v>189</v>
      </c>
      <c r="L257" s="45"/>
      <c r="M257" s="222" t="s">
        <v>19</v>
      </c>
      <c r="N257" s="223" t="s">
        <v>43</v>
      </c>
      <c r="O257" s="85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284</v>
      </c>
      <c r="AT257" s="226" t="s">
        <v>185</v>
      </c>
      <c r="AU257" s="226" t="s">
        <v>81</v>
      </c>
      <c r="AY257" s="18" t="s">
        <v>183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79</v>
      </c>
      <c r="BK257" s="227">
        <f>ROUND(I257*H257,2)</f>
        <v>0</v>
      </c>
      <c r="BL257" s="18" t="s">
        <v>284</v>
      </c>
      <c r="BM257" s="226" t="s">
        <v>3387</v>
      </c>
    </row>
    <row r="258" s="2" customFormat="1">
      <c r="A258" s="39"/>
      <c r="B258" s="40"/>
      <c r="C258" s="41"/>
      <c r="D258" s="228" t="s">
        <v>192</v>
      </c>
      <c r="E258" s="41"/>
      <c r="F258" s="229" t="s">
        <v>3388</v>
      </c>
      <c r="G258" s="41"/>
      <c r="H258" s="41"/>
      <c r="I258" s="230"/>
      <c r="J258" s="41"/>
      <c r="K258" s="41"/>
      <c r="L258" s="45"/>
      <c r="M258" s="231"/>
      <c r="N258" s="23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192</v>
      </c>
      <c r="AU258" s="18" t="s">
        <v>81</v>
      </c>
    </row>
    <row r="259" s="13" customFormat="1">
      <c r="A259" s="13"/>
      <c r="B259" s="233"/>
      <c r="C259" s="234"/>
      <c r="D259" s="235" t="s">
        <v>194</v>
      </c>
      <c r="E259" s="236" t="s">
        <v>19</v>
      </c>
      <c r="F259" s="237" t="s">
        <v>3217</v>
      </c>
      <c r="G259" s="234"/>
      <c r="H259" s="238">
        <v>158.37700000000001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194</v>
      </c>
      <c r="AU259" s="244" t="s">
        <v>81</v>
      </c>
      <c r="AV259" s="13" t="s">
        <v>81</v>
      </c>
      <c r="AW259" s="13" t="s">
        <v>33</v>
      </c>
      <c r="AX259" s="13" t="s">
        <v>79</v>
      </c>
      <c r="AY259" s="244" t="s">
        <v>183</v>
      </c>
    </row>
    <row r="260" s="2" customFormat="1" ht="21.75" customHeight="1">
      <c r="A260" s="39"/>
      <c r="B260" s="40"/>
      <c r="C260" s="215" t="s">
        <v>472</v>
      </c>
      <c r="D260" s="215" t="s">
        <v>185</v>
      </c>
      <c r="E260" s="216" t="s">
        <v>3389</v>
      </c>
      <c r="F260" s="217" t="s">
        <v>3390</v>
      </c>
      <c r="G260" s="218" t="s">
        <v>419</v>
      </c>
      <c r="H260" s="219">
        <v>37.015999999999998</v>
      </c>
      <c r="I260" s="220"/>
      <c r="J260" s="221">
        <f>ROUND(I260*H260,2)</f>
        <v>0</v>
      </c>
      <c r="K260" s="217" t="s">
        <v>189</v>
      </c>
      <c r="L260" s="45"/>
      <c r="M260" s="222" t="s">
        <v>19</v>
      </c>
      <c r="N260" s="223" t="s">
        <v>43</v>
      </c>
      <c r="O260" s="85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6" t="s">
        <v>284</v>
      </c>
      <c r="AT260" s="226" t="s">
        <v>185</v>
      </c>
      <c r="AU260" s="226" t="s">
        <v>81</v>
      </c>
      <c r="AY260" s="18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79</v>
      </c>
      <c r="BK260" s="227">
        <f>ROUND(I260*H260,2)</f>
        <v>0</v>
      </c>
      <c r="BL260" s="18" t="s">
        <v>284</v>
      </c>
      <c r="BM260" s="226" t="s">
        <v>3391</v>
      </c>
    </row>
    <row r="261" s="2" customFormat="1">
      <c r="A261" s="39"/>
      <c r="B261" s="40"/>
      <c r="C261" s="41"/>
      <c r="D261" s="228" t="s">
        <v>192</v>
      </c>
      <c r="E261" s="41"/>
      <c r="F261" s="229" t="s">
        <v>3392</v>
      </c>
      <c r="G261" s="41"/>
      <c r="H261" s="41"/>
      <c r="I261" s="230"/>
      <c r="J261" s="41"/>
      <c r="K261" s="41"/>
      <c r="L261" s="45"/>
      <c r="M261" s="231"/>
      <c r="N261" s="23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192</v>
      </c>
      <c r="AU261" s="18" t="s">
        <v>81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3393</v>
      </c>
      <c r="G262" s="234"/>
      <c r="H262" s="238">
        <v>16.199999999999999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194</v>
      </c>
      <c r="AU262" s="244" t="s">
        <v>81</v>
      </c>
      <c r="AV262" s="13" t="s">
        <v>81</v>
      </c>
      <c r="AW262" s="13" t="s">
        <v>33</v>
      </c>
      <c r="AX262" s="13" t="s">
        <v>72</v>
      </c>
      <c r="AY262" s="244" t="s">
        <v>183</v>
      </c>
    </row>
    <row r="263" s="13" customFormat="1">
      <c r="A263" s="13"/>
      <c r="B263" s="233"/>
      <c r="C263" s="234"/>
      <c r="D263" s="235" t="s">
        <v>194</v>
      </c>
      <c r="E263" s="236" t="s">
        <v>19</v>
      </c>
      <c r="F263" s="237" t="s">
        <v>3394</v>
      </c>
      <c r="G263" s="234"/>
      <c r="H263" s="238">
        <v>20.815999999999999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194</v>
      </c>
      <c r="AU263" s="244" t="s">
        <v>81</v>
      </c>
      <c r="AV263" s="13" t="s">
        <v>81</v>
      </c>
      <c r="AW263" s="13" t="s">
        <v>33</v>
      </c>
      <c r="AX263" s="13" t="s">
        <v>72</v>
      </c>
      <c r="AY263" s="244" t="s">
        <v>183</v>
      </c>
    </row>
    <row r="264" s="14" customFormat="1">
      <c r="A264" s="14"/>
      <c r="B264" s="245"/>
      <c r="C264" s="246"/>
      <c r="D264" s="235" t="s">
        <v>194</v>
      </c>
      <c r="E264" s="247" t="s">
        <v>19</v>
      </c>
      <c r="F264" s="248" t="s">
        <v>204</v>
      </c>
      <c r="G264" s="246"/>
      <c r="H264" s="249">
        <v>37.015999999999998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194</v>
      </c>
      <c r="AU264" s="255" t="s">
        <v>81</v>
      </c>
      <c r="AV264" s="14" t="s">
        <v>190</v>
      </c>
      <c r="AW264" s="14" t="s">
        <v>33</v>
      </c>
      <c r="AX264" s="14" t="s">
        <v>79</v>
      </c>
      <c r="AY264" s="255" t="s">
        <v>183</v>
      </c>
    </row>
    <row r="265" s="2" customFormat="1" ht="16.5" customHeight="1">
      <c r="A265" s="39"/>
      <c r="B265" s="40"/>
      <c r="C265" s="215" t="s">
        <v>479</v>
      </c>
      <c r="D265" s="215" t="s">
        <v>185</v>
      </c>
      <c r="E265" s="216" t="s">
        <v>3395</v>
      </c>
      <c r="F265" s="217" t="s">
        <v>3396</v>
      </c>
      <c r="G265" s="218" t="s">
        <v>237</v>
      </c>
      <c r="H265" s="219">
        <v>276.63600000000002</v>
      </c>
      <c r="I265" s="220"/>
      <c r="J265" s="221">
        <f>ROUND(I265*H265,2)</f>
        <v>0</v>
      </c>
      <c r="K265" s="217" t="s">
        <v>189</v>
      </c>
      <c r="L265" s="45"/>
      <c r="M265" s="222" t="s">
        <v>19</v>
      </c>
      <c r="N265" s="223" t="s">
        <v>43</v>
      </c>
      <c r="O265" s="85"/>
      <c r="P265" s="224">
        <f>O265*H265</f>
        <v>0</v>
      </c>
      <c r="Q265" s="224">
        <v>0.0094999999999999998</v>
      </c>
      <c r="R265" s="224">
        <f>Q265*H265</f>
        <v>2.6280420000000002</v>
      </c>
      <c r="S265" s="224">
        <v>0</v>
      </c>
      <c r="T265" s="22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6" t="s">
        <v>284</v>
      </c>
      <c r="AT265" s="226" t="s">
        <v>185</v>
      </c>
      <c r="AU265" s="226" t="s">
        <v>81</v>
      </c>
      <c r="AY265" s="18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284</v>
      </c>
      <c r="BM265" s="226" t="s">
        <v>3397</v>
      </c>
    </row>
    <row r="266" s="2" customFormat="1">
      <c r="A266" s="39"/>
      <c r="B266" s="40"/>
      <c r="C266" s="41"/>
      <c r="D266" s="228" t="s">
        <v>192</v>
      </c>
      <c r="E266" s="41"/>
      <c r="F266" s="229" t="s">
        <v>3398</v>
      </c>
      <c r="G266" s="41"/>
      <c r="H266" s="41"/>
      <c r="I266" s="230"/>
      <c r="J266" s="41"/>
      <c r="K266" s="41"/>
      <c r="L266" s="45"/>
      <c r="M266" s="231"/>
      <c r="N266" s="23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192</v>
      </c>
      <c r="AU266" s="18" t="s">
        <v>81</v>
      </c>
    </row>
    <row r="267" s="13" customFormat="1">
      <c r="A267" s="13"/>
      <c r="B267" s="233"/>
      <c r="C267" s="234"/>
      <c r="D267" s="235" t="s">
        <v>194</v>
      </c>
      <c r="E267" s="236" t="s">
        <v>19</v>
      </c>
      <c r="F267" s="237" t="s">
        <v>3250</v>
      </c>
      <c r="G267" s="234"/>
      <c r="H267" s="238">
        <v>149.36699999999999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194</v>
      </c>
      <c r="AU267" s="244" t="s">
        <v>81</v>
      </c>
      <c r="AV267" s="13" t="s">
        <v>81</v>
      </c>
      <c r="AW267" s="13" t="s">
        <v>33</v>
      </c>
      <c r="AX267" s="13" t="s">
        <v>72</v>
      </c>
      <c r="AY267" s="244" t="s">
        <v>183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3251</v>
      </c>
      <c r="G268" s="234"/>
      <c r="H268" s="238">
        <v>131.309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194</v>
      </c>
      <c r="AU268" s="244" t="s">
        <v>81</v>
      </c>
      <c r="AV268" s="13" t="s">
        <v>81</v>
      </c>
      <c r="AW268" s="13" t="s">
        <v>33</v>
      </c>
      <c r="AX268" s="13" t="s">
        <v>72</v>
      </c>
      <c r="AY268" s="244" t="s">
        <v>183</v>
      </c>
    </row>
    <row r="269" s="13" customFormat="1">
      <c r="A269" s="13"/>
      <c r="B269" s="233"/>
      <c r="C269" s="234"/>
      <c r="D269" s="235" t="s">
        <v>194</v>
      </c>
      <c r="E269" s="236" t="s">
        <v>19</v>
      </c>
      <c r="F269" s="237" t="s">
        <v>3252</v>
      </c>
      <c r="G269" s="234"/>
      <c r="H269" s="238">
        <v>-4.04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194</v>
      </c>
      <c r="AU269" s="244" t="s">
        <v>81</v>
      </c>
      <c r="AV269" s="13" t="s">
        <v>81</v>
      </c>
      <c r="AW269" s="13" t="s">
        <v>33</v>
      </c>
      <c r="AX269" s="13" t="s">
        <v>72</v>
      </c>
      <c r="AY269" s="244" t="s">
        <v>183</v>
      </c>
    </row>
    <row r="270" s="14" customFormat="1">
      <c r="A270" s="14"/>
      <c r="B270" s="245"/>
      <c r="C270" s="246"/>
      <c r="D270" s="235" t="s">
        <v>194</v>
      </c>
      <c r="E270" s="247" t="s">
        <v>19</v>
      </c>
      <c r="F270" s="248" t="s">
        <v>204</v>
      </c>
      <c r="G270" s="246"/>
      <c r="H270" s="249">
        <v>276.63600000000002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194</v>
      </c>
      <c r="AU270" s="255" t="s">
        <v>81</v>
      </c>
      <c r="AV270" s="14" t="s">
        <v>190</v>
      </c>
      <c r="AW270" s="14" t="s">
        <v>33</v>
      </c>
      <c r="AX270" s="14" t="s">
        <v>79</v>
      </c>
      <c r="AY270" s="255" t="s">
        <v>183</v>
      </c>
    </row>
    <row r="271" s="2" customFormat="1" ht="16.5" customHeight="1">
      <c r="A271" s="39"/>
      <c r="B271" s="40"/>
      <c r="C271" s="215" t="s">
        <v>485</v>
      </c>
      <c r="D271" s="215" t="s">
        <v>185</v>
      </c>
      <c r="E271" s="216" t="s">
        <v>3399</v>
      </c>
      <c r="F271" s="217" t="s">
        <v>3400</v>
      </c>
      <c r="G271" s="218" t="s">
        <v>419</v>
      </c>
      <c r="H271" s="219">
        <v>39.600000000000001</v>
      </c>
      <c r="I271" s="220"/>
      <c r="J271" s="221">
        <f>ROUND(I271*H271,2)</f>
        <v>0</v>
      </c>
      <c r="K271" s="217" t="s">
        <v>189</v>
      </c>
      <c r="L271" s="45"/>
      <c r="M271" s="222" t="s">
        <v>19</v>
      </c>
      <c r="N271" s="223" t="s">
        <v>43</v>
      </c>
      <c r="O271" s="85"/>
      <c r="P271" s="224">
        <f>O271*H271</f>
        <v>0</v>
      </c>
      <c r="Q271" s="224">
        <v>0.00142</v>
      </c>
      <c r="R271" s="224">
        <f>Q271*H271</f>
        <v>0.056232000000000004</v>
      </c>
      <c r="S271" s="224">
        <v>0</v>
      </c>
      <c r="T271" s="22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6" t="s">
        <v>284</v>
      </c>
      <c r="AT271" s="226" t="s">
        <v>185</v>
      </c>
      <c r="AU271" s="226" t="s">
        <v>81</v>
      </c>
      <c r="AY271" s="18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8" t="s">
        <v>79</v>
      </c>
      <c r="BK271" s="227">
        <f>ROUND(I271*H271,2)</f>
        <v>0</v>
      </c>
      <c r="BL271" s="18" t="s">
        <v>284</v>
      </c>
      <c r="BM271" s="226" t="s">
        <v>3401</v>
      </c>
    </row>
    <row r="272" s="2" customFormat="1">
      <c r="A272" s="39"/>
      <c r="B272" s="40"/>
      <c r="C272" s="41"/>
      <c r="D272" s="228" t="s">
        <v>192</v>
      </c>
      <c r="E272" s="41"/>
      <c r="F272" s="229" t="s">
        <v>3402</v>
      </c>
      <c r="G272" s="41"/>
      <c r="H272" s="41"/>
      <c r="I272" s="230"/>
      <c r="J272" s="41"/>
      <c r="K272" s="41"/>
      <c r="L272" s="45"/>
      <c r="M272" s="231"/>
      <c r="N272" s="23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192</v>
      </c>
      <c r="AU272" s="18" t="s">
        <v>81</v>
      </c>
    </row>
    <row r="273" s="13" customFormat="1">
      <c r="A273" s="13"/>
      <c r="B273" s="233"/>
      <c r="C273" s="234"/>
      <c r="D273" s="235" t="s">
        <v>194</v>
      </c>
      <c r="E273" s="236" t="s">
        <v>19</v>
      </c>
      <c r="F273" s="237" t="s">
        <v>3403</v>
      </c>
      <c r="G273" s="234"/>
      <c r="H273" s="238">
        <v>39.600000000000001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194</v>
      </c>
      <c r="AU273" s="244" t="s">
        <v>81</v>
      </c>
      <c r="AV273" s="13" t="s">
        <v>81</v>
      </c>
      <c r="AW273" s="13" t="s">
        <v>33</v>
      </c>
      <c r="AX273" s="13" t="s">
        <v>79</v>
      </c>
      <c r="AY273" s="244" t="s">
        <v>183</v>
      </c>
    </row>
    <row r="274" s="2" customFormat="1" ht="16.5" customHeight="1">
      <c r="A274" s="39"/>
      <c r="B274" s="40"/>
      <c r="C274" s="215" t="s">
        <v>490</v>
      </c>
      <c r="D274" s="215" t="s">
        <v>185</v>
      </c>
      <c r="E274" s="216" t="s">
        <v>3404</v>
      </c>
      <c r="F274" s="217" t="s">
        <v>3405</v>
      </c>
      <c r="G274" s="218" t="s">
        <v>419</v>
      </c>
      <c r="H274" s="219">
        <v>23.102</v>
      </c>
      <c r="I274" s="220"/>
      <c r="J274" s="221">
        <f>ROUND(I274*H274,2)</f>
        <v>0</v>
      </c>
      <c r="K274" s="217" t="s">
        <v>189</v>
      </c>
      <c r="L274" s="45"/>
      <c r="M274" s="222" t="s">
        <v>19</v>
      </c>
      <c r="N274" s="223" t="s">
        <v>43</v>
      </c>
      <c r="O274" s="85"/>
      <c r="P274" s="224">
        <f>O274*H274</f>
        <v>0</v>
      </c>
      <c r="Q274" s="224">
        <v>0.0027299999999999998</v>
      </c>
      <c r="R274" s="224">
        <f>Q274*H274</f>
        <v>0.063068459999999993</v>
      </c>
      <c r="S274" s="224">
        <v>0</v>
      </c>
      <c r="T274" s="22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284</v>
      </c>
      <c r="AT274" s="226" t="s">
        <v>185</v>
      </c>
      <c r="AU274" s="226" t="s">
        <v>81</v>
      </c>
      <c r="AY274" s="18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79</v>
      </c>
      <c r="BK274" s="227">
        <f>ROUND(I274*H274,2)</f>
        <v>0</v>
      </c>
      <c r="BL274" s="18" t="s">
        <v>284</v>
      </c>
      <c r="BM274" s="226" t="s">
        <v>3406</v>
      </c>
    </row>
    <row r="275" s="2" customFormat="1">
      <c r="A275" s="39"/>
      <c r="B275" s="40"/>
      <c r="C275" s="41"/>
      <c r="D275" s="228" t="s">
        <v>192</v>
      </c>
      <c r="E275" s="41"/>
      <c r="F275" s="229" t="s">
        <v>3407</v>
      </c>
      <c r="G275" s="41"/>
      <c r="H275" s="41"/>
      <c r="I275" s="230"/>
      <c r="J275" s="41"/>
      <c r="K275" s="41"/>
      <c r="L275" s="45"/>
      <c r="M275" s="231"/>
      <c r="N275" s="23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192</v>
      </c>
      <c r="AU275" s="18" t="s">
        <v>81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3408</v>
      </c>
      <c r="G276" s="234"/>
      <c r="H276" s="238">
        <v>9.0570000000000004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194</v>
      </c>
      <c r="AU276" s="244" t="s">
        <v>81</v>
      </c>
      <c r="AV276" s="13" t="s">
        <v>81</v>
      </c>
      <c r="AW276" s="13" t="s">
        <v>33</v>
      </c>
      <c r="AX276" s="13" t="s">
        <v>72</v>
      </c>
      <c r="AY276" s="244" t="s">
        <v>183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3409</v>
      </c>
      <c r="G277" s="234"/>
      <c r="H277" s="238">
        <v>14.045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194</v>
      </c>
      <c r="AU277" s="244" t="s">
        <v>81</v>
      </c>
      <c r="AV277" s="13" t="s">
        <v>81</v>
      </c>
      <c r="AW277" s="13" t="s">
        <v>33</v>
      </c>
      <c r="AX277" s="13" t="s">
        <v>72</v>
      </c>
      <c r="AY277" s="244" t="s">
        <v>183</v>
      </c>
    </row>
    <row r="278" s="14" customFormat="1">
      <c r="A278" s="14"/>
      <c r="B278" s="245"/>
      <c r="C278" s="246"/>
      <c r="D278" s="235" t="s">
        <v>194</v>
      </c>
      <c r="E278" s="247" t="s">
        <v>19</v>
      </c>
      <c r="F278" s="248" t="s">
        <v>204</v>
      </c>
      <c r="G278" s="246"/>
      <c r="H278" s="249">
        <v>23.102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194</v>
      </c>
      <c r="AU278" s="255" t="s">
        <v>81</v>
      </c>
      <c r="AV278" s="14" t="s">
        <v>190</v>
      </c>
      <c r="AW278" s="14" t="s">
        <v>33</v>
      </c>
      <c r="AX278" s="14" t="s">
        <v>79</v>
      </c>
      <c r="AY278" s="255" t="s">
        <v>183</v>
      </c>
    </row>
    <row r="279" s="2" customFormat="1" ht="16.5" customHeight="1">
      <c r="A279" s="39"/>
      <c r="B279" s="40"/>
      <c r="C279" s="215" t="s">
        <v>496</v>
      </c>
      <c r="D279" s="215" t="s">
        <v>185</v>
      </c>
      <c r="E279" s="216" t="s">
        <v>3410</v>
      </c>
      <c r="F279" s="217" t="s">
        <v>3411</v>
      </c>
      <c r="G279" s="218" t="s">
        <v>419</v>
      </c>
      <c r="H279" s="219">
        <v>23.649999999999999</v>
      </c>
      <c r="I279" s="220"/>
      <c r="J279" s="221">
        <f>ROUND(I279*H279,2)</f>
        <v>0</v>
      </c>
      <c r="K279" s="217" t="s">
        <v>189</v>
      </c>
      <c r="L279" s="45"/>
      <c r="M279" s="222" t="s">
        <v>19</v>
      </c>
      <c r="N279" s="223" t="s">
        <v>43</v>
      </c>
      <c r="O279" s="85"/>
      <c r="P279" s="224">
        <f>O279*H279</f>
        <v>0</v>
      </c>
      <c r="Q279" s="224">
        <v>0.0027299999999999998</v>
      </c>
      <c r="R279" s="224">
        <f>Q279*H279</f>
        <v>0.064564499999999997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284</v>
      </c>
      <c r="AT279" s="226" t="s">
        <v>185</v>
      </c>
      <c r="AU279" s="226" t="s">
        <v>81</v>
      </c>
      <c r="AY279" s="18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79</v>
      </c>
      <c r="BK279" s="227">
        <f>ROUND(I279*H279,2)</f>
        <v>0</v>
      </c>
      <c r="BL279" s="18" t="s">
        <v>284</v>
      </c>
      <c r="BM279" s="226" t="s">
        <v>3412</v>
      </c>
    </row>
    <row r="280" s="2" customFormat="1">
      <c r="A280" s="39"/>
      <c r="B280" s="40"/>
      <c r="C280" s="41"/>
      <c r="D280" s="228" t="s">
        <v>192</v>
      </c>
      <c r="E280" s="41"/>
      <c r="F280" s="229" t="s">
        <v>3413</v>
      </c>
      <c r="G280" s="41"/>
      <c r="H280" s="41"/>
      <c r="I280" s="230"/>
      <c r="J280" s="41"/>
      <c r="K280" s="41"/>
      <c r="L280" s="45"/>
      <c r="M280" s="231"/>
      <c r="N280" s="23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192</v>
      </c>
      <c r="AU280" s="18" t="s">
        <v>81</v>
      </c>
    </row>
    <row r="281" s="13" customFormat="1">
      <c r="A281" s="13"/>
      <c r="B281" s="233"/>
      <c r="C281" s="234"/>
      <c r="D281" s="235" t="s">
        <v>194</v>
      </c>
      <c r="E281" s="236" t="s">
        <v>19</v>
      </c>
      <c r="F281" s="237" t="s">
        <v>3414</v>
      </c>
      <c r="G281" s="234"/>
      <c r="H281" s="238">
        <v>23.649999999999999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194</v>
      </c>
      <c r="AU281" s="244" t="s">
        <v>81</v>
      </c>
      <c r="AV281" s="13" t="s">
        <v>81</v>
      </c>
      <c r="AW281" s="13" t="s">
        <v>33</v>
      </c>
      <c r="AX281" s="13" t="s">
        <v>79</v>
      </c>
      <c r="AY281" s="244" t="s">
        <v>183</v>
      </c>
    </row>
    <row r="282" s="2" customFormat="1" ht="16.5" customHeight="1">
      <c r="A282" s="39"/>
      <c r="B282" s="40"/>
      <c r="C282" s="215" t="s">
        <v>502</v>
      </c>
      <c r="D282" s="215" t="s">
        <v>185</v>
      </c>
      <c r="E282" s="216" t="s">
        <v>3415</v>
      </c>
      <c r="F282" s="217" t="s">
        <v>3416</v>
      </c>
      <c r="G282" s="218" t="s">
        <v>419</v>
      </c>
      <c r="H282" s="219">
        <v>23.649999999999999</v>
      </c>
      <c r="I282" s="220"/>
      <c r="J282" s="221">
        <f>ROUND(I282*H282,2)</f>
        <v>0</v>
      </c>
      <c r="K282" s="217" t="s">
        <v>19</v>
      </c>
      <c r="L282" s="45"/>
      <c r="M282" s="222" t="s">
        <v>19</v>
      </c>
      <c r="N282" s="223" t="s">
        <v>43</v>
      </c>
      <c r="O282" s="85"/>
      <c r="P282" s="224">
        <f>O282*H282</f>
        <v>0</v>
      </c>
      <c r="Q282" s="224">
        <v>0.0027299999999999998</v>
      </c>
      <c r="R282" s="224">
        <f>Q282*H282</f>
        <v>0.064564499999999997</v>
      </c>
      <c r="S282" s="224">
        <v>0</v>
      </c>
      <c r="T282" s="22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6" t="s">
        <v>284</v>
      </c>
      <c r="AT282" s="226" t="s">
        <v>185</v>
      </c>
      <c r="AU282" s="226" t="s">
        <v>81</v>
      </c>
      <c r="AY282" s="18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8" t="s">
        <v>79</v>
      </c>
      <c r="BK282" s="227">
        <f>ROUND(I282*H282,2)</f>
        <v>0</v>
      </c>
      <c r="BL282" s="18" t="s">
        <v>284</v>
      </c>
      <c r="BM282" s="226" t="s">
        <v>3417</v>
      </c>
    </row>
    <row r="283" s="13" customFormat="1">
      <c r="A283" s="13"/>
      <c r="B283" s="233"/>
      <c r="C283" s="234"/>
      <c r="D283" s="235" t="s">
        <v>194</v>
      </c>
      <c r="E283" s="236" t="s">
        <v>19</v>
      </c>
      <c r="F283" s="237" t="s">
        <v>3414</v>
      </c>
      <c r="G283" s="234"/>
      <c r="H283" s="238">
        <v>23.649999999999999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194</v>
      </c>
      <c r="AU283" s="244" t="s">
        <v>81</v>
      </c>
      <c r="AV283" s="13" t="s">
        <v>81</v>
      </c>
      <c r="AW283" s="13" t="s">
        <v>33</v>
      </c>
      <c r="AX283" s="13" t="s">
        <v>79</v>
      </c>
      <c r="AY283" s="244" t="s">
        <v>183</v>
      </c>
    </row>
    <row r="284" s="2" customFormat="1" ht="16.5" customHeight="1">
      <c r="A284" s="39"/>
      <c r="B284" s="40"/>
      <c r="C284" s="215" t="s">
        <v>508</v>
      </c>
      <c r="D284" s="215" t="s">
        <v>185</v>
      </c>
      <c r="E284" s="216" t="s">
        <v>3418</v>
      </c>
      <c r="F284" s="217" t="s">
        <v>3419</v>
      </c>
      <c r="G284" s="218" t="s">
        <v>419</v>
      </c>
      <c r="H284" s="219">
        <v>26.029</v>
      </c>
      <c r="I284" s="220"/>
      <c r="J284" s="221">
        <f>ROUND(I284*H284,2)</f>
        <v>0</v>
      </c>
      <c r="K284" s="217" t="s">
        <v>189</v>
      </c>
      <c r="L284" s="45"/>
      <c r="M284" s="222" t="s">
        <v>19</v>
      </c>
      <c r="N284" s="223" t="s">
        <v>43</v>
      </c>
      <c r="O284" s="85"/>
      <c r="P284" s="224">
        <f>O284*H284</f>
        <v>0</v>
      </c>
      <c r="Q284" s="224">
        <v>0.0056100000000000004</v>
      </c>
      <c r="R284" s="224">
        <f>Q284*H284</f>
        <v>0.14602269000000001</v>
      </c>
      <c r="S284" s="224">
        <v>0</v>
      </c>
      <c r="T284" s="22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6" t="s">
        <v>284</v>
      </c>
      <c r="AT284" s="226" t="s">
        <v>185</v>
      </c>
      <c r="AU284" s="226" t="s">
        <v>81</v>
      </c>
      <c r="AY284" s="18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8" t="s">
        <v>79</v>
      </c>
      <c r="BK284" s="227">
        <f>ROUND(I284*H284,2)</f>
        <v>0</v>
      </c>
      <c r="BL284" s="18" t="s">
        <v>284</v>
      </c>
      <c r="BM284" s="226" t="s">
        <v>3420</v>
      </c>
    </row>
    <row r="285" s="2" customFormat="1">
      <c r="A285" s="39"/>
      <c r="B285" s="40"/>
      <c r="C285" s="41"/>
      <c r="D285" s="228" t="s">
        <v>192</v>
      </c>
      <c r="E285" s="41"/>
      <c r="F285" s="229" t="s">
        <v>3421</v>
      </c>
      <c r="G285" s="41"/>
      <c r="H285" s="41"/>
      <c r="I285" s="230"/>
      <c r="J285" s="41"/>
      <c r="K285" s="41"/>
      <c r="L285" s="45"/>
      <c r="M285" s="231"/>
      <c r="N285" s="23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192</v>
      </c>
      <c r="AU285" s="18" t="s">
        <v>81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3422</v>
      </c>
      <c r="G286" s="234"/>
      <c r="H286" s="238">
        <v>14.906000000000001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194</v>
      </c>
      <c r="AU286" s="244" t="s">
        <v>81</v>
      </c>
      <c r="AV286" s="13" t="s">
        <v>81</v>
      </c>
      <c r="AW286" s="13" t="s">
        <v>33</v>
      </c>
      <c r="AX286" s="13" t="s">
        <v>72</v>
      </c>
      <c r="AY286" s="244" t="s">
        <v>183</v>
      </c>
    </row>
    <row r="287" s="13" customFormat="1">
      <c r="A287" s="13"/>
      <c r="B287" s="233"/>
      <c r="C287" s="234"/>
      <c r="D287" s="235" t="s">
        <v>194</v>
      </c>
      <c r="E287" s="236" t="s">
        <v>19</v>
      </c>
      <c r="F287" s="237" t="s">
        <v>3423</v>
      </c>
      <c r="G287" s="234"/>
      <c r="H287" s="238">
        <v>11.122999999999999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194</v>
      </c>
      <c r="AU287" s="244" t="s">
        <v>81</v>
      </c>
      <c r="AV287" s="13" t="s">
        <v>81</v>
      </c>
      <c r="AW287" s="13" t="s">
        <v>33</v>
      </c>
      <c r="AX287" s="13" t="s">
        <v>72</v>
      </c>
      <c r="AY287" s="244" t="s">
        <v>183</v>
      </c>
    </row>
    <row r="288" s="14" customFormat="1">
      <c r="A288" s="14"/>
      <c r="B288" s="245"/>
      <c r="C288" s="246"/>
      <c r="D288" s="235" t="s">
        <v>194</v>
      </c>
      <c r="E288" s="247" t="s">
        <v>19</v>
      </c>
      <c r="F288" s="248" t="s">
        <v>204</v>
      </c>
      <c r="G288" s="246"/>
      <c r="H288" s="249">
        <v>26.029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194</v>
      </c>
      <c r="AU288" s="255" t="s">
        <v>81</v>
      </c>
      <c r="AV288" s="14" t="s">
        <v>190</v>
      </c>
      <c r="AW288" s="14" t="s">
        <v>33</v>
      </c>
      <c r="AX288" s="14" t="s">
        <v>79</v>
      </c>
      <c r="AY288" s="255" t="s">
        <v>183</v>
      </c>
    </row>
    <row r="289" s="2" customFormat="1" ht="16.5" customHeight="1">
      <c r="A289" s="39"/>
      <c r="B289" s="40"/>
      <c r="C289" s="215" t="s">
        <v>513</v>
      </c>
      <c r="D289" s="215" t="s">
        <v>185</v>
      </c>
      <c r="E289" s="216" t="s">
        <v>3424</v>
      </c>
      <c r="F289" s="217" t="s">
        <v>3425</v>
      </c>
      <c r="G289" s="218" t="s">
        <v>207</v>
      </c>
      <c r="H289" s="219">
        <v>1</v>
      </c>
      <c r="I289" s="220"/>
      <c r="J289" s="221">
        <f>ROUND(I289*H289,2)</f>
        <v>0</v>
      </c>
      <c r="K289" s="217" t="s">
        <v>189</v>
      </c>
      <c r="L289" s="45"/>
      <c r="M289" s="222" t="s">
        <v>19</v>
      </c>
      <c r="N289" s="223" t="s">
        <v>43</v>
      </c>
      <c r="O289" s="85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6" t="s">
        <v>284</v>
      </c>
      <c r="AT289" s="226" t="s">
        <v>185</v>
      </c>
      <c r="AU289" s="226" t="s">
        <v>81</v>
      </c>
      <c r="AY289" s="18" t="s">
        <v>183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8" t="s">
        <v>79</v>
      </c>
      <c r="BK289" s="227">
        <f>ROUND(I289*H289,2)</f>
        <v>0</v>
      </c>
      <c r="BL289" s="18" t="s">
        <v>284</v>
      </c>
      <c r="BM289" s="226" t="s">
        <v>3426</v>
      </c>
    </row>
    <row r="290" s="2" customFormat="1">
      <c r="A290" s="39"/>
      <c r="B290" s="40"/>
      <c r="C290" s="41"/>
      <c r="D290" s="228" t="s">
        <v>192</v>
      </c>
      <c r="E290" s="41"/>
      <c r="F290" s="229" t="s">
        <v>3427</v>
      </c>
      <c r="G290" s="41"/>
      <c r="H290" s="41"/>
      <c r="I290" s="230"/>
      <c r="J290" s="41"/>
      <c r="K290" s="41"/>
      <c r="L290" s="45"/>
      <c r="M290" s="231"/>
      <c r="N290" s="23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192</v>
      </c>
      <c r="AU290" s="18" t="s">
        <v>81</v>
      </c>
    </row>
    <row r="291" s="2" customFormat="1" ht="21.75" customHeight="1">
      <c r="A291" s="39"/>
      <c r="B291" s="40"/>
      <c r="C291" s="256" t="s">
        <v>517</v>
      </c>
      <c r="D291" s="256" t="s">
        <v>310</v>
      </c>
      <c r="E291" s="257" t="s">
        <v>3428</v>
      </c>
      <c r="F291" s="258" t="s">
        <v>3429</v>
      </c>
      <c r="G291" s="259" t="s">
        <v>207</v>
      </c>
      <c r="H291" s="260">
        <v>1</v>
      </c>
      <c r="I291" s="261"/>
      <c r="J291" s="262">
        <f>ROUND(I291*H291,2)</f>
        <v>0</v>
      </c>
      <c r="K291" s="258" t="s">
        <v>19</v>
      </c>
      <c r="L291" s="263"/>
      <c r="M291" s="264" t="s">
        <v>19</v>
      </c>
      <c r="N291" s="265" t="s">
        <v>43</v>
      </c>
      <c r="O291" s="85"/>
      <c r="P291" s="224">
        <f>O291*H291</f>
        <v>0</v>
      </c>
      <c r="Q291" s="224">
        <v>0.0040000000000000001</v>
      </c>
      <c r="R291" s="224">
        <f>Q291*H291</f>
        <v>0.0040000000000000001</v>
      </c>
      <c r="S291" s="224">
        <v>0</v>
      </c>
      <c r="T291" s="22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6" t="s">
        <v>376</v>
      </c>
      <c r="AT291" s="226" t="s">
        <v>310</v>
      </c>
      <c r="AU291" s="226" t="s">
        <v>81</v>
      </c>
      <c r="AY291" s="18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8" t="s">
        <v>79</v>
      </c>
      <c r="BK291" s="227">
        <f>ROUND(I291*H291,2)</f>
        <v>0</v>
      </c>
      <c r="BL291" s="18" t="s">
        <v>284</v>
      </c>
      <c r="BM291" s="226" t="s">
        <v>3430</v>
      </c>
    </row>
    <row r="292" s="2" customFormat="1" ht="16.5" customHeight="1">
      <c r="A292" s="39"/>
      <c r="B292" s="40"/>
      <c r="C292" s="215" t="s">
        <v>524</v>
      </c>
      <c r="D292" s="215" t="s">
        <v>185</v>
      </c>
      <c r="E292" s="216" t="s">
        <v>3431</v>
      </c>
      <c r="F292" s="217" t="s">
        <v>3432</v>
      </c>
      <c r="G292" s="218" t="s">
        <v>207</v>
      </c>
      <c r="H292" s="219">
        <v>2</v>
      </c>
      <c r="I292" s="220"/>
      <c r="J292" s="221">
        <f>ROUND(I292*H292,2)</f>
        <v>0</v>
      </c>
      <c r="K292" s="217" t="s">
        <v>189</v>
      </c>
      <c r="L292" s="45"/>
      <c r="M292" s="222" t="s">
        <v>19</v>
      </c>
      <c r="N292" s="223" t="s">
        <v>43</v>
      </c>
      <c r="O292" s="85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6" t="s">
        <v>284</v>
      </c>
      <c r="AT292" s="226" t="s">
        <v>185</v>
      </c>
      <c r="AU292" s="226" t="s">
        <v>81</v>
      </c>
      <c r="AY292" s="18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8" t="s">
        <v>79</v>
      </c>
      <c r="BK292" s="227">
        <f>ROUND(I292*H292,2)</f>
        <v>0</v>
      </c>
      <c r="BL292" s="18" t="s">
        <v>284</v>
      </c>
      <c r="BM292" s="226" t="s">
        <v>3433</v>
      </c>
    </row>
    <row r="293" s="2" customFormat="1">
      <c r="A293" s="39"/>
      <c r="B293" s="40"/>
      <c r="C293" s="41"/>
      <c r="D293" s="228" t="s">
        <v>192</v>
      </c>
      <c r="E293" s="41"/>
      <c r="F293" s="229" t="s">
        <v>3434</v>
      </c>
      <c r="G293" s="41"/>
      <c r="H293" s="41"/>
      <c r="I293" s="230"/>
      <c r="J293" s="41"/>
      <c r="K293" s="41"/>
      <c r="L293" s="45"/>
      <c r="M293" s="231"/>
      <c r="N293" s="23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192</v>
      </c>
      <c r="AU293" s="18" t="s">
        <v>81</v>
      </c>
    </row>
    <row r="294" s="2" customFormat="1" ht="24.15" customHeight="1">
      <c r="A294" s="39"/>
      <c r="B294" s="40"/>
      <c r="C294" s="256" t="s">
        <v>528</v>
      </c>
      <c r="D294" s="256" t="s">
        <v>310</v>
      </c>
      <c r="E294" s="257" t="s">
        <v>3435</v>
      </c>
      <c r="F294" s="258" t="s">
        <v>3436</v>
      </c>
      <c r="G294" s="259" t="s">
        <v>207</v>
      </c>
      <c r="H294" s="260">
        <v>1</v>
      </c>
      <c r="I294" s="261"/>
      <c r="J294" s="262">
        <f>ROUND(I294*H294,2)</f>
        <v>0</v>
      </c>
      <c r="K294" s="258" t="s">
        <v>19</v>
      </c>
      <c r="L294" s="263"/>
      <c r="M294" s="264" t="s">
        <v>19</v>
      </c>
      <c r="N294" s="265" t="s">
        <v>43</v>
      </c>
      <c r="O294" s="85"/>
      <c r="P294" s="224">
        <f>O294*H294</f>
        <v>0</v>
      </c>
      <c r="Q294" s="224">
        <v>0.0040000000000000001</v>
      </c>
      <c r="R294" s="224">
        <f>Q294*H294</f>
        <v>0.0040000000000000001</v>
      </c>
      <c r="S294" s="224">
        <v>0</v>
      </c>
      <c r="T294" s="22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376</v>
      </c>
      <c r="AT294" s="226" t="s">
        <v>310</v>
      </c>
      <c r="AU294" s="226" t="s">
        <v>81</v>
      </c>
      <c r="AY294" s="18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79</v>
      </c>
      <c r="BK294" s="227">
        <f>ROUND(I294*H294,2)</f>
        <v>0</v>
      </c>
      <c r="BL294" s="18" t="s">
        <v>284</v>
      </c>
      <c r="BM294" s="226" t="s">
        <v>3437</v>
      </c>
    </row>
    <row r="295" s="2" customFormat="1" ht="21.75" customHeight="1">
      <c r="A295" s="39"/>
      <c r="B295" s="40"/>
      <c r="C295" s="256" t="s">
        <v>534</v>
      </c>
      <c r="D295" s="256" t="s">
        <v>310</v>
      </c>
      <c r="E295" s="257" t="s">
        <v>3438</v>
      </c>
      <c r="F295" s="258" t="s">
        <v>3439</v>
      </c>
      <c r="G295" s="259" t="s">
        <v>207</v>
      </c>
      <c r="H295" s="260">
        <v>1</v>
      </c>
      <c r="I295" s="261"/>
      <c r="J295" s="262">
        <f>ROUND(I295*H295,2)</f>
        <v>0</v>
      </c>
      <c r="K295" s="258" t="s">
        <v>19</v>
      </c>
      <c r="L295" s="263"/>
      <c r="M295" s="264" t="s">
        <v>19</v>
      </c>
      <c r="N295" s="265" t="s">
        <v>43</v>
      </c>
      <c r="O295" s="85"/>
      <c r="P295" s="224">
        <f>O295*H295</f>
        <v>0</v>
      </c>
      <c r="Q295" s="224">
        <v>0.0040000000000000001</v>
      </c>
      <c r="R295" s="224">
        <f>Q295*H295</f>
        <v>0.0040000000000000001</v>
      </c>
      <c r="S295" s="224">
        <v>0</v>
      </c>
      <c r="T295" s="22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6" t="s">
        <v>376</v>
      </c>
      <c r="AT295" s="226" t="s">
        <v>310</v>
      </c>
      <c r="AU295" s="226" t="s">
        <v>81</v>
      </c>
      <c r="AY295" s="18" t="s">
        <v>183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8" t="s">
        <v>79</v>
      </c>
      <c r="BK295" s="227">
        <f>ROUND(I295*H295,2)</f>
        <v>0</v>
      </c>
      <c r="BL295" s="18" t="s">
        <v>284</v>
      </c>
      <c r="BM295" s="226" t="s">
        <v>3440</v>
      </c>
    </row>
    <row r="296" s="2" customFormat="1" ht="16.5" customHeight="1">
      <c r="A296" s="39"/>
      <c r="B296" s="40"/>
      <c r="C296" s="215" t="s">
        <v>538</v>
      </c>
      <c r="D296" s="215" t="s">
        <v>185</v>
      </c>
      <c r="E296" s="216" t="s">
        <v>3441</v>
      </c>
      <c r="F296" s="217" t="s">
        <v>3442</v>
      </c>
      <c r="G296" s="218" t="s">
        <v>207</v>
      </c>
      <c r="H296" s="219">
        <v>7</v>
      </c>
      <c r="I296" s="220"/>
      <c r="J296" s="221">
        <f>ROUND(I296*H296,2)</f>
        <v>0</v>
      </c>
      <c r="K296" s="217" t="s">
        <v>189</v>
      </c>
      <c r="L296" s="45"/>
      <c r="M296" s="222" t="s">
        <v>19</v>
      </c>
      <c r="N296" s="223" t="s">
        <v>43</v>
      </c>
      <c r="O296" s="85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284</v>
      </c>
      <c r="AT296" s="226" t="s">
        <v>185</v>
      </c>
      <c r="AU296" s="226" t="s">
        <v>81</v>
      </c>
      <c r="AY296" s="18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284</v>
      </c>
      <c r="BM296" s="226" t="s">
        <v>3443</v>
      </c>
    </row>
    <row r="297" s="2" customFormat="1">
      <c r="A297" s="39"/>
      <c r="B297" s="40"/>
      <c r="C297" s="41"/>
      <c r="D297" s="228" t="s">
        <v>192</v>
      </c>
      <c r="E297" s="41"/>
      <c r="F297" s="229" t="s">
        <v>3444</v>
      </c>
      <c r="G297" s="41"/>
      <c r="H297" s="41"/>
      <c r="I297" s="230"/>
      <c r="J297" s="41"/>
      <c r="K297" s="41"/>
      <c r="L297" s="45"/>
      <c r="M297" s="231"/>
      <c r="N297" s="23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192</v>
      </c>
      <c r="AU297" s="18" t="s">
        <v>81</v>
      </c>
    </row>
    <row r="298" s="2" customFormat="1" ht="16.5" customHeight="1">
      <c r="A298" s="39"/>
      <c r="B298" s="40"/>
      <c r="C298" s="256" t="s">
        <v>544</v>
      </c>
      <c r="D298" s="256" t="s">
        <v>310</v>
      </c>
      <c r="E298" s="257" t="s">
        <v>3445</v>
      </c>
      <c r="F298" s="258" t="s">
        <v>3446</v>
      </c>
      <c r="G298" s="259" t="s">
        <v>207</v>
      </c>
      <c r="H298" s="260">
        <v>7</v>
      </c>
      <c r="I298" s="261"/>
      <c r="J298" s="262">
        <f>ROUND(I298*H298,2)</f>
        <v>0</v>
      </c>
      <c r="K298" s="258" t="s">
        <v>189</v>
      </c>
      <c r="L298" s="263"/>
      <c r="M298" s="264" t="s">
        <v>19</v>
      </c>
      <c r="N298" s="265" t="s">
        <v>43</v>
      </c>
      <c r="O298" s="85"/>
      <c r="P298" s="224">
        <f>O298*H298</f>
        <v>0</v>
      </c>
      <c r="Q298" s="224">
        <v>0.00059999999999999995</v>
      </c>
      <c r="R298" s="224">
        <f>Q298*H298</f>
        <v>0.0041999999999999997</v>
      </c>
      <c r="S298" s="224">
        <v>0</v>
      </c>
      <c r="T298" s="22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376</v>
      </c>
      <c r="AT298" s="226" t="s">
        <v>310</v>
      </c>
      <c r="AU298" s="226" t="s">
        <v>81</v>
      </c>
      <c r="AY298" s="18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79</v>
      </c>
      <c r="BK298" s="227">
        <f>ROUND(I298*H298,2)</f>
        <v>0</v>
      </c>
      <c r="BL298" s="18" t="s">
        <v>284</v>
      </c>
      <c r="BM298" s="226" t="s">
        <v>3447</v>
      </c>
    </row>
    <row r="299" s="2" customFormat="1" ht="24.15" customHeight="1">
      <c r="A299" s="39"/>
      <c r="B299" s="40"/>
      <c r="C299" s="215" t="s">
        <v>547</v>
      </c>
      <c r="D299" s="215" t="s">
        <v>185</v>
      </c>
      <c r="E299" s="216" t="s">
        <v>3448</v>
      </c>
      <c r="F299" s="217" t="s">
        <v>3449</v>
      </c>
      <c r="G299" s="218" t="s">
        <v>419</v>
      </c>
      <c r="H299" s="219">
        <v>30</v>
      </c>
      <c r="I299" s="220"/>
      <c r="J299" s="221">
        <f>ROUND(I299*H299,2)</f>
        <v>0</v>
      </c>
      <c r="K299" s="217" t="s">
        <v>19</v>
      </c>
      <c r="L299" s="45"/>
      <c r="M299" s="222" t="s">
        <v>19</v>
      </c>
      <c r="N299" s="223" t="s">
        <v>43</v>
      </c>
      <c r="O299" s="85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284</v>
      </c>
      <c r="AT299" s="226" t="s">
        <v>185</v>
      </c>
      <c r="AU299" s="226" t="s">
        <v>81</v>
      </c>
      <c r="AY299" s="18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284</v>
      </c>
      <c r="BM299" s="226" t="s">
        <v>3450</v>
      </c>
    </row>
    <row r="300" s="2" customFormat="1" ht="24.15" customHeight="1">
      <c r="A300" s="39"/>
      <c r="B300" s="40"/>
      <c r="C300" s="215" t="s">
        <v>552</v>
      </c>
      <c r="D300" s="215" t="s">
        <v>185</v>
      </c>
      <c r="E300" s="216" t="s">
        <v>3451</v>
      </c>
      <c r="F300" s="217" t="s">
        <v>3452</v>
      </c>
      <c r="G300" s="218" t="s">
        <v>237</v>
      </c>
      <c r="H300" s="219">
        <v>276.63600000000002</v>
      </c>
      <c r="I300" s="220"/>
      <c r="J300" s="221">
        <f>ROUND(I300*H300,2)</f>
        <v>0</v>
      </c>
      <c r="K300" s="217" t="s">
        <v>189</v>
      </c>
      <c r="L300" s="45"/>
      <c r="M300" s="222" t="s">
        <v>19</v>
      </c>
      <c r="N300" s="223" t="s">
        <v>43</v>
      </c>
      <c r="O300" s="85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6" t="s">
        <v>284</v>
      </c>
      <c r="AT300" s="226" t="s">
        <v>185</v>
      </c>
      <c r="AU300" s="226" t="s">
        <v>81</v>
      </c>
      <c r="AY300" s="18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8" t="s">
        <v>79</v>
      </c>
      <c r="BK300" s="227">
        <f>ROUND(I300*H300,2)</f>
        <v>0</v>
      </c>
      <c r="BL300" s="18" t="s">
        <v>284</v>
      </c>
      <c r="BM300" s="226" t="s">
        <v>3453</v>
      </c>
    </row>
    <row r="301" s="2" customFormat="1">
      <c r="A301" s="39"/>
      <c r="B301" s="40"/>
      <c r="C301" s="41"/>
      <c r="D301" s="228" t="s">
        <v>192</v>
      </c>
      <c r="E301" s="41"/>
      <c r="F301" s="229" t="s">
        <v>3454</v>
      </c>
      <c r="G301" s="41"/>
      <c r="H301" s="41"/>
      <c r="I301" s="230"/>
      <c r="J301" s="41"/>
      <c r="K301" s="41"/>
      <c r="L301" s="45"/>
      <c r="M301" s="231"/>
      <c r="N301" s="23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192</v>
      </c>
      <c r="AU301" s="18" t="s">
        <v>81</v>
      </c>
    </row>
    <row r="302" s="13" customFormat="1">
      <c r="A302" s="13"/>
      <c r="B302" s="233"/>
      <c r="C302" s="234"/>
      <c r="D302" s="235" t="s">
        <v>194</v>
      </c>
      <c r="E302" s="236" t="s">
        <v>19</v>
      </c>
      <c r="F302" s="237" t="s">
        <v>3250</v>
      </c>
      <c r="G302" s="234"/>
      <c r="H302" s="238">
        <v>149.36699999999999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194</v>
      </c>
      <c r="AU302" s="244" t="s">
        <v>81</v>
      </c>
      <c r="AV302" s="13" t="s">
        <v>81</v>
      </c>
      <c r="AW302" s="13" t="s">
        <v>33</v>
      </c>
      <c r="AX302" s="13" t="s">
        <v>72</v>
      </c>
      <c r="AY302" s="244" t="s">
        <v>183</v>
      </c>
    </row>
    <row r="303" s="13" customFormat="1">
      <c r="A303" s="13"/>
      <c r="B303" s="233"/>
      <c r="C303" s="234"/>
      <c r="D303" s="235" t="s">
        <v>194</v>
      </c>
      <c r="E303" s="236" t="s">
        <v>19</v>
      </c>
      <c r="F303" s="237" t="s">
        <v>3251</v>
      </c>
      <c r="G303" s="234"/>
      <c r="H303" s="238">
        <v>131.309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194</v>
      </c>
      <c r="AU303" s="244" t="s">
        <v>81</v>
      </c>
      <c r="AV303" s="13" t="s">
        <v>81</v>
      </c>
      <c r="AW303" s="13" t="s">
        <v>33</v>
      </c>
      <c r="AX303" s="13" t="s">
        <v>72</v>
      </c>
      <c r="AY303" s="244" t="s">
        <v>183</v>
      </c>
    </row>
    <row r="304" s="13" customFormat="1">
      <c r="A304" s="13"/>
      <c r="B304" s="233"/>
      <c r="C304" s="234"/>
      <c r="D304" s="235" t="s">
        <v>194</v>
      </c>
      <c r="E304" s="236" t="s">
        <v>19</v>
      </c>
      <c r="F304" s="237" t="s">
        <v>3252</v>
      </c>
      <c r="G304" s="234"/>
      <c r="H304" s="238">
        <v>-4.04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194</v>
      </c>
      <c r="AU304" s="244" t="s">
        <v>81</v>
      </c>
      <c r="AV304" s="13" t="s">
        <v>81</v>
      </c>
      <c r="AW304" s="13" t="s">
        <v>33</v>
      </c>
      <c r="AX304" s="13" t="s">
        <v>72</v>
      </c>
      <c r="AY304" s="244" t="s">
        <v>183</v>
      </c>
    </row>
    <row r="305" s="14" customFormat="1">
      <c r="A305" s="14"/>
      <c r="B305" s="245"/>
      <c r="C305" s="246"/>
      <c r="D305" s="235" t="s">
        <v>194</v>
      </c>
      <c r="E305" s="247" t="s">
        <v>19</v>
      </c>
      <c r="F305" s="248" t="s">
        <v>204</v>
      </c>
      <c r="G305" s="246"/>
      <c r="H305" s="249">
        <v>276.63600000000002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194</v>
      </c>
      <c r="AU305" s="255" t="s">
        <v>81</v>
      </c>
      <c r="AV305" s="14" t="s">
        <v>190</v>
      </c>
      <c r="AW305" s="14" t="s">
        <v>33</v>
      </c>
      <c r="AX305" s="14" t="s">
        <v>79</v>
      </c>
      <c r="AY305" s="255" t="s">
        <v>183</v>
      </c>
    </row>
    <row r="306" s="2" customFormat="1" ht="21.75" customHeight="1">
      <c r="A306" s="39"/>
      <c r="B306" s="40"/>
      <c r="C306" s="256" t="s">
        <v>557</v>
      </c>
      <c r="D306" s="256" t="s">
        <v>310</v>
      </c>
      <c r="E306" s="257" t="s">
        <v>3142</v>
      </c>
      <c r="F306" s="258" t="s">
        <v>3143</v>
      </c>
      <c r="G306" s="259" t="s">
        <v>237</v>
      </c>
      <c r="H306" s="260">
        <v>304.30000000000001</v>
      </c>
      <c r="I306" s="261"/>
      <c r="J306" s="262">
        <f>ROUND(I306*H306,2)</f>
        <v>0</v>
      </c>
      <c r="K306" s="258" t="s">
        <v>189</v>
      </c>
      <c r="L306" s="263"/>
      <c r="M306" s="264" t="s">
        <v>19</v>
      </c>
      <c r="N306" s="265" t="s">
        <v>43</v>
      </c>
      <c r="O306" s="85"/>
      <c r="P306" s="224">
        <f>O306*H306</f>
        <v>0</v>
      </c>
      <c r="Q306" s="224">
        <v>0.00016000000000000001</v>
      </c>
      <c r="R306" s="224">
        <f>Q306*H306</f>
        <v>0.048688000000000009</v>
      </c>
      <c r="S306" s="224">
        <v>0</v>
      </c>
      <c r="T306" s="22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6" t="s">
        <v>376</v>
      </c>
      <c r="AT306" s="226" t="s">
        <v>310</v>
      </c>
      <c r="AU306" s="226" t="s">
        <v>81</v>
      </c>
      <c r="AY306" s="18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8" t="s">
        <v>79</v>
      </c>
      <c r="BK306" s="227">
        <f>ROUND(I306*H306,2)</f>
        <v>0</v>
      </c>
      <c r="BL306" s="18" t="s">
        <v>284</v>
      </c>
      <c r="BM306" s="226" t="s">
        <v>3455</v>
      </c>
    </row>
    <row r="307" s="13" customFormat="1">
      <c r="A307" s="13"/>
      <c r="B307" s="233"/>
      <c r="C307" s="234"/>
      <c r="D307" s="235" t="s">
        <v>194</v>
      </c>
      <c r="E307" s="234"/>
      <c r="F307" s="237" t="s">
        <v>3456</v>
      </c>
      <c r="G307" s="234"/>
      <c r="H307" s="238">
        <v>304.30000000000001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194</v>
      </c>
      <c r="AU307" s="244" t="s">
        <v>81</v>
      </c>
      <c r="AV307" s="13" t="s">
        <v>81</v>
      </c>
      <c r="AW307" s="13" t="s">
        <v>4</v>
      </c>
      <c r="AX307" s="13" t="s">
        <v>79</v>
      </c>
      <c r="AY307" s="244" t="s">
        <v>183</v>
      </c>
    </row>
    <row r="308" s="2" customFormat="1" ht="16.5" customHeight="1">
      <c r="A308" s="39"/>
      <c r="B308" s="40"/>
      <c r="C308" s="256" t="s">
        <v>562</v>
      </c>
      <c r="D308" s="256" t="s">
        <v>310</v>
      </c>
      <c r="E308" s="257" t="s">
        <v>3457</v>
      </c>
      <c r="F308" s="258" t="s">
        <v>3458</v>
      </c>
      <c r="G308" s="259" t="s">
        <v>419</v>
      </c>
      <c r="H308" s="260">
        <v>221.309</v>
      </c>
      <c r="I308" s="261"/>
      <c r="J308" s="262">
        <f>ROUND(I308*H308,2)</f>
        <v>0</v>
      </c>
      <c r="K308" s="258" t="s">
        <v>189</v>
      </c>
      <c r="L308" s="263"/>
      <c r="M308" s="264" t="s">
        <v>19</v>
      </c>
      <c r="N308" s="265" t="s">
        <v>43</v>
      </c>
      <c r="O308" s="85"/>
      <c r="P308" s="224">
        <f>O308*H308</f>
        <v>0</v>
      </c>
      <c r="Q308" s="224">
        <v>1.0000000000000001E-05</v>
      </c>
      <c r="R308" s="224">
        <f>Q308*H308</f>
        <v>0.00221309</v>
      </c>
      <c r="S308" s="224">
        <v>0</v>
      </c>
      <c r="T308" s="22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6" t="s">
        <v>376</v>
      </c>
      <c r="AT308" s="226" t="s">
        <v>310</v>
      </c>
      <c r="AU308" s="226" t="s">
        <v>81</v>
      </c>
      <c r="AY308" s="18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79</v>
      </c>
      <c r="BK308" s="227">
        <f>ROUND(I308*H308,2)</f>
        <v>0</v>
      </c>
      <c r="BL308" s="18" t="s">
        <v>284</v>
      </c>
      <c r="BM308" s="226" t="s">
        <v>3459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3460</v>
      </c>
      <c r="G309" s="234"/>
      <c r="H309" s="238">
        <v>184.42400000000001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194</v>
      </c>
      <c r="AU309" s="244" t="s">
        <v>81</v>
      </c>
      <c r="AV309" s="13" t="s">
        <v>81</v>
      </c>
      <c r="AW309" s="13" t="s">
        <v>33</v>
      </c>
      <c r="AX309" s="13" t="s">
        <v>79</v>
      </c>
      <c r="AY309" s="244" t="s">
        <v>183</v>
      </c>
    </row>
    <row r="310" s="13" customFormat="1">
      <c r="A310" s="13"/>
      <c r="B310" s="233"/>
      <c r="C310" s="234"/>
      <c r="D310" s="235" t="s">
        <v>194</v>
      </c>
      <c r="E310" s="234"/>
      <c r="F310" s="237" t="s">
        <v>3461</v>
      </c>
      <c r="G310" s="234"/>
      <c r="H310" s="238">
        <v>221.309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81</v>
      </c>
      <c r="AV310" s="13" t="s">
        <v>81</v>
      </c>
      <c r="AW310" s="13" t="s">
        <v>4</v>
      </c>
      <c r="AX310" s="13" t="s">
        <v>79</v>
      </c>
      <c r="AY310" s="244" t="s">
        <v>183</v>
      </c>
    </row>
    <row r="311" s="2" customFormat="1" ht="16.5" customHeight="1">
      <c r="A311" s="39"/>
      <c r="B311" s="40"/>
      <c r="C311" s="215" t="s">
        <v>567</v>
      </c>
      <c r="D311" s="215" t="s">
        <v>185</v>
      </c>
      <c r="E311" s="216" t="s">
        <v>3462</v>
      </c>
      <c r="F311" s="217" t="s">
        <v>3463</v>
      </c>
      <c r="G311" s="218" t="s">
        <v>419</v>
      </c>
      <c r="H311" s="219">
        <v>291.19600000000003</v>
      </c>
      <c r="I311" s="220"/>
      <c r="J311" s="221">
        <f>ROUND(I311*H311,2)</f>
        <v>0</v>
      </c>
      <c r="K311" s="217" t="s">
        <v>189</v>
      </c>
      <c r="L311" s="45"/>
      <c r="M311" s="222" t="s">
        <v>19</v>
      </c>
      <c r="N311" s="223" t="s">
        <v>43</v>
      </c>
      <c r="O311" s="85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6" t="s">
        <v>284</v>
      </c>
      <c r="AT311" s="226" t="s">
        <v>185</v>
      </c>
      <c r="AU311" s="226" t="s">
        <v>81</v>
      </c>
      <c r="AY311" s="18" t="s">
        <v>183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8" t="s">
        <v>79</v>
      </c>
      <c r="BK311" s="227">
        <f>ROUND(I311*H311,2)</f>
        <v>0</v>
      </c>
      <c r="BL311" s="18" t="s">
        <v>284</v>
      </c>
      <c r="BM311" s="226" t="s">
        <v>3464</v>
      </c>
    </row>
    <row r="312" s="2" customFormat="1">
      <c r="A312" s="39"/>
      <c r="B312" s="40"/>
      <c r="C312" s="41"/>
      <c r="D312" s="228" t="s">
        <v>192</v>
      </c>
      <c r="E312" s="41"/>
      <c r="F312" s="229" t="s">
        <v>3465</v>
      </c>
      <c r="G312" s="41"/>
      <c r="H312" s="41"/>
      <c r="I312" s="230"/>
      <c r="J312" s="41"/>
      <c r="K312" s="41"/>
      <c r="L312" s="45"/>
      <c r="M312" s="231"/>
      <c r="N312" s="23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192</v>
      </c>
      <c r="AU312" s="18" t="s">
        <v>81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3466</v>
      </c>
      <c r="G313" s="234"/>
      <c r="H313" s="238">
        <v>291.19600000000003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79</v>
      </c>
      <c r="AY313" s="244" t="s">
        <v>183</v>
      </c>
    </row>
    <row r="314" s="2" customFormat="1" ht="16.5" customHeight="1">
      <c r="A314" s="39"/>
      <c r="B314" s="40"/>
      <c r="C314" s="256" t="s">
        <v>572</v>
      </c>
      <c r="D314" s="256" t="s">
        <v>310</v>
      </c>
      <c r="E314" s="257" t="s">
        <v>3467</v>
      </c>
      <c r="F314" s="258" t="s">
        <v>3468</v>
      </c>
      <c r="G314" s="259" t="s">
        <v>419</v>
      </c>
      <c r="H314" s="260">
        <v>320.31599999999997</v>
      </c>
      <c r="I314" s="261"/>
      <c r="J314" s="262">
        <f>ROUND(I314*H314,2)</f>
        <v>0</v>
      </c>
      <c r="K314" s="258" t="s">
        <v>189</v>
      </c>
      <c r="L314" s="263"/>
      <c r="M314" s="264" t="s">
        <v>19</v>
      </c>
      <c r="N314" s="265" t="s">
        <v>43</v>
      </c>
      <c r="O314" s="85"/>
      <c r="P314" s="224">
        <f>O314*H314</f>
        <v>0</v>
      </c>
      <c r="Q314" s="224">
        <v>1.0000000000000001E-05</v>
      </c>
      <c r="R314" s="224">
        <f>Q314*H314</f>
        <v>0.00320316</v>
      </c>
      <c r="S314" s="224">
        <v>0</v>
      </c>
      <c r="T314" s="22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6" t="s">
        <v>376</v>
      </c>
      <c r="AT314" s="226" t="s">
        <v>310</v>
      </c>
      <c r="AU314" s="226" t="s">
        <v>81</v>
      </c>
      <c r="AY314" s="18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8" t="s">
        <v>79</v>
      </c>
      <c r="BK314" s="227">
        <f>ROUND(I314*H314,2)</f>
        <v>0</v>
      </c>
      <c r="BL314" s="18" t="s">
        <v>284</v>
      </c>
      <c r="BM314" s="226" t="s">
        <v>3469</v>
      </c>
    </row>
    <row r="315" s="13" customFormat="1">
      <c r="A315" s="13"/>
      <c r="B315" s="233"/>
      <c r="C315" s="234"/>
      <c r="D315" s="235" t="s">
        <v>194</v>
      </c>
      <c r="E315" s="234"/>
      <c r="F315" s="237" t="s">
        <v>3470</v>
      </c>
      <c r="G315" s="234"/>
      <c r="H315" s="238">
        <v>320.31599999999997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4</v>
      </c>
      <c r="AX315" s="13" t="s">
        <v>79</v>
      </c>
      <c r="AY315" s="244" t="s">
        <v>183</v>
      </c>
    </row>
    <row r="316" s="2" customFormat="1" ht="21.75" customHeight="1">
      <c r="A316" s="39"/>
      <c r="B316" s="40"/>
      <c r="C316" s="215" t="s">
        <v>579</v>
      </c>
      <c r="D316" s="215" t="s">
        <v>185</v>
      </c>
      <c r="E316" s="216" t="s">
        <v>3471</v>
      </c>
      <c r="F316" s="217" t="s">
        <v>3472</v>
      </c>
      <c r="G316" s="218" t="s">
        <v>207</v>
      </c>
      <c r="H316" s="219">
        <v>3</v>
      </c>
      <c r="I316" s="220"/>
      <c r="J316" s="221">
        <f>ROUND(I316*H316,2)</f>
        <v>0</v>
      </c>
      <c r="K316" s="217" t="s">
        <v>189</v>
      </c>
      <c r="L316" s="45"/>
      <c r="M316" s="222" t="s">
        <v>19</v>
      </c>
      <c r="N316" s="223" t="s">
        <v>43</v>
      </c>
      <c r="O316" s="85"/>
      <c r="P316" s="224">
        <f>O316*H316</f>
        <v>0</v>
      </c>
      <c r="Q316" s="224">
        <v>1.0000000000000001E-05</v>
      </c>
      <c r="R316" s="224">
        <f>Q316*H316</f>
        <v>3.0000000000000004E-05</v>
      </c>
      <c r="S316" s="224">
        <v>0</v>
      </c>
      <c r="T316" s="22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284</v>
      </c>
      <c r="AT316" s="226" t="s">
        <v>185</v>
      </c>
      <c r="AU316" s="226" t="s">
        <v>81</v>
      </c>
      <c r="AY316" s="18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79</v>
      </c>
      <c r="BK316" s="227">
        <f>ROUND(I316*H316,2)</f>
        <v>0</v>
      </c>
      <c r="BL316" s="18" t="s">
        <v>284</v>
      </c>
      <c r="BM316" s="226" t="s">
        <v>3473</v>
      </c>
    </row>
    <row r="317" s="2" customFormat="1">
      <c r="A317" s="39"/>
      <c r="B317" s="40"/>
      <c r="C317" s="41"/>
      <c r="D317" s="228" t="s">
        <v>192</v>
      </c>
      <c r="E317" s="41"/>
      <c r="F317" s="229" t="s">
        <v>3474</v>
      </c>
      <c r="G317" s="41"/>
      <c r="H317" s="41"/>
      <c r="I317" s="230"/>
      <c r="J317" s="41"/>
      <c r="K317" s="41"/>
      <c r="L317" s="45"/>
      <c r="M317" s="231"/>
      <c r="N317" s="23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192</v>
      </c>
      <c r="AU317" s="18" t="s">
        <v>81</v>
      </c>
    </row>
    <row r="318" s="2" customFormat="1" ht="21.75" customHeight="1">
      <c r="A318" s="39"/>
      <c r="B318" s="40"/>
      <c r="C318" s="215" t="s">
        <v>584</v>
      </c>
      <c r="D318" s="215" t="s">
        <v>185</v>
      </c>
      <c r="E318" s="216" t="s">
        <v>3475</v>
      </c>
      <c r="F318" s="217" t="s">
        <v>3476</v>
      </c>
      <c r="G318" s="218" t="s">
        <v>207</v>
      </c>
      <c r="H318" s="219">
        <v>5</v>
      </c>
      <c r="I318" s="220"/>
      <c r="J318" s="221">
        <f>ROUND(I318*H318,2)</f>
        <v>0</v>
      </c>
      <c r="K318" s="217" t="s">
        <v>189</v>
      </c>
      <c r="L318" s="45"/>
      <c r="M318" s="222" t="s">
        <v>19</v>
      </c>
      <c r="N318" s="223" t="s">
        <v>43</v>
      </c>
      <c r="O318" s="85"/>
      <c r="P318" s="224">
        <f>O318*H318</f>
        <v>0</v>
      </c>
      <c r="Q318" s="224">
        <v>4.0000000000000003E-05</v>
      </c>
      <c r="R318" s="224">
        <f>Q318*H318</f>
        <v>0.00020000000000000001</v>
      </c>
      <c r="S318" s="224">
        <v>0</v>
      </c>
      <c r="T318" s="22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6" t="s">
        <v>284</v>
      </c>
      <c r="AT318" s="226" t="s">
        <v>185</v>
      </c>
      <c r="AU318" s="226" t="s">
        <v>81</v>
      </c>
      <c r="AY318" s="18" t="s">
        <v>183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8" t="s">
        <v>79</v>
      </c>
      <c r="BK318" s="227">
        <f>ROUND(I318*H318,2)</f>
        <v>0</v>
      </c>
      <c r="BL318" s="18" t="s">
        <v>284</v>
      </c>
      <c r="BM318" s="226" t="s">
        <v>3477</v>
      </c>
    </row>
    <row r="319" s="2" customFormat="1">
      <c r="A319" s="39"/>
      <c r="B319" s="40"/>
      <c r="C319" s="41"/>
      <c r="D319" s="228" t="s">
        <v>192</v>
      </c>
      <c r="E319" s="41"/>
      <c r="F319" s="229" t="s">
        <v>3478</v>
      </c>
      <c r="G319" s="41"/>
      <c r="H319" s="41"/>
      <c r="I319" s="230"/>
      <c r="J319" s="41"/>
      <c r="K319" s="41"/>
      <c r="L319" s="45"/>
      <c r="M319" s="231"/>
      <c r="N319" s="23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192</v>
      </c>
      <c r="AU319" s="18" t="s">
        <v>81</v>
      </c>
    </row>
    <row r="320" s="2" customFormat="1" ht="16.5" customHeight="1">
      <c r="A320" s="39"/>
      <c r="B320" s="40"/>
      <c r="C320" s="215" t="s">
        <v>589</v>
      </c>
      <c r="D320" s="215" t="s">
        <v>185</v>
      </c>
      <c r="E320" s="216" t="s">
        <v>3479</v>
      </c>
      <c r="F320" s="217" t="s">
        <v>3480</v>
      </c>
      <c r="G320" s="218" t="s">
        <v>419</v>
      </c>
      <c r="H320" s="219">
        <v>46.752000000000002</v>
      </c>
      <c r="I320" s="220"/>
      <c r="J320" s="221">
        <f>ROUND(I320*H320,2)</f>
        <v>0</v>
      </c>
      <c r="K320" s="217" t="s">
        <v>189</v>
      </c>
      <c r="L320" s="45"/>
      <c r="M320" s="222" t="s">
        <v>19</v>
      </c>
      <c r="N320" s="223" t="s">
        <v>43</v>
      </c>
      <c r="O320" s="85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284</v>
      </c>
      <c r="AT320" s="226" t="s">
        <v>185</v>
      </c>
      <c r="AU320" s="226" t="s">
        <v>81</v>
      </c>
      <c r="AY320" s="18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79</v>
      </c>
      <c r="BK320" s="227">
        <f>ROUND(I320*H320,2)</f>
        <v>0</v>
      </c>
      <c r="BL320" s="18" t="s">
        <v>284</v>
      </c>
      <c r="BM320" s="226" t="s">
        <v>3481</v>
      </c>
    </row>
    <row r="321" s="2" customFormat="1">
      <c r="A321" s="39"/>
      <c r="B321" s="40"/>
      <c r="C321" s="41"/>
      <c r="D321" s="228" t="s">
        <v>192</v>
      </c>
      <c r="E321" s="41"/>
      <c r="F321" s="229" t="s">
        <v>3482</v>
      </c>
      <c r="G321" s="41"/>
      <c r="H321" s="41"/>
      <c r="I321" s="230"/>
      <c r="J321" s="41"/>
      <c r="K321" s="41"/>
      <c r="L321" s="45"/>
      <c r="M321" s="231"/>
      <c r="N321" s="23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192</v>
      </c>
      <c r="AU321" s="18" t="s">
        <v>81</v>
      </c>
    </row>
    <row r="322" s="13" customFormat="1">
      <c r="A322" s="13"/>
      <c r="B322" s="233"/>
      <c r="C322" s="234"/>
      <c r="D322" s="235" t="s">
        <v>194</v>
      </c>
      <c r="E322" s="236" t="s">
        <v>19</v>
      </c>
      <c r="F322" s="237" t="s">
        <v>3414</v>
      </c>
      <c r="G322" s="234"/>
      <c r="H322" s="238">
        <v>23.649999999999999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194</v>
      </c>
      <c r="AU322" s="244" t="s">
        <v>81</v>
      </c>
      <c r="AV322" s="13" t="s">
        <v>81</v>
      </c>
      <c r="AW322" s="13" t="s">
        <v>33</v>
      </c>
      <c r="AX322" s="13" t="s">
        <v>72</v>
      </c>
      <c r="AY322" s="244" t="s">
        <v>183</v>
      </c>
    </row>
    <row r="323" s="13" customFormat="1">
      <c r="A323" s="13"/>
      <c r="B323" s="233"/>
      <c r="C323" s="234"/>
      <c r="D323" s="235" t="s">
        <v>194</v>
      </c>
      <c r="E323" s="236" t="s">
        <v>19</v>
      </c>
      <c r="F323" s="237" t="s">
        <v>3408</v>
      </c>
      <c r="G323" s="234"/>
      <c r="H323" s="238">
        <v>9.0570000000000004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194</v>
      </c>
      <c r="AU323" s="244" t="s">
        <v>81</v>
      </c>
      <c r="AV323" s="13" t="s">
        <v>81</v>
      </c>
      <c r="AW323" s="13" t="s">
        <v>33</v>
      </c>
      <c r="AX323" s="13" t="s">
        <v>72</v>
      </c>
      <c r="AY323" s="244" t="s">
        <v>183</v>
      </c>
    </row>
    <row r="324" s="13" customFormat="1">
      <c r="A324" s="13"/>
      <c r="B324" s="233"/>
      <c r="C324" s="234"/>
      <c r="D324" s="235" t="s">
        <v>194</v>
      </c>
      <c r="E324" s="236" t="s">
        <v>19</v>
      </c>
      <c r="F324" s="237" t="s">
        <v>3409</v>
      </c>
      <c r="G324" s="234"/>
      <c r="H324" s="238">
        <v>14.045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194</v>
      </c>
      <c r="AU324" s="244" t="s">
        <v>81</v>
      </c>
      <c r="AV324" s="13" t="s">
        <v>81</v>
      </c>
      <c r="AW324" s="13" t="s">
        <v>33</v>
      </c>
      <c r="AX324" s="13" t="s">
        <v>72</v>
      </c>
      <c r="AY324" s="244" t="s">
        <v>183</v>
      </c>
    </row>
    <row r="325" s="14" customFormat="1">
      <c r="A325" s="14"/>
      <c r="B325" s="245"/>
      <c r="C325" s="246"/>
      <c r="D325" s="235" t="s">
        <v>194</v>
      </c>
      <c r="E325" s="247" t="s">
        <v>19</v>
      </c>
      <c r="F325" s="248" t="s">
        <v>204</v>
      </c>
      <c r="G325" s="246"/>
      <c r="H325" s="249">
        <v>46.752000000000002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194</v>
      </c>
      <c r="AU325" s="255" t="s">
        <v>81</v>
      </c>
      <c r="AV325" s="14" t="s">
        <v>190</v>
      </c>
      <c r="AW325" s="14" t="s">
        <v>33</v>
      </c>
      <c r="AX325" s="14" t="s">
        <v>79</v>
      </c>
      <c r="AY325" s="255" t="s">
        <v>183</v>
      </c>
    </row>
    <row r="326" s="2" customFormat="1" ht="16.5" customHeight="1">
      <c r="A326" s="39"/>
      <c r="B326" s="40"/>
      <c r="C326" s="215" t="s">
        <v>595</v>
      </c>
      <c r="D326" s="215" t="s">
        <v>185</v>
      </c>
      <c r="E326" s="216" t="s">
        <v>3483</v>
      </c>
      <c r="F326" s="217" t="s">
        <v>3484</v>
      </c>
      <c r="G326" s="218" t="s">
        <v>419</v>
      </c>
      <c r="H326" s="219">
        <v>27.420999999999999</v>
      </c>
      <c r="I326" s="220"/>
      <c r="J326" s="221">
        <f>ROUND(I326*H326,2)</f>
        <v>0</v>
      </c>
      <c r="K326" s="217" t="s">
        <v>189</v>
      </c>
      <c r="L326" s="45"/>
      <c r="M326" s="222" t="s">
        <v>19</v>
      </c>
      <c r="N326" s="223" t="s">
        <v>43</v>
      </c>
      <c r="O326" s="85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6" t="s">
        <v>284</v>
      </c>
      <c r="AT326" s="226" t="s">
        <v>185</v>
      </c>
      <c r="AU326" s="226" t="s">
        <v>81</v>
      </c>
      <c r="AY326" s="18" t="s">
        <v>183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8" t="s">
        <v>79</v>
      </c>
      <c r="BK326" s="227">
        <f>ROUND(I326*H326,2)</f>
        <v>0</v>
      </c>
      <c r="BL326" s="18" t="s">
        <v>284</v>
      </c>
      <c r="BM326" s="226" t="s">
        <v>3485</v>
      </c>
    </row>
    <row r="327" s="2" customFormat="1">
      <c r="A327" s="39"/>
      <c r="B327" s="40"/>
      <c r="C327" s="41"/>
      <c r="D327" s="228" t="s">
        <v>192</v>
      </c>
      <c r="E327" s="41"/>
      <c r="F327" s="229" t="s">
        <v>3486</v>
      </c>
      <c r="G327" s="41"/>
      <c r="H327" s="41"/>
      <c r="I327" s="230"/>
      <c r="J327" s="41"/>
      <c r="K327" s="41"/>
      <c r="L327" s="45"/>
      <c r="M327" s="231"/>
      <c r="N327" s="23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192</v>
      </c>
      <c r="AU327" s="18" t="s">
        <v>81</v>
      </c>
    </row>
    <row r="328" s="13" customFormat="1">
      <c r="A328" s="13"/>
      <c r="B328" s="233"/>
      <c r="C328" s="234"/>
      <c r="D328" s="235" t="s">
        <v>194</v>
      </c>
      <c r="E328" s="236" t="s">
        <v>19</v>
      </c>
      <c r="F328" s="237" t="s">
        <v>3423</v>
      </c>
      <c r="G328" s="234"/>
      <c r="H328" s="238">
        <v>11.122999999999999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194</v>
      </c>
      <c r="AU328" s="244" t="s">
        <v>81</v>
      </c>
      <c r="AV328" s="13" t="s">
        <v>81</v>
      </c>
      <c r="AW328" s="13" t="s">
        <v>33</v>
      </c>
      <c r="AX328" s="13" t="s">
        <v>72</v>
      </c>
      <c r="AY328" s="244" t="s">
        <v>183</v>
      </c>
    </row>
    <row r="329" s="13" customFormat="1">
      <c r="A329" s="13"/>
      <c r="B329" s="233"/>
      <c r="C329" s="234"/>
      <c r="D329" s="235" t="s">
        <v>194</v>
      </c>
      <c r="E329" s="236" t="s">
        <v>19</v>
      </c>
      <c r="F329" s="237" t="s">
        <v>3487</v>
      </c>
      <c r="G329" s="234"/>
      <c r="H329" s="238">
        <v>16.297999999999998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194</v>
      </c>
      <c r="AU329" s="244" t="s">
        <v>81</v>
      </c>
      <c r="AV329" s="13" t="s">
        <v>81</v>
      </c>
      <c r="AW329" s="13" t="s">
        <v>33</v>
      </c>
      <c r="AX329" s="13" t="s">
        <v>72</v>
      </c>
      <c r="AY329" s="244" t="s">
        <v>183</v>
      </c>
    </row>
    <row r="330" s="14" customFormat="1">
      <c r="A330" s="14"/>
      <c r="B330" s="245"/>
      <c r="C330" s="246"/>
      <c r="D330" s="235" t="s">
        <v>194</v>
      </c>
      <c r="E330" s="247" t="s">
        <v>19</v>
      </c>
      <c r="F330" s="248" t="s">
        <v>204</v>
      </c>
      <c r="G330" s="246"/>
      <c r="H330" s="249">
        <v>27.420999999999999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194</v>
      </c>
      <c r="AU330" s="255" t="s">
        <v>81</v>
      </c>
      <c r="AV330" s="14" t="s">
        <v>190</v>
      </c>
      <c r="AW330" s="14" t="s">
        <v>33</v>
      </c>
      <c r="AX330" s="14" t="s">
        <v>79</v>
      </c>
      <c r="AY330" s="255" t="s">
        <v>183</v>
      </c>
    </row>
    <row r="331" s="2" customFormat="1" ht="16.5" customHeight="1">
      <c r="A331" s="39"/>
      <c r="B331" s="40"/>
      <c r="C331" s="215" t="s">
        <v>600</v>
      </c>
      <c r="D331" s="215" t="s">
        <v>185</v>
      </c>
      <c r="E331" s="216" t="s">
        <v>3488</v>
      </c>
      <c r="F331" s="217" t="s">
        <v>3489</v>
      </c>
      <c r="G331" s="218" t="s">
        <v>419</v>
      </c>
      <c r="H331" s="219">
        <v>39.600000000000001</v>
      </c>
      <c r="I331" s="220"/>
      <c r="J331" s="221">
        <f>ROUND(I331*H331,2)</f>
        <v>0</v>
      </c>
      <c r="K331" s="217" t="s">
        <v>189</v>
      </c>
      <c r="L331" s="45"/>
      <c r="M331" s="222" t="s">
        <v>19</v>
      </c>
      <c r="N331" s="223" t="s">
        <v>43</v>
      </c>
      <c r="O331" s="85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6" t="s">
        <v>284</v>
      </c>
      <c r="AT331" s="226" t="s">
        <v>185</v>
      </c>
      <c r="AU331" s="226" t="s">
        <v>81</v>
      </c>
      <c r="AY331" s="18" t="s">
        <v>183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8" t="s">
        <v>79</v>
      </c>
      <c r="BK331" s="227">
        <f>ROUND(I331*H331,2)</f>
        <v>0</v>
      </c>
      <c r="BL331" s="18" t="s">
        <v>284</v>
      </c>
      <c r="BM331" s="226" t="s">
        <v>3490</v>
      </c>
    </row>
    <row r="332" s="2" customFormat="1">
      <c r="A332" s="39"/>
      <c r="B332" s="40"/>
      <c r="C332" s="41"/>
      <c r="D332" s="228" t="s">
        <v>192</v>
      </c>
      <c r="E332" s="41"/>
      <c r="F332" s="229" t="s">
        <v>3491</v>
      </c>
      <c r="G332" s="41"/>
      <c r="H332" s="41"/>
      <c r="I332" s="230"/>
      <c r="J332" s="41"/>
      <c r="K332" s="41"/>
      <c r="L332" s="45"/>
      <c r="M332" s="231"/>
      <c r="N332" s="23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192</v>
      </c>
      <c r="AU332" s="18" t="s">
        <v>81</v>
      </c>
    </row>
    <row r="333" s="13" customFormat="1">
      <c r="A333" s="13"/>
      <c r="B333" s="233"/>
      <c r="C333" s="234"/>
      <c r="D333" s="235" t="s">
        <v>194</v>
      </c>
      <c r="E333" s="236" t="s">
        <v>19</v>
      </c>
      <c r="F333" s="237" t="s">
        <v>3403</v>
      </c>
      <c r="G333" s="234"/>
      <c r="H333" s="238">
        <v>39.600000000000001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194</v>
      </c>
      <c r="AU333" s="244" t="s">
        <v>81</v>
      </c>
      <c r="AV333" s="13" t="s">
        <v>81</v>
      </c>
      <c r="AW333" s="13" t="s">
        <v>33</v>
      </c>
      <c r="AX333" s="13" t="s">
        <v>79</v>
      </c>
      <c r="AY333" s="244" t="s">
        <v>183</v>
      </c>
    </row>
    <row r="334" s="2" customFormat="1" ht="24.15" customHeight="1">
      <c r="A334" s="39"/>
      <c r="B334" s="40"/>
      <c r="C334" s="215" t="s">
        <v>605</v>
      </c>
      <c r="D334" s="215" t="s">
        <v>185</v>
      </c>
      <c r="E334" s="216" t="s">
        <v>3492</v>
      </c>
      <c r="F334" s="217" t="s">
        <v>3493</v>
      </c>
      <c r="G334" s="218" t="s">
        <v>237</v>
      </c>
      <c r="H334" s="219">
        <v>276.63600000000002</v>
      </c>
      <c r="I334" s="220"/>
      <c r="J334" s="221">
        <f>ROUND(I334*H334,2)</f>
        <v>0</v>
      </c>
      <c r="K334" s="217" t="s">
        <v>189</v>
      </c>
      <c r="L334" s="45"/>
      <c r="M334" s="222" t="s">
        <v>19</v>
      </c>
      <c r="N334" s="223" t="s">
        <v>43</v>
      </c>
      <c r="O334" s="85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284</v>
      </c>
      <c r="AT334" s="226" t="s">
        <v>185</v>
      </c>
      <c r="AU334" s="226" t="s">
        <v>81</v>
      </c>
      <c r="AY334" s="18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79</v>
      </c>
      <c r="BK334" s="227">
        <f>ROUND(I334*H334,2)</f>
        <v>0</v>
      </c>
      <c r="BL334" s="18" t="s">
        <v>284</v>
      </c>
      <c r="BM334" s="226" t="s">
        <v>3494</v>
      </c>
    </row>
    <row r="335" s="2" customFormat="1">
      <c r="A335" s="39"/>
      <c r="B335" s="40"/>
      <c r="C335" s="41"/>
      <c r="D335" s="228" t="s">
        <v>192</v>
      </c>
      <c r="E335" s="41"/>
      <c r="F335" s="229" t="s">
        <v>3495</v>
      </c>
      <c r="G335" s="41"/>
      <c r="H335" s="41"/>
      <c r="I335" s="230"/>
      <c r="J335" s="41"/>
      <c r="K335" s="41"/>
      <c r="L335" s="45"/>
      <c r="M335" s="231"/>
      <c r="N335" s="23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192</v>
      </c>
      <c r="AU335" s="18" t="s">
        <v>81</v>
      </c>
    </row>
    <row r="336" s="2" customFormat="1" ht="16.5" customHeight="1">
      <c r="A336" s="39"/>
      <c r="B336" s="40"/>
      <c r="C336" s="215" t="s">
        <v>611</v>
      </c>
      <c r="D336" s="215" t="s">
        <v>185</v>
      </c>
      <c r="E336" s="216" t="s">
        <v>3496</v>
      </c>
      <c r="F336" s="217" t="s">
        <v>3497</v>
      </c>
      <c r="G336" s="218" t="s">
        <v>237</v>
      </c>
      <c r="H336" s="219">
        <v>276.63600000000002</v>
      </c>
      <c r="I336" s="220"/>
      <c r="J336" s="221">
        <f>ROUND(I336*H336,2)</f>
        <v>0</v>
      </c>
      <c r="K336" s="217" t="s">
        <v>189</v>
      </c>
      <c r="L336" s="45"/>
      <c r="M336" s="222" t="s">
        <v>19</v>
      </c>
      <c r="N336" s="223" t="s">
        <v>43</v>
      </c>
      <c r="O336" s="85"/>
      <c r="P336" s="224">
        <f>O336*H336</f>
        <v>0</v>
      </c>
      <c r="Q336" s="224">
        <v>0.00013999999999999999</v>
      </c>
      <c r="R336" s="224">
        <f>Q336*H336</f>
        <v>0.038729039999999999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284</v>
      </c>
      <c r="AT336" s="226" t="s">
        <v>185</v>
      </c>
      <c r="AU336" s="226" t="s">
        <v>81</v>
      </c>
      <c r="AY336" s="18" t="s">
        <v>183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79</v>
      </c>
      <c r="BK336" s="227">
        <f>ROUND(I336*H336,2)</f>
        <v>0</v>
      </c>
      <c r="BL336" s="18" t="s">
        <v>284</v>
      </c>
      <c r="BM336" s="226" t="s">
        <v>3498</v>
      </c>
    </row>
    <row r="337" s="2" customFormat="1">
      <c r="A337" s="39"/>
      <c r="B337" s="40"/>
      <c r="C337" s="41"/>
      <c r="D337" s="228" t="s">
        <v>192</v>
      </c>
      <c r="E337" s="41"/>
      <c r="F337" s="229" t="s">
        <v>3499</v>
      </c>
      <c r="G337" s="41"/>
      <c r="H337" s="41"/>
      <c r="I337" s="230"/>
      <c r="J337" s="41"/>
      <c r="K337" s="41"/>
      <c r="L337" s="45"/>
      <c r="M337" s="231"/>
      <c r="N337" s="23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192</v>
      </c>
      <c r="AU337" s="18" t="s">
        <v>81</v>
      </c>
    </row>
    <row r="338" s="2" customFormat="1" ht="16.5" customHeight="1">
      <c r="A338" s="39"/>
      <c r="B338" s="40"/>
      <c r="C338" s="215" t="s">
        <v>616</v>
      </c>
      <c r="D338" s="215" t="s">
        <v>185</v>
      </c>
      <c r="E338" s="216" t="s">
        <v>3500</v>
      </c>
      <c r="F338" s="217" t="s">
        <v>3501</v>
      </c>
      <c r="G338" s="218" t="s">
        <v>237</v>
      </c>
      <c r="H338" s="219">
        <v>276.63600000000002</v>
      </c>
      <c r="I338" s="220"/>
      <c r="J338" s="221">
        <f>ROUND(I338*H338,2)</f>
        <v>0</v>
      </c>
      <c r="K338" s="217" t="s">
        <v>189</v>
      </c>
      <c r="L338" s="45"/>
      <c r="M338" s="222" t="s">
        <v>19</v>
      </c>
      <c r="N338" s="223" t="s">
        <v>43</v>
      </c>
      <c r="O338" s="85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6" t="s">
        <v>284</v>
      </c>
      <c r="AT338" s="226" t="s">
        <v>185</v>
      </c>
      <c r="AU338" s="226" t="s">
        <v>81</v>
      </c>
      <c r="AY338" s="18" t="s">
        <v>183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8" t="s">
        <v>79</v>
      </c>
      <c r="BK338" s="227">
        <f>ROUND(I338*H338,2)</f>
        <v>0</v>
      </c>
      <c r="BL338" s="18" t="s">
        <v>284</v>
      </c>
      <c r="BM338" s="226" t="s">
        <v>3502</v>
      </c>
    </row>
    <row r="339" s="2" customFormat="1">
      <c r="A339" s="39"/>
      <c r="B339" s="40"/>
      <c r="C339" s="41"/>
      <c r="D339" s="228" t="s">
        <v>192</v>
      </c>
      <c r="E339" s="41"/>
      <c r="F339" s="229" t="s">
        <v>3503</v>
      </c>
      <c r="G339" s="41"/>
      <c r="H339" s="41"/>
      <c r="I339" s="230"/>
      <c r="J339" s="41"/>
      <c r="K339" s="41"/>
      <c r="L339" s="45"/>
      <c r="M339" s="231"/>
      <c r="N339" s="23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192</v>
      </c>
      <c r="AU339" s="18" t="s">
        <v>81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3250</v>
      </c>
      <c r="G340" s="234"/>
      <c r="H340" s="238">
        <v>149.36699999999999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194</v>
      </c>
      <c r="AU340" s="244" t="s">
        <v>81</v>
      </c>
      <c r="AV340" s="13" t="s">
        <v>81</v>
      </c>
      <c r="AW340" s="13" t="s">
        <v>33</v>
      </c>
      <c r="AX340" s="13" t="s">
        <v>72</v>
      </c>
      <c r="AY340" s="244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3251</v>
      </c>
      <c r="G341" s="234"/>
      <c r="H341" s="238">
        <v>131.309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194</v>
      </c>
      <c r="AU341" s="244" t="s">
        <v>81</v>
      </c>
      <c r="AV341" s="13" t="s">
        <v>81</v>
      </c>
      <c r="AW341" s="13" t="s">
        <v>33</v>
      </c>
      <c r="AX341" s="13" t="s">
        <v>72</v>
      </c>
      <c r="AY341" s="244" t="s">
        <v>183</v>
      </c>
    </row>
    <row r="342" s="13" customFormat="1">
      <c r="A342" s="13"/>
      <c r="B342" s="233"/>
      <c r="C342" s="234"/>
      <c r="D342" s="235" t="s">
        <v>194</v>
      </c>
      <c r="E342" s="236" t="s">
        <v>19</v>
      </c>
      <c r="F342" s="237" t="s">
        <v>3252</v>
      </c>
      <c r="G342" s="234"/>
      <c r="H342" s="238">
        <v>-4.04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194</v>
      </c>
      <c r="AU342" s="244" t="s">
        <v>81</v>
      </c>
      <c r="AV342" s="13" t="s">
        <v>81</v>
      </c>
      <c r="AW342" s="13" t="s">
        <v>33</v>
      </c>
      <c r="AX342" s="13" t="s">
        <v>72</v>
      </c>
      <c r="AY342" s="244" t="s">
        <v>183</v>
      </c>
    </row>
    <row r="343" s="14" customFormat="1">
      <c r="A343" s="14"/>
      <c r="B343" s="245"/>
      <c r="C343" s="246"/>
      <c r="D343" s="235" t="s">
        <v>194</v>
      </c>
      <c r="E343" s="247" t="s">
        <v>19</v>
      </c>
      <c r="F343" s="248" t="s">
        <v>204</v>
      </c>
      <c r="G343" s="246"/>
      <c r="H343" s="249">
        <v>276.63600000000002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194</v>
      </c>
      <c r="AU343" s="255" t="s">
        <v>81</v>
      </c>
      <c r="AV343" s="14" t="s">
        <v>190</v>
      </c>
      <c r="AW343" s="14" t="s">
        <v>33</v>
      </c>
      <c r="AX343" s="14" t="s">
        <v>79</v>
      </c>
      <c r="AY343" s="255" t="s">
        <v>183</v>
      </c>
    </row>
    <row r="344" s="2" customFormat="1" ht="16.5" customHeight="1">
      <c r="A344" s="39"/>
      <c r="B344" s="40"/>
      <c r="C344" s="256" t="s">
        <v>623</v>
      </c>
      <c r="D344" s="256" t="s">
        <v>310</v>
      </c>
      <c r="E344" s="257" t="s">
        <v>3504</v>
      </c>
      <c r="F344" s="258" t="s">
        <v>3505</v>
      </c>
      <c r="G344" s="259" t="s">
        <v>237</v>
      </c>
      <c r="H344" s="260">
        <v>304.30000000000001</v>
      </c>
      <c r="I344" s="261"/>
      <c r="J344" s="262">
        <f>ROUND(I344*H344,2)</f>
        <v>0</v>
      </c>
      <c r="K344" s="258" t="s">
        <v>189</v>
      </c>
      <c r="L344" s="263"/>
      <c r="M344" s="264" t="s">
        <v>19</v>
      </c>
      <c r="N344" s="265" t="s">
        <v>43</v>
      </c>
      <c r="O344" s="85"/>
      <c r="P344" s="224">
        <f>O344*H344</f>
        <v>0</v>
      </c>
      <c r="Q344" s="224">
        <v>0.0018</v>
      </c>
      <c r="R344" s="224">
        <f>Q344*H344</f>
        <v>0.54774</v>
      </c>
      <c r="S344" s="224">
        <v>0</v>
      </c>
      <c r="T344" s="22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6" t="s">
        <v>376</v>
      </c>
      <c r="AT344" s="226" t="s">
        <v>310</v>
      </c>
      <c r="AU344" s="226" t="s">
        <v>81</v>
      </c>
      <c r="AY344" s="18" t="s">
        <v>183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8" t="s">
        <v>79</v>
      </c>
      <c r="BK344" s="227">
        <f>ROUND(I344*H344,2)</f>
        <v>0</v>
      </c>
      <c r="BL344" s="18" t="s">
        <v>284</v>
      </c>
      <c r="BM344" s="226" t="s">
        <v>3506</v>
      </c>
    </row>
    <row r="345" s="13" customFormat="1">
      <c r="A345" s="13"/>
      <c r="B345" s="233"/>
      <c r="C345" s="234"/>
      <c r="D345" s="235" t="s">
        <v>194</v>
      </c>
      <c r="E345" s="234"/>
      <c r="F345" s="237" t="s">
        <v>3456</v>
      </c>
      <c r="G345" s="234"/>
      <c r="H345" s="238">
        <v>304.30000000000001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81</v>
      </c>
      <c r="AV345" s="13" t="s">
        <v>81</v>
      </c>
      <c r="AW345" s="13" t="s">
        <v>4</v>
      </c>
      <c r="AX345" s="13" t="s">
        <v>79</v>
      </c>
      <c r="AY345" s="244" t="s">
        <v>183</v>
      </c>
    </row>
    <row r="346" s="2" customFormat="1" ht="24.15" customHeight="1">
      <c r="A346" s="39"/>
      <c r="B346" s="40"/>
      <c r="C346" s="215" t="s">
        <v>632</v>
      </c>
      <c r="D346" s="215" t="s">
        <v>185</v>
      </c>
      <c r="E346" s="216" t="s">
        <v>3507</v>
      </c>
      <c r="F346" s="217" t="s">
        <v>3508</v>
      </c>
      <c r="G346" s="218" t="s">
        <v>218</v>
      </c>
      <c r="H346" s="219">
        <v>3.6949999999999998</v>
      </c>
      <c r="I346" s="220"/>
      <c r="J346" s="221">
        <f>ROUND(I346*H346,2)</f>
        <v>0</v>
      </c>
      <c r="K346" s="217" t="s">
        <v>189</v>
      </c>
      <c r="L346" s="45"/>
      <c r="M346" s="222" t="s">
        <v>19</v>
      </c>
      <c r="N346" s="223" t="s">
        <v>43</v>
      </c>
      <c r="O346" s="85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6" t="s">
        <v>284</v>
      </c>
      <c r="AT346" s="226" t="s">
        <v>185</v>
      </c>
      <c r="AU346" s="226" t="s">
        <v>81</v>
      </c>
      <c r="AY346" s="18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8" t="s">
        <v>79</v>
      </c>
      <c r="BK346" s="227">
        <f>ROUND(I346*H346,2)</f>
        <v>0</v>
      </c>
      <c r="BL346" s="18" t="s">
        <v>284</v>
      </c>
      <c r="BM346" s="226" t="s">
        <v>3509</v>
      </c>
    </row>
    <row r="347" s="2" customFormat="1">
      <c r="A347" s="39"/>
      <c r="B347" s="40"/>
      <c r="C347" s="41"/>
      <c r="D347" s="228" t="s">
        <v>192</v>
      </c>
      <c r="E347" s="41"/>
      <c r="F347" s="229" t="s">
        <v>3510</v>
      </c>
      <c r="G347" s="41"/>
      <c r="H347" s="41"/>
      <c r="I347" s="230"/>
      <c r="J347" s="41"/>
      <c r="K347" s="41"/>
      <c r="L347" s="45"/>
      <c r="M347" s="231"/>
      <c r="N347" s="23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192</v>
      </c>
      <c r="AU347" s="18" t="s">
        <v>81</v>
      </c>
    </row>
    <row r="348" s="2" customFormat="1" ht="24.15" customHeight="1">
      <c r="A348" s="39"/>
      <c r="B348" s="40"/>
      <c r="C348" s="215" t="s">
        <v>637</v>
      </c>
      <c r="D348" s="215" t="s">
        <v>185</v>
      </c>
      <c r="E348" s="216" t="s">
        <v>3511</v>
      </c>
      <c r="F348" s="217" t="s">
        <v>3512</v>
      </c>
      <c r="G348" s="218" t="s">
        <v>218</v>
      </c>
      <c r="H348" s="219">
        <v>3.6949999999999998</v>
      </c>
      <c r="I348" s="220"/>
      <c r="J348" s="221">
        <f>ROUND(I348*H348,2)</f>
        <v>0</v>
      </c>
      <c r="K348" s="217" t="s">
        <v>189</v>
      </c>
      <c r="L348" s="45"/>
      <c r="M348" s="222" t="s">
        <v>19</v>
      </c>
      <c r="N348" s="223" t="s">
        <v>43</v>
      </c>
      <c r="O348" s="85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284</v>
      </c>
      <c r="AT348" s="226" t="s">
        <v>185</v>
      </c>
      <c r="AU348" s="226" t="s">
        <v>81</v>
      </c>
      <c r="AY348" s="18" t="s">
        <v>183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79</v>
      </c>
      <c r="BK348" s="227">
        <f>ROUND(I348*H348,2)</f>
        <v>0</v>
      </c>
      <c r="BL348" s="18" t="s">
        <v>284</v>
      </c>
      <c r="BM348" s="226" t="s">
        <v>3513</v>
      </c>
    </row>
    <row r="349" s="2" customFormat="1">
      <c r="A349" s="39"/>
      <c r="B349" s="40"/>
      <c r="C349" s="41"/>
      <c r="D349" s="228" t="s">
        <v>192</v>
      </c>
      <c r="E349" s="41"/>
      <c r="F349" s="229" t="s">
        <v>3514</v>
      </c>
      <c r="G349" s="41"/>
      <c r="H349" s="41"/>
      <c r="I349" s="230"/>
      <c r="J349" s="41"/>
      <c r="K349" s="41"/>
      <c r="L349" s="45"/>
      <c r="M349" s="231"/>
      <c r="N349" s="23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192</v>
      </c>
      <c r="AU349" s="18" t="s">
        <v>81</v>
      </c>
    </row>
    <row r="350" s="12" customFormat="1" ht="22.8" customHeight="1">
      <c r="A350" s="12"/>
      <c r="B350" s="199"/>
      <c r="C350" s="200"/>
      <c r="D350" s="201" t="s">
        <v>71</v>
      </c>
      <c r="E350" s="213" t="s">
        <v>414</v>
      </c>
      <c r="F350" s="213" t="s">
        <v>415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SUM(P351:P363)</f>
        <v>0</v>
      </c>
      <c r="Q350" s="207"/>
      <c r="R350" s="208">
        <f>SUM(R351:R363)</f>
        <v>0.097040000000000001</v>
      </c>
      <c r="S350" s="207"/>
      <c r="T350" s="209">
        <f>SUM(T351:T363)</f>
        <v>0.25019999999999998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81</v>
      </c>
      <c r="AT350" s="211" t="s">
        <v>71</v>
      </c>
      <c r="AU350" s="211" t="s">
        <v>79</v>
      </c>
      <c r="AY350" s="210" t="s">
        <v>183</v>
      </c>
      <c r="BK350" s="212">
        <f>SUM(BK351:BK363)</f>
        <v>0</v>
      </c>
    </row>
    <row r="351" s="2" customFormat="1" ht="33" customHeight="1">
      <c r="A351" s="39"/>
      <c r="B351" s="40"/>
      <c r="C351" s="215" t="s">
        <v>642</v>
      </c>
      <c r="D351" s="215" t="s">
        <v>185</v>
      </c>
      <c r="E351" s="216" t="s">
        <v>3515</v>
      </c>
      <c r="F351" s="217" t="s">
        <v>3516</v>
      </c>
      <c r="G351" s="218" t="s">
        <v>207</v>
      </c>
      <c r="H351" s="219">
        <v>4</v>
      </c>
      <c r="I351" s="220"/>
      <c r="J351" s="221">
        <f>ROUND(I351*H351,2)</f>
        <v>0</v>
      </c>
      <c r="K351" s="217" t="s">
        <v>189</v>
      </c>
      <c r="L351" s="45"/>
      <c r="M351" s="222" t="s">
        <v>19</v>
      </c>
      <c r="N351" s="223" t="s">
        <v>43</v>
      </c>
      <c r="O351" s="85"/>
      <c r="P351" s="224">
        <f>O351*H351</f>
        <v>0</v>
      </c>
      <c r="Q351" s="224">
        <v>0.00025999999999999998</v>
      </c>
      <c r="R351" s="224">
        <f>Q351*H351</f>
        <v>0.0010399999999999999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284</v>
      </c>
      <c r="AT351" s="226" t="s">
        <v>185</v>
      </c>
      <c r="AU351" s="226" t="s">
        <v>81</v>
      </c>
      <c r="AY351" s="18" t="s">
        <v>183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79</v>
      </c>
      <c r="BK351" s="227">
        <f>ROUND(I351*H351,2)</f>
        <v>0</v>
      </c>
      <c r="BL351" s="18" t="s">
        <v>284</v>
      </c>
      <c r="BM351" s="226" t="s">
        <v>3517</v>
      </c>
    </row>
    <row r="352" s="2" customFormat="1">
      <c r="A352" s="39"/>
      <c r="B352" s="40"/>
      <c r="C352" s="41"/>
      <c r="D352" s="228" t="s">
        <v>192</v>
      </c>
      <c r="E352" s="41"/>
      <c r="F352" s="229" t="s">
        <v>3518</v>
      </c>
      <c r="G352" s="41"/>
      <c r="H352" s="41"/>
      <c r="I352" s="230"/>
      <c r="J352" s="41"/>
      <c r="K352" s="41"/>
      <c r="L352" s="45"/>
      <c r="M352" s="231"/>
      <c r="N352" s="23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192</v>
      </c>
      <c r="AU352" s="18" t="s">
        <v>81</v>
      </c>
    </row>
    <row r="353" s="2" customFormat="1" ht="16.5" customHeight="1">
      <c r="A353" s="39"/>
      <c r="B353" s="40"/>
      <c r="C353" s="256" t="s">
        <v>647</v>
      </c>
      <c r="D353" s="256" t="s">
        <v>310</v>
      </c>
      <c r="E353" s="257" t="s">
        <v>3519</v>
      </c>
      <c r="F353" s="258" t="s">
        <v>3520</v>
      </c>
      <c r="G353" s="259" t="s">
        <v>207</v>
      </c>
      <c r="H353" s="260">
        <v>4</v>
      </c>
      <c r="I353" s="261"/>
      <c r="J353" s="262">
        <f>ROUND(I353*H353,2)</f>
        <v>0</v>
      </c>
      <c r="K353" s="258" t="s">
        <v>19</v>
      </c>
      <c r="L353" s="263"/>
      <c r="M353" s="264" t="s">
        <v>19</v>
      </c>
      <c r="N353" s="265" t="s">
        <v>43</v>
      </c>
      <c r="O353" s="85"/>
      <c r="P353" s="224">
        <f>O353*H353</f>
        <v>0</v>
      </c>
      <c r="Q353" s="224">
        <v>0.024</v>
      </c>
      <c r="R353" s="224">
        <f>Q353*H353</f>
        <v>0.096000000000000002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376</v>
      </c>
      <c r="AT353" s="226" t="s">
        <v>310</v>
      </c>
      <c r="AU353" s="226" t="s">
        <v>81</v>
      </c>
      <c r="AY353" s="18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79</v>
      </c>
      <c r="BK353" s="227">
        <f>ROUND(I353*H353,2)</f>
        <v>0</v>
      </c>
      <c r="BL353" s="18" t="s">
        <v>284</v>
      </c>
      <c r="BM353" s="226" t="s">
        <v>3521</v>
      </c>
    </row>
    <row r="354" s="2" customFormat="1" ht="16.5" customHeight="1">
      <c r="A354" s="39"/>
      <c r="B354" s="40"/>
      <c r="C354" s="215" t="s">
        <v>655</v>
      </c>
      <c r="D354" s="215" t="s">
        <v>185</v>
      </c>
      <c r="E354" s="216" t="s">
        <v>3522</v>
      </c>
      <c r="F354" s="217" t="s">
        <v>3523</v>
      </c>
      <c r="G354" s="218" t="s">
        <v>207</v>
      </c>
      <c r="H354" s="219">
        <v>3</v>
      </c>
      <c r="I354" s="220"/>
      <c r="J354" s="221">
        <f>ROUND(I354*H354,2)</f>
        <v>0</v>
      </c>
      <c r="K354" s="217" t="s">
        <v>189</v>
      </c>
      <c r="L354" s="45"/>
      <c r="M354" s="222" t="s">
        <v>19</v>
      </c>
      <c r="N354" s="223" t="s">
        <v>43</v>
      </c>
      <c r="O354" s="85"/>
      <c r="P354" s="224">
        <f>O354*H354</f>
        <v>0</v>
      </c>
      <c r="Q354" s="224">
        <v>0</v>
      </c>
      <c r="R354" s="224">
        <f>Q354*H354</f>
        <v>0</v>
      </c>
      <c r="S354" s="224">
        <v>0.041700000000000001</v>
      </c>
      <c r="T354" s="225">
        <f>S354*H354</f>
        <v>0.12509999999999999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284</v>
      </c>
      <c r="AT354" s="226" t="s">
        <v>185</v>
      </c>
      <c r="AU354" s="226" t="s">
        <v>81</v>
      </c>
      <c r="AY354" s="18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79</v>
      </c>
      <c r="BK354" s="227">
        <f>ROUND(I354*H354,2)</f>
        <v>0</v>
      </c>
      <c r="BL354" s="18" t="s">
        <v>284</v>
      </c>
      <c r="BM354" s="226" t="s">
        <v>3524</v>
      </c>
    </row>
    <row r="355" s="2" customFormat="1">
      <c r="A355" s="39"/>
      <c r="B355" s="40"/>
      <c r="C355" s="41"/>
      <c r="D355" s="228" t="s">
        <v>192</v>
      </c>
      <c r="E355" s="41"/>
      <c r="F355" s="229" t="s">
        <v>3525</v>
      </c>
      <c r="G355" s="41"/>
      <c r="H355" s="41"/>
      <c r="I355" s="230"/>
      <c r="J355" s="41"/>
      <c r="K355" s="41"/>
      <c r="L355" s="45"/>
      <c r="M355" s="231"/>
      <c r="N355" s="23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192</v>
      </c>
      <c r="AU355" s="18" t="s">
        <v>81</v>
      </c>
    </row>
    <row r="356" s="2" customFormat="1" ht="16.5" customHeight="1">
      <c r="A356" s="39"/>
      <c r="B356" s="40"/>
      <c r="C356" s="215" t="s">
        <v>661</v>
      </c>
      <c r="D356" s="215" t="s">
        <v>185</v>
      </c>
      <c r="E356" s="216" t="s">
        <v>3526</v>
      </c>
      <c r="F356" s="217" t="s">
        <v>3527</v>
      </c>
      <c r="G356" s="218" t="s">
        <v>207</v>
      </c>
      <c r="H356" s="219">
        <v>1</v>
      </c>
      <c r="I356" s="220"/>
      <c r="J356" s="221">
        <f>ROUND(I356*H356,2)</f>
        <v>0</v>
      </c>
      <c r="K356" s="217" t="s">
        <v>189</v>
      </c>
      <c r="L356" s="45"/>
      <c r="M356" s="222" t="s">
        <v>19</v>
      </c>
      <c r="N356" s="223" t="s">
        <v>43</v>
      </c>
      <c r="O356" s="85"/>
      <c r="P356" s="224">
        <f>O356*H356</f>
        <v>0</v>
      </c>
      <c r="Q356" s="224">
        <v>0</v>
      </c>
      <c r="R356" s="224">
        <f>Q356*H356</f>
        <v>0</v>
      </c>
      <c r="S356" s="224">
        <v>0.041700000000000001</v>
      </c>
      <c r="T356" s="225">
        <f>S356*H356</f>
        <v>0.041700000000000001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284</v>
      </c>
      <c r="AT356" s="226" t="s">
        <v>185</v>
      </c>
      <c r="AU356" s="226" t="s">
        <v>81</v>
      </c>
      <c r="AY356" s="18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79</v>
      </c>
      <c r="BK356" s="227">
        <f>ROUND(I356*H356,2)</f>
        <v>0</v>
      </c>
      <c r="BL356" s="18" t="s">
        <v>284</v>
      </c>
      <c r="BM356" s="226" t="s">
        <v>3528</v>
      </c>
    </row>
    <row r="357" s="2" customFormat="1">
      <c r="A357" s="39"/>
      <c r="B357" s="40"/>
      <c r="C357" s="41"/>
      <c r="D357" s="228" t="s">
        <v>192</v>
      </c>
      <c r="E357" s="41"/>
      <c r="F357" s="229" t="s">
        <v>3529</v>
      </c>
      <c r="G357" s="41"/>
      <c r="H357" s="41"/>
      <c r="I357" s="230"/>
      <c r="J357" s="41"/>
      <c r="K357" s="41"/>
      <c r="L357" s="45"/>
      <c r="M357" s="231"/>
      <c r="N357" s="23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192</v>
      </c>
      <c r="AU357" s="18" t="s">
        <v>81</v>
      </c>
    </row>
    <row r="358" s="2" customFormat="1" ht="16.5" customHeight="1">
      <c r="A358" s="39"/>
      <c r="B358" s="40"/>
      <c r="C358" s="215" t="s">
        <v>666</v>
      </c>
      <c r="D358" s="215" t="s">
        <v>185</v>
      </c>
      <c r="E358" s="216" t="s">
        <v>3530</v>
      </c>
      <c r="F358" s="217" t="s">
        <v>3531</v>
      </c>
      <c r="G358" s="218" t="s">
        <v>207</v>
      </c>
      <c r="H358" s="219">
        <v>2</v>
      </c>
      <c r="I358" s="220"/>
      <c r="J358" s="221">
        <f>ROUND(I358*H358,2)</f>
        <v>0</v>
      </c>
      <c r="K358" s="217" t="s">
        <v>189</v>
      </c>
      <c r="L358" s="45"/>
      <c r="M358" s="222" t="s">
        <v>19</v>
      </c>
      <c r="N358" s="223" t="s">
        <v>43</v>
      </c>
      <c r="O358" s="85"/>
      <c r="P358" s="224">
        <f>O358*H358</f>
        <v>0</v>
      </c>
      <c r="Q358" s="224">
        <v>0</v>
      </c>
      <c r="R358" s="224">
        <f>Q358*H358</f>
        <v>0</v>
      </c>
      <c r="S358" s="224">
        <v>0.041700000000000001</v>
      </c>
      <c r="T358" s="225">
        <f>S358*H358</f>
        <v>0.083400000000000002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6" t="s">
        <v>284</v>
      </c>
      <c r="AT358" s="226" t="s">
        <v>185</v>
      </c>
      <c r="AU358" s="226" t="s">
        <v>81</v>
      </c>
      <c r="AY358" s="18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8" t="s">
        <v>79</v>
      </c>
      <c r="BK358" s="227">
        <f>ROUND(I358*H358,2)</f>
        <v>0</v>
      </c>
      <c r="BL358" s="18" t="s">
        <v>284</v>
      </c>
      <c r="BM358" s="226" t="s">
        <v>3532</v>
      </c>
    </row>
    <row r="359" s="2" customFormat="1">
      <c r="A359" s="39"/>
      <c r="B359" s="40"/>
      <c r="C359" s="41"/>
      <c r="D359" s="228" t="s">
        <v>192</v>
      </c>
      <c r="E359" s="41"/>
      <c r="F359" s="229" t="s">
        <v>3533</v>
      </c>
      <c r="G359" s="41"/>
      <c r="H359" s="41"/>
      <c r="I359" s="230"/>
      <c r="J359" s="41"/>
      <c r="K359" s="41"/>
      <c r="L359" s="45"/>
      <c r="M359" s="231"/>
      <c r="N359" s="23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192</v>
      </c>
      <c r="AU359" s="18" t="s">
        <v>81</v>
      </c>
    </row>
    <row r="360" s="2" customFormat="1" ht="24.15" customHeight="1">
      <c r="A360" s="39"/>
      <c r="B360" s="40"/>
      <c r="C360" s="215" t="s">
        <v>671</v>
      </c>
      <c r="D360" s="215" t="s">
        <v>185</v>
      </c>
      <c r="E360" s="216" t="s">
        <v>1628</v>
      </c>
      <c r="F360" s="217" t="s">
        <v>1629</v>
      </c>
      <c r="G360" s="218" t="s">
        <v>218</v>
      </c>
      <c r="H360" s="219">
        <v>0.097000000000000003</v>
      </c>
      <c r="I360" s="220"/>
      <c r="J360" s="221">
        <f>ROUND(I360*H360,2)</f>
        <v>0</v>
      </c>
      <c r="K360" s="217" t="s">
        <v>189</v>
      </c>
      <c r="L360" s="45"/>
      <c r="M360" s="222" t="s">
        <v>19</v>
      </c>
      <c r="N360" s="223" t="s">
        <v>43</v>
      </c>
      <c r="O360" s="85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6" t="s">
        <v>284</v>
      </c>
      <c r="AT360" s="226" t="s">
        <v>185</v>
      </c>
      <c r="AU360" s="226" t="s">
        <v>81</v>
      </c>
      <c r="AY360" s="18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8" t="s">
        <v>79</v>
      </c>
      <c r="BK360" s="227">
        <f>ROUND(I360*H360,2)</f>
        <v>0</v>
      </c>
      <c r="BL360" s="18" t="s">
        <v>284</v>
      </c>
      <c r="BM360" s="226" t="s">
        <v>3534</v>
      </c>
    </row>
    <row r="361" s="2" customFormat="1">
      <c r="A361" s="39"/>
      <c r="B361" s="40"/>
      <c r="C361" s="41"/>
      <c r="D361" s="228" t="s">
        <v>192</v>
      </c>
      <c r="E361" s="41"/>
      <c r="F361" s="229" t="s">
        <v>1631</v>
      </c>
      <c r="G361" s="41"/>
      <c r="H361" s="41"/>
      <c r="I361" s="230"/>
      <c r="J361" s="41"/>
      <c r="K361" s="41"/>
      <c r="L361" s="45"/>
      <c r="M361" s="231"/>
      <c r="N361" s="23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192</v>
      </c>
      <c r="AU361" s="18" t="s">
        <v>81</v>
      </c>
    </row>
    <row r="362" s="2" customFormat="1" ht="24.15" customHeight="1">
      <c r="A362" s="39"/>
      <c r="B362" s="40"/>
      <c r="C362" s="215" t="s">
        <v>677</v>
      </c>
      <c r="D362" s="215" t="s">
        <v>185</v>
      </c>
      <c r="E362" s="216" t="s">
        <v>451</v>
      </c>
      <c r="F362" s="217" t="s">
        <v>452</v>
      </c>
      <c r="G362" s="218" t="s">
        <v>218</v>
      </c>
      <c r="H362" s="219">
        <v>0.097000000000000003</v>
      </c>
      <c r="I362" s="220"/>
      <c r="J362" s="221">
        <f>ROUND(I362*H362,2)</f>
        <v>0</v>
      </c>
      <c r="K362" s="217" t="s">
        <v>189</v>
      </c>
      <c r="L362" s="45"/>
      <c r="M362" s="222" t="s">
        <v>19</v>
      </c>
      <c r="N362" s="223" t="s">
        <v>43</v>
      </c>
      <c r="O362" s="85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6" t="s">
        <v>284</v>
      </c>
      <c r="AT362" s="226" t="s">
        <v>185</v>
      </c>
      <c r="AU362" s="226" t="s">
        <v>81</v>
      </c>
      <c r="AY362" s="18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8" t="s">
        <v>79</v>
      </c>
      <c r="BK362" s="227">
        <f>ROUND(I362*H362,2)</f>
        <v>0</v>
      </c>
      <c r="BL362" s="18" t="s">
        <v>284</v>
      </c>
      <c r="BM362" s="226" t="s">
        <v>3535</v>
      </c>
    </row>
    <row r="363" s="2" customFormat="1">
      <c r="A363" s="39"/>
      <c r="B363" s="40"/>
      <c r="C363" s="41"/>
      <c r="D363" s="228" t="s">
        <v>192</v>
      </c>
      <c r="E363" s="41"/>
      <c r="F363" s="229" t="s">
        <v>454</v>
      </c>
      <c r="G363" s="41"/>
      <c r="H363" s="41"/>
      <c r="I363" s="230"/>
      <c r="J363" s="41"/>
      <c r="K363" s="41"/>
      <c r="L363" s="45"/>
      <c r="M363" s="231"/>
      <c r="N363" s="23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192</v>
      </c>
      <c r="AU363" s="18" t="s">
        <v>81</v>
      </c>
    </row>
    <row r="364" s="12" customFormat="1" ht="22.8" customHeight="1">
      <c r="A364" s="12"/>
      <c r="B364" s="199"/>
      <c r="C364" s="200"/>
      <c r="D364" s="201" t="s">
        <v>71</v>
      </c>
      <c r="E364" s="213" t="s">
        <v>455</v>
      </c>
      <c r="F364" s="213" t="s">
        <v>456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SUM(P365:P368)</f>
        <v>0</v>
      </c>
      <c r="Q364" s="207"/>
      <c r="R364" s="208">
        <f>SUM(R365:R368)</f>
        <v>0</v>
      </c>
      <c r="S364" s="207"/>
      <c r="T364" s="209">
        <f>SUM(T365:T368)</f>
        <v>0.10000000000000001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81</v>
      </c>
      <c r="AT364" s="211" t="s">
        <v>71</v>
      </c>
      <c r="AU364" s="211" t="s">
        <v>79</v>
      </c>
      <c r="AY364" s="210" t="s">
        <v>183</v>
      </c>
      <c r="BK364" s="212">
        <f>SUM(BK365:BK368)</f>
        <v>0</v>
      </c>
    </row>
    <row r="365" s="2" customFormat="1" ht="16.5" customHeight="1">
      <c r="A365" s="39"/>
      <c r="B365" s="40"/>
      <c r="C365" s="215" t="s">
        <v>1041</v>
      </c>
      <c r="D365" s="215" t="s">
        <v>185</v>
      </c>
      <c r="E365" s="216" t="s">
        <v>3536</v>
      </c>
      <c r="F365" s="217" t="s">
        <v>3537</v>
      </c>
      <c r="G365" s="218" t="s">
        <v>419</v>
      </c>
      <c r="H365" s="219">
        <v>2</v>
      </c>
      <c r="I365" s="220"/>
      <c r="J365" s="221">
        <f>ROUND(I365*H365,2)</f>
        <v>0</v>
      </c>
      <c r="K365" s="217" t="s">
        <v>189</v>
      </c>
      <c r="L365" s="45"/>
      <c r="M365" s="222" t="s">
        <v>19</v>
      </c>
      <c r="N365" s="223" t="s">
        <v>43</v>
      </c>
      <c r="O365" s="85"/>
      <c r="P365" s="224">
        <f>O365*H365</f>
        <v>0</v>
      </c>
      <c r="Q365" s="224">
        <v>0</v>
      </c>
      <c r="R365" s="224">
        <f>Q365*H365</f>
        <v>0</v>
      </c>
      <c r="S365" s="224">
        <v>0.035000000000000003</v>
      </c>
      <c r="T365" s="225">
        <f>S365*H365</f>
        <v>0.070000000000000007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6" t="s">
        <v>284</v>
      </c>
      <c r="AT365" s="226" t="s">
        <v>185</v>
      </c>
      <c r="AU365" s="226" t="s">
        <v>81</v>
      </c>
      <c r="AY365" s="18" t="s">
        <v>183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8" t="s">
        <v>79</v>
      </c>
      <c r="BK365" s="227">
        <f>ROUND(I365*H365,2)</f>
        <v>0</v>
      </c>
      <c r="BL365" s="18" t="s">
        <v>284</v>
      </c>
      <c r="BM365" s="226" t="s">
        <v>3538</v>
      </c>
    </row>
    <row r="366" s="2" customFormat="1">
      <c r="A366" s="39"/>
      <c r="B366" s="40"/>
      <c r="C366" s="41"/>
      <c r="D366" s="228" t="s">
        <v>192</v>
      </c>
      <c r="E366" s="41"/>
      <c r="F366" s="229" t="s">
        <v>3539</v>
      </c>
      <c r="G366" s="41"/>
      <c r="H366" s="41"/>
      <c r="I366" s="230"/>
      <c r="J366" s="41"/>
      <c r="K366" s="41"/>
      <c r="L366" s="45"/>
      <c r="M366" s="231"/>
      <c r="N366" s="23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192</v>
      </c>
      <c r="AU366" s="18" t="s">
        <v>81</v>
      </c>
    </row>
    <row r="367" s="2" customFormat="1" ht="16.5" customHeight="1">
      <c r="A367" s="39"/>
      <c r="B367" s="40"/>
      <c r="C367" s="215" t="s">
        <v>1047</v>
      </c>
      <c r="D367" s="215" t="s">
        <v>185</v>
      </c>
      <c r="E367" s="216" t="s">
        <v>3540</v>
      </c>
      <c r="F367" s="217" t="s">
        <v>3541</v>
      </c>
      <c r="G367" s="218" t="s">
        <v>2937</v>
      </c>
      <c r="H367" s="219">
        <v>30</v>
      </c>
      <c r="I367" s="220"/>
      <c r="J367" s="221">
        <f>ROUND(I367*H367,2)</f>
        <v>0</v>
      </c>
      <c r="K367" s="217" t="s">
        <v>189</v>
      </c>
      <c r="L367" s="45"/>
      <c r="M367" s="222" t="s">
        <v>19</v>
      </c>
      <c r="N367" s="223" t="s">
        <v>43</v>
      </c>
      <c r="O367" s="85"/>
      <c r="P367" s="224">
        <f>O367*H367</f>
        <v>0</v>
      </c>
      <c r="Q367" s="224">
        <v>0</v>
      </c>
      <c r="R367" s="224">
        <f>Q367*H367</f>
        <v>0</v>
      </c>
      <c r="S367" s="224">
        <v>0.001</v>
      </c>
      <c r="T367" s="225">
        <f>S367*H367</f>
        <v>0.029999999999999999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6" t="s">
        <v>284</v>
      </c>
      <c r="AT367" s="226" t="s">
        <v>185</v>
      </c>
      <c r="AU367" s="226" t="s">
        <v>81</v>
      </c>
      <c r="AY367" s="18" t="s">
        <v>183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8" t="s">
        <v>79</v>
      </c>
      <c r="BK367" s="227">
        <f>ROUND(I367*H367,2)</f>
        <v>0</v>
      </c>
      <c r="BL367" s="18" t="s">
        <v>284</v>
      </c>
      <c r="BM367" s="226" t="s">
        <v>3542</v>
      </c>
    </row>
    <row r="368" s="2" customFormat="1">
      <c r="A368" s="39"/>
      <c r="B368" s="40"/>
      <c r="C368" s="41"/>
      <c r="D368" s="228" t="s">
        <v>192</v>
      </c>
      <c r="E368" s="41"/>
      <c r="F368" s="229" t="s">
        <v>3543</v>
      </c>
      <c r="G368" s="41"/>
      <c r="H368" s="41"/>
      <c r="I368" s="230"/>
      <c r="J368" s="41"/>
      <c r="K368" s="41"/>
      <c r="L368" s="45"/>
      <c r="M368" s="277"/>
      <c r="N368" s="278"/>
      <c r="O368" s="279"/>
      <c r="P368" s="279"/>
      <c r="Q368" s="279"/>
      <c r="R368" s="279"/>
      <c r="S368" s="279"/>
      <c r="T368" s="280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192</v>
      </c>
      <c r="AU368" s="18" t="s">
        <v>81</v>
      </c>
    </row>
    <row r="369" s="2" customFormat="1" ht="6.96" customHeight="1">
      <c r="A369" s="39"/>
      <c r="B369" s="60"/>
      <c r="C369" s="61"/>
      <c r="D369" s="61"/>
      <c r="E369" s="61"/>
      <c r="F369" s="61"/>
      <c r="G369" s="61"/>
      <c r="H369" s="61"/>
      <c r="I369" s="61"/>
      <c r="J369" s="61"/>
      <c r="K369" s="61"/>
      <c r="L369" s="45"/>
      <c r="M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</sheetData>
  <sheetProtection sheet="1" autoFilter="0" formatColumns="0" formatRows="0" objects="1" scenarios="1" spinCount="100000" saltValue="TCvgO4+55+mGe4pbUZsbukan/6RoJGWdaDj8bDkDEBpHFL/R09xuT/nTnHtXCyH7EbDlOtUTvfKR7zlNwl0o2w==" hashValue="quDlYrsImyTTXO0zH7t5P5mLHl86TXIq+5q0cWarWyrSrg6LwpRPzcFoRkeYEg5t+0WCNVN/6PGn8RhHULGETA==" algorithmName="SHA-512" password="CC35"/>
  <autoFilter ref="C101:K3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2_01/968062374"/>
    <hyperlink ref="F110" r:id="rId2" display="https://podminky.urs.cz/item/CS_URS_2022_01/997013213"/>
    <hyperlink ref="F112" r:id="rId3" display="https://podminky.urs.cz/item/CS_URS_2022_01/997013501"/>
    <hyperlink ref="F114" r:id="rId4" display="https://podminky.urs.cz/item/CS_URS_2022_01/997013509"/>
    <hyperlink ref="F119" r:id="rId5" display="https://podminky.urs.cz/item/CS_URS_2022_01/997013631"/>
    <hyperlink ref="F122" r:id="rId6" display="https://podminky.urs.cz/item/CS_URS_2022_01/997013871"/>
    <hyperlink ref="F127" r:id="rId7" display="https://podminky.urs.cz/item/CS_URS_2022_01/712600843"/>
    <hyperlink ref="F129" r:id="rId8" display="https://podminky.urs.cz/item/CS_URS_2022_01/712640861"/>
    <hyperlink ref="F135" r:id="rId9" display="https://podminky.urs.cz/item/CS_URS_2022_01/712600845"/>
    <hyperlink ref="F137" r:id="rId10" display="https://podminky.urs.cz/item/CS_URS_2022_01/712600861"/>
    <hyperlink ref="F139" r:id="rId11" display="https://podminky.urs.cz/item/CS_URS_2022_01/712640891"/>
    <hyperlink ref="F142" r:id="rId12" display="https://podminky.urs.cz/item/CS_URS_2022_01/721273153"/>
    <hyperlink ref="F144" r:id="rId13" display="https://podminky.urs.cz/item/CS_URS_2022_01/998721102"/>
    <hyperlink ref="F146" r:id="rId14" display="https://podminky.urs.cz/item/CS_URS_2022_01/998721181"/>
    <hyperlink ref="F149" r:id="rId15" display="https://podminky.urs.cz/item/CS_URS_2022_01/762083122"/>
    <hyperlink ref="F152" r:id="rId16" display="https://podminky.urs.cz/item/CS_URS_2022_01/762111811"/>
    <hyperlink ref="F155" r:id="rId17" display="https://podminky.urs.cz/item/CS_URS_2022_01/762331811"/>
    <hyperlink ref="F158" r:id="rId18" display="https://podminky.urs.cz/item/CS_URS_2022_01/762341027"/>
    <hyperlink ref="F165" r:id="rId19" display="https://podminky.urs.cz/item/CS_URS_2022_01/762341210"/>
    <hyperlink ref="F174" r:id="rId20" display="https://podminky.urs.cz/item/CS_URS_2022_01/762341811"/>
    <hyperlink ref="F182" r:id="rId21" display="https://podminky.urs.cz/item/CS_URS_2022_01/762341931"/>
    <hyperlink ref="F186" r:id="rId22" display="https://podminky.urs.cz/item/CS_URS_2022_01/762342441"/>
    <hyperlink ref="F192" r:id="rId23" display="https://podminky.urs.cz/item/CS_URS_2022_01/762395000"/>
    <hyperlink ref="F195" r:id="rId24" display="https://podminky.urs.cz/item/CS_URS_2022_01/998762102"/>
    <hyperlink ref="F197" r:id="rId25" display="https://podminky.urs.cz/item/CS_URS_2022_01/998762181"/>
    <hyperlink ref="F200" r:id="rId26" display="https://podminky.urs.cz/item/CS_URS_2022_01/764002801"/>
    <hyperlink ref="F203" r:id="rId27" display="https://podminky.urs.cz/item/CS_URS_2022_01/764002812"/>
    <hyperlink ref="F208" r:id="rId28" display="https://podminky.urs.cz/item/CS_URS_2022_01/764002821"/>
    <hyperlink ref="F210" r:id="rId29" display="https://podminky.urs.cz/item/CS_URS_2022_01/764002871"/>
    <hyperlink ref="F213" r:id="rId30" display="https://podminky.urs.cz/item/CS_URS_2022_01/764004801"/>
    <hyperlink ref="F216" r:id="rId31" display="https://podminky.urs.cz/item/CS_URS_2022_01/764212635"/>
    <hyperlink ref="F221" r:id="rId32" display="https://podminky.urs.cz/item/CS_URS_2022_01/764212662"/>
    <hyperlink ref="F224" r:id="rId33" display="https://podminky.urs.cz/item/CS_URS_2022_01/764312614"/>
    <hyperlink ref="F227" r:id="rId34" display="https://podminky.urs.cz/item/CS_URS_2022_01/764312662"/>
    <hyperlink ref="F229" r:id="rId35" display="https://podminky.urs.cz/item/CS_URS_2022_01/764314612"/>
    <hyperlink ref="F232" r:id="rId36" display="https://podminky.urs.cz/item/CS_URS_2022_01/764511602"/>
    <hyperlink ref="F235" r:id="rId37" display="https://podminky.urs.cz/item/CS_URS_2022_01/764511622"/>
    <hyperlink ref="F237" r:id="rId38" display="https://podminky.urs.cz/item/CS_URS_2022_01/764511642"/>
    <hyperlink ref="F239" r:id="rId39" display="https://podminky.urs.cz/item/CS_URS_2022_01/998764102"/>
    <hyperlink ref="F241" r:id="rId40" display="https://podminky.urs.cz/item/CS_URS_2022_01/998764181"/>
    <hyperlink ref="F244" r:id="rId41" display="https://podminky.urs.cz/item/CS_URS_2022_01/765125302"/>
    <hyperlink ref="F247" r:id="rId42" display="https://podminky.urs.cz/item/CS_URS_2022_01/765151801"/>
    <hyperlink ref="F253" r:id="rId43" display="https://podminky.urs.cz/item/CS_URS_2022_01/765151805"/>
    <hyperlink ref="F258" r:id="rId44" display="https://podminky.urs.cz/item/CS_URS_2022_01/765151811"/>
    <hyperlink ref="F261" r:id="rId45" display="https://podminky.urs.cz/item/CS_URS_2022_01/765151815"/>
    <hyperlink ref="F266" r:id="rId46" display="https://podminky.urs.cz/item/CS_URS_2022_01/765153023"/>
    <hyperlink ref="F272" r:id="rId47" display="https://podminky.urs.cz/item/CS_URS_2022_01/765153102"/>
    <hyperlink ref="F275" r:id="rId48" display="https://podminky.urs.cz/item/CS_URS_2022_01/765153112"/>
    <hyperlink ref="F280" r:id="rId49" display="https://podminky.urs.cz/item/CS_URS_2022_01/765153122"/>
    <hyperlink ref="F285" r:id="rId50" display="https://podminky.urs.cz/item/CS_URS_2022_01/765153131"/>
    <hyperlink ref="F290" r:id="rId51" display="https://podminky.urs.cz/item/CS_URS_2022_01/765155011"/>
    <hyperlink ref="F293" r:id="rId52" display="https://podminky.urs.cz/item/CS_URS_2022_01/765155012"/>
    <hyperlink ref="F297" r:id="rId53" display="https://podminky.urs.cz/item/CS_URS_2022_01/765155022"/>
    <hyperlink ref="F301" r:id="rId54" display="https://podminky.urs.cz/item/CS_URS_2022_01/765191023"/>
    <hyperlink ref="F312" r:id="rId55" display="https://podminky.urs.cz/item/CS_URS_2022_01/765191031"/>
    <hyperlink ref="F317" r:id="rId56" display="https://podminky.urs.cz/item/CS_URS_2022_01/765191041"/>
    <hyperlink ref="F319" r:id="rId57" display="https://podminky.urs.cz/item/CS_URS_2022_01/765191043"/>
    <hyperlink ref="F321" r:id="rId58" display="https://podminky.urs.cz/item/CS_URS_2022_01/765191053"/>
    <hyperlink ref="F327" r:id="rId59" display="https://podminky.urs.cz/item/CS_URS_2022_01/765191063"/>
    <hyperlink ref="F332" r:id="rId60" display="https://podminky.urs.cz/item/CS_URS_2022_01/765191071"/>
    <hyperlink ref="F335" r:id="rId61" display="https://podminky.urs.cz/item/CS_URS_2022_01/765191091"/>
    <hyperlink ref="F337" r:id="rId62" display="https://podminky.urs.cz/item/CS_URS_2022_01/765192001"/>
    <hyperlink ref="F339" r:id="rId63" display="https://podminky.urs.cz/item/CS_URS_2022_01/765193001"/>
    <hyperlink ref="F347" r:id="rId64" display="https://podminky.urs.cz/item/CS_URS_2022_01/998765102"/>
    <hyperlink ref="F349" r:id="rId65" display="https://podminky.urs.cz/item/CS_URS_2022_01/998765181"/>
    <hyperlink ref="F352" r:id="rId66" display="https://podminky.urs.cz/item/CS_URS_2022_01/766671003"/>
    <hyperlink ref="F355" r:id="rId67" display="https://podminky.urs.cz/item/CS_URS_2022_01/766673812"/>
    <hyperlink ref="F357" r:id="rId68" display="https://podminky.urs.cz/item/CS_URS_2022_01/766674811"/>
    <hyperlink ref="F359" r:id="rId69" display="https://podminky.urs.cz/item/CS_URS_2022_01/766674812"/>
    <hyperlink ref="F361" r:id="rId70" display="https://podminky.urs.cz/item/CS_URS_2022_01/998766102"/>
    <hyperlink ref="F363" r:id="rId71" display="https://podminky.urs.cz/item/CS_URS_2022_01/998766181"/>
    <hyperlink ref="F366" r:id="rId72" display="https://podminky.urs.cz/item/CS_URS_2022_01/767851803"/>
    <hyperlink ref="F368" r:id="rId73" display="https://podminky.urs.cz/item/CS_URS_2022_01/7679968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2700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3544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32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35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ROUND(J110,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ROUND((SUM(BE110:BE814)),  2)</f>
        <v>0</v>
      </c>
      <c r="G37" s="39"/>
      <c r="H37" s="39"/>
      <c r="I37" s="159">
        <v>0.20999999999999999</v>
      </c>
      <c r="J37" s="158">
        <f>ROUND(((SUM(BE110:BE814))*I37),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ROUND((SUM(BF110:BF814)),  2)</f>
        <v>0</v>
      </c>
      <c r="G38" s="39"/>
      <c r="H38" s="39"/>
      <c r="I38" s="159">
        <v>0.14999999999999999</v>
      </c>
      <c r="J38" s="158">
        <f>ROUND(((SUM(BF110:BF814))*I38),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ROUND((SUM(BG110:BG814)),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ROUND((SUM(BH110:BH814)),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ROUND((SUM(BI110:BI814)),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2700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02.1.f - Zateplení fasády objektu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ProProjekt, s.r.o.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Martin Rousek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J110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154</v>
      </c>
      <c r="E68" s="180"/>
      <c r="F68" s="180"/>
      <c r="G68" s="180"/>
      <c r="H68" s="180"/>
      <c r="I68" s="180"/>
      <c r="J68" s="181">
        <f>J111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1855</v>
      </c>
      <c r="E69" s="185"/>
      <c r="F69" s="185"/>
      <c r="G69" s="185"/>
      <c r="H69" s="185"/>
      <c r="I69" s="185"/>
      <c r="J69" s="186">
        <f>J112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155</v>
      </c>
      <c r="E70" s="185"/>
      <c r="F70" s="185"/>
      <c r="G70" s="185"/>
      <c r="H70" s="185"/>
      <c r="I70" s="185"/>
      <c r="J70" s="186">
        <f>J152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3545</v>
      </c>
      <c r="E71" s="185"/>
      <c r="F71" s="185"/>
      <c r="G71" s="185"/>
      <c r="H71" s="185"/>
      <c r="I71" s="185"/>
      <c r="J71" s="186">
        <f>J167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157</v>
      </c>
      <c r="E72" s="185"/>
      <c r="F72" s="185"/>
      <c r="G72" s="185"/>
      <c r="H72" s="185"/>
      <c r="I72" s="185"/>
      <c r="J72" s="186">
        <f>J177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3546</v>
      </c>
      <c r="E73" s="185"/>
      <c r="F73" s="185"/>
      <c r="G73" s="185"/>
      <c r="H73" s="185"/>
      <c r="I73" s="185"/>
      <c r="J73" s="186">
        <f>J511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158</v>
      </c>
      <c r="E74" s="185"/>
      <c r="F74" s="185"/>
      <c r="G74" s="185"/>
      <c r="H74" s="185"/>
      <c r="I74" s="185"/>
      <c r="J74" s="186">
        <f>J516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5"/>
      <c r="D75" s="184" t="s">
        <v>159</v>
      </c>
      <c r="E75" s="185"/>
      <c r="F75" s="185"/>
      <c r="G75" s="185"/>
      <c r="H75" s="185"/>
      <c r="I75" s="185"/>
      <c r="J75" s="186">
        <f>J630</f>
        <v>0</v>
      </c>
      <c r="K75" s="125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5"/>
      <c r="D76" s="184" t="s">
        <v>160</v>
      </c>
      <c r="E76" s="185"/>
      <c r="F76" s="185"/>
      <c r="G76" s="185"/>
      <c r="H76" s="185"/>
      <c r="I76" s="185"/>
      <c r="J76" s="186">
        <f>J646</f>
        <v>0</v>
      </c>
      <c r="K76" s="125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161</v>
      </c>
      <c r="E77" s="180"/>
      <c r="F77" s="180"/>
      <c r="G77" s="180"/>
      <c r="H77" s="180"/>
      <c r="I77" s="180"/>
      <c r="J77" s="181">
        <f>J649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5"/>
      <c r="D78" s="184" t="s">
        <v>683</v>
      </c>
      <c r="E78" s="185"/>
      <c r="F78" s="185"/>
      <c r="G78" s="185"/>
      <c r="H78" s="185"/>
      <c r="I78" s="185"/>
      <c r="J78" s="186">
        <f>J650</f>
        <v>0</v>
      </c>
      <c r="K78" s="125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5"/>
      <c r="D79" s="184" t="s">
        <v>3547</v>
      </c>
      <c r="E79" s="185"/>
      <c r="F79" s="185"/>
      <c r="G79" s="185"/>
      <c r="H79" s="185"/>
      <c r="I79" s="185"/>
      <c r="J79" s="186">
        <f>J678</f>
        <v>0</v>
      </c>
      <c r="K79" s="125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5"/>
      <c r="D80" s="184" t="s">
        <v>3548</v>
      </c>
      <c r="E80" s="185"/>
      <c r="F80" s="185"/>
      <c r="G80" s="185"/>
      <c r="H80" s="185"/>
      <c r="I80" s="185"/>
      <c r="J80" s="186">
        <f>J680</f>
        <v>0</v>
      </c>
      <c r="K80" s="125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5"/>
      <c r="D81" s="184" t="s">
        <v>3186</v>
      </c>
      <c r="E81" s="185"/>
      <c r="F81" s="185"/>
      <c r="G81" s="185"/>
      <c r="H81" s="185"/>
      <c r="I81" s="185"/>
      <c r="J81" s="186">
        <f>J682</f>
        <v>0</v>
      </c>
      <c r="K81" s="125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5"/>
      <c r="D82" s="184" t="s">
        <v>162</v>
      </c>
      <c r="E82" s="185"/>
      <c r="F82" s="185"/>
      <c r="G82" s="185"/>
      <c r="H82" s="185"/>
      <c r="I82" s="185"/>
      <c r="J82" s="186">
        <f>J707</f>
        <v>0</v>
      </c>
      <c r="K82" s="125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5"/>
      <c r="D83" s="184" t="s">
        <v>163</v>
      </c>
      <c r="E83" s="185"/>
      <c r="F83" s="185"/>
      <c r="G83" s="185"/>
      <c r="H83" s="185"/>
      <c r="I83" s="185"/>
      <c r="J83" s="186">
        <f>J792</f>
        <v>0</v>
      </c>
      <c r="K83" s="125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5"/>
      <c r="D84" s="184" t="s">
        <v>166</v>
      </c>
      <c r="E84" s="185"/>
      <c r="F84" s="185"/>
      <c r="G84" s="185"/>
      <c r="H84" s="185"/>
      <c r="I84" s="185"/>
      <c r="J84" s="186">
        <f>J796</f>
        <v>0</v>
      </c>
      <c r="K84" s="125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7"/>
      <c r="C85" s="178"/>
      <c r="D85" s="179" t="s">
        <v>2340</v>
      </c>
      <c r="E85" s="180"/>
      <c r="F85" s="180"/>
      <c r="G85" s="180"/>
      <c r="H85" s="180"/>
      <c r="I85" s="180"/>
      <c r="J85" s="181">
        <f>J811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3"/>
      <c r="C86" s="125"/>
      <c r="D86" s="184" t="s">
        <v>2667</v>
      </c>
      <c r="E86" s="185"/>
      <c r="F86" s="185"/>
      <c r="G86" s="185"/>
      <c r="H86" s="185"/>
      <c r="I86" s="185"/>
      <c r="J86" s="186">
        <f>J812</f>
        <v>0</v>
      </c>
      <c r="K86" s="125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92" s="2" customFormat="1" ht="6.96" customHeight="1">
      <c r="A92" s="39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96" customHeight="1">
      <c r="A93" s="39"/>
      <c r="B93" s="40"/>
      <c r="C93" s="24" t="s">
        <v>168</v>
      </c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16</v>
      </c>
      <c r="D95" s="41"/>
      <c r="E95" s="41"/>
      <c r="F95" s="41"/>
      <c r="G95" s="41"/>
      <c r="H95" s="41"/>
      <c r="I95" s="41"/>
      <c r="J95" s="41"/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171" t="str">
        <f>E7</f>
        <v>Centrum Pokorum - stavební úpravy a přístavba k objektu č.p. 1094/27, k.ú. Rumburk - II. etapa</v>
      </c>
      <c r="F96" s="33"/>
      <c r="G96" s="33"/>
      <c r="H96" s="33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" customFormat="1" ht="12" customHeight="1">
      <c r="B97" s="22"/>
      <c r="C97" s="33" t="s">
        <v>144</v>
      </c>
      <c r="D97" s="23"/>
      <c r="E97" s="23"/>
      <c r="F97" s="23"/>
      <c r="G97" s="23"/>
      <c r="H97" s="23"/>
      <c r="I97" s="23"/>
      <c r="J97" s="23"/>
      <c r="K97" s="23"/>
      <c r="L97" s="21"/>
    </row>
    <row r="98" s="1" customFormat="1" ht="16.5" customHeight="1">
      <c r="B98" s="22"/>
      <c r="C98" s="23"/>
      <c r="D98" s="23"/>
      <c r="E98" s="171" t="s">
        <v>2699</v>
      </c>
      <c r="F98" s="23"/>
      <c r="G98" s="23"/>
      <c r="H98" s="23"/>
      <c r="I98" s="23"/>
      <c r="J98" s="23"/>
      <c r="K98" s="23"/>
      <c r="L98" s="21"/>
    </row>
    <row r="99" s="1" customFormat="1" ht="12" customHeight="1">
      <c r="B99" s="22"/>
      <c r="C99" s="33" t="s">
        <v>146</v>
      </c>
      <c r="D99" s="23"/>
      <c r="E99" s="23"/>
      <c r="F99" s="23"/>
      <c r="G99" s="23"/>
      <c r="H99" s="23"/>
      <c r="I99" s="23"/>
      <c r="J99" s="23"/>
      <c r="K99" s="23"/>
      <c r="L99" s="21"/>
    </row>
    <row r="100" s="2" customFormat="1" ht="16.5" customHeight="1">
      <c r="A100" s="39"/>
      <c r="B100" s="40"/>
      <c r="C100" s="41"/>
      <c r="D100" s="41"/>
      <c r="E100" s="172" t="s">
        <v>2700</v>
      </c>
      <c r="F100" s="41"/>
      <c r="G100" s="41"/>
      <c r="H100" s="41"/>
      <c r="I100" s="41"/>
      <c r="J100" s="41"/>
      <c r="K100" s="41"/>
      <c r="L100" s="14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148</v>
      </c>
      <c r="D101" s="41"/>
      <c r="E101" s="41"/>
      <c r="F101" s="41"/>
      <c r="G101" s="41"/>
      <c r="H101" s="41"/>
      <c r="I101" s="41"/>
      <c r="J101" s="41"/>
      <c r="K101" s="41"/>
      <c r="L101" s="14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6.5" customHeight="1">
      <c r="A102" s="39"/>
      <c r="B102" s="40"/>
      <c r="C102" s="41"/>
      <c r="D102" s="41"/>
      <c r="E102" s="70" t="str">
        <f>E13</f>
        <v>SO 02.1.f - Zateplení fasády objektu</v>
      </c>
      <c r="F102" s="41"/>
      <c r="G102" s="41"/>
      <c r="H102" s="41"/>
      <c r="I102" s="41"/>
      <c r="J102" s="41"/>
      <c r="K102" s="41"/>
      <c r="L102" s="14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21</v>
      </c>
      <c r="D104" s="41"/>
      <c r="E104" s="41"/>
      <c r="F104" s="28" t="str">
        <f>F16</f>
        <v>st.p.č. 649; k.ú. Rumburk</v>
      </c>
      <c r="G104" s="41"/>
      <c r="H104" s="41"/>
      <c r="I104" s="33" t="s">
        <v>23</v>
      </c>
      <c r="J104" s="73" t="str">
        <f>IF(J16="","",J16)</f>
        <v>22. 10. 2022</v>
      </c>
      <c r="K104" s="41"/>
      <c r="L104" s="147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25</v>
      </c>
      <c r="D106" s="41"/>
      <c r="E106" s="41"/>
      <c r="F106" s="28" t="str">
        <f>E19</f>
        <v>Město Rumburk</v>
      </c>
      <c r="G106" s="41"/>
      <c r="H106" s="41"/>
      <c r="I106" s="33" t="s">
        <v>31</v>
      </c>
      <c r="J106" s="37" t="str">
        <f>E25</f>
        <v>ProProjekt, s.r.o.</v>
      </c>
      <c r="K106" s="41"/>
      <c r="L106" s="14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29</v>
      </c>
      <c r="D107" s="41"/>
      <c r="E107" s="41"/>
      <c r="F107" s="28" t="str">
        <f>IF(E22="","",E22)</f>
        <v>Vyplň údaj</v>
      </c>
      <c r="G107" s="41"/>
      <c r="H107" s="41"/>
      <c r="I107" s="33" t="s">
        <v>34</v>
      </c>
      <c r="J107" s="37" t="str">
        <f>E28</f>
        <v>Martin Rousek</v>
      </c>
      <c r="K107" s="41"/>
      <c r="L107" s="147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0.32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7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1" customFormat="1" ht="29.28" customHeight="1">
      <c r="A109" s="188"/>
      <c r="B109" s="189"/>
      <c r="C109" s="190" t="s">
        <v>169</v>
      </c>
      <c r="D109" s="191" t="s">
        <v>57</v>
      </c>
      <c r="E109" s="191" t="s">
        <v>53</v>
      </c>
      <c r="F109" s="191" t="s">
        <v>54</v>
      </c>
      <c r="G109" s="191" t="s">
        <v>170</v>
      </c>
      <c r="H109" s="191" t="s">
        <v>171</v>
      </c>
      <c r="I109" s="191" t="s">
        <v>172</v>
      </c>
      <c r="J109" s="191" t="s">
        <v>152</v>
      </c>
      <c r="K109" s="192" t="s">
        <v>173</v>
      </c>
      <c r="L109" s="193"/>
      <c r="M109" s="93" t="s">
        <v>19</v>
      </c>
      <c r="N109" s="94" t="s">
        <v>42</v>
      </c>
      <c r="O109" s="94" t="s">
        <v>174</v>
      </c>
      <c r="P109" s="94" t="s">
        <v>175</v>
      </c>
      <c r="Q109" s="94" t="s">
        <v>176</v>
      </c>
      <c r="R109" s="94" t="s">
        <v>177</v>
      </c>
      <c r="S109" s="94" t="s">
        <v>178</v>
      </c>
      <c r="T109" s="95" t="s">
        <v>179</v>
      </c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</row>
    <row r="110" s="2" customFormat="1" ht="22.8" customHeight="1">
      <c r="A110" s="39"/>
      <c r="B110" s="40"/>
      <c r="C110" s="100" t="s">
        <v>180</v>
      </c>
      <c r="D110" s="41"/>
      <c r="E110" s="41"/>
      <c r="F110" s="41"/>
      <c r="G110" s="41"/>
      <c r="H110" s="41"/>
      <c r="I110" s="41"/>
      <c r="J110" s="194">
        <f>BK110</f>
        <v>0</v>
      </c>
      <c r="K110" s="41"/>
      <c r="L110" s="45"/>
      <c r="M110" s="96"/>
      <c r="N110" s="195"/>
      <c r="O110" s="97"/>
      <c r="P110" s="196">
        <f>P111+P649+P811</f>
        <v>0</v>
      </c>
      <c r="Q110" s="97"/>
      <c r="R110" s="196">
        <f>R111+R649+R811</f>
        <v>38.282198330000007</v>
      </c>
      <c r="S110" s="97"/>
      <c r="T110" s="197">
        <f>T111+T649+T811</f>
        <v>62.629139099999989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71</v>
      </c>
      <c r="AU110" s="18" t="s">
        <v>153</v>
      </c>
      <c r="BK110" s="198">
        <f>BK111+BK649+BK811</f>
        <v>0</v>
      </c>
    </row>
    <row r="111" s="12" customFormat="1" ht="25.92" customHeight="1">
      <c r="A111" s="12"/>
      <c r="B111" s="199"/>
      <c r="C111" s="200"/>
      <c r="D111" s="201" t="s">
        <v>71</v>
      </c>
      <c r="E111" s="202" t="s">
        <v>181</v>
      </c>
      <c r="F111" s="202" t="s">
        <v>182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P112+P152+P167+P177+P511+P516+P630+P646</f>
        <v>0</v>
      </c>
      <c r="Q111" s="207"/>
      <c r="R111" s="208">
        <f>R112+R152+R167+R177+R511+R516+R630+R646</f>
        <v>36.313782460000006</v>
      </c>
      <c r="S111" s="207"/>
      <c r="T111" s="209">
        <f>T112+T152+T167+T177+T511+T516+T630+T646</f>
        <v>62.248130999999987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71</v>
      </c>
      <c r="AU111" s="211" t="s">
        <v>72</v>
      </c>
      <c r="AY111" s="210" t="s">
        <v>183</v>
      </c>
      <c r="BK111" s="212">
        <f>BK112+BK152+BK167+BK177+BK511+BK516+BK630+BK646</f>
        <v>0</v>
      </c>
    </row>
    <row r="112" s="12" customFormat="1" ht="22.8" customHeight="1">
      <c r="A112" s="12"/>
      <c r="B112" s="199"/>
      <c r="C112" s="200"/>
      <c r="D112" s="201" t="s">
        <v>71</v>
      </c>
      <c r="E112" s="213" t="s">
        <v>79</v>
      </c>
      <c r="F112" s="213" t="s">
        <v>1859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SUM(P113:P151)</f>
        <v>0</v>
      </c>
      <c r="Q112" s="207"/>
      <c r="R112" s="208">
        <f>SUM(R113:R151)</f>
        <v>5.8499999999999996</v>
      </c>
      <c r="S112" s="207"/>
      <c r="T112" s="209">
        <f>SUM(T113:T151)</f>
        <v>4.29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79</v>
      </c>
      <c r="AT112" s="211" t="s">
        <v>71</v>
      </c>
      <c r="AU112" s="211" t="s">
        <v>79</v>
      </c>
      <c r="AY112" s="210" t="s">
        <v>183</v>
      </c>
      <c r="BK112" s="212">
        <f>SUM(BK113:BK151)</f>
        <v>0</v>
      </c>
    </row>
    <row r="113" s="2" customFormat="1" ht="33" customHeight="1">
      <c r="A113" s="39"/>
      <c r="B113" s="40"/>
      <c r="C113" s="215" t="s">
        <v>79</v>
      </c>
      <c r="D113" s="215" t="s">
        <v>185</v>
      </c>
      <c r="E113" s="216" t="s">
        <v>3549</v>
      </c>
      <c r="F113" s="217" t="s">
        <v>3550</v>
      </c>
      <c r="G113" s="218" t="s">
        <v>237</v>
      </c>
      <c r="H113" s="219">
        <v>13</v>
      </c>
      <c r="I113" s="220"/>
      <c r="J113" s="221">
        <f>ROUND(I113*H113,2)</f>
        <v>0</v>
      </c>
      <c r="K113" s="217" t="s">
        <v>189</v>
      </c>
      <c r="L113" s="45"/>
      <c r="M113" s="222" t="s">
        <v>19</v>
      </c>
      <c r="N113" s="223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0.33000000000000002</v>
      </c>
      <c r="T113" s="225">
        <f>S113*H113</f>
        <v>4.29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190</v>
      </c>
      <c r="AT113" s="226" t="s">
        <v>185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190</v>
      </c>
      <c r="BM113" s="226" t="s">
        <v>3551</v>
      </c>
    </row>
    <row r="114" s="2" customFormat="1">
      <c r="A114" s="39"/>
      <c r="B114" s="40"/>
      <c r="C114" s="41"/>
      <c r="D114" s="228" t="s">
        <v>192</v>
      </c>
      <c r="E114" s="41"/>
      <c r="F114" s="229" t="s">
        <v>3552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192</v>
      </c>
      <c r="AU114" s="18" t="s">
        <v>81</v>
      </c>
    </row>
    <row r="115" s="13" customFormat="1">
      <c r="A115" s="13"/>
      <c r="B115" s="233"/>
      <c r="C115" s="234"/>
      <c r="D115" s="235" t="s">
        <v>194</v>
      </c>
      <c r="E115" s="236" t="s">
        <v>19</v>
      </c>
      <c r="F115" s="237" t="s">
        <v>3553</v>
      </c>
      <c r="G115" s="234"/>
      <c r="H115" s="238">
        <v>13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194</v>
      </c>
      <c r="AU115" s="244" t="s">
        <v>81</v>
      </c>
      <c r="AV115" s="13" t="s">
        <v>81</v>
      </c>
      <c r="AW115" s="13" t="s">
        <v>33</v>
      </c>
      <c r="AX115" s="13" t="s">
        <v>79</v>
      </c>
      <c r="AY115" s="244" t="s">
        <v>183</v>
      </c>
    </row>
    <row r="116" s="2" customFormat="1" ht="24.15" customHeight="1">
      <c r="A116" s="39"/>
      <c r="B116" s="40"/>
      <c r="C116" s="215" t="s">
        <v>81</v>
      </c>
      <c r="D116" s="215" t="s">
        <v>185</v>
      </c>
      <c r="E116" s="216" t="s">
        <v>3554</v>
      </c>
      <c r="F116" s="217" t="s">
        <v>3555</v>
      </c>
      <c r="G116" s="218" t="s">
        <v>188</v>
      </c>
      <c r="H116" s="219">
        <v>4.532</v>
      </c>
      <c r="I116" s="220"/>
      <c r="J116" s="221">
        <f>ROUND(I116*H116,2)</f>
        <v>0</v>
      </c>
      <c r="K116" s="217" t="s">
        <v>189</v>
      </c>
      <c r="L116" s="45"/>
      <c r="M116" s="222" t="s">
        <v>19</v>
      </c>
      <c r="N116" s="223" t="s">
        <v>43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190</v>
      </c>
      <c r="AT116" s="226" t="s">
        <v>185</v>
      </c>
      <c r="AU116" s="226" t="s">
        <v>81</v>
      </c>
      <c r="AY116" s="18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79</v>
      </c>
      <c r="BK116" s="227">
        <f>ROUND(I116*H116,2)</f>
        <v>0</v>
      </c>
      <c r="BL116" s="18" t="s">
        <v>190</v>
      </c>
      <c r="BM116" s="226" t="s">
        <v>3556</v>
      </c>
    </row>
    <row r="117" s="2" customFormat="1">
      <c r="A117" s="39"/>
      <c r="B117" s="40"/>
      <c r="C117" s="41"/>
      <c r="D117" s="228" t="s">
        <v>192</v>
      </c>
      <c r="E117" s="41"/>
      <c r="F117" s="229" t="s">
        <v>3557</v>
      </c>
      <c r="G117" s="41"/>
      <c r="H117" s="41"/>
      <c r="I117" s="230"/>
      <c r="J117" s="41"/>
      <c r="K117" s="41"/>
      <c r="L117" s="45"/>
      <c r="M117" s="231"/>
      <c r="N117" s="23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192</v>
      </c>
      <c r="AU117" s="18" t="s">
        <v>81</v>
      </c>
    </row>
    <row r="118" s="13" customFormat="1">
      <c r="A118" s="13"/>
      <c r="B118" s="233"/>
      <c r="C118" s="234"/>
      <c r="D118" s="235" t="s">
        <v>194</v>
      </c>
      <c r="E118" s="236" t="s">
        <v>19</v>
      </c>
      <c r="F118" s="237" t="s">
        <v>3558</v>
      </c>
      <c r="G118" s="234"/>
      <c r="H118" s="238">
        <v>4.532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194</v>
      </c>
      <c r="AU118" s="244" t="s">
        <v>81</v>
      </c>
      <c r="AV118" s="13" t="s">
        <v>81</v>
      </c>
      <c r="AW118" s="13" t="s">
        <v>33</v>
      </c>
      <c r="AX118" s="13" t="s">
        <v>79</v>
      </c>
      <c r="AY118" s="244" t="s">
        <v>183</v>
      </c>
    </row>
    <row r="119" s="2" customFormat="1" ht="24.15" customHeight="1">
      <c r="A119" s="39"/>
      <c r="B119" s="40"/>
      <c r="C119" s="215" t="s">
        <v>89</v>
      </c>
      <c r="D119" s="215" t="s">
        <v>185</v>
      </c>
      <c r="E119" s="216" t="s">
        <v>3559</v>
      </c>
      <c r="F119" s="217" t="s">
        <v>3560</v>
      </c>
      <c r="G119" s="218" t="s">
        <v>188</v>
      </c>
      <c r="H119" s="219">
        <v>15.105</v>
      </c>
      <c r="I119" s="220"/>
      <c r="J119" s="221">
        <f>ROUND(I119*H119,2)</f>
        <v>0</v>
      </c>
      <c r="K119" s="217" t="s">
        <v>189</v>
      </c>
      <c r="L119" s="45"/>
      <c r="M119" s="222" t="s">
        <v>19</v>
      </c>
      <c r="N119" s="223" t="s">
        <v>43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190</v>
      </c>
      <c r="AT119" s="226" t="s">
        <v>185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190</v>
      </c>
      <c r="BM119" s="226" t="s">
        <v>3561</v>
      </c>
    </row>
    <row r="120" s="2" customFormat="1">
      <c r="A120" s="39"/>
      <c r="B120" s="40"/>
      <c r="C120" s="41"/>
      <c r="D120" s="228" t="s">
        <v>192</v>
      </c>
      <c r="E120" s="41"/>
      <c r="F120" s="229" t="s">
        <v>3562</v>
      </c>
      <c r="G120" s="41"/>
      <c r="H120" s="41"/>
      <c r="I120" s="230"/>
      <c r="J120" s="41"/>
      <c r="K120" s="41"/>
      <c r="L120" s="45"/>
      <c r="M120" s="231"/>
      <c r="N120" s="23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192</v>
      </c>
      <c r="AU120" s="18" t="s">
        <v>81</v>
      </c>
    </row>
    <row r="121" s="13" customFormat="1">
      <c r="A121" s="13"/>
      <c r="B121" s="233"/>
      <c r="C121" s="234"/>
      <c r="D121" s="235" t="s">
        <v>194</v>
      </c>
      <c r="E121" s="236" t="s">
        <v>19</v>
      </c>
      <c r="F121" s="237" t="s">
        <v>3563</v>
      </c>
      <c r="G121" s="234"/>
      <c r="H121" s="238">
        <v>12.18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194</v>
      </c>
      <c r="AU121" s="244" t="s">
        <v>81</v>
      </c>
      <c r="AV121" s="13" t="s">
        <v>81</v>
      </c>
      <c r="AW121" s="13" t="s">
        <v>33</v>
      </c>
      <c r="AX121" s="13" t="s">
        <v>72</v>
      </c>
      <c r="AY121" s="244" t="s">
        <v>183</v>
      </c>
    </row>
    <row r="122" s="13" customFormat="1">
      <c r="A122" s="13"/>
      <c r="B122" s="233"/>
      <c r="C122" s="234"/>
      <c r="D122" s="235" t="s">
        <v>194</v>
      </c>
      <c r="E122" s="236" t="s">
        <v>19</v>
      </c>
      <c r="F122" s="237" t="s">
        <v>3564</v>
      </c>
      <c r="G122" s="234"/>
      <c r="H122" s="238">
        <v>2.9249999999999998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194</v>
      </c>
      <c r="AU122" s="244" t="s">
        <v>81</v>
      </c>
      <c r="AV122" s="13" t="s">
        <v>81</v>
      </c>
      <c r="AW122" s="13" t="s">
        <v>33</v>
      </c>
      <c r="AX122" s="13" t="s">
        <v>72</v>
      </c>
      <c r="AY122" s="244" t="s">
        <v>183</v>
      </c>
    </row>
    <row r="123" s="14" customFormat="1">
      <c r="A123" s="14"/>
      <c r="B123" s="245"/>
      <c r="C123" s="246"/>
      <c r="D123" s="235" t="s">
        <v>194</v>
      </c>
      <c r="E123" s="247" t="s">
        <v>19</v>
      </c>
      <c r="F123" s="248" t="s">
        <v>3565</v>
      </c>
      <c r="G123" s="246"/>
      <c r="H123" s="249">
        <v>15.105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194</v>
      </c>
      <c r="AU123" s="255" t="s">
        <v>81</v>
      </c>
      <c r="AV123" s="14" t="s">
        <v>190</v>
      </c>
      <c r="AW123" s="14" t="s">
        <v>33</v>
      </c>
      <c r="AX123" s="14" t="s">
        <v>79</v>
      </c>
      <c r="AY123" s="255" t="s">
        <v>183</v>
      </c>
    </row>
    <row r="124" s="2" customFormat="1" ht="37.8" customHeight="1">
      <c r="A124" s="39"/>
      <c r="B124" s="40"/>
      <c r="C124" s="215" t="s">
        <v>190</v>
      </c>
      <c r="D124" s="215" t="s">
        <v>185</v>
      </c>
      <c r="E124" s="216" t="s">
        <v>1877</v>
      </c>
      <c r="F124" s="217" t="s">
        <v>1878</v>
      </c>
      <c r="G124" s="218" t="s">
        <v>188</v>
      </c>
      <c r="H124" s="219">
        <v>2.9249999999999998</v>
      </c>
      <c r="I124" s="220"/>
      <c r="J124" s="221">
        <f>ROUND(I124*H124,2)</f>
        <v>0</v>
      </c>
      <c r="K124" s="217" t="s">
        <v>189</v>
      </c>
      <c r="L124" s="45"/>
      <c r="M124" s="222" t="s">
        <v>19</v>
      </c>
      <c r="N124" s="223" t="s">
        <v>43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190</v>
      </c>
      <c r="AT124" s="226" t="s">
        <v>185</v>
      </c>
      <c r="AU124" s="226" t="s">
        <v>81</v>
      </c>
      <c r="AY124" s="18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79</v>
      </c>
      <c r="BK124" s="227">
        <f>ROUND(I124*H124,2)</f>
        <v>0</v>
      </c>
      <c r="BL124" s="18" t="s">
        <v>190</v>
      </c>
      <c r="BM124" s="226" t="s">
        <v>3566</v>
      </c>
    </row>
    <row r="125" s="2" customFormat="1">
      <c r="A125" s="39"/>
      <c r="B125" s="40"/>
      <c r="C125" s="41"/>
      <c r="D125" s="228" t="s">
        <v>192</v>
      </c>
      <c r="E125" s="41"/>
      <c r="F125" s="229" t="s">
        <v>1880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192</v>
      </c>
      <c r="AU125" s="18" t="s">
        <v>81</v>
      </c>
    </row>
    <row r="126" s="13" customFormat="1">
      <c r="A126" s="13"/>
      <c r="B126" s="233"/>
      <c r="C126" s="234"/>
      <c r="D126" s="235" t="s">
        <v>194</v>
      </c>
      <c r="E126" s="236" t="s">
        <v>19</v>
      </c>
      <c r="F126" s="237" t="s">
        <v>3567</v>
      </c>
      <c r="G126" s="234"/>
      <c r="H126" s="238">
        <v>2.9249999999999998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194</v>
      </c>
      <c r="AU126" s="244" t="s">
        <v>81</v>
      </c>
      <c r="AV126" s="13" t="s">
        <v>81</v>
      </c>
      <c r="AW126" s="13" t="s">
        <v>33</v>
      </c>
      <c r="AX126" s="13" t="s">
        <v>79</v>
      </c>
      <c r="AY126" s="244" t="s">
        <v>183</v>
      </c>
    </row>
    <row r="127" s="2" customFormat="1" ht="37.8" customHeight="1">
      <c r="A127" s="39"/>
      <c r="B127" s="40"/>
      <c r="C127" s="215" t="s">
        <v>215</v>
      </c>
      <c r="D127" s="215" t="s">
        <v>185</v>
      </c>
      <c r="E127" s="216" t="s">
        <v>1881</v>
      </c>
      <c r="F127" s="217" t="s">
        <v>1882</v>
      </c>
      <c r="G127" s="218" t="s">
        <v>188</v>
      </c>
      <c r="H127" s="219">
        <v>87.75</v>
      </c>
      <c r="I127" s="220"/>
      <c r="J127" s="221">
        <f>ROUND(I127*H127,2)</f>
        <v>0</v>
      </c>
      <c r="K127" s="217" t="s">
        <v>189</v>
      </c>
      <c r="L127" s="45"/>
      <c r="M127" s="222" t="s">
        <v>19</v>
      </c>
      <c r="N127" s="223" t="s">
        <v>43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190</v>
      </c>
      <c r="AT127" s="226" t="s">
        <v>185</v>
      </c>
      <c r="AU127" s="226" t="s">
        <v>81</v>
      </c>
      <c r="AY127" s="18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190</v>
      </c>
      <c r="BM127" s="226" t="s">
        <v>3568</v>
      </c>
    </row>
    <row r="128" s="2" customFormat="1">
      <c r="A128" s="39"/>
      <c r="B128" s="40"/>
      <c r="C128" s="41"/>
      <c r="D128" s="228" t="s">
        <v>192</v>
      </c>
      <c r="E128" s="41"/>
      <c r="F128" s="229" t="s">
        <v>1884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192</v>
      </c>
      <c r="AU128" s="18" t="s">
        <v>81</v>
      </c>
    </row>
    <row r="129" s="13" customFormat="1">
      <c r="A129" s="13"/>
      <c r="B129" s="233"/>
      <c r="C129" s="234"/>
      <c r="D129" s="235" t="s">
        <v>194</v>
      </c>
      <c r="E129" s="234"/>
      <c r="F129" s="237" t="s">
        <v>3569</v>
      </c>
      <c r="G129" s="234"/>
      <c r="H129" s="238">
        <v>87.75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194</v>
      </c>
      <c r="AU129" s="244" t="s">
        <v>81</v>
      </c>
      <c r="AV129" s="13" t="s">
        <v>81</v>
      </c>
      <c r="AW129" s="13" t="s">
        <v>4</v>
      </c>
      <c r="AX129" s="13" t="s">
        <v>79</v>
      </c>
      <c r="AY129" s="244" t="s">
        <v>183</v>
      </c>
    </row>
    <row r="130" s="2" customFormat="1" ht="24.15" customHeight="1">
      <c r="A130" s="39"/>
      <c r="B130" s="40"/>
      <c r="C130" s="215" t="s">
        <v>222</v>
      </c>
      <c r="D130" s="215" t="s">
        <v>185</v>
      </c>
      <c r="E130" s="216" t="s">
        <v>1886</v>
      </c>
      <c r="F130" s="217" t="s">
        <v>1887</v>
      </c>
      <c r="G130" s="218" t="s">
        <v>188</v>
      </c>
      <c r="H130" s="219">
        <v>2.9249999999999998</v>
      </c>
      <c r="I130" s="220"/>
      <c r="J130" s="221">
        <f>ROUND(I130*H130,2)</f>
        <v>0</v>
      </c>
      <c r="K130" s="217" t="s">
        <v>189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190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190</v>
      </c>
      <c r="BM130" s="226" t="s">
        <v>3570</v>
      </c>
    </row>
    <row r="131" s="2" customFormat="1">
      <c r="A131" s="39"/>
      <c r="B131" s="40"/>
      <c r="C131" s="41"/>
      <c r="D131" s="228" t="s">
        <v>192</v>
      </c>
      <c r="E131" s="41"/>
      <c r="F131" s="229" t="s">
        <v>1889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192</v>
      </c>
      <c r="AU131" s="18" t="s">
        <v>81</v>
      </c>
    </row>
    <row r="132" s="2" customFormat="1" ht="24.15" customHeight="1">
      <c r="A132" s="39"/>
      <c r="B132" s="40"/>
      <c r="C132" s="215" t="s">
        <v>228</v>
      </c>
      <c r="D132" s="215" t="s">
        <v>185</v>
      </c>
      <c r="E132" s="216" t="s">
        <v>1894</v>
      </c>
      <c r="F132" s="217" t="s">
        <v>1895</v>
      </c>
      <c r="G132" s="218" t="s">
        <v>218</v>
      </c>
      <c r="H132" s="219">
        <v>1.7549999999999999</v>
      </c>
      <c r="I132" s="220"/>
      <c r="J132" s="221">
        <f>ROUND(I132*H132,2)</f>
        <v>0</v>
      </c>
      <c r="K132" s="217" t="s">
        <v>189</v>
      </c>
      <c r="L132" s="45"/>
      <c r="M132" s="222" t="s">
        <v>19</v>
      </c>
      <c r="N132" s="223" t="s">
        <v>43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190</v>
      </c>
      <c r="AT132" s="226" t="s">
        <v>185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190</v>
      </c>
      <c r="BM132" s="226" t="s">
        <v>3571</v>
      </c>
    </row>
    <row r="133" s="2" customFormat="1">
      <c r="A133" s="39"/>
      <c r="B133" s="40"/>
      <c r="C133" s="41"/>
      <c r="D133" s="228" t="s">
        <v>192</v>
      </c>
      <c r="E133" s="41"/>
      <c r="F133" s="229" t="s">
        <v>1897</v>
      </c>
      <c r="G133" s="41"/>
      <c r="H133" s="41"/>
      <c r="I133" s="230"/>
      <c r="J133" s="41"/>
      <c r="K133" s="41"/>
      <c r="L133" s="45"/>
      <c r="M133" s="231"/>
      <c r="N133" s="23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192</v>
      </c>
      <c r="AU133" s="18" t="s">
        <v>81</v>
      </c>
    </row>
    <row r="134" s="13" customFormat="1">
      <c r="A134" s="13"/>
      <c r="B134" s="233"/>
      <c r="C134" s="234"/>
      <c r="D134" s="235" t="s">
        <v>194</v>
      </c>
      <c r="E134" s="236" t="s">
        <v>19</v>
      </c>
      <c r="F134" s="237" t="s">
        <v>3572</v>
      </c>
      <c r="G134" s="234"/>
      <c r="H134" s="238">
        <v>5.8499999999999996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194</v>
      </c>
      <c r="AU134" s="244" t="s">
        <v>81</v>
      </c>
      <c r="AV134" s="13" t="s">
        <v>81</v>
      </c>
      <c r="AW134" s="13" t="s">
        <v>33</v>
      </c>
      <c r="AX134" s="13" t="s">
        <v>79</v>
      </c>
      <c r="AY134" s="244" t="s">
        <v>183</v>
      </c>
    </row>
    <row r="135" s="13" customFormat="1">
      <c r="A135" s="13"/>
      <c r="B135" s="233"/>
      <c r="C135" s="234"/>
      <c r="D135" s="235" t="s">
        <v>194</v>
      </c>
      <c r="E135" s="234"/>
      <c r="F135" s="237" t="s">
        <v>3573</v>
      </c>
      <c r="G135" s="234"/>
      <c r="H135" s="238">
        <v>1.7549999999999999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194</v>
      </c>
      <c r="AU135" s="244" t="s">
        <v>81</v>
      </c>
      <c r="AV135" s="13" t="s">
        <v>81</v>
      </c>
      <c r="AW135" s="13" t="s">
        <v>4</v>
      </c>
      <c r="AX135" s="13" t="s">
        <v>79</v>
      </c>
      <c r="AY135" s="244" t="s">
        <v>183</v>
      </c>
    </row>
    <row r="136" s="2" customFormat="1" ht="24.15" customHeight="1">
      <c r="A136" s="39"/>
      <c r="B136" s="40"/>
      <c r="C136" s="215" t="s">
        <v>234</v>
      </c>
      <c r="D136" s="215" t="s">
        <v>185</v>
      </c>
      <c r="E136" s="216" t="s">
        <v>1900</v>
      </c>
      <c r="F136" s="217" t="s">
        <v>1901</v>
      </c>
      <c r="G136" s="218" t="s">
        <v>218</v>
      </c>
      <c r="H136" s="219">
        <v>4.0949999999999998</v>
      </c>
      <c r="I136" s="220"/>
      <c r="J136" s="221">
        <f>ROUND(I136*H136,2)</f>
        <v>0</v>
      </c>
      <c r="K136" s="217" t="s">
        <v>189</v>
      </c>
      <c r="L136" s="45"/>
      <c r="M136" s="222" t="s">
        <v>19</v>
      </c>
      <c r="N136" s="223" t="s">
        <v>43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190</v>
      </c>
      <c r="AT136" s="226" t="s">
        <v>185</v>
      </c>
      <c r="AU136" s="226" t="s">
        <v>81</v>
      </c>
      <c r="AY136" s="18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190</v>
      </c>
      <c r="BM136" s="226" t="s">
        <v>3574</v>
      </c>
    </row>
    <row r="137" s="2" customFormat="1">
      <c r="A137" s="39"/>
      <c r="B137" s="40"/>
      <c r="C137" s="41"/>
      <c r="D137" s="228" t="s">
        <v>192</v>
      </c>
      <c r="E137" s="41"/>
      <c r="F137" s="229" t="s">
        <v>1903</v>
      </c>
      <c r="G137" s="41"/>
      <c r="H137" s="41"/>
      <c r="I137" s="230"/>
      <c r="J137" s="41"/>
      <c r="K137" s="41"/>
      <c r="L137" s="45"/>
      <c r="M137" s="231"/>
      <c r="N137" s="23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192</v>
      </c>
      <c r="AU137" s="18" t="s">
        <v>81</v>
      </c>
    </row>
    <row r="138" s="13" customFormat="1">
      <c r="A138" s="13"/>
      <c r="B138" s="233"/>
      <c r="C138" s="234"/>
      <c r="D138" s="235" t="s">
        <v>194</v>
      </c>
      <c r="E138" s="234"/>
      <c r="F138" s="237" t="s">
        <v>3575</v>
      </c>
      <c r="G138" s="234"/>
      <c r="H138" s="238">
        <v>4.0949999999999998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81</v>
      </c>
      <c r="AV138" s="13" t="s">
        <v>81</v>
      </c>
      <c r="AW138" s="13" t="s">
        <v>4</v>
      </c>
      <c r="AX138" s="13" t="s">
        <v>79</v>
      </c>
      <c r="AY138" s="244" t="s">
        <v>183</v>
      </c>
    </row>
    <row r="139" s="2" customFormat="1" ht="24.15" customHeight="1">
      <c r="A139" s="39"/>
      <c r="B139" s="40"/>
      <c r="C139" s="215" t="s">
        <v>241</v>
      </c>
      <c r="D139" s="215" t="s">
        <v>185</v>
      </c>
      <c r="E139" s="216" t="s">
        <v>1890</v>
      </c>
      <c r="F139" s="217" t="s">
        <v>1891</v>
      </c>
      <c r="G139" s="218" t="s">
        <v>188</v>
      </c>
      <c r="H139" s="219">
        <v>2.9249999999999998</v>
      </c>
      <c r="I139" s="220"/>
      <c r="J139" s="221">
        <f>ROUND(I139*H139,2)</f>
        <v>0</v>
      </c>
      <c r="K139" s="217" t="s">
        <v>189</v>
      </c>
      <c r="L139" s="45"/>
      <c r="M139" s="222" t="s">
        <v>19</v>
      </c>
      <c r="N139" s="223" t="s">
        <v>43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190</v>
      </c>
      <c r="AT139" s="226" t="s">
        <v>185</v>
      </c>
      <c r="AU139" s="226" t="s">
        <v>81</v>
      </c>
      <c r="AY139" s="18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190</v>
      </c>
      <c r="BM139" s="226" t="s">
        <v>3576</v>
      </c>
    </row>
    <row r="140" s="2" customFormat="1">
      <c r="A140" s="39"/>
      <c r="B140" s="40"/>
      <c r="C140" s="41"/>
      <c r="D140" s="228" t="s">
        <v>192</v>
      </c>
      <c r="E140" s="41"/>
      <c r="F140" s="229" t="s">
        <v>1893</v>
      </c>
      <c r="G140" s="41"/>
      <c r="H140" s="41"/>
      <c r="I140" s="230"/>
      <c r="J140" s="41"/>
      <c r="K140" s="41"/>
      <c r="L140" s="45"/>
      <c r="M140" s="231"/>
      <c r="N140" s="23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192</v>
      </c>
      <c r="AU140" s="18" t="s">
        <v>81</v>
      </c>
    </row>
    <row r="141" s="2" customFormat="1" ht="24.15" customHeight="1">
      <c r="A141" s="39"/>
      <c r="B141" s="40"/>
      <c r="C141" s="215" t="s">
        <v>248</v>
      </c>
      <c r="D141" s="215" t="s">
        <v>185</v>
      </c>
      <c r="E141" s="216" t="s">
        <v>3577</v>
      </c>
      <c r="F141" s="217" t="s">
        <v>3578</v>
      </c>
      <c r="G141" s="218" t="s">
        <v>188</v>
      </c>
      <c r="H141" s="219">
        <v>15.105</v>
      </c>
      <c r="I141" s="220"/>
      <c r="J141" s="221">
        <f>ROUND(I141*H141,2)</f>
        <v>0</v>
      </c>
      <c r="K141" s="217" t="s">
        <v>189</v>
      </c>
      <c r="L141" s="45"/>
      <c r="M141" s="222" t="s">
        <v>19</v>
      </c>
      <c r="N141" s="223" t="s">
        <v>43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190</v>
      </c>
      <c r="AT141" s="226" t="s">
        <v>185</v>
      </c>
      <c r="AU141" s="226" t="s">
        <v>81</v>
      </c>
      <c r="AY141" s="18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79</v>
      </c>
      <c r="BK141" s="227">
        <f>ROUND(I141*H141,2)</f>
        <v>0</v>
      </c>
      <c r="BL141" s="18" t="s">
        <v>190</v>
      </c>
      <c r="BM141" s="226" t="s">
        <v>3579</v>
      </c>
    </row>
    <row r="142" s="2" customFormat="1">
      <c r="A142" s="39"/>
      <c r="B142" s="40"/>
      <c r="C142" s="41"/>
      <c r="D142" s="228" t="s">
        <v>192</v>
      </c>
      <c r="E142" s="41"/>
      <c r="F142" s="229" t="s">
        <v>3580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81</v>
      </c>
    </row>
    <row r="143" s="13" customFormat="1">
      <c r="A143" s="13"/>
      <c r="B143" s="233"/>
      <c r="C143" s="234"/>
      <c r="D143" s="235" t="s">
        <v>194</v>
      </c>
      <c r="E143" s="236" t="s">
        <v>19</v>
      </c>
      <c r="F143" s="237" t="s">
        <v>3581</v>
      </c>
      <c r="G143" s="234"/>
      <c r="H143" s="238">
        <v>12.18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81</v>
      </c>
      <c r="AV143" s="13" t="s">
        <v>81</v>
      </c>
      <c r="AW143" s="13" t="s">
        <v>33</v>
      </c>
      <c r="AX143" s="13" t="s">
        <v>72</v>
      </c>
      <c r="AY143" s="244" t="s">
        <v>183</v>
      </c>
    </row>
    <row r="144" s="13" customFormat="1">
      <c r="A144" s="13"/>
      <c r="B144" s="233"/>
      <c r="C144" s="234"/>
      <c r="D144" s="235" t="s">
        <v>194</v>
      </c>
      <c r="E144" s="236" t="s">
        <v>19</v>
      </c>
      <c r="F144" s="237" t="s">
        <v>3582</v>
      </c>
      <c r="G144" s="234"/>
      <c r="H144" s="238">
        <v>2.9249999999999998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81</v>
      </c>
      <c r="AV144" s="13" t="s">
        <v>81</v>
      </c>
      <c r="AW144" s="13" t="s">
        <v>33</v>
      </c>
      <c r="AX144" s="13" t="s">
        <v>72</v>
      </c>
      <c r="AY144" s="244" t="s">
        <v>183</v>
      </c>
    </row>
    <row r="145" s="14" customFormat="1">
      <c r="A145" s="14"/>
      <c r="B145" s="245"/>
      <c r="C145" s="246"/>
      <c r="D145" s="235" t="s">
        <v>194</v>
      </c>
      <c r="E145" s="247" t="s">
        <v>19</v>
      </c>
      <c r="F145" s="248" t="s">
        <v>3565</v>
      </c>
      <c r="G145" s="246"/>
      <c r="H145" s="249">
        <v>15.105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194</v>
      </c>
      <c r="AU145" s="255" t="s">
        <v>81</v>
      </c>
      <c r="AV145" s="14" t="s">
        <v>190</v>
      </c>
      <c r="AW145" s="14" t="s">
        <v>33</v>
      </c>
      <c r="AX145" s="14" t="s">
        <v>79</v>
      </c>
      <c r="AY145" s="255" t="s">
        <v>183</v>
      </c>
    </row>
    <row r="146" s="2" customFormat="1" ht="16.5" customHeight="1">
      <c r="A146" s="39"/>
      <c r="B146" s="40"/>
      <c r="C146" s="256" t="s">
        <v>255</v>
      </c>
      <c r="D146" s="256" t="s">
        <v>310</v>
      </c>
      <c r="E146" s="257" t="s">
        <v>3583</v>
      </c>
      <c r="F146" s="258" t="s">
        <v>3584</v>
      </c>
      <c r="G146" s="259" t="s">
        <v>218</v>
      </c>
      <c r="H146" s="260">
        <v>5.8499999999999996</v>
      </c>
      <c r="I146" s="261"/>
      <c r="J146" s="262">
        <f>ROUND(I146*H146,2)</f>
        <v>0</v>
      </c>
      <c r="K146" s="258" t="s">
        <v>189</v>
      </c>
      <c r="L146" s="263"/>
      <c r="M146" s="264" t="s">
        <v>19</v>
      </c>
      <c r="N146" s="265" t="s">
        <v>43</v>
      </c>
      <c r="O146" s="85"/>
      <c r="P146" s="224">
        <f>O146*H146</f>
        <v>0</v>
      </c>
      <c r="Q146" s="224">
        <v>1</v>
      </c>
      <c r="R146" s="224">
        <f>Q146*H146</f>
        <v>5.8499999999999996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234</v>
      </c>
      <c r="AT146" s="226" t="s">
        <v>310</v>
      </c>
      <c r="AU146" s="226" t="s">
        <v>81</v>
      </c>
      <c r="AY146" s="18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190</v>
      </c>
      <c r="BM146" s="226" t="s">
        <v>3585</v>
      </c>
    </row>
    <row r="147" s="13" customFormat="1">
      <c r="A147" s="13"/>
      <c r="B147" s="233"/>
      <c r="C147" s="234"/>
      <c r="D147" s="235" t="s">
        <v>194</v>
      </c>
      <c r="E147" s="236" t="s">
        <v>19</v>
      </c>
      <c r="F147" s="237" t="s">
        <v>3582</v>
      </c>
      <c r="G147" s="234"/>
      <c r="H147" s="238">
        <v>2.9249999999999998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194</v>
      </c>
      <c r="AU147" s="244" t="s">
        <v>81</v>
      </c>
      <c r="AV147" s="13" t="s">
        <v>81</v>
      </c>
      <c r="AW147" s="13" t="s">
        <v>33</v>
      </c>
      <c r="AX147" s="13" t="s">
        <v>79</v>
      </c>
      <c r="AY147" s="244" t="s">
        <v>183</v>
      </c>
    </row>
    <row r="148" s="13" customFormat="1">
      <c r="A148" s="13"/>
      <c r="B148" s="233"/>
      <c r="C148" s="234"/>
      <c r="D148" s="235" t="s">
        <v>194</v>
      </c>
      <c r="E148" s="234"/>
      <c r="F148" s="237" t="s">
        <v>3586</v>
      </c>
      <c r="G148" s="234"/>
      <c r="H148" s="238">
        <v>5.8499999999999996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81</v>
      </c>
      <c r="AV148" s="13" t="s">
        <v>81</v>
      </c>
      <c r="AW148" s="13" t="s">
        <v>4</v>
      </c>
      <c r="AX148" s="13" t="s">
        <v>79</v>
      </c>
      <c r="AY148" s="244" t="s">
        <v>183</v>
      </c>
    </row>
    <row r="149" s="2" customFormat="1" ht="21.75" customHeight="1">
      <c r="A149" s="39"/>
      <c r="B149" s="40"/>
      <c r="C149" s="215" t="s">
        <v>261</v>
      </c>
      <c r="D149" s="215" t="s">
        <v>185</v>
      </c>
      <c r="E149" s="216" t="s">
        <v>2724</v>
      </c>
      <c r="F149" s="217" t="s">
        <v>2725</v>
      </c>
      <c r="G149" s="218" t="s">
        <v>237</v>
      </c>
      <c r="H149" s="219">
        <v>13</v>
      </c>
      <c r="I149" s="220"/>
      <c r="J149" s="221">
        <f>ROUND(I149*H149,2)</f>
        <v>0</v>
      </c>
      <c r="K149" s="217" t="s">
        <v>189</v>
      </c>
      <c r="L149" s="45"/>
      <c r="M149" s="222" t="s">
        <v>19</v>
      </c>
      <c r="N149" s="223" t="s">
        <v>43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190</v>
      </c>
      <c r="AT149" s="226" t="s">
        <v>185</v>
      </c>
      <c r="AU149" s="226" t="s">
        <v>81</v>
      </c>
      <c r="AY149" s="18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79</v>
      </c>
      <c r="BK149" s="227">
        <f>ROUND(I149*H149,2)</f>
        <v>0</v>
      </c>
      <c r="BL149" s="18" t="s">
        <v>190</v>
      </c>
      <c r="BM149" s="226" t="s">
        <v>3587</v>
      </c>
    </row>
    <row r="150" s="2" customFormat="1">
      <c r="A150" s="39"/>
      <c r="B150" s="40"/>
      <c r="C150" s="41"/>
      <c r="D150" s="228" t="s">
        <v>192</v>
      </c>
      <c r="E150" s="41"/>
      <c r="F150" s="229" t="s">
        <v>2727</v>
      </c>
      <c r="G150" s="41"/>
      <c r="H150" s="41"/>
      <c r="I150" s="230"/>
      <c r="J150" s="41"/>
      <c r="K150" s="41"/>
      <c r="L150" s="45"/>
      <c r="M150" s="231"/>
      <c r="N150" s="23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192</v>
      </c>
      <c r="AU150" s="18" t="s">
        <v>81</v>
      </c>
    </row>
    <row r="151" s="13" customFormat="1">
      <c r="A151" s="13"/>
      <c r="B151" s="233"/>
      <c r="C151" s="234"/>
      <c r="D151" s="235" t="s">
        <v>194</v>
      </c>
      <c r="E151" s="236" t="s">
        <v>19</v>
      </c>
      <c r="F151" s="237" t="s">
        <v>3588</v>
      </c>
      <c r="G151" s="234"/>
      <c r="H151" s="238">
        <v>13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194</v>
      </c>
      <c r="AU151" s="244" t="s">
        <v>81</v>
      </c>
      <c r="AV151" s="13" t="s">
        <v>81</v>
      </c>
      <c r="AW151" s="13" t="s">
        <v>33</v>
      </c>
      <c r="AX151" s="13" t="s">
        <v>79</v>
      </c>
      <c r="AY151" s="244" t="s">
        <v>183</v>
      </c>
    </row>
    <row r="152" s="12" customFormat="1" ht="22.8" customHeight="1">
      <c r="A152" s="12"/>
      <c r="B152" s="199"/>
      <c r="C152" s="200"/>
      <c r="D152" s="201" t="s">
        <v>71</v>
      </c>
      <c r="E152" s="213" t="s">
        <v>89</v>
      </c>
      <c r="F152" s="213" t="s">
        <v>184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SUM(P153:P166)</f>
        <v>0</v>
      </c>
      <c r="Q152" s="207"/>
      <c r="R152" s="208">
        <f>SUM(R153:R166)</f>
        <v>9.3749641700000019</v>
      </c>
      <c r="S152" s="207"/>
      <c r="T152" s="209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79</v>
      </c>
      <c r="AT152" s="211" t="s">
        <v>71</v>
      </c>
      <c r="AU152" s="211" t="s">
        <v>79</v>
      </c>
      <c r="AY152" s="210" t="s">
        <v>183</v>
      </c>
      <c r="BK152" s="212">
        <f>SUM(BK153:BK166)</f>
        <v>0</v>
      </c>
    </row>
    <row r="153" s="2" customFormat="1" ht="24.15" customHeight="1">
      <c r="A153" s="39"/>
      <c r="B153" s="40"/>
      <c r="C153" s="215" t="s">
        <v>269</v>
      </c>
      <c r="D153" s="215" t="s">
        <v>185</v>
      </c>
      <c r="E153" s="216" t="s">
        <v>3589</v>
      </c>
      <c r="F153" s="217" t="s">
        <v>3590</v>
      </c>
      <c r="G153" s="218" t="s">
        <v>237</v>
      </c>
      <c r="H153" s="219">
        <v>92.631</v>
      </c>
      <c r="I153" s="220"/>
      <c r="J153" s="221">
        <f>ROUND(I153*H153,2)</f>
        <v>0</v>
      </c>
      <c r="K153" s="217" t="s">
        <v>189</v>
      </c>
      <c r="L153" s="45"/>
      <c r="M153" s="222" t="s">
        <v>19</v>
      </c>
      <c r="N153" s="223" t="s">
        <v>43</v>
      </c>
      <c r="O153" s="85"/>
      <c r="P153" s="224">
        <f>O153*H153</f>
        <v>0</v>
      </c>
      <c r="Q153" s="224">
        <v>0.028570000000000002</v>
      </c>
      <c r="R153" s="224">
        <f>Q153*H153</f>
        <v>2.6464676700000003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190</v>
      </c>
      <c r="AT153" s="226" t="s">
        <v>185</v>
      </c>
      <c r="AU153" s="226" t="s">
        <v>81</v>
      </c>
      <c r="AY153" s="18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79</v>
      </c>
      <c r="BK153" s="227">
        <f>ROUND(I153*H153,2)</f>
        <v>0</v>
      </c>
      <c r="BL153" s="18" t="s">
        <v>190</v>
      </c>
      <c r="BM153" s="226" t="s">
        <v>3591</v>
      </c>
    </row>
    <row r="154" s="2" customFormat="1">
      <c r="A154" s="39"/>
      <c r="B154" s="40"/>
      <c r="C154" s="41"/>
      <c r="D154" s="228" t="s">
        <v>192</v>
      </c>
      <c r="E154" s="41"/>
      <c r="F154" s="229" t="s">
        <v>3592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81</v>
      </c>
    </row>
    <row r="155" s="13" customFormat="1">
      <c r="A155" s="13"/>
      <c r="B155" s="233"/>
      <c r="C155" s="234"/>
      <c r="D155" s="235" t="s">
        <v>194</v>
      </c>
      <c r="E155" s="236" t="s">
        <v>19</v>
      </c>
      <c r="F155" s="237" t="s">
        <v>3593</v>
      </c>
      <c r="G155" s="234"/>
      <c r="H155" s="238">
        <v>31.02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194</v>
      </c>
      <c r="AU155" s="244" t="s">
        <v>81</v>
      </c>
      <c r="AV155" s="13" t="s">
        <v>81</v>
      </c>
      <c r="AW155" s="13" t="s">
        <v>33</v>
      </c>
      <c r="AX155" s="13" t="s">
        <v>72</v>
      </c>
      <c r="AY155" s="244" t="s">
        <v>183</v>
      </c>
    </row>
    <row r="156" s="13" customFormat="1">
      <c r="A156" s="13"/>
      <c r="B156" s="233"/>
      <c r="C156" s="234"/>
      <c r="D156" s="235" t="s">
        <v>194</v>
      </c>
      <c r="E156" s="236" t="s">
        <v>19</v>
      </c>
      <c r="F156" s="237" t="s">
        <v>3594</v>
      </c>
      <c r="G156" s="234"/>
      <c r="H156" s="238">
        <v>17.100000000000001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194</v>
      </c>
      <c r="AU156" s="244" t="s">
        <v>81</v>
      </c>
      <c r="AV156" s="13" t="s">
        <v>81</v>
      </c>
      <c r="AW156" s="13" t="s">
        <v>33</v>
      </c>
      <c r="AX156" s="13" t="s">
        <v>72</v>
      </c>
      <c r="AY156" s="244" t="s">
        <v>183</v>
      </c>
    </row>
    <row r="157" s="13" customFormat="1">
      <c r="A157" s="13"/>
      <c r="B157" s="233"/>
      <c r="C157" s="234"/>
      <c r="D157" s="235" t="s">
        <v>194</v>
      </c>
      <c r="E157" s="236" t="s">
        <v>19</v>
      </c>
      <c r="F157" s="237" t="s">
        <v>3595</v>
      </c>
      <c r="G157" s="234"/>
      <c r="H157" s="238">
        <v>18.044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194</v>
      </c>
      <c r="AU157" s="244" t="s">
        <v>81</v>
      </c>
      <c r="AV157" s="13" t="s">
        <v>81</v>
      </c>
      <c r="AW157" s="13" t="s">
        <v>33</v>
      </c>
      <c r="AX157" s="13" t="s">
        <v>72</v>
      </c>
      <c r="AY157" s="244" t="s">
        <v>183</v>
      </c>
    </row>
    <row r="158" s="13" customFormat="1">
      <c r="A158" s="13"/>
      <c r="B158" s="233"/>
      <c r="C158" s="234"/>
      <c r="D158" s="235" t="s">
        <v>194</v>
      </c>
      <c r="E158" s="236" t="s">
        <v>19</v>
      </c>
      <c r="F158" s="237" t="s">
        <v>3596</v>
      </c>
      <c r="G158" s="234"/>
      <c r="H158" s="238">
        <v>19.350000000000001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194</v>
      </c>
      <c r="AU158" s="244" t="s">
        <v>81</v>
      </c>
      <c r="AV158" s="13" t="s">
        <v>81</v>
      </c>
      <c r="AW158" s="13" t="s">
        <v>33</v>
      </c>
      <c r="AX158" s="13" t="s">
        <v>72</v>
      </c>
      <c r="AY158" s="244" t="s">
        <v>183</v>
      </c>
    </row>
    <row r="159" s="13" customFormat="1">
      <c r="A159" s="13"/>
      <c r="B159" s="233"/>
      <c r="C159" s="234"/>
      <c r="D159" s="235" t="s">
        <v>194</v>
      </c>
      <c r="E159" s="236" t="s">
        <v>19</v>
      </c>
      <c r="F159" s="237" t="s">
        <v>3597</v>
      </c>
      <c r="G159" s="234"/>
      <c r="H159" s="238">
        <v>7.117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194</v>
      </c>
      <c r="AU159" s="244" t="s">
        <v>81</v>
      </c>
      <c r="AV159" s="13" t="s">
        <v>81</v>
      </c>
      <c r="AW159" s="13" t="s">
        <v>33</v>
      </c>
      <c r="AX159" s="13" t="s">
        <v>72</v>
      </c>
      <c r="AY159" s="244" t="s">
        <v>183</v>
      </c>
    </row>
    <row r="160" s="14" customFormat="1">
      <c r="A160" s="14"/>
      <c r="B160" s="245"/>
      <c r="C160" s="246"/>
      <c r="D160" s="235" t="s">
        <v>194</v>
      </c>
      <c r="E160" s="247" t="s">
        <v>19</v>
      </c>
      <c r="F160" s="248" t="s">
        <v>3598</v>
      </c>
      <c r="G160" s="246"/>
      <c r="H160" s="249">
        <v>92.631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194</v>
      </c>
      <c r="AU160" s="255" t="s">
        <v>81</v>
      </c>
      <c r="AV160" s="14" t="s">
        <v>190</v>
      </c>
      <c r="AW160" s="14" t="s">
        <v>33</v>
      </c>
      <c r="AX160" s="14" t="s">
        <v>79</v>
      </c>
      <c r="AY160" s="255" t="s">
        <v>183</v>
      </c>
    </row>
    <row r="161" s="2" customFormat="1" ht="16.5" customHeight="1">
      <c r="A161" s="39"/>
      <c r="B161" s="40"/>
      <c r="C161" s="215" t="s">
        <v>275</v>
      </c>
      <c r="D161" s="215" t="s">
        <v>185</v>
      </c>
      <c r="E161" s="216" t="s">
        <v>3599</v>
      </c>
      <c r="F161" s="217" t="s">
        <v>3600</v>
      </c>
      <c r="G161" s="218" t="s">
        <v>237</v>
      </c>
      <c r="H161" s="219">
        <v>15.51</v>
      </c>
      <c r="I161" s="220"/>
      <c r="J161" s="221">
        <f>ROUND(I161*H161,2)</f>
        <v>0</v>
      </c>
      <c r="K161" s="217" t="s">
        <v>189</v>
      </c>
      <c r="L161" s="45"/>
      <c r="M161" s="222" t="s">
        <v>19</v>
      </c>
      <c r="N161" s="223" t="s">
        <v>43</v>
      </c>
      <c r="O161" s="85"/>
      <c r="P161" s="224">
        <f>O161*H161</f>
        <v>0</v>
      </c>
      <c r="Q161" s="224">
        <v>0.04795</v>
      </c>
      <c r="R161" s="224">
        <f>Q161*H161</f>
        <v>0.74370449999999999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190</v>
      </c>
      <c r="AT161" s="226" t="s">
        <v>185</v>
      </c>
      <c r="AU161" s="226" t="s">
        <v>81</v>
      </c>
      <c r="AY161" s="18" t="s">
        <v>183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190</v>
      </c>
      <c r="BM161" s="226" t="s">
        <v>3601</v>
      </c>
    </row>
    <row r="162" s="2" customFormat="1">
      <c r="A162" s="39"/>
      <c r="B162" s="40"/>
      <c r="C162" s="41"/>
      <c r="D162" s="228" t="s">
        <v>192</v>
      </c>
      <c r="E162" s="41"/>
      <c r="F162" s="229" t="s">
        <v>3602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192</v>
      </c>
      <c r="AU162" s="18" t="s">
        <v>81</v>
      </c>
    </row>
    <row r="163" s="13" customFormat="1">
      <c r="A163" s="13"/>
      <c r="B163" s="233"/>
      <c r="C163" s="234"/>
      <c r="D163" s="235" t="s">
        <v>194</v>
      </c>
      <c r="E163" s="236" t="s">
        <v>19</v>
      </c>
      <c r="F163" s="237" t="s">
        <v>3603</v>
      </c>
      <c r="G163" s="234"/>
      <c r="H163" s="238">
        <v>15.51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194</v>
      </c>
      <c r="AU163" s="244" t="s">
        <v>81</v>
      </c>
      <c r="AV163" s="13" t="s">
        <v>81</v>
      </c>
      <c r="AW163" s="13" t="s">
        <v>33</v>
      </c>
      <c r="AX163" s="13" t="s">
        <v>79</v>
      </c>
      <c r="AY163" s="244" t="s">
        <v>183</v>
      </c>
    </row>
    <row r="164" s="2" customFormat="1" ht="16.5" customHeight="1">
      <c r="A164" s="39"/>
      <c r="B164" s="40"/>
      <c r="C164" s="215" t="s">
        <v>8</v>
      </c>
      <c r="D164" s="215" t="s">
        <v>185</v>
      </c>
      <c r="E164" s="216" t="s">
        <v>3604</v>
      </c>
      <c r="F164" s="217" t="s">
        <v>3605</v>
      </c>
      <c r="G164" s="218" t="s">
        <v>237</v>
      </c>
      <c r="H164" s="219">
        <v>51.700000000000003</v>
      </c>
      <c r="I164" s="220"/>
      <c r="J164" s="221">
        <f>ROUND(I164*H164,2)</f>
        <v>0</v>
      </c>
      <c r="K164" s="217" t="s">
        <v>189</v>
      </c>
      <c r="L164" s="45"/>
      <c r="M164" s="222" t="s">
        <v>19</v>
      </c>
      <c r="N164" s="223" t="s">
        <v>43</v>
      </c>
      <c r="O164" s="85"/>
      <c r="P164" s="224">
        <f>O164*H164</f>
        <v>0</v>
      </c>
      <c r="Q164" s="224">
        <v>0.11576</v>
      </c>
      <c r="R164" s="224">
        <f>Q164*H164</f>
        <v>5.9847920000000006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190</v>
      </c>
      <c r="AT164" s="226" t="s">
        <v>185</v>
      </c>
      <c r="AU164" s="226" t="s">
        <v>81</v>
      </c>
      <c r="AY164" s="18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190</v>
      </c>
      <c r="BM164" s="226" t="s">
        <v>3606</v>
      </c>
    </row>
    <row r="165" s="2" customFormat="1">
      <c r="A165" s="39"/>
      <c r="B165" s="40"/>
      <c r="C165" s="41"/>
      <c r="D165" s="228" t="s">
        <v>192</v>
      </c>
      <c r="E165" s="41"/>
      <c r="F165" s="229" t="s">
        <v>3607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81</v>
      </c>
    </row>
    <row r="166" s="13" customFormat="1">
      <c r="A166" s="13"/>
      <c r="B166" s="233"/>
      <c r="C166" s="234"/>
      <c r="D166" s="235" t="s">
        <v>194</v>
      </c>
      <c r="E166" s="236" t="s">
        <v>19</v>
      </c>
      <c r="F166" s="237" t="s">
        <v>3608</v>
      </c>
      <c r="G166" s="234"/>
      <c r="H166" s="238">
        <v>51.700000000000003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81</v>
      </c>
      <c r="AV166" s="13" t="s">
        <v>81</v>
      </c>
      <c r="AW166" s="13" t="s">
        <v>33</v>
      </c>
      <c r="AX166" s="13" t="s">
        <v>79</v>
      </c>
      <c r="AY166" s="244" t="s">
        <v>183</v>
      </c>
    </row>
    <row r="167" s="12" customFormat="1" ht="22.8" customHeight="1">
      <c r="A167" s="12"/>
      <c r="B167" s="199"/>
      <c r="C167" s="200"/>
      <c r="D167" s="201" t="s">
        <v>71</v>
      </c>
      <c r="E167" s="213" t="s">
        <v>215</v>
      </c>
      <c r="F167" s="213" t="s">
        <v>3609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SUM(P168:P176)</f>
        <v>0</v>
      </c>
      <c r="Q167" s="207"/>
      <c r="R167" s="208">
        <f>SUM(R168:R176)</f>
        <v>0.053999999999999999</v>
      </c>
      <c r="S167" s="207"/>
      <c r="T167" s="209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79</v>
      </c>
      <c r="AT167" s="211" t="s">
        <v>71</v>
      </c>
      <c r="AU167" s="211" t="s">
        <v>79</v>
      </c>
      <c r="AY167" s="210" t="s">
        <v>183</v>
      </c>
      <c r="BK167" s="212">
        <f>SUM(BK168:BK176)</f>
        <v>0</v>
      </c>
    </row>
    <row r="168" s="2" customFormat="1" ht="21.75" customHeight="1">
      <c r="A168" s="39"/>
      <c r="B168" s="40"/>
      <c r="C168" s="215" t="s">
        <v>284</v>
      </c>
      <c r="D168" s="215" t="s">
        <v>185</v>
      </c>
      <c r="E168" s="216" t="s">
        <v>3610</v>
      </c>
      <c r="F168" s="217" t="s">
        <v>3611</v>
      </c>
      <c r="G168" s="218" t="s">
        <v>237</v>
      </c>
      <c r="H168" s="219">
        <v>13</v>
      </c>
      <c r="I168" s="220"/>
      <c r="J168" s="221">
        <f>ROUND(I168*H168,2)</f>
        <v>0</v>
      </c>
      <c r="K168" s="217" t="s">
        <v>189</v>
      </c>
      <c r="L168" s="45"/>
      <c r="M168" s="222" t="s">
        <v>19</v>
      </c>
      <c r="N168" s="223" t="s">
        <v>43</v>
      </c>
      <c r="O168" s="85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190</v>
      </c>
      <c r="AT168" s="226" t="s">
        <v>185</v>
      </c>
      <c r="AU168" s="226" t="s">
        <v>81</v>
      </c>
      <c r="AY168" s="18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79</v>
      </c>
      <c r="BK168" s="227">
        <f>ROUND(I168*H168,2)</f>
        <v>0</v>
      </c>
      <c r="BL168" s="18" t="s">
        <v>190</v>
      </c>
      <c r="BM168" s="226" t="s">
        <v>3612</v>
      </c>
    </row>
    <row r="169" s="2" customFormat="1">
      <c r="A169" s="39"/>
      <c r="B169" s="40"/>
      <c r="C169" s="41"/>
      <c r="D169" s="228" t="s">
        <v>192</v>
      </c>
      <c r="E169" s="41"/>
      <c r="F169" s="229" t="s">
        <v>3613</v>
      </c>
      <c r="G169" s="41"/>
      <c r="H169" s="41"/>
      <c r="I169" s="230"/>
      <c r="J169" s="41"/>
      <c r="K169" s="41"/>
      <c r="L169" s="45"/>
      <c r="M169" s="231"/>
      <c r="N169" s="23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192</v>
      </c>
      <c r="AU169" s="18" t="s">
        <v>81</v>
      </c>
    </row>
    <row r="170" s="13" customFormat="1">
      <c r="A170" s="13"/>
      <c r="B170" s="233"/>
      <c r="C170" s="234"/>
      <c r="D170" s="235" t="s">
        <v>194</v>
      </c>
      <c r="E170" s="236" t="s">
        <v>19</v>
      </c>
      <c r="F170" s="237" t="s">
        <v>3588</v>
      </c>
      <c r="G170" s="234"/>
      <c r="H170" s="238">
        <v>13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194</v>
      </c>
      <c r="AU170" s="244" t="s">
        <v>81</v>
      </c>
      <c r="AV170" s="13" t="s">
        <v>81</v>
      </c>
      <c r="AW170" s="13" t="s">
        <v>33</v>
      </c>
      <c r="AX170" s="13" t="s">
        <v>79</v>
      </c>
      <c r="AY170" s="244" t="s">
        <v>183</v>
      </c>
    </row>
    <row r="171" s="2" customFormat="1" ht="16.5" customHeight="1">
      <c r="A171" s="39"/>
      <c r="B171" s="40"/>
      <c r="C171" s="215" t="s">
        <v>290</v>
      </c>
      <c r="D171" s="215" t="s">
        <v>185</v>
      </c>
      <c r="E171" s="216" t="s">
        <v>3614</v>
      </c>
      <c r="F171" s="217" t="s">
        <v>3615</v>
      </c>
      <c r="G171" s="218" t="s">
        <v>237</v>
      </c>
      <c r="H171" s="219">
        <v>13</v>
      </c>
      <c r="I171" s="220"/>
      <c r="J171" s="221">
        <f>ROUND(I171*H171,2)</f>
        <v>0</v>
      </c>
      <c r="K171" s="217" t="s">
        <v>189</v>
      </c>
      <c r="L171" s="45"/>
      <c r="M171" s="222" t="s">
        <v>19</v>
      </c>
      <c r="N171" s="223" t="s">
        <v>43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190</v>
      </c>
      <c r="AT171" s="226" t="s">
        <v>185</v>
      </c>
      <c r="AU171" s="226" t="s">
        <v>81</v>
      </c>
      <c r="AY171" s="18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190</v>
      </c>
      <c r="BM171" s="226" t="s">
        <v>3616</v>
      </c>
    </row>
    <row r="172" s="2" customFormat="1">
      <c r="A172" s="39"/>
      <c r="B172" s="40"/>
      <c r="C172" s="41"/>
      <c r="D172" s="228" t="s">
        <v>192</v>
      </c>
      <c r="E172" s="41"/>
      <c r="F172" s="229" t="s">
        <v>3617</v>
      </c>
      <c r="G172" s="41"/>
      <c r="H172" s="41"/>
      <c r="I172" s="230"/>
      <c r="J172" s="41"/>
      <c r="K172" s="41"/>
      <c r="L172" s="45"/>
      <c r="M172" s="231"/>
      <c r="N172" s="23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192</v>
      </c>
      <c r="AU172" s="18" t="s">
        <v>81</v>
      </c>
    </row>
    <row r="173" s="13" customFormat="1">
      <c r="A173" s="13"/>
      <c r="B173" s="233"/>
      <c r="C173" s="234"/>
      <c r="D173" s="235" t="s">
        <v>194</v>
      </c>
      <c r="E173" s="236" t="s">
        <v>19</v>
      </c>
      <c r="F173" s="237" t="s">
        <v>3588</v>
      </c>
      <c r="G173" s="234"/>
      <c r="H173" s="238">
        <v>13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194</v>
      </c>
      <c r="AU173" s="244" t="s">
        <v>81</v>
      </c>
      <c r="AV173" s="13" t="s">
        <v>81</v>
      </c>
      <c r="AW173" s="13" t="s">
        <v>33</v>
      </c>
      <c r="AX173" s="13" t="s">
        <v>79</v>
      </c>
      <c r="AY173" s="244" t="s">
        <v>183</v>
      </c>
    </row>
    <row r="174" s="2" customFormat="1" ht="16.5" customHeight="1">
      <c r="A174" s="39"/>
      <c r="B174" s="40"/>
      <c r="C174" s="215" t="s">
        <v>295</v>
      </c>
      <c r="D174" s="215" t="s">
        <v>185</v>
      </c>
      <c r="E174" s="216" t="s">
        <v>3618</v>
      </c>
      <c r="F174" s="217" t="s">
        <v>3619</v>
      </c>
      <c r="G174" s="218" t="s">
        <v>419</v>
      </c>
      <c r="H174" s="219">
        <v>15</v>
      </c>
      <c r="I174" s="220"/>
      <c r="J174" s="221">
        <f>ROUND(I174*H174,2)</f>
        <v>0</v>
      </c>
      <c r="K174" s="217" t="s">
        <v>189</v>
      </c>
      <c r="L174" s="45"/>
      <c r="M174" s="222" t="s">
        <v>19</v>
      </c>
      <c r="N174" s="223" t="s">
        <v>43</v>
      </c>
      <c r="O174" s="85"/>
      <c r="P174" s="224">
        <f>O174*H174</f>
        <v>0</v>
      </c>
      <c r="Q174" s="224">
        <v>0.0035999999999999999</v>
      </c>
      <c r="R174" s="224">
        <f>Q174*H174</f>
        <v>0.053999999999999999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190</v>
      </c>
      <c r="AT174" s="226" t="s">
        <v>185</v>
      </c>
      <c r="AU174" s="226" t="s">
        <v>81</v>
      </c>
      <c r="AY174" s="18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190</v>
      </c>
      <c r="BM174" s="226" t="s">
        <v>3620</v>
      </c>
    </row>
    <row r="175" s="2" customFormat="1">
      <c r="A175" s="39"/>
      <c r="B175" s="40"/>
      <c r="C175" s="41"/>
      <c r="D175" s="228" t="s">
        <v>192</v>
      </c>
      <c r="E175" s="41"/>
      <c r="F175" s="229" t="s">
        <v>3621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192</v>
      </c>
      <c r="AU175" s="18" t="s">
        <v>81</v>
      </c>
    </row>
    <row r="176" s="13" customFormat="1">
      <c r="A176" s="13"/>
      <c r="B176" s="233"/>
      <c r="C176" s="234"/>
      <c r="D176" s="235" t="s">
        <v>194</v>
      </c>
      <c r="E176" s="236" t="s">
        <v>19</v>
      </c>
      <c r="F176" s="237" t="s">
        <v>3622</v>
      </c>
      <c r="G176" s="234"/>
      <c r="H176" s="238">
        <v>15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194</v>
      </c>
      <c r="AU176" s="244" t="s">
        <v>81</v>
      </c>
      <c r="AV176" s="13" t="s">
        <v>81</v>
      </c>
      <c r="AW176" s="13" t="s">
        <v>33</v>
      </c>
      <c r="AX176" s="13" t="s">
        <v>79</v>
      </c>
      <c r="AY176" s="244" t="s">
        <v>183</v>
      </c>
    </row>
    <row r="177" s="12" customFormat="1" ht="22.8" customHeight="1">
      <c r="A177" s="12"/>
      <c r="B177" s="199"/>
      <c r="C177" s="200"/>
      <c r="D177" s="201" t="s">
        <v>71</v>
      </c>
      <c r="E177" s="213" t="s">
        <v>222</v>
      </c>
      <c r="F177" s="213" t="s">
        <v>268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SUM(P178:P510)</f>
        <v>0</v>
      </c>
      <c r="Q177" s="207"/>
      <c r="R177" s="208">
        <f>SUM(R178:R510)</f>
        <v>17.218618290000002</v>
      </c>
      <c r="S177" s="207"/>
      <c r="T177" s="209">
        <f>SUM(T178:T510)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71</v>
      </c>
      <c r="AU177" s="211" t="s">
        <v>79</v>
      </c>
      <c r="AY177" s="210" t="s">
        <v>183</v>
      </c>
      <c r="BK177" s="212">
        <f>SUM(BK178:BK510)</f>
        <v>0</v>
      </c>
    </row>
    <row r="178" s="2" customFormat="1" ht="16.5" customHeight="1">
      <c r="A178" s="39"/>
      <c r="B178" s="40"/>
      <c r="C178" s="215" t="s">
        <v>300</v>
      </c>
      <c r="D178" s="215" t="s">
        <v>185</v>
      </c>
      <c r="E178" s="216" t="s">
        <v>3623</v>
      </c>
      <c r="F178" s="217" t="s">
        <v>3624</v>
      </c>
      <c r="G178" s="218" t="s">
        <v>237</v>
      </c>
      <c r="H178" s="219">
        <v>296.743</v>
      </c>
      <c r="I178" s="220"/>
      <c r="J178" s="221">
        <f>ROUND(I178*H178,2)</f>
        <v>0</v>
      </c>
      <c r="K178" s="217" t="s">
        <v>189</v>
      </c>
      <c r="L178" s="45"/>
      <c r="M178" s="222" t="s">
        <v>19</v>
      </c>
      <c r="N178" s="223" t="s">
        <v>43</v>
      </c>
      <c r="O178" s="85"/>
      <c r="P178" s="224">
        <f>O178*H178</f>
        <v>0</v>
      </c>
      <c r="Q178" s="224">
        <v>0.00025999999999999998</v>
      </c>
      <c r="R178" s="224">
        <f>Q178*H178</f>
        <v>0.077153179999999988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190</v>
      </c>
      <c r="AT178" s="226" t="s">
        <v>185</v>
      </c>
      <c r="AU178" s="226" t="s">
        <v>81</v>
      </c>
      <c r="AY178" s="18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79</v>
      </c>
      <c r="BK178" s="227">
        <f>ROUND(I178*H178,2)</f>
        <v>0</v>
      </c>
      <c r="BL178" s="18" t="s">
        <v>190</v>
      </c>
      <c r="BM178" s="226" t="s">
        <v>3625</v>
      </c>
    </row>
    <row r="179" s="2" customFormat="1">
      <c r="A179" s="39"/>
      <c r="B179" s="40"/>
      <c r="C179" s="41"/>
      <c r="D179" s="228" t="s">
        <v>192</v>
      </c>
      <c r="E179" s="41"/>
      <c r="F179" s="229" t="s">
        <v>3626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192</v>
      </c>
      <c r="AU179" s="18" t="s">
        <v>81</v>
      </c>
    </row>
    <row r="180" s="13" customFormat="1">
      <c r="A180" s="13"/>
      <c r="B180" s="233"/>
      <c r="C180" s="234"/>
      <c r="D180" s="235" t="s">
        <v>194</v>
      </c>
      <c r="E180" s="236" t="s">
        <v>19</v>
      </c>
      <c r="F180" s="237" t="s">
        <v>3627</v>
      </c>
      <c r="G180" s="234"/>
      <c r="H180" s="238">
        <v>82.569999999999993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183</v>
      </c>
    </row>
    <row r="181" s="13" customFormat="1">
      <c r="A181" s="13"/>
      <c r="B181" s="233"/>
      <c r="C181" s="234"/>
      <c r="D181" s="235" t="s">
        <v>194</v>
      </c>
      <c r="E181" s="236" t="s">
        <v>19</v>
      </c>
      <c r="F181" s="237" t="s">
        <v>3628</v>
      </c>
      <c r="G181" s="234"/>
      <c r="H181" s="238">
        <v>-14.145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194</v>
      </c>
      <c r="AU181" s="244" t="s">
        <v>81</v>
      </c>
      <c r="AV181" s="13" t="s">
        <v>81</v>
      </c>
      <c r="AW181" s="13" t="s">
        <v>33</v>
      </c>
      <c r="AX181" s="13" t="s">
        <v>72</v>
      </c>
      <c r="AY181" s="244" t="s">
        <v>183</v>
      </c>
    </row>
    <row r="182" s="13" customFormat="1">
      <c r="A182" s="13"/>
      <c r="B182" s="233"/>
      <c r="C182" s="234"/>
      <c r="D182" s="235" t="s">
        <v>194</v>
      </c>
      <c r="E182" s="236" t="s">
        <v>19</v>
      </c>
      <c r="F182" s="237" t="s">
        <v>3629</v>
      </c>
      <c r="G182" s="234"/>
      <c r="H182" s="238">
        <v>6.4000000000000004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81</v>
      </c>
      <c r="AV182" s="13" t="s">
        <v>81</v>
      </c>
      <c r="AW182" s="13" t="s">
        <v>33</v>
      </c>
      <c r="AX182" s="13" t="s">
        <v>72</v>
      </c>
      <c r="AY182" s="244" t="s">
        <v>183</v>
      </c>
    </row>
    <row r="183" s="15" customFormat="1">
      <c r="A183" s="15"/>
      <c r="B183" s="266"/>
      <c r="C183" s="267"/>
      <c r="D183" s="235" t="s">
        <v>194</v>
      </c>
      <c r="E183" s="268" t="s">
        <v>19</v>
      </c>
      <c r="F183" s="269" t="s">
        <v>3630</v>
      </c>
      <c r="G183" s="267"/>
      <c r="H183" s="270">
        <v>74.825000000000003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194</v>
      </c>
      <c r="AU183" s="276" t="s">
        <v>81</v>
      </c>
      <c r="AV183" s="15" t="s">
        <v>89</v>
      </c>
      <c r="AW183" s="15" t="s">
        <v>33</v>
      </c>
      <c r="AX183" s="15" t="s">
        <v>72</v>
      </c>
      <c r="AY183" s="276" t="s">
        <v>183</v>
      </c>
    </row>
    <row r="184" s="13" customFormat="1">
      <c r="A184" s="13"/>
      <c r="B184" s="233"/>
      <c r="C184" s="234"/>
      <c r="D184" s="235" t="s">
        <v>194</v>
      </c>
      <c r="E184" s="236" t="s">
        <v>19</v>
      </c>
      <c r="F184" s="237" t="s">
        <v>3631</v>
      </c>
      <c r="G184" s="234"/>
      <c r="H184" s="238">
        <v>87.700000000000003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194</v>
      </c>
      <c r="AU184" s="244" t="s">
        <v>81</v>
      </c>
      <c r="AV184" s="13" t="s">
        <v>81</v>
      </c>
      <c r="AW184" s="13" t="s">
        <v>33</v>
      </c>
      <c r="AX184" s="13" t="s">
        <v>72</v>
      </c>
      <c r="AY184" s="244" t="s">
        <v>183</v>
      </c>
    </row>
    <row r="185" s="13" customFormat="1">
      <c r="A185" s="13"/>
      <c r="B185" s="233"/>
      <c r="C185" s="234"/>
      <c r="D185" s="235" t="s">
        <v>194</v>
      </c>
      <c r="E185" s="236" t="s">
        <v>19</v>
      </c>
      <c r="F185" s="237" t="s">
        <v>3632</v>
      </c>
      <c r="G185" s="234"/>
      <c r="H185" s="238">
        <v>-14.24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81</v>
      </c>
      <c r="AV185" s="13" t="s">
        <v>81</v>
      </c>
      <c r="AW185" s="13" t="s">
        <v>33</v>
      </c>
      <c r="AX185" s="13" t="s">
        <v>72</v>
      </c>
      <c r="AY185" s="244" t="s">
        <v>183</v>
      </c>
    </row>
    <row r="186" s="13" customFormat="1">
      <c r="A186" s="13"/>
      <c r="B186" s="233"/>
      <c r="C186" s="234"/>
      <c r="D186" s="235" t="s">
        <v>194</v>
      </c>
      <c r="E186" s="236" t="s">
        <v>19</v>
      </c>
      <c r="F186" s="237" t="s">
        <v>3633</v>
      </c>
      <c r="G186" s="234"/>
      <c r="H186" s="238">
        <v>6.2000000000000002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194</v>
      </c>
      <c r="AU186" s="244" t="s">
        <v>81</v>
      </c>
      <c r="AV186" s="13" t="s">
        <v>81</v>
      </c>
      <c r="AW186" s="13" t="s">
        <v>33</v>
      </c>
      <c r="AX186" s="13" t="s">
        <v>72</v>
      </c>
      <c r="AY186" s="244" t="s">
        <v>183</v>
      </c>
    </row>
    <row r="187" s="15" customFormat="1">
      <c r="A187" s="15"/>
      <c r="B187" s="266"/>
      <c r="C187" s="267"/>
      <c r="D187" s="235" t="s">
        <v>194</v>
      </c>
      <c r="E187" s="268" t="s">
        <v>19</v>
      </c>
      <c r="F187" s="269" t="s">
        <v>3634</v>
      </c>
      <c r="G187" s="267"/>
      <c r="H187" s="270">
        <v>79.659999999999997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194</v>
      </c>
      <c r="AU187" s="276" t="s">
        <v>81</v>
      </c>
      <c r="AV187" s="15" t="s">
        <v>89</v>
      </c>
      <c r="AW187" s="15" t="s">
        <v>33</v>
      </c>
      <c r="AX187" s="15" t="s">
        <v>72</v>
      </c>
      <c r="AY187" s="276" t="s">
        <v>183</v>
      </c>
    </row>
    <row r="188" s="13" customFormat="1">
      <c r="A188" s="13"/>
      <c r="B188" s="233"/>
      <c r="C188" s="234"/>
      <c r="D188" s="235" t="s">
        <v>194</v>
      </c>
      <c r="E188" s="236" t="s">
        <v>19</v>
      </c>
      <c r="F188" s="237" t="s">
        <v>3635</v>
      </c>
      <c r="G188" s="234"/>
      <c r="H188" s="238">
        <v>99.879999999999995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194</v>
      </c>
      <c r="AU188" s="244" t="s">
        <v>81</v>
      </c>
      <c r="AV188" s="13" t="s">
        <v>81</v>
      </c>
      <c r="AW188" s="13" t="s">
        <v>33</v>
      </c>
      <c r="AX188" s="13" t="s">
        <v>72</v>
      </c>
      <c r="AY188" s="244" t="s">
        <v>183</v>
      </c>
    </row>
    <row r="189" s="13" customFormat="1">
      <c r="A189" s="13"/>
      <c r="B189" s="233"/>
      <c r="C189" s="234"/>
      <c r="D189" s="235" t="s">
        <v>194</v>
      </c>
      <c r="E189" s="236" t="s">
        <v>19</v>
      </c>
      <c r="F189" s="237" t="s">
        <v>3636</v>
      </c>
      <c r="G189" s="234"/>
      <c r="H189" s="238">
        <v>-16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81</v>
      </c>
      <c r="AV189" s="13" t="s">
        <v>81</v>
      </c>
      <c r="AW189" s="13" t="s">
        <v>33</v>
      </c>
      <c r="AX189" s="13" t="s">
        <v>72</v>
      </c>
      <c r="AY189" s="244" t="s">
        <v>183</v>
      </c>
    </row>
    <row r="190" s="13" customFormat="1">
      <c r="A190" s="13"/>
      <c r="B190" s="233"/>
      <c r="C190" s="234"/>
      <c r="D190" s="235" t="s">
        <v>194</v>
      </c>
      <c r="E190" s="236" t="s">
        <v>19</v>
      </c>
      <c r="F190" s="237" t="s">
        <v>3637</v>
      </c>
      <c r="G190" s="234"/>
      <c r="H190" s="238">
        <v>7.218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194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183</v>
      </c>
    </row>
    <row r="191" s="15" customFormat="1">
      <c r="A191" s="15"/>
      <c r="B191" s="266"/>
      <c r="C191" s="267"/>
      <c r="D191" s="235" t="s">
        <v>194</v>
      </c>
      <c r="E191" s="268" t="s">
        <v>19</v>
      </c>
      <c r="F191" s="269" t="s">
        <v>3638</v>
      </c>
      <c r="G191" s="267"/>
      <c r="H191" s="270">
        <v>91.097999999999999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194</v>
      </c>
      <c r="AU191" s="276" t="s">
        <v>81</v>
      </c>
      <c r="AV191" s="15" t="s">
        <v>89</v>
      </c>
      <c r="AW191" s="15" t="s">
        <v>33</v>
      </c>
      <c r="AX191" s="15" t="s">
        <v>72</v>
      </c>
      <c r="AY191" s="276" t="s">
        <v>183</v>
      </c>
    </row>
    <row r="192" s="13" customFormat="1">
      <c r="A192" s="13"/>
      <c r="B192" s="233"/>
      <c r="C192" s="234"/>
      <c r="D192" s="235" t="s">
        <v>194</v>
      </c>
      <c r="E192" s="236" t="s">
        <v>19</v>
      </c>
      <c r="F192" s="237" t="s">
        <v>3639</v>
      </c>
      <c r="G192" s="234"/>
      <c r="H192" s="238">
        <v>34.215000000000003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194</v>
      </c>
      <c r="AU192" s="244" t="s">
        <v>81</v>
      </c>
      <c r="AV192" s="13" t="s">
        <v>81</v>
      </c>
      <c r="AW192" s="13" t="s">
        <v>33</v>
      </c>
      <c r="AX192" s="13" t="s">
        <v>72</v>
      </c>
      <c r="AY192" s="244" t="s">
        <v>183</v>
      </c>
    </row>
    <row r="193" s="13" customFormat="1">
      <c r="A193" s="13"/>
      <c r="B193" s="233"/>
      <c r="C193" s="234"/>
      <c r="D193" s="235" t="s">
        <v>194</v>
      </c>
      <c r="E193" s="236" t="s">
        <v>19</v>
      </c>
      <c r="F193" s="237" t="s">
        <v>3640</v>
      </c>
      <c r="G193" s="234"/>
      <c r="H193" s="238">
        <v>-3.2250000000000001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183</v>
      </c>
    </row>
    <row r="194" s="13" customFormat="1">
      <c r="A194" s="13"/>
      <c r="B194" s="233"/>
      <c r="C194" s="234"/>
      <c r="D194" s="235" t="s">
        <v>194</v>
      </c>
      <c r="E194" s="236" t="s">
        <v>19</v>
      </c>
      <c r="F194" s="237" t="s">
        <v>3641</v>
      </c>
      <c r="G194" s="234"/>
      <c r="H194" s="238">
        <v>1.45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81</v>
      </c>
      <c r="AV194" s="13" t="s">
        <v>81</v>
      </c>
      <c r="AW194" s="13" t="s">
        <v>33</v>
      </c>
      <c r="AX194" s="13" t="s">
        <v>72</v>
      </c>
      <c r="AY194" s="244" t="s">
        <v>183</v>
      </c>
    </row>
    <row r="195" s="15" customFormat="1">
      <c r="A195" s="15"/>
      <c r="B195" s="266"/>
      <c r="C195" s="267"/>
      <c r="D195" s="235" t="s">
        <v>194</v>
      </c>
      <c r="E195" s="268" t="s">
        <v>19</v>
      </c>
      <c r="F195" s="269" t="s">
        <v>3642</v>
      </c>
      <c r="G195" s="267"/>
      <c r="H195" s="270">
        <v>32.439999999999998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194</v>
      </c>
      <c r="AU195" s="276" t="s">
        <v>81</v>
      </c>
      <c r="AV195" s="15" t="s">
        <v>89</v>
      </c>
      <c r="AW195" s="15" t="s">
        <v>33</v>
      </c>
      <c r="AX195" s="15" t="s">
        <v>72</v>
      </c>
      <c r="AY195" s="276" t="s">
        <v>183</v>
      </c>
    </row>
    <row r="196" s="13" customFormat="1">
      <c r="A196" s="13"/>
      <c r="B196" s="233"/>
      <c r="C196" s="234"/>
      <c r="D196" s="235" t="s">
        <v>194</v>
      </c>
      <c r="E196" s="236" t="s">
        <v>19</v>
      </c>
      <c r="F196" s="237" t="s">
        <v>3643</v>
      </c>
      <c r="G196" s="234"/>
      <c r="H196" s="238">
        <v>18.719999999999999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194</v>
      </c>
      <c r="AU196" s="244" t="s">
        <v>81</v>
      </c>
      <c r="AV196" s="13" t="s">
        <v>81</v>
      </c>
      <c r="AW196" s="13" t="s">
        <v>33</v>
      </c>
      <c r="AX196" s="13" t="s">
        <v>72</v>
      </c>
      <c r="AY196" s="244" t="s">
        <v>183</v>
      </c>
    </row>
    <row r="197" s="14" customFormat="1">
      <c r="A197" s="14"/>
      <c r="B197" s="245"/>
      <c r="C197" s="246"/>
      <c r="D197" s="235" t="s">
        <v>194</v>
      </c>
      <c r="E197" s="247" t="s">
        <v>19</v>
      </c>
      <c r="F197" s="248" t="s">
        <v>204</v>
      </c>
      <c r="G197" s="246"/>
      <c r="H197" s="249">
        <v>296.743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194</v>
      </c>
      <c r="AU197" s="255" t="s">
        <v>81</v>
      </c>
      <c r="AV197" s="14" t="s">
        <v>190</v>
      </c>
      <c r="AW197" s="14" t="s">
        <v>33</v>
      </c>
      <c r="AX197" s="14" t="s">
        <v>79</v>
      </c>
      <c r="AY197" s="255" t="s">
        <v>183</v>
      </c>
    </row>
    <row r="198" s="2" customFormat="1" ht="16.5" customHeight="1">
      <c r="A198" s="39"/>
      <c r="B198" s="40"/>
      <c r="C198" s="215" t="s">
        <v>305</v>
      </c>
      <c r="D198" s="215" t="s">
        <v>185</v>
      </c>
      <c r="E198" s="216" t="s">
        <v>3644</v>
      </c>
      <c r="F198" s="217" t="s">
        <v>3645</v>
      </c>
      <c r="G198" s="218" t="s">
        <v>237</v>
      </c>
      <c r="H198" s="219">
        <v>287.459</v>
      </c>
      <c r="I198" s="220"/>
      <c r="J198" s="221">
        <f>ROUND(I198*H198,2)</f>
        <v>0</v>
      </c>
      <c r="K198" s="217" t="s">
        <v>189</v>
      </c>
      <c r="L198" s="45"/>
      <c r="M198" s="222" t="s">
        <v>19</v>
      </c>
      <c r="N198" s="223" t="s">
        <v>43</v>
      </c>
      <c r="O198" s="85"/>
      <c r="P198" s="224">
        <f>O198*H198</f>
        <v>0</v>
      </c>
      <c r="Q198" s="224">
        <v>0.00025000000000000001</v>
      </c>
      <c r="R198" s="224">
        <f>Q198*H198</f>
        <v>0.071864750000000005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190</v>
      </c>
      <c r="AT198" s="226" t="s">
        <v>185</v>
      </c>
      <c r="AU198" s="226" t="s">
        <v>81</v>
      </c>
      <c r="AY198" s="18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79</v>
      </c>
      <c r="BK198" s="227">
        <f>ROUND(I198*H198,2)</f>
        <v>0</v>
      </c>
      <c r="BL198" s="18" t="s">
        <v>190</v>
      </c>
      <c r="BM198" s="226" t="s">
        <v>3646</v>
      </c>
    </row>
    <row r="199" s="2" customFormat="1">
      <c r="A199" s="39"/>
      <c r="B199" s="40"/>
      <c r="C199" s="41"/>
      <c r="D199" s="228" t="s">
        <v>192</v>
      </c>
      <c r="E199" s="41"/>
      <c r="F199" s="229" t="s">
        <v>3647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192</v>
      </c>
      <c r="AU199" s="18" t="s">
        <v>81</v>
      </c>
    </row>
    <row r="200" s="2" customFormat="1" ht="16.5" customHeight="1">
      <c r="A200" s="39"/>
      <c r="B200" s="40"/>
      <c r="C200" s="215" t="s">
        <v>7</v>
      </c>
      <c r="D200" s="215" t="s">
        <v>185</v>
      </c>
      <c r="E200" s="216" t="s">
        <v>3648</v>
      </c>
      <c r="F200" s="217" t="s">
        <v>3649</v>
      </c>
      <c r="G200" s="218" t="s">
        <v>237</v>
      </c>
      <c r="H200" s="219">
        <v>66.781000000000006</v>
      </c>
      <c r="I200" s="220"/>
      <c r="J200" s="221">
        <f>ROUND(I200*H200,2)</f>
        <v>0</v>
      </c>
      <c r="K200" s="217" t="s">
        <v>189</v>
      </c>
      <c r="L200" s="45"/>
      <c r="M200" s="222" t="s">
        <v>19</v>
      </c>
      <c r="N200" s="223" t="s">
        <v>43</v>
      </c>
      <c r="O200" s="85"/>
      <c r="P200" s="224">
        <f>O200*H200</f>
        <v>0</v>
      </c>
      <c r="Q200" s="224">
        <v>0.00020000000000000001</v>
      </c>
      <c r="R200" s="224">
        <f>Q200*H200</f>
        <v>0.013356200000000002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190</v>
      </c>
      <c r="AT200" s="226" t="s">
        <v>185</v>
      </c>
      <c r="AU200" s="226" t="s">
        <v>81</v>
      </c>
      <c r="AY200" s="18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79</v>
      </c>
      <c r="BK200" s="227">
        <f>ROUND(I200*H200,2)</f>
        <v>0</v>
      </c>
      <c r="BL200" s="18" t="s">
        <v>190</v>
      </c>
      <c r="BM200" s="226" t="s">
        <v>3650</v>
      </c>
    </row>
    <row r="201" s="2" customFormat="1">
      <c r="A201" s="39"/>
      <c r="B201" s="40"/>
      <c r="C201" s="41"/>
      <c r="D201" s="228" t="s">
        <v>192</v>
      </c>
      <c r="E201" s="41"/>
      <c r="F201" s="229" t="s">
        <v>3651</v>
      </c>
      <c r="G201" s="41"/>
      <c r="H201" s="41"/>
      <c r="I201" s="230"/>
      <c r="J201" s="41"/>
      <c r="K201" s="41"/>
      <c r="L201" s="45"/>
      <c r="M201" s="231"/>
      <c r="N201" s="23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192</v>
      </c>
      <c r="AU201" s="18" t="s">
        <v>81</v>
      </c>
    </row>
    <row r="202" s="2" customFormat="1" ht="37.8" customHeight="1">
      <c r="A202" s="39"/>
      <c r="B202" s="40"/>
      <c r="C202" s="215" t="s">
        <v>314</v>
      </c>
      <c r="D202" s="215" t="s">
        <v>185</v>
      </c>
      <c r="E202" s="216" t="s">
        <v>3652</v>
      </c>
      <c r="F202" s="217" t="s">
        <v>3653</v>
      </c>
      <c r="G202" s="218" t="s">
        <v>237</v>
      </c>
      <c r="H202" s="219">
        <v>85.497</v>
      </c>
      <c r="I202" s="220"/>
      <c r="J202" s="221">
        <f>ROUND(I202*H202,2)</f>
        <v>0</v>
      </c>
      <c r="K202" s="217" t="s">
        <v>189</v>
      </c>
      <c r="L202" s="45"/>
      <c r="M202" s="222" t="s">
        <v>19</v>
      </c>
      <c r="N202" s="223" t="s">
        <v>43</v>
      </c>
      <c r="O202" s="85"/>
      <c r="P202" s="224">
        <f>O202*H202</f>
        <v>0</v>
      </c>
      <c r="Q202" s="224">
        <v>0.0085199999999999998</v>
      </c>
      <c r="R202" s="224">
        <f>Q202*H202</f>
        <v>0.72843444000000002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190</v>
      </c>
      <c r="AT202" s="226" t="s">
        <v>185</v>
      </c>
      <c r="AU202" s="226" t="s">
        <v>81</v>
      </c>
      <c r="AY202" s="18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79</v>
      </c>
      <c r="BK202" s="227">
        <f>ROUND(I202*H202,2)</f>
        <v>0</v>
      </c>
      <c r="BL202" s="18" t="s">
        <v>190</v>
      </c>
      <c r="BM202" s="226" t="s">
        <v>3654</v>
      </c>
    </row>
    <row r="203" s="2" customFormat="1">
      <c r="A203" s="39"/>
      <c r="B203" s="40"/>
      <c r="C203" s="41"/>
      <c r="D203" s="228" t="s">
        <v>192</v>
      </c>
      <c r="E203" s="41"/>
      <c r="F203" s="229" t="s">
        <v>3655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192</v>
      </c>
      <c r="AU203" s="18" t="s">
        <v>81</v>
      </c>
    </row>
    <row r="204" s="13" customFormat="1">
      <c r="A204" s="13"/>
      <c r="B204" s="233"/>
      <c r="C204" s="234"/>
      <c r="D204" s="235" t="s">
        <v>194</v>
      </c>
      <c r="E204" s="236" t="s">
        <v>19</v>
      </c>
      <c r="F204" s="237" t="s">
        <v>3593</v>
      </c>
      <c r="G204" s="234"/>
      <c r="H204" s="238">
        <v>31.02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194</v>
      </c>
      <c r="AU204" s="244" t="s">
        <v>81</v>
      </c>
      <c r="AV204" s="13" t="s">
        <v>81</v>
      </c>
      <c r="AW204" s="13" t="s">
        <v>33</v>
      </c>
      <c r="AX204" s="13" t="s">
        <v>72</v>
      </c>
      <c r="AY204" s="244" t="s">
        <v>183</v>
      </c>
    </row>
    <row r="205" s="13" customFormat="1">
      <c r="A205" s="13"/>
      <c r="B205" s="233"/>
      <c r="C205" s="234"/>
      <c r="D205" s="235" t="s">
        <v>194</v>
      </c>
      <c r="E205" s="236" t="s">
        <v>19</v>
      </c>
      <c r="F205" s="237" t="s">
        <v>3594</v>
      </c>
      <c r="G205" s="234"/>
      <c r="H205" s="238">
        <v>17.100000000000001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194</v>
      </c>
      <c r="AU205" s="244" t="s">
        <v>81</v>
      </c>
      <c r="AV205" s="13" t="s">
        <v>81</v>
      </c>
      <c r="AW205" s="13" t="s">
        <v>33</v>
      </c>
      <c r="AX205" s="13" t="s">
        <v>72</v>
      </c>
      <c r="AY205" s="244" t="s">
        <v>183</v>
      </c>
    </row>
    <row r="206" s="13" customFormat="1">
      <c r="A206" s="13"/>
      <c r="B206" s="233"/>
      <c r="C206" s="234"/>
      <c r="D206" s="235" t="s">
        <v>194</v>
      </c>
      <c r="E206" s="236" t="s">
        <v>19</v>
      </c>
      <c r="F206" s="237" t="s">
        <v>3656</v>
      </c>
      <c r="G206" s="234"/>
      <c r="H206" s="238">
        <v>15.452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81</v>
      </c>
      <c r="AV206" s="13" t="s">
        <v>81</v>
      </c>
      <c r="AW206" s="13" t="s">
        <v>33</v>
      </c>
      <c r="AX206" s="13" t="s">
        <v>72</v>
      </c>
      <c r="AY206" s="244" t="s">
        <v>183</v>
      </c>
    </row>
    <row r="207" s="13" customFormat="1">
      <c r="A207" s="13"/>
      <c r="B207" s="233"/>
      <c r="C207" s="234"/>
      <c r="D207" s="235" t="s">
        <v>194</v>
      </c>
      <c r="E207" s="236" t="s">
        <v>19</v>
      </c>
      <c r="F207" s="237" t="s">
        <v>3657</v>
      </c>
      <c r="G207" s="234"/>
      <c r="H207" s="238">
        <v>15.75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194</v>
      </c>
      <c r="AU207" s="244" t="s">
        <v>81</v>
      </c>
      <c r="AV207" s="13" t="s">
        <v>81</v>
      </c>
      <c r="AW207" s="13" t="s">
        <v>33</v>
      </c>
      <c r="AX207" s="13" t="s">
        <v>72</v>
      </c>
      <c r="AY207" s="244" t="s">
        <v>183</v>
      </c>
    </row>
    <row r="208" s="13" customFormat="1">
      <c r="A208" s="13"/>
      <c r="B208" s="233"/>
      <c r="C208" s="234"/>
      <c r="D208" s="235" t="s">
        <v>194</v>
      </c>
      <c r="E208" s="236" t="s">
        <v>19</v>
      </c>
      <c r="F208" s="237" t="s">
        <v>3658</v>
      </c>
      <c r="G208" s="234"/>
      <c r="H208" s="238">
        <v>6.1749999999999998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194</v>
      </c>
      <c r="AU208" s="244" t="s">
        <v>81</v>
      </c>
      <c r="AV208" s="13" t="s">
        <v>81</v>
      </c>
      <c r="AW208" s="13" t="s">
        <v>33</v>
      </c>
      <c r="AX208" s="13" t="s">
        <v>72</v>
      </c>
      <c r="AY208" s="244" t="s">
        <v>183</v>
      </c>
    </row>
    <row r="209" s="14" customFormat="1">
      <c r="A209" s="14"/>
      <c r="B209" s="245"/>
      <c r="C209" s="246"/>
      <c r="D209" s="235" t="s">
        <v>194</v>
      </c>
      <c r="E209" s="247" t="s">
        <v>19</v>
      </c>
      <c r="F209" s="248" t="s">
        <v>3598</v>
      </c>
      <c r="G209" s="246"/>
      <c r="H209" s="249">
        <v>85.497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194</v>
      </c>
      <c r="AU209" s="255" t="s">
        <v>81</v>
      </c>
      <c r="AV209" s="14" t="s">
        <v>190</v>
      </c>
      <c r="AW209" s="14" t="s">
        <v>33</v>
      </c>
      <c r="AX209" s="14" t="s">
        <v>79</v>
      </c>
      <c r="AY209" s="255" t="s">
        <v>183</v>
      </c>
    </row>
    <row r="210" s="2" customFormat="1" ht="16.5" customHeight="1">
      <c r="A210" s="39"/>
      <c r="B210" s="40"/>
      <c r="C210" s="256" t="s">
        <v>319</v>
      </c>
      <c r="D210" s="256" t="s">
        <v>310</v>
      </c>
      <c r="E210" s="257" t="s">
        <v>3659</v>
      </c>
      <c r="F210" s="258" t="s">
        <v>3660</v>
      </c>
      <c r="G210" s="259" t="s">
        <v>237</v>
      </c>
      <c r="H210" s="260">
        <v>89.772000000000006</v>
      </c>
      <c r="I210" s="261"/>
      <c r="J210" s="262">
        <f>ROUND(I210*H210,2)</f>
        <v>0</v>
      </c>
      <c r="K210" s="258" t="s">
        <v>189</v>
      </c>
      <c r="L210" s="263"/>
      <c r="M210" s="264" t="s">
        <v>19</v>
      </c>
      <c r="N210" s="265" t="s">
        <v>43</v>
      </c>
      <c r="O210" s="85"/>
      <c r="P210" s="224">
        <f>O210*H210</f>
        <v>0</v>
      </c>
      <c r="Q210" s="224">
        <v>0.0030000000000000001</v>
      </c>
      <c r="R210" s="224">
        <f>Q210*H210</f>
        <v>0.269316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234</v>
      </c>
      <c r="AT210" s="226" t="s">
        <v>310</v>
      </c>
      <c r="AU210" s="226" t="s">
        <v>81</v>
      </c>
      <c r="AY210" s="18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79</v>
      </c>
      <c r="BK210" s="227">
        <f>ROUND(I210*H210,2)</f>
        <v>0</v>
      </c>
      <c r="BL210" s="18" t="s">
        <v>190</v>
      </c>
      <c r="BM210" s="226" t="s">
        <v>3661</v>
      </c>
    </row>
    <row r="211" s="13" customFormat="1">
      <c r="A211" s="13"/>
      <c r="B211" s="233"/>
      <c r="C211" s="234"/>
      <c r="D211" s="235" t="s">
        <v>194</v>
      </c>
      <c r="E211" s="234"/>
      <c r="F211" s="237" t="s">
        <v>3662</v>
      </c>
      <c r="G211" s="234"/>
      <c r="H211" s="238">
        <v>89.772000000000006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194</v>
      </c>
      <c r="AU211" s="244" t="s">
        <v>81</v>
      </c>
      <c r="AV211" s="13" t="s">
        <v>81</v>
      </c>
      <c r="AW211" s="13" t="s">
        <v>4</v>
      </c>
      <c r="AX211" s="13" t="s">
        <v>79</v>
      </c>
      <c r="AY211" s="244" t="s">
        <v>183</v>
      </c>
    </row>
    <row r="212" s="2" customFormat="1" ht="37.8" customHeight="1">
      <c r="A212" s="39"/>
      <c r="B212" s="40"/>
      <c r="C212" s="215" t="s">
        <v>324</v>
      </c>
      <c r="D212" s="215" t="s">
        <v>185</v>
      </c>
      <c r="E212" s="216" t="s">
        <v>3663</v>
      </c>
      <c r="F212" s="217" t="s">
        <v>3664</v>
      </c>
      <c r="G212" s="218" t="s">
        <v>237</v>
      </c>
      <c r="H212" s="219">
        <v>256.755</v>
      </c>
      <c r="I212" s="220"/>
      <c r="J212" s="221">
        <f>ROUND(I212*H212,2)</f>
        <v>0</v>
      </c>
      <c r="K212" s="217" t="s">
        <v>189</v>
      </c>
      <c r="L212" s="45"/>
      <c r="M212" s="222" t="s">
        <v>19</v>
      </c>
      <c r="N212" s="223" t="s">
        <v>43</v>
      </c>
      <c r="O212" s="85"/>
      <c r="P212" s="224">
        <f>O212*H212</f>
        <v>0</v>
      </c>
      <c r="Q212" s="224">
        <v>0.0086</v>
      </c>
      <c r="R212" s="224">
        <f>Q212*H212</f>
        <v>2.2080929999999999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190</v>
      </c>
      <c r="AT212" s="226" t="s">
        <v>185</v>
      </c>
      <c r="AU212" s="226" t="s">
        <v>81</v>
      </c>
      <c r="AY212" s="18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190</v>
      </c>
      <c r="BM212" s="226" t="s">
        <v>3665</v>
      </c>
    </row>
    <row r="213" s="2" customFormat="1">
      <c r="A213" s="39"/>
      <c r="B213" s="40"/>
      <c r="C213" s="41"/>
      <c r="D213" s="228" t="s">
        <v>192</v>
      </c>
      <c r="E213" s="41"/>
      <c r="F213" s="229" t="s">
        <v>3666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192</v>
      </c>
      <c r="AU213" s="18" t="s">
        <v>81</v>
      </c>
    </row>
    <row r="214" s="13" customFormat="1">
      <c r="A214" s="13"/>
      <c r="B214" s="233"/>
      <c r="C214" s="234"/>
      <c r="D214" s="235" t="s">
        <v>194</v>
      </c>
      <c r="E214" s="236" t="s">
        <v>19</v>
      </c>
      <c r="F214" s="237" t="s">
        <v>3627</v>
      </c>
      <c r="G214" s="234"/>
      <c r="H214" s="238">
        <v>82.569999999999993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183</v>
      </c>
    </row>
    <row r="215" s="13" customFormat="1">
      <c r="A215" s="13"/>
      <c r="B215" s="233"/>
      <c r="C215" s="234"/>
      <c r="D215" s="235" t="s">
        <v>194</v>
      </c>
      <c r="E215" s="236" t="s">
        <v>19</v>
      </c>
      <c r="F215" s="237" t="s">
        <v>3628</v>
      </c>
      <c r="G215" s="234"/>
      <c r="H215" s="238">
        <v>-14.145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81</v>
      </c>
      <c r="AV215" s="13" t="s">
        <v>81</v>
      </c>
      <c r="AW215" s="13" t="s">
        <v>33</v>
      </c>
      <c r="AX215" s="13" t="s">
        <v>72</v>
      </c>
      <c r="AY215" s="244" t="s">
        <v>183</v>
      </c>
    </row>
    <row r="216" s="15" customFormat="1">
      <c r="A216" s="15"/>
      <c r="B216" s="266"/>
      <c r="C216" s="267"/>
      <c r="D216" s="235" t="s">
        <v>194</v>
      </c>
      <c r="E216" s="268" t="s">
        <v>19</v>
      </c>
      <c r="F216" s="269" t="s">
        <v>3630</v>
      </c>
      <c r="G216" s="267"/>
      <c r="H216" s="270">
        <v>68.424999999999997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194</v>
      </c>
      <c r="AU216" s="276" t="s">
        <v>81</v>
      </c>
      <c r="AV216" s="15" t="s">
        <v>89</v>
      </c>
      <c r="AW216" s="15" t="s">
        <v>33</v>
      </c>
      <c r="AX216" s="15" t="s">
        <v>72</v>
      </c>
      <c r="AY216" s="276" t="s">
        <v>183</v>
      </c>
    </row>
    <row r="217" s="13" customFormat="1">
      <c r="A217" s="13"/>
      <c r="B217" s="233"/>
      <c r="C217" s="234"/>
      <c r="D217" s="235" t="s">
        <v>194</v>
      </c>
      <c r="E217" s="236" t="s">
        <v>19</v>
      </c>
      <c r="F217" s="237" t="s">
        <v>3631</v>
      </c>
      <c r="G217" s="234"/>
      <c r="H217" s="238">
        <v>87.700000000000003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81</v>
      </c>
      <c r="AV217" s="13" t="s">
        <v>81</v>
      </c>
      <c r="AW217" s="13" t="s">
        <v>33</v>
      </c>
      <c r="AX217" s="13" t="s">
        <v>72</v>
      </c>
      <c r="AY217" s="244" t="s">
        <v>183</v>
      </c>
    </row>
    <row r="218" s="13" customFormat="1">
      <c r="A218" s="13"/>
      <c r="B218" s="233"/>
      <c r="C218" s="234"/>
      <c r="D218" s="235" t="s">
        <v>194</v>
      </c>
      <c r="E218" s="236" t="s">
        <v>19</v>
      </c>
      <c r="F218" s="237" t="s">
        <v>3632</v>
      </c>
      <c r="G218" s="234"/>
      <c r="H218" s="238">
        <v>-14.24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194</v>
      </c>
      <c r="AU218" s="244" t="s">
        <v>81</v>
      </c>
      <c r="AV218" s="13" t="s">
        <v>81</v>
      </c>
      <c r="AW218" s="13" t="s">
        <v>33</v>
      </c>
      <c r="AX218" s="13" t="s">
        <v>72</v>
      </c>
      <c r="AY218" s="244" t="s">
        <v>183</v>
      </c>
    </row>
    <row r="219" s="15" customFormat="1">
      <c r="A219" s="15"/>
      <c r="B219" s="266"/>
      <c r="C219" s="267"/>
      <c r="D219" s="235" t="s">
        <v>194</v>
      </c>
      <c r="E219" s="268" t="s">
        <v>19</v>
      </c>
      <c r="F219" s="269" t="s">
        <v>3634</v>
      </c>
      <c r="G219" s="267"/>
      <c r="H219" s="270">
        <v>73.459999999999994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194</v>
      </c>
      <c r="AU219" s="276" t="s">
        <v>81</v>
      </c>
      <c r="AV219" s="15" t="s">
        <v>89</v>
      </c>
      <c r="AW219" s="15" t="s">
        <v>33</v>
      </c>
      <c r="AX219" s="15" t="s">
        <v>72</v>
      </c>
      <c r="AY219" s="276" t="s">
        <v>183</v>
      </c>
    </row>
    <row r="220" s="13" customFormat="1">
      <c r="A220" s="13"/>
      <c r="B220" s="233"/>
      <c r="C220" s="234"/>
      <c r="D220" s="235" t="s">
        <v>194</v>
      </c>
      <c r="E220" s="236" t="s">
        <v>19</v>
      </c>
      <c r="F220" s="237" t="s">
        <v>3635</v>
      </c>
      <c r="G220" s="234"/>
      <c r="H220" s="238">
        <v>99.879999999999995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194</v>
      </c>
      <c r="AU220" s="244" t="s">
        <v>81</v>
      </c>
      <c r="AV220" s="13" t="s">
        <v>81</v>
      </c>
      <c r="AW220" s="13" t="s">
        <v>33</v>
      </c>
      <c r="AX220" s="13" t="s">
        <v>72</v>
      </c>
      <c r="AY220" s="244" t="s">
        <v>183</v>
      </c>
    </row>
    <row r="221" s="13" customFormat="1">
      <c r="A221" s="13"/>
      <c r="B221" s="233"/>
      <c r="C221" s="234"/>
      <c r="D221" s="235" t="s">
        <v>194</v>
      </c>
      <c r="E221" s="236" t="s">
        <v>19</v>
      </c>
      <c r="F221" s="237" t="s">
        <v>3636</v>
      </c>
      <c r="G221" s="234"/>
      <c r="H221" s="238">
        <v>-16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194</v>
      </c>
      <c r="AU221" s="244" t="s">
        <v>81</v>
      </c>
      <c r="AV221" s="13" t="s">
        <v>81</v>
      </c>
      <c r="AW221" s="13" t="s">
        <v>33</v>
      </c>
      <c r="AX221" s="13" t="s">
        <v>72</v>
      </c>
      <c r="AY221" s="244" t="s">
        <v>183</v>
      </c>
    </row>
    <row r="222" s="15" customFormat="1">
      <c r="A222" s="15"/>
      <c r="B222" s="266"/>
      <c r="C222" s="267"/>
      <c r="D222" s="235" t="s">
        <v>194</v>
      </c>
      <c r="E222" s="268" t="s">
        <v>19</v>
      </c>
      <c r="F222" s="269" t="s">
        <v>3638</v>
      </c>
      <c r="G222" s="267"/>
      <c r="H222" s="270">
        <v>83.879999999999995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6" t="s">
        <v>194</v>
      </c>
      <c r="AU222" s="276" t="s">
        <v>81</v>
      </c>
      <c r="AV222" s="15" t="s">
        <v>89</v>
      </c>
      <c r="AW222" s="15" t="s">
        <v>33</v>
      </c>
      <c r="AX222" s="15" t="s">
        <v>72</v>
      </c>
      <c r="AY222" s="276" t="s">
        <v>183</v>
      </c>
    </row>
    <row r="223" s="13" customFormat="1">
      <c r="A223" s="13"/>
      <c r="B223" s="233"/>
      <c r="C223" s="234"/>
      <c r="D223" s="235" t="s">
        <v>194</v>
      </c>
      <c r="E223" s="236" t="s">
        <v>19</v>
      </c>
      <c r="F223" s="237" t="s">
        <v>3639</v>
      </c>
      <c r="G223" s="234"/>
      <c r="H223" s="238">
        <v>34.215000000000003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194</v>
      </c>
      <c r="AU223" s="244" t="s">
        <v>81</v>
      </c>
      <c r="AV223" s="13" t="s">
        <v>81</v>
      </c>
      <c r="AW223" s="13" t="s">
        <v>33</v>
      </c>
      <c r="AX223" s="13" t="s">
        <v>72</v>
      </c>
      <c r="AY223" s="244" t="s">
        <v>183</v>
      </c>
    </row>
    <row r="224" s="13" customFormat="1">
      <c r="A224" s="13"/>
      <c r="B224" s="233"/>
      <c r="C224" s="234"/>
      <c r="D224" s="235" t="s">
        <v>194</v>
      </c>
      <c r="E224" s="236" t="s">
        <v>19</v>
      </c>
      <c r="F224" s="237" t="s">
        <v>3640</v>
      </c>
      <c r="G224" s="234"/>
      <c r="H224" s="238">
        <v>-3.2250000000000001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194</v>
      </c>
      <c r="AU224" s="244" t="s">
        <v>81</v>
      </c>
      <c r="AV224" s="13" t="s">
        <v>81</v>
      </c>
      <c r="AW224" s="13" t="s">
        <v>33</v>
      </c>
      <c r="AX224" s="13" t="s">
        <v>72</v>
      </c>
      <c r="AY224" s="244" t="s">
        <v>183</v>
      </c>
    </row>
    <row r="225" s="15" customFormat="1">
      <c r="A225" s="15"/>
      <c r="B225" s="266"/>
      <c r="C225" s="267"/>
      <c r="D225" s="235" t="s">
        <v>194</v>
      </c>
      <c r="E225" s="268" t="s">
        <v>19</v>
      </c>
      <c r="F225" s="269" t="s">
        <v>3642</v>
      </c>
      <c r="G225" s="267"/>
      <c r="H225" s="270">
        <v>30.989999999999998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194</v>
      </c>
      <c r="AU225" s="276" t="s">
        <v>81</v>
      </c>
      <c r="AV225" s="15" t="s">
        <v>89</v>
      </c>
      <c r="AW225" s="15" t="s">
        <v>33</v>
      </c>
      <c r="AX225" s="15" t="s">
        <v>72</v>
      </c>
      <c r="AY225" s="276" t="s">
        <v>183</v>
      </c>
    </row>
    <row r="226" s="14" customFormat="1">
      <c r="A226" s="14"/>
      <c r="B226" s="245"/>
      <c r="C226" s="246"/>
      <c r="D226" s="235" t="s">
        <v>194</v>
      </c>
      <c r="E226" s="247" t="s">
        <v>19</v>
      </c>
      <c r="F226" s="248" t="s">
        <v>204</v>
      </c>
      <c r="G226" s="246"/>
      <c r="H226" s="249">
        <v>256.755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194</v>
      </c>
      <c r="AU226" s="255" t="s">
        <v>81</v>
      </c>
      <c r="AV226" s="14" t="s">
        <v>190</v>
      </c>
      <c r="AW226" s="14" t="s">
        <v>33</v>
      </c>
      <c r="AX226" s="14" t="s">
        <v>79</v>
      </c>
      <c r="AY226" s="255" t="s">
        <v>183</v>
      </c>
    </row>
    <row r="227" s="2" customFormat="1" ht="16.5" customHeight="1">
      <c r="A227" s="39"/>
      <c r="B227" s="40"/>
      <c r="C227" s="256" t="s">
        <v>330</v>
      </c>
      <c r="D227" s="256" t="s">
        <v>310</v>
      </c>
      <c r="E227" s="257" t="s">
        <v>3667</v>
      </c>
      <c r="F227" s="258" t="s">
        <v>3668</v>
      </c>
      <c r="G227" s="259" t="s">
        <v>237</v>
      </c>
      <c r="H227" s="260">
        <v>260.35899999999998</v>
      </c>
      <c r="I227" s="261"/>
      <c r="J227" s="262">
        <f>ROUND(I227*H227,2)</f>
        <v>0</v>
      </c>
      <c r="K227" s="258" t="s">
        <v>189</v>
      </c>
      <c r="L227" s="263"/>
      <c r="M227" s="264" t="s">
        <v>19</v>
      </c>
      <c r="N227" s="265" t="s">
        <v>43</v>
      </c>
      <c r="O227" s="85"/>
      <c r="P227" s="224">
        <f>O227*H227</f>
        <v>0</v>
      </c>
      <c r="Q227" s="224">
        <v>0.0023800000000000002</v>
      </c>
      <c r="R227" s="224">
        <f>Q227*H227</f>
        <v>0.61965442000000004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234</v>
      </c>
      <c r="AT227" s="226" t="s">
        <v>310</v>
      </c>
      <c r="AU227" s="226" t="s">
        <v>81</v>
      </c>
      <c r="AY227" s="18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79</v>
      </c>
      <c r="BK227" s="227">
        <f>ROUND(I227*H227,2)</f>
        <v>0</v>
      </c>
      <c r="BL227" s="18" t="s">
        <v>190</v>
      </c>
      <c r="BM227" s="226" t="s">
        <v>3669</v>
      </c>
    </row>
    <row r="228" s="13" customFormat="1">
      <c r="A228" s="13"/>
      <c r="B228" s="233"/>
      <c r="C228" s="234"/>
      <c r="D228" s="235" t="s">
        <v>194</v>
      </c>
      <c r="E228" s="236" t="s">
        <v>19</v>
      </c>
      <c r="F228" s="237" t="s">
        <v>3670</v>
      </c>
      <c r="G228" s="234"/>
      <c r="H228" s="238">
        <v>247.96100000000001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194</v>
      </c>
      <c r="AU228" s="244" t="s">
        <v>81</v>
      </c>
      <c r="AV228" s="13" t="s">
        <v>81</v>
      </c>
      <c r="AW228" s="13" t="s">
        <v>33</v>
      </c>
      <c r="AX228" s="13" t="s">
        <v>79</v>
      </c>
      <c r="AY228" s="244" t="s">
        <v>183</v>
      </c>
    </row>
    <row r="229" s="13" customFormat="1">
      <c r="A229" s="13"/>
      <c r="B229" s="233"/>
      <c r="C229" s="234"/>
      <c r="D229" s="235" t="s">
        <v>194</v>
      </c>
      <c r="E229" s="234"/>
      <c r="F229" s="237" t="s">
        <v>3671</v>
      </c>
      <c r="G229" s="234"/>
      <c r="H229" s="238">
        <v>260.35899999999998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194</v>
      </c>
      <c r="AU229" s="244" t="s">
        <v>81</v>
      </c>
      <c r="AV229" s="13" t="s">
        <v>81</v>
      </c>
      <c r="AW229" s="13" t="s">
        <v>4</v>
      </c>
      <c r="AX229" s="13" t="s">
        <v>79</v>
      </c>
      <c r="AY229" s="244" t="s">
        <v>183</v>
      </c>
    </row>
    <row r="230" s="2" customFormat="1" ht="16.5" customHeight="1">
      <c r="A230" s="39"/>
      <c r="B230" s="40"/>
      <c r="C230" s="256" t="s">
        <v>336</v>
      </c>
      <c r="D230" s="256" t="s">
        <v>310</v>
      </c>
      <c r="E230" s="257" t="s">
        <v>3672</v>
      </c>
      <c r="F230" s="258" t="s">
        <v>3673</v>
      </c>
      <c r="G230" s="259" t="s">
        <v>237</v>
      </c>
      <c r="H230" s="260">
        <v>9.234</v>
      </c>
      <c r="I230" s="261"/>
      <c r="J230" s="262">
        <f>ROUND(I230*H230,2)</f>
        <v>0</v>
      </c>
      <c r="K230" s="258" t="s">
        <v>189</v>
      </c>
      <c r="L230" s="263"/>
      <c r="M230" s="264" t="s">
        <v>19</v>
      </c>
      <c r="N230" s="265" t="s">
        <v>43</v>
      </c>
      <c r="O230" s="85"/>
      <c r="P230" s="224">
        <f>O230*H230</f>
        <v>0</v>
      </c>
      <c r="Q230" s="224">
        <v>0.0027200000000000002</v>
      </c>
      <c r="R230" s="224">
        <f>Q230*H230</f>
        <v>0.02511648</v>
      </c>
      <c r="S230" s="224">
        <v>0</v>
      </c>
      <c r="T230" s="22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6" t="s">
        <v>234</v>
      </c>
      <c r="AT230" s="226" t="s">
        <v>310</v>
      </c>
      <c r="AU230" s="226" t="s">
        <v>81</v>
      </c>
      <c r="AY230" s="18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79</v>
      </c>
      <c r="BK230" s="227">
        <f>ROUND(I230*H230,2)</f>
        <v>0</v>
      </c>
      <c r="BL230" s="18" t="s">
        <v>190</v>
      </c>
      <c r="BM230" s="226" t="s">
        <v>3674</v>
      </c>
    </row>
    <row r="231" s="13" customFormat="1">
      <c r="A231" s="13"/>
      <c r="B231" s="233"/>
      <c r="C231" s="234"/>
      <c r="D231" s="235" t="s">
        <v>194</v>
      </c>
      <c r="E231" s="236" t="s">
        <v>19</v>
      </c>
      <c r="F231" s="237" t="s">
        <v>3675</v>
      </c>
      <c r="G231" s="234"/>
      <c r="H231" s="238">
        <v>8.7940000000000005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194</v>
      </c>
      <c r="AU231" s="244" t="s">
        <v>81</v>
      </c>
      <c r="AV231" s="13" t="s">
        <v>81</v>
      </c>
      <c r="AW231" s="13" t="s">
        <v>33</v>
      </c>
      <c r="AX231" s="13" t="s">
        <v>79</v>
      </c>
      <c r="AY231" s="244" t="s">
        <v>183</v>
      </c>
    </row>
    <row r="232" s="13" customFormat="1">
      <c r="A232" s="13"/>
      <c r="B232" s="233"/>
      <c r="C232" s="234"/>
      <c r="D232" s="235" t="s">
        <v>194</v>
      </c>
      <c r="E232" s="234"/>
      <c r="F232" s="237" t="s">
        <v>3676</v>
      </c>
      <c r="G232" s="234"/>
      <c r="H232" s="238">
        <v>9.234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194</v>
      </c>
      <c r="AU232" s="244" t="s">
        <v>81</v>
      </c>
      <c r="AV232" s="13" t="s">
        <v>81</v>
      </c>
      <c r="AW232" s="13" t="s">
        <v>4</v>
      </c>
      <c r="AX232" s="13" t="s">
        <v>79</v>
      </c>
      <c r="AY232" s="244" t="s">
        <v>183</v>
      </c>
    </row>
    <row r="233" s="2" customFormat="1" ht="24.15" customHeight="1">
      <c r="A233" s="39"/>
      <c r="B233" s="40"/>
      <c r="C233" s="215" t="s">
        <v>342</v>
      </c>
      <c r="D233" s="215" t="s">
        <v>185</v>
      </c>
      <c r="E233" s="216" t="s">
        <v>3677</v>
      </c>
      <c r="F233" s="217" t="s">
        <v>3678</v>
      </c>
      <c r="G233" s="218" t="s">
        <v>419</v>
      </c>
      <c r="H233" s="219">
        <v>146.94</v>
      </c>
      <c r="I233" s="220"/>
      <c r="J233" s="221">
        <f>ROUND(I233*H233,2)</f>
        <v>0</v>
      </c>
      <c r="K233" s="217" t="s">
        <v>189</v>
      </c>
      <c r="L233" s="45"/>
      <c r="M233" s="222" t="s">
        <v>19</v>
      </c>
      <c r="N233" s="223" t="s">
        <v>43</v>
      </c>
      <c r="O233" s="85"/>
      <c r="P233" s="224">
        <f>O233*H233</f>
        <v>0</v>
      </c>
      <c r="Q233" s="224">
        <v>0.0033899999999999998</v>
      </c>
      <c r="R233" s="224">
        <f>Q233*H233</f>
        <v>0.49812659999999997</v>
      </c>
      <c r="S233" s="224">
        <v>0</v>
      </c>
      <c r="T233" s="22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190</v>
      </c>
      <c r="AT233" s="226" t="s">
        <v>185</v>
      </c>
      <c r="AU233" s="226" t="s">
        <v>81</v>
      </c>
      <c r="AY233" s="18" t="s">
        <v>183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79</v>
      </c>
      <c r="BK233" s="227">
        <f>ROUND(I233*H233,2)</f>
        <v>0</v>
      </c>
      <c r="BL233" s="18" t="s">
        <v>190</v>
      </c>
      <c r="BM233" s="226" t="s">
        <v>3679</v>
      </c>
    </row>
    <row r="234" s="2" customFormat="1">
      <c r="A234" s="39"/>
      <c r="B234" s="40"/>
      <c r="C234" s="41"/>
      <c r="D234" s="228" t="s">
        <v>192</v>
      </c>
      <c r="E234" s="41"/>
      <c r="F234" s="229" t="s">
        <v>3680</v>
      </c>
      <c r="G234" s="41"/>
      <c r="H234" s="41"/>
      <c r="I234" s="230"/>
      <c r="J234" s="41"/>
      <c r="K234" s="41"/>
      <c r="L234" s="45"/>
      <c r="M234" s="231"/>
      <c r="N234" s="23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192</v>
      </c>
      <c r="AU234" s="18" t="s">
        <v>81</v>
      </c>
    </row>
    <row r="235" s="13" customFormat="1">
      <c r="A235" s="13"/>
      <c r="B235" s="233"/>
      <c r="C235" s="234"/>
      <c r="D235" s="235" t="s">
        <v>194</v>
      </c>
      <c r="E235" s="236" t="s">
        <v>19</v>
      </c>
      <c r="F235" s="237" t="s">
        <v>3681</v>
      </c>
      <c r="G235" s="234"/>
      <c r="H235" s="238">
        <v>8.6400000000000006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194</v>
      </c>
      <c r="AU235" s="244" t="s">
        <v>81</v>
      </c>
      <c r="AV235" s="13" t="s">
        <v>81</v>
      </c>
      <c r="AW235" s="13" t="s">
        <v>33</v>
      </c>
      <c r="AX235" s="13" t="s">
        <v>72</v>
      </c>
      <c r="AY235" s="244" t="s">
        <v>183</v>
      </c>
    </row>
    <row r="236" s="13" customFormat="1">
      <c r="A236" s="13"/>
      <c r="B236" s="233"/>
      <c r="C236" s="234"/>
      <c r="D236" s="235" t="s">
        <v>194</v>
      </c>
      <c r="E236" s="236" t="s">
        <v>19</v>
      </c>
      <c r="F236" s="237" t="s">
        <v>3682</v>
      </c>
      <c r="G236" s="234"/>
      <c r="H236" s="238">
        <v>12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194</v>
      </c>
      <c r="AU236" s="244" t="s">
        <v>81</v>
      </c>
      <c r="AV236" s="13" t="s">
        <v>81</v>
      </c>
      <c r="AW236" s="13" t="s">
        <v>33</v>
      </c>
      <c r="AX236" s="13" t="s">
        <v>72</v>
      </c>
      <c r="AY236" s="244" t="s">
        <v>183</v>
      </c>
    </row>
    <row r="237" s="13" customFormat="1">
      <c r="A237" s="13"/>
      <c r="B237" s="233"/>
      <c r="C237" s="234"/>
      <c r="D237" s="235" t="s">
        <v>194</v>
      </c>
      <c r="E237" s="236" t="s">
        <v>19</v>
      </c>
      <c r="F237" s="237" t="s">
        <v>3683</v>
      </c>
      <c r="G237" s="234"/>
      <c r="H237" s="238">
        <v>3.1400000000000001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194</v>
      </c>
      <c r="AU237" s="244" t="s">
        <v>81</v>
      </c>
      <c r="AV237" s="13" t="s">
        <v>81</v>
      </c>
      <c r="AW237" s="13" t="s">
        <v>33</v>
      </c>
      <c r="AX237" s="13" t="s">
        <v>72</v>
      </c>
      <c r="AY237" s="244" t="s">
        <v>183</v>
      </c>
    </row>
    <row r="238" s="15" customFormat="1">
      <c r="A238" s="15"/>
      <c r="B238" s="266"/>
      <c r="C238" s="267"/>
      <c r="D238" s="235" t="s">
        <v>194</v>
      </c>
      <c r="E238" s="268" t="s">
        <v>19</v>
      </c>
      <c r="F238" s="269" t="s">
        <v>3684</v>
      </c>
      <c r="G238" s="267"/>
      <c r="H238" s="270">
        <v>23.780000000000001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194</v>
      </c>
      <c r="AU238" s="276" t="s">
        <v>81</v>
      </c>
      <c r="AV238" s="15" t="s">
        <v>89</v>
      </c>
      <c r="AW238" s="15" t="s">
        <v>33</v>
      </c>
      <c r="AX238" s="15" t="s">
        <v>72</v>
      </c>
      <c r="AY238" s="276" t="s">
        <v>183</v>
      </c>
    </row>
    <row r="239" s="13" customFormat="1">
      <c r="A239" s="13"/>
      <c r="B239" s="233"/>
      <c r="C239" s="234"/>
      <c r="D239" s="235" t="s">
        <v>194</v>
      </c>
      <c r="E239" s="236" t="s">
        <v>19</v>
      </c>
      <c r="F239" s="237" t="s">
        <v>3685</v>
      </c>
      <c r="G239" s="234"/>
      <c r="H239" s="238">
        <v>17.800000000000001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194</v>
      </c>
      <c r="AU239" s="244" t="s">
        <v>81</v>
      </c>
      <c r="AV239" s="13" t="s">
        <v>81</v>
      </c>
      <c r="AW239" s="13" t="s">
        <v>33</v>
      </c>
      <c r="AX239" s="13" t="s">
        <v>72</v>
      </c>
      <c r="AY239" s="244" t="s">
        <v>183</v>
      </c>
    </row>
    <row r="240" s="13" customFormat="1">
      <c r="A240" s="13"/>
      <c r="B240" s="233"/>
      <c r="C240" s="234"/>
      <c r="D240" s="235" t="s">
        <v>194</v>
      </c>
      <c r="E240" s="236" t="s">
        <v>19</v>
      </c>
      <c r="F240" s="237" t="s">
        <v>3686</v>
      </c>
      <c r="G240" s="234"/>
      <c r="H240" s="238">
        <v>22.800000000000001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194</v>
      </c>
      <c r="AU240" s="244" t="s">
        <v>81</v>
      </c>
      <c r="AV240" s="13" t="s">
        <v>81</v>
      </c>
      <c r="AW240" s="13" t="s">
        <v>33</v>
      </c>
      <c r="AX240" s="13" t="s">
        <v>72</v>
      </c>
      <c r="AY240" s="244" t="s">
        <v>183</v>
      </c>
    </row>
    <row r="241" s="13" customFormat="1">
      <c r="A241" s="13"/>
      <c r="B241" s="233"/>
      <c r="C241" s="234"/>
      <c r="D241" s="235" t="s">
        <v>194</v>
      </c>
      <c r="E241" s="236" t="s">
        <v>19</v>
      </c>
      <c r="F241" s="237" t="s">
        <v>3687</v>
      </c>
      <c r="G241" s="234"/>
      <c r="H241" s="238">
        <v>5.5999999999999996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194</v>
      </c>
      <c r="AU241" s="244" t="s">
        <v>81</v>
      </c>
      <c r="AV241" s="13" t="s">
        <v>81</v>
      </c>
      <c r="AW241" s="13" t="s">
        <v>33</v>
      </c>
      <c r="AX241" s="13" t="s">
        <v>72</v>
      </c>
      <c r="AY241" s="244" t="s">
        <v>183</v>
      </c>
    </row>
    <row r="242" s="13" customFormat="1">
      <c r="A242" s="13"/>
      <c r="B242" s="233"/>
      <c r="C242" s="234"/>
      <c r="D242" s="235" t="s">
        <v>194</v>
      </c>
      <c r="E242" s="236" t="s">
        <v>19</v>
      </c>
      <c r="F242" s="237" t="s">
        <v>3688</v>
      </c>
      <c r="G242" s="234"/>
      <c r="H242" s="238">
        <v>12.800000000000001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194</v>
      </c>
      <c r="AU242" s="244" t="s">
        <v>81</v>
      </c>
      <c r="AV242" s="13" t="s">
        <v>81</v>
      </c>
      <c r="AW242" s="13" t="s">
        <v>33</v>
      </c>
      <c r="AX242" s="13" t="s">
        <v>72</v>
      </c>
      <c r="AY242" s="244" t="s">
        <v>183</v>
      </c>
    </row>
    <row r="243" s="13" customFormat="1">
      <c r="A243" s="13"/>
      <c r="B243" s="233"/>
      <c r="C243" s="234"/>
      <c r="D243" s="235" t="s">
        <v>194</v>
      </c>
      <c r="E243" s="236" t="s">
        <v>19</v>
      </c>
      <c r="F243" s="237" t="s">
        <v>3689</v>
      </c>
      <c r="G243" s="234"/>
      <c r="H243" s="238">
        <v>7.4000000000000004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194</v>
      </c>
      <c r="AU243" s="244" t="s">
        <v>81</v>
      </c>
      <c r="AV243" s="13" t="s">
        <v>81</v>
      </c>
      <c r="AW243" s="13" t="s">
        <v>33</v>
      </c>
      <c r="AX243" s="13" t="s">
        <v>72</v>
      </c>
      <c r="AY243" s="244" t="s">
        <v>183</v>
      </c>
    </row>
    <row r="244" s="13" customFormat="1">
      <c r="A244" s="13"/>
      <c r="B244" s="233"/>
      <c r="C244" s="234"/>
      <c r="D244" s="235" t="s">
        <v>194</v>
      </c>
      <c r="E244" s="236" t="s">
        <v>19</v>
      </c>
      <c r="F244" s="237" t="s">
        <v>3690</v>
      </c>
      <c r="G244" s="234"/>
      <c r="H244" s="238">
        <v>11.4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194</v>
      </c>
      <c r="AU244" s="244" t="s">
        <v>81</v>
      </c>
      <c r="AV244" s="13" t="s">
        <v>81</v>
      </c>
      <c r="AW244" s="13" t="s">
        <v>33</v>
      </c>
      <c r="AX244" s="13" t="s">
        <v>72</v>
      </c>
      <c r="AY244" s="244" t="s">
        <v>183</v>
      </c>
    </row>
    <row r="245" s="13" customFormat="1">
      <c r="A245" s="13"/>
      <c r="B245" s="233"/>
      <c r="C245" s="234"/>
      <c r="D245" s="235" t="s">
        <v>194</v>
      </c>
      <c r="E245" s="236" t="s">
        <v>19</v>
      </c>
      <c r="F245" s="237" t="s">
        <v>3691</v>
      </c>
      <c r="G245" s="234"/>
      <c r="H245" s="238">
        <v>11.4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194</v>
      </c>
      <c r="AU245" s="244" t="s">
        <v>81</v>
      </c>
      <c r="AV245" s="13" t="s">
        <v>81</v>
      </c>
      <c r="AW245" s="13" t="s">
        <v>33</v>
      </c>
      <c r="AX245" s="13" t="s">
        <v>72</v>
      </c>
      <c r="AY245" s="244" t="s">
        <v>183</v>
      </c>
    </row>
    <row r="246" s="15" customFormat="1">
      <c r="A246" s="15"/>
      <c r="B246" s="266"/>
      <c r="C246" s="267"/>
      <c r="D246" s="235" t="s">
        <v>194</v>
      </c>
      <c r="E246" s="268" t="s">
        <v>19</v>
      </c>
      <c r="F246" s="269" t="s">
        <v>3692</v>
      </c>
      <c r="G246" s="267"/>
      <c r="H246" s="270">
        <v>89.200000000000003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194</v>
      </c>
      <c r="AU246" s="276" t="s">
        <v>81</v>
      </c>
      <c r="AV246" s="15" t="s">
        <v>89</v>
      </c>
      <c r="AW246" s="15" t="s">
        <v>33</v>
      </c>
      <c r="AX246" s="15" t="s">
        <v>72</v>
      </c>
      <c r="AY246" s="276" t="s">
        <v>183</v>
      </c>
    </row>
    <row r="247" s="13" customFormat="1">
      <c r="A247" s="13"/>
      <c r="B247" s="233"/>
      <c r="C247" s="234"/>
      <c r="D247" s="235" t="s">
        <v>194</v>
      </c>
      <c r="E247" s="236" t="s">
        <v>19</v>
      </c>
      <c r="F247" s="237" t="s">
        <v>3693</v>
      </c>
      <c r="G247" s="234"/>
      <c r="H247" s="238">
        <v>6.8799999999999999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194</v>
      </c>
      <c r="AU247" s="244" t="s">
        <v>81</v>
      </c>
      <c r="AV247" s="13" t="s">
        <v>81</v>
      </c>
      <c r="AW247" s="13" t="s">
        <v>33</v>
      </c>
      <c r="AX247" s="13" t="s">
        <v>72</v>
      </c>
      <c r="AY247" s="244" t="s">
        <v>183</v>
      </c>
    </row>
    <row r="248" s="13" customFormat="1">
      <c r="A248" s="13"/>
      <c r="B248" s="233"/>
      <c r="C248" s="234"/>
      <c r="D248" s="235" t="s">
        <v>194</v>
      </c>
      <c r="E248" s="236" t="s">
        <v>19</v>
      </c>
      <c r="F248" s="237" t="s">
        <v>3694</v>
      </c>
      <c r="G248" s="234"/>
      <c r="H248" s="238">
        <v>11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194</v>
      </c>
      <c r="AU248" s="244" t="s">
        <v>81</v>
      </c>
      <c r="AV248" s="13" t="s">
        <v>81</v>
      </c>
      <c r="AW248" s="13" t="s">
        <v>33</v>
      </c>
      <c r="AX248" s="13" t="s">
        <v>72</v>
      </c>
      <c r="AY248" s="244" t="s">
        <v>183</v>
      </c>
    </row>
    <row r="249" s="13" customFormat="1">
      <c r="A249" s="13"/>
      <c r="B249" s="233"/>
      <c r="C249" s="234"/>
      <c r="D249" s="235" t="s">
        <v>194</v>
      </c>
      <c r="E249" s="236" t="s">
        <v>19</v>
      </c>
      <c r="F249" s="237" t="s">
        <v>3695</v>
      </c>
      <c r="G249" s="234"/>
      <c r="H249" s="238">
        <v>10.800000000000001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194</v>
      </c>
      <c r="AU249" s="244" t="s">
        <v>81</v>
      </c>
      <c r="AV249" s="13" t="s">
        <v>81</v>
      </c>
      <c r="AW249" s="13" t="s">
        <v>33</v>
      </c>
      <c r="AX249" s="13" t="s">
        <v>72</v>
      </c>
      <c r="AY249" s="244" t="s">
        <v>183</v>
      </c>
    </row>
    <row r="250" s="15" customFormat="1">
      <c r="A250" s="15"/>
      <c r="B250" s="266"/>
      <c r="C250" s="267"/>
      <c r="D250" s="235" t="s">
        <v>194</v>
      </c>
      <c r="E250" s="268" t="s">
        <v>19</v>
      </c>
      <c r="F250" s="269" t="s">
        <v>3696</v>
      </c>
      <c r="G250" s="267"/>
      <c r="H250" s="270">
        <v>28.68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194</v>
      </c>
      <c r="AU250" s="276" t="s">
        <v>81</v>
      </c>
      <c r="AV250" s="15" t="s">
        <v>89</v>
      </c>
      <c r="AW250" s="15" t="s">
        <v>33</v>
      </c>
      <c r="AX250" s="15" t="s">
        <v>72</v>
      </c>
      <c r="AY250" s="276" t="s">
        <v>183</v>
      </c>
    </row>
    <row r="251" s="13" customFormat="1">
      <c r="A251" s="13"/>
      <c r="B251" s="233"/>
      <c r="C251" s="234"/>
      <c r="D251" s="235" t="s">
        <v>194</v>
      </c>
      <c r="E251" s="236" t="s">
        <v>19</v>
      </c>
      <c r="F251" s="237" t="s">
        <v>3697</v>
      </c>
      <c r="G251" s="234"/>
      <c r="H251" s="238">
        <v>5.2800000000000002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194</v>
      </c>
      <c r="AU251" s="244" t="s">
        <v>81</v>
      </c>
      <c r="AV251" s="13" t="s">
        <v>81</v>
      </c>
      <c r="AW251" s="13" t="s">
        <v>33</v>
      </c>
      <c r="AX251" s="13" t="s">
        <v>72</v>
      </c>
      <c r="AY251" s="244" t="s">
        <v>183</v>
      </c>
    </row>
    <row r="252" s="15" customFormat="1">
      <c r="A252" s="15"/>
      <c r="B252" s="266"/>
      <c r="C252" s="267"/>
      <c r="D252" s="235" t="s">
        <v>194</v>
      </c>
      <c r="E252" s="268" t="s">
        <v>19</v>
      </c>
      <c r="F252" s="269" t="s">
        <v>3698</v>
      </c>
      <c r="G252" s="267"/>
      <c r="H252" s="270">
        <v>5.2800000000000002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194</v>
      </c>
      <c r="AU252" s="276" t="s">
        <v>81</v>
      </c>
      <c r="AV252" s="15" t="s">
        <v>89</v>
      </c>
      <c r="AW252" s="15" t="s">
        <v>33</v>
      </c>
      <c r="AX252" s="15" t="s">
        <v>72</v>
      </c>
      <c r="AY252" s="276" t="s">
        <v>183</v>
      </c>
    </row>
    <row r="253" s="14" customFormat="1">
      <c r="A253" s="14"/>
      <c r="B253" s="245"/>
      <c r="C253" s="246"/>
      <c r="D253" s="235" t="s">
        <v>194</v>
      </c>
      <c r="E253" s="247" t="s">
        <v>19</v>
      </c>
      <c r="F253" s="248" t="s">
        <v>204</v>
      </c>
      <c r="G253" s="246"/>
      <c r="H253" s="249">
        <v>146.94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194</v>
      </c>
      <c r="AU253" s="255" t="s">
        <v>81</v>
      </c>
      <c r="AV253" s="14" t="s">
        <v>190</v>
      </c>
      <c r="AW253" s="14" t="s">
        <v>33</v>
      </c>
      <c r="AX253" s="14" t="s">
        <v>79</v>
      </c>
      <c r="AY253" s="255" t="s">
        <v>183</v>
      </c>
    </row>
    <row r="254" s="2" customFormat="1" ht="16.5" customHeight="1">
      <c r="A254" s="39"/>
      <c r="B254" s="40"/>
      <c r="C254" s="256" t="s">
        <v>348</v>
      </c>
      <c r="D254" s="256" t="s">
        <v>310</v>
      </c>
      <c r="E254" s="257" t="s">
        <v>3699</v>
      </c>
      <c r="F254" s="258" t="s">
        <v>3700</v>
      </c>
      <c r="G254" s="259" t="s">
        <v>237</v>
      </c>
      <c r="H254" s="260">
        <v>8.516</v>
      </c>
      <c r="I254" s="261"/>
      <c r="J254" s="262">
        <f>ROUND(I254*H254,2)</f>
        <v>0</v>
      </c>
      <c r="K254" s="258" t="s">
        <v>189</v>
      </c>
      <c r="L254" s="263"/>
      <c r="M254" s="264" t="s">
        <v>19</v>
      </c>
      <c r="N254" s="265" t="s">
        <v>43</v>
      </c>
      <c r="O254" s="85"/>
      <c r="P254" s="224">
        <f>O254*H254</f>
        <v>0</v>
      </c>
      <c r="Q254" s="224">
        <v>0.0011999999999999999</v>
      </c>
      <c r="R254" s="224">
        <f>Q254*H254</f>
        <v>0.0102192</v>
      </c>
      <c r="S254" s="224">
        <v>0</v>
      </c>
      <c r="T254" s="22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6" t="s">
        <v>234</v>
      </c>
      <c r="AT254" s="226" t="s">
        <v>310</v>
      </c>
      <c r="AU254" s="226" t="s">
        <v>81</v>
      </c>
      <c r="AY254" s="18" t="s">
        <v>183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79</v>
      </c>
      <c r="BK254" s="227">
        <f>ROUND(I254*H254,2)</f>
        <v>0</v>
      </c>
      <c r="BL254" s="18" t="s">
        <v>190</v>
      </c>
      <c r="BM254" s="226" t="s">
        <v>3701</v>
      </c>
    </row>
    <row r="255" s="13" customFormat="1">
      <c r="A255" s="13"/>
      <c r="B255" s="233"/>
      <c r="C255" s="234"/>
      <c r="D255" s="235" t="s">
        <v>194</v>
      </c>
      <c r="E255" s="236" t="s">
        <v>19</v>
      </c>
      <c r="F255" s="237" t="s">
        <v>3702</v>
      </c>
      <c r="G255" s="234"/>
      <c r="H255" s="238">
        <v>0.57799999999999996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194</v>
      </c>
      <c r="AU255" s="244" t="s">
        <v>81</v>
      </c>
      <c r="AV255" s="13" t="s">
        <v>81</v>
      </c>
      <c r="AW255" s="13" t="s">
        <v>33</v>
      </c>
      <c r="AX255" s="13" t="s">
        <v>72</v>
      </c>
      <c r="AY255" s="244" t="s">
        <v>183</v>
      </c>
    </row>
    <row r="256" s="13" customFormat="1">
      <c r="A256" s="13"/>
      <c r="B256" s="233"/>
      <c r="C256" s="234"/>
      <c r="D256" s="235" t="s">
        <v>194</v>
      </c>
      <c r="E256" s="236" t="s">
        <v>19</v>
      </c>
      <c r="F256" s="237" t="s">
        <v>3703</v>
      </c>
      <c r="G256" s="234"/>
      <c r="H256" s="238">
        <v>0.75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194</v>
      </c>
      <c r="AU256" s="244" t="s">
        <v>81</v>
      </c>
      <c r="AV256" s="13" t="s">
        <v>81</v>
      </c>
      <c r="AW256" s="13" t="s">
        <v>33</v>
      </c>
      <c r="AX256" s="13" t="s">
        <v>72</v>
      </c>
      <c r="AY256" s="244" t="s">
        <v>183</v>
      </c>
    </row>
    <row r="257" s="13" customFormat="1">
      <c r="A257" s="13"/>
      <c r="B257" s="233"/>
      <c r="C257" s="234"/>
      <c r="D257" s="235" t="s">
        <v>194</v>
      </c>
      <c r="E257" s="236" t="s">
        <v>19</v>
      </c>
      <c r="F257" s="237" t="s">
        <v>3704</v>
      </c>
      <c r="G257" s="234"/>
      <c r="H257" s="238">
        <v>0.20499999999999999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194</v>
      </c>
      <c r="AU257" s="244" t="s">
        <v>81</v>
      </c>
      <c r="AV257" s="13" t="s">
        <v>81</v>
      </c>
      <c r="AW257" s="13" t="s">
        <v>33</v>
      </c>
      <c r="AX257" s="13" t="s">
        <v>72</v>
      </c>
      <c r="AY257" s="244" t="s">
        <v>183</v>
      </c>
    </row>
    <row r="258" s="15" customFormat="1">
      <c r="A258" s="15"/>
      <c r="B258" s="266"/>
      <c r="C258" s="267"/>
      <c r="D258" s="235" t="s">
        <v>194</v>
      </c>
      <c r="E258" s="268" t="s">
        <v>19</v>
      </c>
      <c r="F258" s="269" t="s">
        <v>3684</v>
      </c>
      <c r="G258" s="267"/>
      <c r="H258" s="270">
        <v>1.5329999999999999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194</v>
      </c>
      <c r="AU258" s="276" t="s">
        <v>81</v>
      </c>
      <c r="AV258" s="15" t="s">
        <v>89</v>
      </c>
      <c r="AW258" s="15" t="s">
        <v>33</v>
      </c>
      <c r="AX258" s="15" t="s">
        <v>72</v>
      </c>
      <c r="AY258" s="276" t="s">
        <v>183</v>
      </c>
    </row>
    <row r="259" s="13" customFormat="1">
      <c r="A259" s="13"/>
      <c r="B259" s="233"/>
      <c r="C259" s="234"/>
      <c r="D259" s="235" t="s">
        <v>194</v>
      </c>
      <c r="E259" s="236" t="s">
        <v>19</v>
      </c>
      <c r="F259" s="237" t="s">
        <v>3705</v>
      </c>
      <c r="G259" s="234"/>
      <c r="H259" s="238">
        <v>1.1499999999999999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194</v>
      </c>
      <c r="AU259" s="244" t="s">
        <v>81</v>
      </c>
      <c r="AV259" s="13" t="s">
        <v>81</v>
      </c>
      <c r="AW259" s="13" t="s">
        <v>33</v>
      </c>
      <c r="AX259" s="13" t="s">
        <v>72</v>
      </c>
      <c r="AY259" s="244" t="s">
        <v>183</v>
      </c>
    </row>
    <row r="260" s="13" customFormat="1">
      <c r="A260" s="13"/>
      <c r="B260" s="233"/>
      <c r="C260" s="234"/>
      <c r="D260" s="235" t="s">
        <v>194</v>
      </c>
      <c r="E260" s="236" t="s">
        <v>19</v>
      </c>
      <c r="F260" s="237" t="s">
        <v>3706</v>
      </c>
      <c r="G260" s="234"/>
      <c r="H260" s="238">
        <v>1.238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194</v>
      </c>
      <c r="AU260" s="244" t="s">
        <v>81</v>
      </c>
      <c r="AV260" s="13" t="s">
        <v>81</v>
      </c>
      <c r="AW260" s="13" t="s">
        <v>33</v>
      </c>
      <c r="AX260" s="13" t="s">
        <v>72</v>
      </c>
      <c r="AY260" s="244" t="s">
        <v>183</v>
      </c>
    </row>
    <row r="261" s="13" customFormat="1">
      <c r="A261" s="13"/>
      <c r="B261" s="233"/>
      <c r="C261" s="234"/>
      <c r="D261" s="235" t="s">
        <v>194</v>
      </c>
      <c r="E261" s="236" t="s">
        <v>19</v>
      </c>
      <c r="F261" s="237" t="s">
        <v>3707</v>
      </c>
      <c r="G261" s="234"/>
      <c r="H261" s="238">
        <v>0.16300000000000001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194</v>
      </c>
      <c r="AU261" s="244" t="s">
        <v>81</v>
      </c>
      <c r="AV261" s="13" t="s">
        <v>81</v>
      </c>
      <c r="AW261" s="13" t="s">
        <v>33</v>
      </c>
      <c r="AX261" s="13" t="s">
        <v>72</v>
      </c>
      <c r="AY261" s="244" t="s">
        <v>183</v>
      </c>
    </row>
    <row r="262" s="13" customFormat="1">
      <c r="A262" s="13"/>
      <c r="B262" s="233"/>
      <c r="C262" s="234"/>
      <c r="D262" s="235" t="s">
        <v>194</v>
      </c>
      <c r="E262" s="236" t="s">
        <v>19</v>
      </c>
      <c r="F262" s="237" t="s">
        <v>3708</v>
      </c>
      <c r="G262" s="234"/>
      <c r="H262" s="238">
        <v>0.52500000000000002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194</v>
      </c>
      <c r="AU262" s="244" t="s">
        <v>81</v>
      </c>
      <c r="AV262" s="13" t="s">
        <v>81</v>
      </c>
      <c r="AW262" s="13" t="s">
        <v>33</v>
      </c>
      <c r="AX262" s="13" t="s">
        <v>72</v>
      </c>
      <c r="AY262" s="244" t="s">
        <v>183</v>
      </c>
    </row>
    <row r="263" s="13" customFormat="1">
      <c r="A263" s="13"/>
      <c r="B263" s="233"/>
      <c r="C263" s="234"/>
      <c r="D263" s="235" t="s">
        <v>194</v>
      </c>
      <c r="E263" s="236" t="s">
        <v>19</v>
      </c>
      <c r="F263" s="237" t="s">
        <v>3709</v>
      </c>
      <c r="G263" s="234"/>
      <c r="H263" s="238">
        <v>0.38800000000000001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194</v>
      </c>
      <c r="AU263" s="244" t="s">
        <v>81</v>
      </c>
      <c r="AV263" s="13" t="s">
        <v>81</v>
      </c>
      <c r="AW263" s="13" t="s">
        <v>33</v>
      </c>
      <c r="AX263" s="13" t="s">
        <v>72</v>
      </c>
      <c r="AY263" s="244" t="s">
        <v>183</v>
      </c>
    </row>
    <row r="264" s="13" customFormat="1">
      <c r="A264" s="13"/>
      <c r="B264" s="233"/>
      <c r="C264" s="234"/>
      <c r="D264" s="235" t="s">
        <v>194</v>
      </c>
      <c r="E264" s="236" t="s">
        <v>19</v>
      </c>
      <c r="F264" s="237" t="s">
        <v>3710</v>
      </c>
      <c r="G264" s="234"/>
      <c r="H264" s="238">
        <v>0.375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194</v>
      </c>
      <c r="AU264" s="244" t="s">
        <v>81</v>
      </c>
      <c r="AV264" s="13" t="s">
        <v>81</v>
      </c>
      <c r="AW264" s="13" t="s">
        <v>33</v>
      </c>
      <c r="AX264" s="13" t="s">
        <v>72</v>
      </c>
      <c r="AY264" s="244" t="s">
        <v>183</v>
      </c>
    </row>
    <row r="265" s="13" customFormat="1">
      <c r="A265" s="13"/>
      <c r="B265" s="233"/>
      <c r="C265" s="234"/>
      <c r="D265" s="235" t="s">
        <v>194</v>
      </c>
      <c r="E265" s="236" t="s">
        <v>19</v>
      </c>
      <c r="F265" s="237" t="s">
        <v>3711</v>
      </c>
      <c r="G265" s="234"/>
      <c r="H265" s="238">
        <v>0.5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194</v>
      </c>
      <c r="AU265" s="244" t="s">
        <v>81</v>
      </c>
      <c r="AV265" s="13" t="s">
        <v>81</v>
      </c>
      <c r="AW265" s="13" t="s">
        <v>33</v>
      </c>
      <c r="AX265" s="13" t="s">
        <v>72</v>
      </c>
      <c r="AY265" s="244" t="s">
        <v>183</v>
      </c>
    </row>
    <row r="266" s="15" customFormat="1">
      <c r="A266" s="15"/>
      <c r="B266" s="266"/>
      <c r="C266" s="267"/>
      <c r="D266" s="235" t="s">
        <v>194</v>
      </c>
      <c r="E266" s="268" t="s">
        <v>19</v>
      </c>
      <c r="F266" s="269" t="s">
        <v>3692</v>
      </c>
      <c r="G266" s="267"/>
      <c r="H266" s="270">
        <v>4.3390000000000004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194</v>
      </c>
      <c r="AU266" s="276" t="s">
        <v>81</v>
      </c>
      <c r="AV266" s="15" t="s">
        <v>89</v>
      </c>
      <c r="AW266" s="15" t="s">
        <v>33</v>
      </c>
      <c r="AX266" s="15" t="s">
        <v>72</v>
      </c>
      <c r="AY266" s="276" t="s">
        <v>183</v>
      </c>
    </row>
    <row r="267" s="13" customFormat="1">
      <c r="A267" s="13"/>
      <c r="B267" s="233"/>
      <c r="C267" s="234"/>
      <c r="D267" s="235" t="s">
        <v>194</v>
      </c>
      <c r="E267" s="236" t="s">
        <v>19</v>
      </c>
      <c r="F267" s="237" t="s">
        <v>3712</v>
      </c>
      <c r="G267" s="234"/>
      <c r="H267" s="238">
        <v>0.435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194</v>
      </c>
      <c r="AU267" s="244" t="s">
        <v>81</v>
      </c>
      <c r="AV267" s="13" t="s">
        <v>81</v>
      </c>
      <c r="AW267" s="13" t="s">
        <v>33</v>
      </c>
      <c r="AX267" s="13" t="s">
        <v>72</v>
      </c>
      <c r="AY267" s="244" t="s">
        <v>183</v>
      </c>
    </row>
    <row r="268" s="13" customFormat="1">
      <c r="A268" s="13"/>
      <c r="B268" s="233"/>
      <c r="C268" s="234"/>
      <c r="D268" s="235" t="s">
        <v>194</v>
      </c>
      <c r="E268" s="236" t="s">
        <v>19</v>
      </c>
      <c r="F268" s="237" t="s">
        <v>3708</v>
      </c>
      <c r="G268" s="234"/>
      <c r="H268" s="238">
        <v>0.52500000000000002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194</v>
      </c>
      <c r="AU268" s="244" t="s">
        <v>81</v>
      </c>
      <c r="AV268" s="13" t="s">
        <v>81</v>
      </c>
      <c r="AW268" s="13" t="s">
        <v>33</v>
      </c>
      <c r="AX268" s="13" t="s">
        <v>72</v>
      </c>
      <c r="AY268" s="244" t="s">
        <v>183</v>
      </c>
    </row>
    <row r="269" s="13" customFormat="1">
      <c r="A269" s="13"/>
      <c r="B269" s="233"/>
      <c r="C269" s="234"/>
      <c r="D269" s="235" t="s">
        <v>194</v>
      </c>
      <c r="E269" s="236" t="s">
        <v>19</v>
      </c>
      <c r="F269" s="237" t="s">
        <v>3711</v>
      </c>
      <c r="G269" s="234"/>
      <c r="H269" s="238">
        <v>0.5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194</v>
      </c>
      <c r="AU269" s="244" t="s">
        <v>81</v>
      </c>
      <c r="AV269" s="13" t="s">
        <v>81</v>
      </c>
      <c r="AW269" s="13" t="s">
        <v>33</v>
      </c>
      <c r="AX269" s="13" t="s">
        <v>72</v>
      </c>
      <c r="AY269" s="244" t="s">
        <v>183</v>
      </c>
    </row>
    <row r="270" s="15" customFormat="1">
      <c r="A270" s="15"/>
      <c r="B270" s="266"/>
      <c r="C270" s="267"/>
      <c r="D270" s="235" t="s">
        <v>194</v>
      </c>
      <c r="E270" s="268" t="s">
        <v>19</v>
      </c>
      <c r="F270" s="269" t="s">
        <v>3696</v>
      </c>
      <c r="G270" s="267"/>
      <c r="H270" s="270">
        <v>1.46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194</v>
      </c>
      <c r="AU270" s="276" t="s">
        <v>81</v>
      </c>
      <c r="AV270" s="15" t="s">
        <v>89</v>
      </c>
      <c r="AW270" s="15" t="s">
        <v>33</v>
      </c>
      <c r="AX270" s="15" t="s">
        <v>72</v>
      </c>
      <c r="AY270" s="276" t="s">
        <v>183</v>
      </c>
    </row>
    <row r="271" s="13" customFormat="1">
      <c r="A271" s="13"/>
      <c r="B271" s="233"/>
      <c r="C271" s="234"/>
      <c r="D271" s="235" t="s">
        <v>194</v>
      </c>
      <c r="E271" s="236" t="s">
        <v>19</v>
      </c>
      <c r="F271" s="237" t="s">
        <v>3713</v>
      </c>
      <c r="G271" s="234"/>
      <c r="H271" s="238">
        <v>0.40999999999999998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194</v>
      </c>
      <c r="AU271" s="244" t="s">
        <v>81</v>
      </c>
      <c r="AV271" s="13" t="s">
        <v>81</v>
      </c>
      <c r="AW271" s="13" t="s">
        <v>33</v>
      </c>
      <c r="AX271" s="13" t="s">
        <v>72</v>
      </c>
      <c r="AY271" s="244" t="s">
        <v>183</v>
      </c>
    </row>
    <row r="272" s="15" customFormat="1">
      <c r="A272" s="15"/>
      <c r="B272" s="266"/>
      <c r="C272" s="267"/>
      <c r="D272" s="235" t="s">
        <v>194</v>
      </c>
      <c r="E272" s="268" t="s">
        <v>19</v>
      </c>
      <c r="F272" s="269" t="s">
        <v>3698</v>
      </c>
      <c r="G272" s="267"/>
      <c r="H272" s="270">
        <v>0.40999999999999998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194</v>
      </c>
      <c r="AU272" s="276" t="s">
        <v>81</v>
      </c>
      <c r="AV272" s="15" t="s">
        <v>89</v>
      </c>
      <c r="AW272" s="15" t="s">
        <v>33</v>
      </c>
      <c r="AX272" s="15" t="s">
        <v>72</v>
      </c>
      <c r="AY272" s="276" t="s">
        <v>183</v>
      </c>
    </row>
    <row r="273" s="14" customFormat="1">
      <c r="A273" s="14"/>
      <c r="B273" s="245"/>
      <c r="C273" s="246"/>
      <c r="D273" s="235" t="s">
        <v>194</v>
      </c>
      <c r="E273" s="247" t="s">
        <v>19</v>
      </c>
      <c r="F273" s="248" t="s">
        <v>3714</v>
      </c>
      <c r="G273" s="246"/>
      <c r="H273" s="249">
        <v>7.742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194</v>
      </c>
      <c r="AU273" s="255" t="s">
        <v>81</v>
      </c>
      <c r="AV273" s="14" t="s">
        <v>190</v>
      </c>
      <c r="AW273" s="14" t="s">
        <v>33</v>
      </c>
      <c r="AX273" s="14" t="s">
        <v>79</v>
      </c>
      <c r="AY273" s="255" t="s">
        <v>183</v>
      </c>
    </row>
    <row r="274" s="13" customFormat="1">
      <c r="A274" s="13"/>
      <c r="B274" s="233"/>
      <c r="C274" s="234"/>
      <c r="D274" s="235" t="s">
        <v>194</v>
      </c>
      <c r="E274" s="234"/>
      <c r="F274" s="237" t="s">
        <v>3715</v>
      </c>
      <c r="G274" s="234"/>
      <c r="H274" s="238">
        <v>8.516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194</v>
      </c>
      <c r="AU274" s="244" t="s">
        <v>81</v>
      </c>
      <c r="AV274" s="13" t="s">
        <v>81</v>
      </c>
      <c r="AW274" s="13" t="s">
        <v>4</v>
      </c>
      <c r="AX274" s="13" t="s">
        <v>79</v>
      </c>
      <c r="AY274" s="244" t="s">
        <v>183</v>
      </c>
    </row>
    <row r="275" s="2" customFormat="1" ht="16.5" customHeight="1">
      <c r="A275" s="39"/>
      <c r="B275" s="40"/>
      <c r="C275" s="256" t="s">
        <v>357</v>
      </c>
      <c r="D275" s="256" t="s">
        <v>310</v>
      </c>
      <c r="E275" s="257" t="s">
        <v>3716</v>
      </c>
      <c r="F275" s="258" t="s">
        <v>3717</v>
      </c>
      <c r="G275" s="259" t="s">
        <v>237</v>
      </c>
      <c r="H275" s="260">
        <v>31.896999999999998</v>
      </c>
      <c r="I275" s="261"/>
      <c r="J275" s="262">
        <f>ROUND(I275*H275,2)</f>
        <v>0</v>
      </c>
      <c r="K275" s="258" t="s">
        <v>189</v>
      </c>
      <c r="L275" s="263"/>
      <c r="M275" s="264" t="s">
        <v>19</v>
      </c>
      <c r="N275" s="265" t="s">
        <v>43</v>
      </c>
      <c r="O275" s="85"/>
      <c r="P275" s="224">
        <f>O275*H275</f>
        <v>0</v>
      </c>
      <c r="Q275" s="224">
        <v>0.00068000000000000005</v>
      </c>
      <c r="R275" s="224">
        <f>Q275*H275</f>
        <v>0.021689960000000001</v>
      </c>
      <c r="S275" s="224">
        <v>0</v>
      </c>
      <c r="T275" s="22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6" t="s">
        <v>234</v>
      </c>
      <c r="AT275" s="226" t="s">
        <v>310</v>
      </c>
      <c r="AU275" s="226" t="s">
        <v>81</v>
      </c>
      <c r="AY275" s="18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79</v>
      </c>
      <c r="BK275" s="227">
        <f>ROUND(I275*H275,2)</f>
        <v>0</v>
      </c>
      <c r="BL275" s="18" t="s">
        <v>190</v>
      </c>
      <c r="BM275" s="226" t="s">
        <v>3718</v>
      </c>
    </row>
    <row r="276" s="13" customFormat="1">
      <c r="A276" s="13"/>
      <c r="B276" s="233"/>
      <c r="C276" s="234"/>
      <c r="D276" s="235" t="s">
        <v>194</v>
      </c>
      <c r="E276" s="236" t="s">
        <v>19</v>
      </c>
      <c r="F276" s="237" t="s">
        <v>3719</v>
      </c>
      <c r="G276" s="234"/>
      <c r="H276" s="238">
        <v>1.583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194</v>
      </c>
      <c r="AU276" s="244" t="s">
        <v>81</v>
      </c>
      <c r="AV276" s="13" t="s">
        <v>81</v>
      </c>
      <c r="AW276" s="13" t="s">
        <v>33</v>
      </c>
      <c r="AX276" s="13" t="s">
        <v>72</v>
      </c>
      <c r="AY276" s="244" t="s">
        <v>183</v>
      </c>
    </row>
    <row r="277" s="13" customFormat="1">
      <c r="A277" s="13"/>
      <c r="B277" s="233"/>
      <c r="C277" s="234"/>
      <c r="D277" s="235" t="s">
        <v>194</v>
      </c>
      <c r="E277" s="236" t="s">
        <v>19</v>
      </c>
      <c r="F277" s="237" t="s">
        <v>3720</v>
      </c>
      <c r="G277" s="234"/>
      <c r="H277" s="238">
        <v>2.25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194</v>
      </c>
      <c r="AU277" s="244" t="s">
        <v>81</v>
      </c>
      <c r="AV277" s="13" t="s">
        <v>81</v>
      </c>
      <c r="AW277" s="13" t="s">
        <v>33</v>
      </c>
      <c r="AX277" s="13" t="s">
        <v>72</v>
      </c>
      <c r="AY277" s="244" t="s">
        <v>183</v>
      </c>
    </row>
    <row r="278" s="13" customFormat="1">
      <c r="A278" s="13"/>
      <c r="B278" s="233"/>
      <c r="C278" s="234"/>
      <c r="D278" s="235" t="s">
        <v>194</v>
      </c>
      <c r="E278" s="236" t="s">
        <v>19</v>
      </c>
      <c r="F278" s="237" t="s">
        <v>3721</v>
      </c>
      <c r="G278" s="234"/>
      <c r="H278" s="238">
        <v>0.57999999999999996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194</v>
      </c>
      <c r="AU278" s="244" t="s">
        <v>81</v>
      </c>
      <c r="AV278" s="13" t="s">
        <v>81</v>
      </c>
      <c r="AW278" s="13" t="s">
        <v>33</v>
      </c>
      <c r="AX278" s="13" t="s">
        <v>72</v>
      </c>
      <c r="AY278" s="244" t="s">
        <v>183</v>
      </c>
    </row>
    <row r="279" s="15" customFormat="1">
      <c r="A279" s="15"/>
      <c r="B279" s="266"/>
      <c r="C279" s="267"/>
      <c r="D279" s="235" t="s">
        <v>194</v>
      </c>
      <c r="E279" s="268" t="s">
        <v>19</v>
      </c>
      <c r="F279" s="269" t="s">
        <v>3684</v>
      </c>
      <c r="G279" s="267"/>
      <c r="H279" s="270">
        <v>4.4130000000000003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194</v>
      </c>
      <c r="AU279" s="276" t="s">
        <v>81</v>
      </c>
      <c r="AV279" s="15" t="s">
        <v>89</v>
      </c>
      <c r="AW279" s="15" t="s">
        <v>33</v>
      </c>
      <c r="AX279" s="15" t="s">
        <v>72</v>
      </c>
      <c r="AY279" s="276" t="s">
        <v>183</v>
      </c>
    </row>
    <row r="280" s="13" customFormat="1">
      <c r="A280" s="13"/>
      <c r="B280" s="233"/>
      <c r="C280" s="234"/>
      <c r="D280" s="235" t="s">
        <v>194</v>
      </c>
      <c r="E280" s="236" t="s">
        <v>19</v>
      </c>
      <c r="F280" s="237" t="s">
        <v>3722</v>
      </c>
      <c r="G280" s="234"/>
      <c r="H280" s="238">
        <v>3.2999999999999998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194</v>
      </c>
      <c r="AU280" s="244" t="s">
        <v>81</v>
      </c>
      <c r="AV280" s="13" t="s">
        <v>81</v>
      </c>
      <c r="AW280" s="13" t="s">
        <v>33</v>
      </c>
      <c r="AX280" s="13" t="s">
        <v>72</v>
      </c>
      <c r="AY280" s="244" t="s">
        <v>183</v>
      </c>
    </row>
    <row r="281" s="13" customFormat="1">
      <c r="A281" s="13"/>
      <c r="B281" s="233"/>
      <c r="C281" s="234"/>
      <c r="D281" s="235" t="s">
        <v>194</v>
      </c>
      <c r="E281" s="236" t="s">
        <v>19</v>
      </c>
      <c r="F281" s="237" t="s">
        <v>3723</v>
      </c>
      <c r="G281" s="234"/>
      <c r="H281" s="238">
        <v>4.4630000000000001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194</v>
      </c>
      <c r="AU281" s="244" t="s">
        <v>81</v>
      </c>
      <c r="AV281" s="13" t="s">
        <v>81</v>
      </c>
      <c r="AW281" s="13" t="s">
        <v>33</v>
      </c>
      <c r="AX281" s="13" t="s">
        <v>72</v>
      </c>
      <c r="AY281" s="244" t="s">
        <v>183</v>
      </c>
    </row>
    <row r="282" s="13" customFormat="1">
      <c r="A282" s="13"/>
      <c r="B282" s="233"/>
      <c r="C282" s="234"/>
      <c r="D282" s="235" t="s">
        <v>194</v>
      </c>
      <c r="E282" s="236" t="s">
        <v>19</v>
      </c>
      <c r="F282" s="237" t="s">
        <v>3724</v>
      </c>
      <c r="G282" s="234"/>
      <c r="H282" s="238">
        <v>1.238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194</v>
      </c>
      <c r="AU282" s="244" t="s">
        <v>81</v>
      </c>
      <c r="AV282" s="13" t="s">
        <v>81</v>
      </c>
      <c r="AW282" s="13" t="s">
        <v>33</v>
      </c>
      <c r="AX282" s="13" t="s">
        <v>72</v>
      </c>
      <c r="AY282" s="244" t="s">
        <v>183</v>
      </c>
    </row>
    <row r="283" s="13" customFormat="1">
      <c r="A283" s="13"/>
      <c r="B283" s="233"/>
      <c r="C283" s="234"/>
      <c r="D283" s="235" t="s">
        <v>194</v>
      </c>
      <c r="E283" s="236" t="s">
        <v>19</v>
      </c>
      <c r="F283" s="237" t="s">
        <v>3725</v>
      </c>
      <c r="G283" s="234"/>
      <c r="H283" s="238">
        <v>2.6749999999999998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194</v>
      </c>
      <c r="AU283" s="244" t="s">
        <v>81</v>
      </c>
      <c r="AV283" s="13" t="s">
        <v>81</v>
      </c>
      <c r="AW283" s="13" t="s">
        <v>33</v>
      </c>
      <c r="AX283" s="13" t="s">
        <v>72</v>
      </c>
      <c r="AY283" s="244" t="s">
        <v>183</v>
      </c>
    </row>
    <row r="284" s="13" customFormat="1">
      <c r="A284" s="13"/>
      <c r="B284" s="233"/>
      <c r="C284" s="234"/>
      <c r="D284" s="235" t="s">
        <v>194</v>
      </c>
      <c r="E284" s="236" t="s">
        <v>19</v>
      </c>
      <c r="F284" s="237" t="s">
        <v>3726</v>
      </c>
      <c r="G284" s="234"/>
      <c r="H284" s="238">
        <v>1.4630000000000001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194</v>
      </c>
      <c r="AU284" s="244" t="s">
        <v>81</v>
      </c>
      <c r="AV284" s="13" t="s">
        <v>81</v>
      </c>
      <c r="AW284" s="13" t="s">
        <v>33</v>
      </c>
      <c r="AX284" s="13" t="s">
        <v>72</v>
      </c>
      <c r="AY284" s="244" t="s">
        <v>183</v>
      </c>
    </row>
    <row r="285" s="13" customFormat="1">
      <c r="A285" s="13"/>
      <c r="B285" s="233"/>
      <c r="C285" s="234"/>
      <c r="D285" s="235" t="s">
        <v>194</v>
      </c>
      <c r="E285" s="236" t="s">
        <v>19</v>
      </c>
      <c r="F285" s="237" t="s">
        <v>3727</v>
      </c>
      <c r="G285" s="234"/>
      <c r="H285" s="238">
        <v>2.4750000000000001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194</v>
      </c>
      <c r="AU285" s="244" t="s">
        <v>81</v>
      </c>
      <c r="AV285" s="13" t="s">
        <v>81</v>
      </c>
      <c r="AW285" s="13" t="s">
        <v>33</v>
      </c>
      <c r="AX285" s="13" t="s">
        <v>72</v>
      </c>
      <c r="AY285" s="244" t="s">
        <v>183</v>
      </c>
    </row>
    <row r="286" s="13" customFormat="1">
      <c r="A286" s="13"/>
      <c r="B286" s="233"/>
      <c r="C286" s="234"/>
      <c r="D286" s="235" t="s">
        <v>194</v>
      </c>
      <c r="E286" s="236" t="s">
        <v>19</v>
      </c>
      <c r="F286" s="237" t="s">
        <v>3728</v>
      </c>
      <c r="G286" s="234"/>
      <c r="H286" s="238">
        <v>2.3500000000000001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194</v>
      </c>
      <c r="AU286" s="244" t="s">
        <v>81</v>
      </c>
      <c r="AV286" s="13" t="s">
        <v>81</v>
      </c>
      <c r="AW286" s="13" t="s">
        <v>33</v>
      </c>
      <c r="AX286" s="13" t="s">
        <v>72</v>
      </c>
      <c r="AY286" s="244" t="s">
        <v>183</v>
      </c>
    </row>
    <row r="287" s="15" customFormat="1">
      <c r="A287" s="15"/>
      <c r="B287" s="266"/>
      <c r="C287" s="267"/>
      <c r="D287" s="235" t="s">
        <v>194</v>
      </c>
      <c r="E287" s="268" t="s">
        <v>19</v>
      </c>
      <c r="F287" s="269" t="s">
        <v>3692</v>
      </c>
      <c r="G287" s="267"/>
      <c r="H287" s="270">
        <v>17.963999999999999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194</v>
      </c>
      <c r="AU287" s="276" t="s">
        <v>81</v>
      </c>
      <c r="AV287" s="15" t="s">
        <v>89</v>
      </c>
      <c r="AW287" s="15" t="s">
        <v>33</v>
      </c>
      <c r="AX287" s="15" t="s">
        <v>72</v>
      </c>
      <c r="AY287" s="276" t="s">
        <v>183</v>
      </c>
    </row>
    <row r="288" s="13" customFormat="1">
      <c r="A288" s="13"/>
      <c r="B288" s="233"/>
      <c r="C288" s="234"/>
      <c r="D288" s="235" t="s">
        <v>194</v>
      </c>
      <c r="E288" s="236" t="s">
        <v>19</v>
      </c>
      <c r="F288" s="237" t="s">
        <v>1444</v>
      </c>
      <c r="G288" s="234"/>
      <c r="H288" s="238">
        <v>1.2849999999999999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194</v>
      </c>
      <c r="AU288" s="244" t="s">
        <v>81</v>
      </c>
      <c r="AV288" s="13" t="s">
        <v>81</v>
      </c>
      <c r="AW288" s="13" t="s">
        <v>33</v>
      </c>
      <c r="AX288" s="13" t="s">
        <v>72</v>
      </c>
      <c r="AY288" s="244" t="s">
        <v>183</v>
      </c>
    </row>
    <row r="289" s="13" customFormat="1">
      <c r="A289" s="13"/>
      <c r="B289" s="233"/>
      <c r="C289" s="234"/>
      <c r="D289" s="235" t="s">
        <v>194</v>
      </c>
      <c r="E289" s="236" t="s">
        <v>19</v>
      </c>
      <c r="F289" s="237" t="s">
        <v>3729</v>
      </c>
      <c r="G289" s="234"/>
      <c r="H289" s="238">
        <v>2.2250000000000001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194</v>
      </c>
      <c r="AU289" s="244" t="s">
        <v>81</v>
      </c>
      <c r="AV289" s="13" t="s">
        <v>81</v>
      </c>
      <c r="AW289" s="13" t="s">
        <v>33</v>
      </c>
      <c r="AX289" s="13" t="s">
        <v>72</v>
      </c>
      <c r="AY289" s="244" t="s">
        <v>183</v>
      </c>
    </row>
    <row r="290" s="13" customFormat="1">
      <c r="A290" s="13"/>
      <c r="B290" s="233"/>
      <c r="C290" s="234"/>
      <c r="D290" s="235" t="s">
        <v>194</v>
      </c>
      <c r="E290" s="236" t="s">
        <v>19</v>
      </c>
      <c r="F290" s="237" t="s">
        <v>3730</v>
      </c>
      <c r="G290" s="234"/>
      <c r="H290" s="238">
        <v>2.2000000000000002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194</v>
      </c>
      <c r="AU290" s="244" t="s">
        <v>81</v>
      </c>
      <c r="AV290" s="13" t="s">
        <v>81</v>
      </c>
      <c r="AW290" s="13" t="s">
        <v>33</v>
      </c>
      <c r="AX290" s="13" t="s">
        <v>72</v>
      </c>
      <c r="AY290" s="244" t="s">
        <v>183</v>
      </c>
    </row>
    <row r="291" s="15" customFormat="1">
      <c r="A291" s="15"/>
      <c r="B291" s="266"/>
      <c r="C291" s="267"/>
      <c r="D291" s="235" t="s">
        <v>194</v>
      </c>
      <c r="E291" s="268" t="s">
        <v>19</v>
      </c>
      <c r="F291" s="269" t="s">
        <v>3696</v>
      </c>
      <c r="G291" s="267"/>
      <c r="H291" s="270">
        <v>5.71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194</v>
      </c>
      <c r="AU291" s="276" t="s">
        <v>81</v>
      </c>
      <c r="AV291" s="15" t="s">
        <v>89</v>
      </c>
      <c r="AW291" s="15" t="s">
        <v>33</v>
      </c>
      <c r="AX291" s="15" t="s">
        <v>72</v>
      </c>
      <c r="AY291" s="276" t="s">
        <v>183</v>
      </c>
    </row>
    <row r="292" s="13" customFormat="1">
      <c r="A292" s="13"/>
      <c r="B292" s="233"/>
      <c r="C292" s="234"/>
      <c r="D292" s="235" t="s">
        <v>194</v>
      </c>
      <c r="E292" s="236" t="s">
        <v>19</v>
      </c>
      <c r="F292" s="237" t="s">
        <v>3731</v>
      </c>
      <c r="G292" s="234"/>
      <c r="H292" s="238">
        <v>0.91000000000000003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194</v>
      </c>
      <c r="AU292" s="244" t="s">
        <v>81</v>
      </c>
      <c r="AV292" s="13" t="s">
        <v>81</v>
      </c>
      <c r="AW292" s="13" t="s">
        <v>33</v>
      </c>
      <c r="AX292" s="13" t="s">
        <v>72</v>
      </c>
      <c r="AY292" s="244" t="s">
        <v>183</v>
      </c>
    </row>
    <row r="293" s="15" customFormat="1">
      <c r="A293" s="15"/>
      <c r="B293" s="266"/>
      <c r="C293" s="267"/>
      <c r="D293" s="235" t="s">
        <v>194</v>
      </c>
      <c r="E293" s="268" t="s">
        <v>19</v>
      </c>
      <c r="F293" s="269" t="s">
        <v>3698</v>
      </c>
      <c r="G293" s="267"/>
      <c r="H293" s="270">
        <v>0.91000000000000003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194</v>
      </c>
      <c r="AU293" s="276" t="s">
        <v>81</v>
      </c>
      <c r="AV293" s="15" t="s">
        <v>89</v>
      </c>
      <c r="AW293" s="15" t="s">
        <v>33</v>
      </c>
      <c r="AX293" s="15" t="s">
        <v>72</v>
      </c>
      <c r="AY293" s="276" t="s">
        <v>183</v>
      </c>
    </row>
    <row r="294" s="14" customFormat="1">
      <c r="A294" s="14"/>
      <c r="B294" s="245"/>
      <c r="C294" s="246"/>
      <c r="D294" s="235" t="s">
        <v>194</v>
      </c>
      <c r="E294" s="247" t="s">
        <v>19</v>
      </c>
      <c r="F294" s="248" t="s">
        <v>204</v>
      </c>
      <c r="G294" s="246"/>
      <c r="H294" s="249">
        <v>28.997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194</v>
      </c>
      <c r="AU294" s="255" t="s">
        <v>81</v>
      </c>
      <c r="AV294" s="14" t="s">
        <v>190</v>
      </c>
      <c r="AW294" s="14" t="s">
        <v>33</v>
      </c>
      <c r="AX294" s="14" t="s">
        <v>79</v>
      </c>
      <c r="AY294" s="255" t="s">
        <v>183</v>
      </c>
    </row>
    <row r="295" s="13" customFormat="1">
      <c r="A295" s="13"/>
      <c r="B295" s="233"/>
      <c r="C295" s="234"/>
      <c r="D295" s="235" t="s">
        <v>194</v>
      </c>
      <c r="E295" s="234"/>
      <c r="F295" s="237" t="s">
        <v>3732</v>
      </c>
      <c r="G295" s="234"/>
      <c r="H295" s="238">
        <v>31.896999999999998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194</v>
      </c>
      <c r="AU295" s="244" t="s">
        <v>81</v>
      </c>
      <c r="AV295" s="13" t="s">
        <v>81</v>
      </c>
      <c r="AW295" s="13" t="s">
        <v>4</v>
      </c>
      <c r="AX295" s="13" t="s">
        <v>79</v>
      </c>
      <c r="AY295" s="244" t="s">
        <v>183</v>
      </c>
    </row>
    <row r="296" s="2" customFormat="1" ht="24.15" customHeight="1">
      <c r="A296" s="39"/>
      <c r="B296" s="40"/>
      <c r="C296" s="215" t="s">
        <v>363</v>
      </c>
      <c r="D296" s="215" t="s">
        <v>185</v>
      </c>
      <c r="E296" s="216" t="s">
        <v>3733</v>
      </c>
      <c r="F296" s="217" t="s">
        <v>3734</v>
      </c>
      <c r="G296" s="218" t="s">
        <v>237</v>
      </c>
      <c r="H296" s="219">
        <v>338.41699999999997</v>
      </c>
      <c r="I296" s="220"/>
      <c r="J296" s="221">
        <f>ROUND(I296*H296,2)</f>
        <v>0</v>
      </c>
      <c r="K296" s="217" t="s">
        <v>189</v>
      </c>
      <c r="L296" s="45"/>
      <c r="M296" s="222" t="s">
        <v>19</v>
      </c>
      <c r="N296" s="223" t="s">
        <v>43</v>
      </c>
      <c r="O296" s="85"/>
      <c r="P296" s="224">
        <f>O296*H296</f>
        <v>0</v>
      </c>
      <c r="Q296" s="224">
        <v>8.0000000000000007E-05</v>
      </c>
      <c r="R296" s="224">
        <f>Q296*H296</f>
        <v>0.027073360000000001</v>
      </c>
      <c r="S296" s="224">
        <v>0</v>
      </c>
      <c r="T296" s="22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190</v>
      </c>
      <c r="AT296" s="226" t="s">
        <v>185</v>
      </c>
      <c r="AU296" s="226" t="s">
        <v>81</v>
      </c>
      <c r="AY296" s="18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190</v>
      </c>
      <c r="BM296" s="226" t="s">
        <v>3735</v>
      </c>
    </row>
    <row r="297" s="2" customFormat="1">
      <c r="A297" s="39"/>
      <c r="B297" s="40"/>
      <c r="C297" s="41"/>
      <c r="D297" s="228" t="s">
        <v>192</v>
      </c>
      <c r="E297" s="41"/>
      <c r="F297" s="229" t="s">
        <v>3736</v>
      </c>
      <c r="G297" s="41"/>
      <c r="H297" s="41"/>
      <c r="I297" s="230"/>
      <c r="J297" s="41"/>
      <c r="K297" s="41"/>
      <c r="L297" s="45"/>
      <c r="M297" s="231"/>
      <c r="N297" s="23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192</v>
      </c>
      <c r="AU297" s="18" t="s">
        <v>81</v>
      </c>
    </row>
    <row r="298" s="13" customFormat="1">
      <c r="A298" s="13"/>
      <c r="B298" s="233"/>
      <c r="C298" s="234"/>
      <c r="D298" s="235" t="s">
        <v>194</v>
      </c>
      <c r="E298" s="236" t="s">
        <v>19</v>
      </c>
      <c r="F298" s="237" t="s">
        <v>3737</v>
      </c>
      <c r="G298" s="234"/>
      <c r="H298" s="238">
        <v>338.41699999999997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194</v>
      </c>
      <c r="AU298" s="244" t="s">
        <v>81</v>
      </c>
      <c r="AV298" s="13" t="s">
        <v>81</v>
      </c>
      <c r="AW298" s="13" t="s">
        <v>33</v>
      </c>
      <c r="AX298" s="13" t="s">
        <v>79</v>
      </c>
      <c r="AY298" s="244" t="s">
        <v>183</v>
      </c>
    </row>
    <row r="299" s="2" customFormat="1" ht="24.15" customHeight="1">
      <c r="A299" s="39"/>
      <c r="B299" s="40"/>
      <c r="C299" s="215" t="s">
        <v>369</v>
      </c>
      <c r="D299" s="215" t="s">
        <v>185</v>
      </c>
      <c r="E299" s="216" t="s">
        <v>3738</v>
      </c>
      <c r="F299" s="217" t="s">
        <v>3739</v>
      </c>
      <c r="G299" s="218" t="s">
        <v>237</v>
      </c>
      <c r="H299" s="219">
        <v>338.41699999999997</v>
      </c>
      <c r="I299" s="220"/>
      <c r="J299" s="221">
        <f>ROUND(I299*H299,2)</f>
        <v>0</v>
      </c>
      <c r="K299" s="217" t="s">
        <v>19</v>
      </c>
      <c r="L299" s="45"/>
      <c r="M299" s="222" t="s">
        <v>19</v>
      </c>
      <c r="N299" s="223" t="s">
        <v>43</v>
      </c>
      <c r="O299" s="85"/>
      <c r="P299" s="224">
        <f>O299*H299</f>
        <v>0</v>
      </c>
      <c r="Q299" s="224">
        <v>6.0000000000000002E-05</v>
      </c>
      <c r="R299" s="224">
        <f>Q299*H299</f>
        <v>0.02030502</v>
      </c>
      <c r="S299" s="224">
        <v>0</v>
      </c>
      <c r="T299" s="22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190</v>
      </c>
      <c r="AT299" s="226" t="s">
        <v>185</v>
      </c>
      <c r="AU299" s="226" t="s">
        <v>81</v>
      </c>
      <c r="AY299" s="18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190</v>
      </c>
      <c r="BM299" s="226" t="s">
        <v>3740</v>
      </c>
    </row>
    <row r="300" s="2" customFormat="1" ht="24.15" customHeight="1">
      <c r="A300" s="39"/>
      <c r="B300" s="40"/>
      <c r="C300" s="215" t="s">
        <v>376</v>
      </c>
      <c r="D300" s="215" t="s">
        <v>185</v>
      </c>
      <c r="E300" s="216" t="s">
        <v>3741</v>
      </c>
      <c r="F300" s="217" t="s">
        <v>3742</v>
      </c>
      <c r="G300" s="218" t="s">
        <v>237</v>
      </c>
      <c r="H300" s="219">
        <v>338.41699999999997</v>
      </c>
      <c r="I300" s="220"/>
      <c r="J300" s="221">
        <f>ROUND(I300*H300,2)</f>
        <v>0</v>
      </c>
      <c r="K300" s="217" t="s">
        <v>19</v>
      </c>
      <c r="L300" s="45"/>
      <c r="M300" s="222" t="s">
        <v>19</v>
      </c>
      <c r="N300" s="223" t="s">
        <v>43</v>
      </c>
      <c r="O300" s="85"/>
      <c r="P300" s="224">
        <f>O300*H300</f>
        <v>0</v>
      </c>
      <c r="Q300" s="224">
        <v>6.0000000000000002E-05</v>
      </c>
      <c r="R300" s="224">
        <f>Q300*H300</f>
        <v>0.02030502</v>
      </c>
      <c r="S300" s="224">
        <v>0</v>
      </c>
      <c r="T300" s="22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6" t="s">
        <v>190</v>
      </c>
      <c r="AT300" s="226" t="s">
        <v>185</v>
      </c>
      <c r="AU300" s="226" t="s">
        <v>81</v>
      </c>
      <c r="AY300" s="18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8" t="s">
        <v>79</v>
      </c>
      <c r="BK300" s="227">
        <f>ROUND(I300*H300,2)</f>
        <v>0</v>
      </c>
      <c r="BL300" s="18" t="s">
        <v>190</v>
      </c>
      <c r="BM300" s="226" t="s">
        <v>3743</v>
      </c>
    </row>
    <row r="301" s="2" customFormat="1" ht="16.5" customHeight="1">
      <c r="A301" s="39"/>
      <c r="B301" s="40"/>
      <c r="C301" s="215" t="s">
        <v>381</v>
      </c>
      <c r="D301" s="215" t="s">
        <v>185</v>
      </c>
      <c r="E301" s="216" t="s">
        <v>3744</v>
      </c>
      <c r="F301" s="217" t="s">
        <v>3745</v>
      </c>
      <c r="G301" s="218" t="s">
        <v>419</v>
      </c>
      <c r="H301" s="219">
        <v>51.75</v>
      </c>
      <c r="I301" s="220"/>
      <c r="J301" s="221">
        <f>ROUND(I301*H301,2)</f>
        <v>0</v>
      </c>
      <c r="K301" s="217" t="s">
        <v>189</v>
      </c>
      <c r="L301" s="45"/>
      <c r="M301" s="222" t="s">
        <v>19</v>
      </c>
      <c r="N301" s="223" t="s">
        <v>43</v>
      </c>
      <c r="O301" s="85"/>
      <c r="P301" s="224">
        <f>O301*H301</f>
        <v>0</v>
      </c>
      <c r="Q301" s="224">
        <v>3.0000000000000001E-05</v>
      </c>
      <c r="R301" s="224">
        <f>Q301*H301</f>
        <v>0.0015525000000000001</v>
      </c>
      <c r="S301" s="224">
        <v>0</v>
      </c>
      <c r="T301" s="22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190</v>
      </c>
      <c r="AT301" s="226" t="s">
        <v>185</v>
      </c>
      <c r="AU301" s="226" t="s">
        <v>81</v>
      </c>
      <c r="AY301" s="18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79</v>
      </c>
      <c r="BK301" s="227">
        <f>ROUND(I301*H301,2)</f>
        <v>0</v>
      </c>
      <c r="BL301" s="18" t="s">
        <v>190</v>
      </c>
      <c r="BM301" s="226" t="s">
        <v>3746</v>
      </c>
    </row>
    <row r="302" s="2" customFormat="1">
      <c r="A302" s="39"/>
      <c r="B302" s="40"/>
      <c r="C302" s="41"/>
      <c r="D302" s="228" t="s">
        <v>192</v>
      </c>
      <c r="E302" s="41"/>
      <c r="F302" s="229" t="s">
        <v>3747</v>
      </c>
      <c r="G302" s="41"/>
      <c r="H302" s="41"/>
      <c r="I302" s="230"/>
      <c r="J302" s="41"/>
      <c r="K302" s="41"/>
      <c r="L302" s="45"/>
      <c r="M302" s="231"/>
      <c r="N302" s="23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192</v>
      </c>
      <c r="AU302" s="18" t="s">
        <v>81</v>
      </c>
    </row>
    <row r="303" s="2" customFormat="1" ht="16.5" customHeight="1">
      <c r="A303" s="39"/>
      <c r="B303" s="40"/>
      <c r="C303" s="256" t="s">
        <v>386</v>
      </c>
      <c r="D303" s="256" t="s">
        <v>310</v>
      </c>
      <c r="E303" s="257" t="s">
        <v>3748</v>
      </c>
      <c r="F303" s="258" t="s">
        <v>3749</v>
      </c>
      <c r="G303" s="259" t="s">
        <v>419</v>
      </c>
      <c r="H303" s="260">
        <v>54.338000000000001</v>
      </c>
      <c r="I303" s="261"/>
      <c r="J303" s="262">
        <f>ROUND(I303*H303,2)</f>
        <v>0</v>
      </c>
      <c r="K303" s="258" t="s">
        <v>189</v>
      </c>
      <c r="L303" s="263"/>
      <c r="M303" s="264" t="s">
        <v>19</v>
      </c>
      <c r="N303" s="265" t="s">
        <v>43</v>
      </c>
      <c r="O303" s="85"/>
      <c r="P303" s="224">
        <f>O303*H303</f>
        <v>0</v>
      </c>
      <c r="Q303" s="224">
        <v>0.00059999999999999995</v>
      </c>
      <c r="R303" s="224">
        <f>Q303*H303</f>
        <v>0.032602799999999994</v>
      </c>
      <c r="S303" s="224">
        <v>0</v>
      </c>
      <c r="T303" s="22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6" t="s">
        <v>234</v>
      </c>
      <c r="AT303" s="226" t="s">
        <v>310</v>
      </c>
      <c r="AU303" s="226" t="s">
        <v>81</v>
      </c>
      <c r="AY303" s="18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8" t="s">
        <v>79</v>
      </c>
      <c r="BK303" s="227">
        <f>ROUND(I303*H303,2)</f>
        <v>0</v>
      </c>
      <c r="BL303" s="18" t="s">
        <v>190</v>
      </c>
      <c r="BM303" s="226" t="s">
        <v>3750</v>
      </c>
    </row>
    <row r="304" s="13" customFormat="1">
      <c r="A304" s="13"/>
      <c r="B304" s="233"/>
      <c r="C304" s="234"/>
      <c r="D304" s="235" t="s">
        <v>194</v>
      </c>
      <c r="E304" s="234"/>
      <c r="F304" s="237" t="s">
        <v>3751</v>
      </c>
      <c r="G304" s="234"/>
      <c r="H304" s="238">
        <v>54.338000000000001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194</v>
      </c>
      <c r="AU304" s="244" t="s">
        <v>81</v>
      </c>
      <c r="AV304" s="13" t="s">
        <v>81</v>
      </c>
      <c r="AW304" s="13" t="s">
        <v>4</v>
      </c>
      <c r="AX304" s="13" t="s">
        <v>79</v>
      </c>
      <c r="AY304" s="244" t="s">
        <v>183</v>
      </c>
    </row>
    <row r="305" s="2" customFormat="1" ht="16.5" customHeight="1">
      <c r="A305" s="39"/>
      <c r="B305" s="40"/>
      <c r="C305" s="215" t="s">
        <v>393</v>
      </c>
      <c r="D305" s="215" t="s">
        <v>185</v>
      </c>
      <c r="E305" s="216" t="s">
        <v>3752</v>
      </c>
      <c r="F305" s="217" t="s">
        <v>3753</v>
      </c>
      <c r="G305" s="218" t="s">
        <v>419</v>
      </c>
      <c r="H305" s="219">
        <v>376.88</v>
      </c>
      <c r="I305" s="220"/>
      <c r="J305" s="221">
        <f>ROUND(I305*H305,2)</f>
        <v>0</v>
      </c>
      <c r="K305" s="217" t="s">
        <v>189</v>
      </c>
      <c r="L305" s="45"/>
      <c r="M305" s="222" t="s">
        <v>19</v>
      </c>
      <c r="N305" s="223" t="s">
        <v>43</v>
      </c>
      <c r="O305" s="85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6" t="s">
        <v>190</v>
      </c>
      <c r="AT305" s="226" t="s">
        <v>185</v>
      </c>
      <c r="AU305" s="226" t="s">
        <v>81</v>
      </c>
      <c r="AY305" s="18" t="s">
        <v>183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8" t="s">
        <v>79</v>
      </c>
      <c r="BK305" s="227">
        <f>ROUND(I305*H305,2)</f>
        <v>0</v>
      </c>
      <c r="BL305" s="18" t="s">
        <v>190</v>
      </c>
      <c r="BM305" s="226" t="s">
        <v>3754</v>
      </c>
    </row>
    <row r="306" s="2" customFormat="1">
      <c r="A306" s="39"/>
      <c r="B306" s="40"/>
      <c r="C306" s="41"/>
      <c r="D306" s="228" t="s">
        <v>192</v>
      </c>
      <c r="E306" s="41"/>
      <c r="F306" s="229" t="s">
        <v>3755</v>
      </c>
      <c r="G306" s="41"/>
      <c r="H306" s="41"/>
      <c r="I306" s="230"/>
      <c r="J306" s="41"/>
      <c r="K306" s="41"/>
      <c r="L306" s="45"/>
      <c r="M306" s="231"/>
      <c r="N306" s="23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192</v>
      </c>
      <c r="AU306" s="18" t="s">
        <v>81</v>
      </c>
    </row>
    <row r="307" s="13" customFormat="1">
      <c r="A307" s="13"/>
      <c r="B307" s="233"/>
      <c r="C307" s="234"/>
      <c r="D307" s="235" t="s">
        <v>194</v>
      </c>
      <c r="E307" s="236" t="s">
        <v>19</v>
      </c>
      <c r="F307" s="237" t="s">
        <v>3756</v>
      </c>
      <c r="G307" s="234"/>
      <c r="H307" s="238">
        <v>376.88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194</v>
      </c>
      <c r="AU307" s="244" t="s">
        <v>81</v>
      </c>
      <c r="AV307" s="13" t="s">
        <v>81</v>
      </c>
      <c r="AW307" s="13" t="s">
        <v>33</v>
      </c>
      <c r="AX307" s="13" t="s">
        <v>79</v>
      </c>
      <c r="AY307" s="244" t="s">
        <v>183</v>
      </c>
    </row>
    <row r="308" s="2" customFormat="1" ht="16.5" customHeight="1">
      <c r="A308" s="39"/>
      <c r="B308" s="40"/>
      <c r="C308" s="256" t="s">
        <v>399</v>
      </c>
      <c r="D308" s="256" t="s">
        <v>310</v>
      </c>
      <c r="E308" s="257" t="s">
        <v>3757</v>
      </c>
      <c r="F308" s="258" t="s">
        <v>3758</v>
      </c>
      <c r="G308" s="259" t="s">
        <v>419</v>
      </c>
      <c r="H308" s="260">
        <v>154.28700000000001</v>
      </c>
      <c r="I308" s="261"/>
      <c r="J308" s="262">
        <f>ROUND(I308*H308,2)</f>
        <v>0</v>
      </c>
      <c r="K308" s="258" t="s">
        <v>189</v>
      </c>
      <c r="L308" s="263"/>
      <c r="M308" s="264" t="s">
        <v>19</v>
      </c>
      <c r="N308" s="265" t="s">
        <v>43</v>
      </c>
      <c r="O308" s="85"/>
      <c r="P308" s="224">
        <f>O308*H308</f>
        <v>0</v>
      </c>
      <c r="Q308" s="224">
        <v>4.0000000000000003E-05</v>
      </c>
      <c r="R308" s="224">
        <f>Q308*H308</f>
        <v>0.0061714800000000009</v>
      </c>
      <c r="S308" s="224">
        <v>0</v>
      </c>
      <c r="T308" s="22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6" t="s">
        <v>234</v>
      </c>
      <c r="AT308" s="226" t="s">
        <v>310</v>
      </c>
      <c r="AU308" s="226" t="s">
        <v>81</v>
      </c>
      <c r="AY308" s="18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79</v>
      </c>
      <c r="BK308" s="227">
        <f>ROUND(I308*H308,2)</f>
        <v>0</v>
      </c>
      <c r="BL308" s="18" t="s">
        <v>190</v>
      </c>
      <c r="BM308" s="226" t="s">
        <v>3759</v>
      </c>
    </row>
    <row r="309" s="13" customFormat="1">
      <c r="A309" s="13"/>
      <c r="B309" s="233"/>
      <c r="C309" s="234"/>
      <c r="D309" s="235" t="s">
        <v>194</v>
      </c>
      <c r="E309" s="236" t="s">
        <v>19</v>
      </c>
      <c r="F309" s="237" t="s">
        <v>3681</v>
      </c>
      <c r="G309" s="234"/>
      <c r="H309" s="238">
        <v>8.6400000000000006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194</v>
      </c>
      <c r="AU309" s="244" t="s">
        <v>81</v>
      </c>
      <c r="AV309" s="13" t="s">
        <v>81</v>
      </c>
      <c r="AW309" s="13" t="s">
        <v>33</v>
      </c>
      <c r="AX309" s="13" t="s">
        <v>72</v>
      </c>
      <c r="AY309" s="244" t="s">
        <v>183</v>
      </c>
    </row>
    <row r="310" s="13" customFormat="1">
      <c r="A310" s="13"/>
      <c r="B310" s="233"/>
      <c r="C310" s="234"/>
      <c r="D310" s="235" t="s">
        <v>194</v>
      </c>
      <c r="E310" s="236" t="s">
        <v>19</v>
      </c>
      <c r="F310" s="237" t="s">
        <v>3682</v>
      </c>
      <c r="G310" s="234"/>
      <c r="H310" s="238">
        <v>12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81</v>
      </c>
      <c r="AV310" s="13" t="s">
        <v>81</v>
      </c>
      <c r="AW310" s="13" t="s">
        <v>33</v>
      </c>
      <c r="AX310" s="13" t="s">
        <v>72</v>
      </c>
      <c r="AY310" s="244" t="s">
        <v>183</v>
      </c>
    </row>
    <row r="311" s="13" customFormat="1">
      <c r="A311" s="13"/>
      <c r="B311" s="233"/>
      <c r="C311" s="234"/>
      <c r="D311" s="235" t="s">
        <v>194</v>
      </c>
      <c r="E311" s="236" t="s">
        <v>19</v>
      </c>
      <c r="F311" s="237" t="s">
        <v>3683</v>
      </c>
      <c r="G311" s="234"/>
      <c r="H311" s="238">
        <v>3.1400000000000001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194</v>
      </c>
      <c r="AU311" s="244" t="s">
        <v>81</v>
      </c>
      <c r="AV311" s="13" t="s">
        <v>81</v>
      </c>
      <c r="AW311" s="13" t="s">
        <v>33</v>
      </c>
      <c r="AX311" s="13" t="s">
        <v>72</v>
      </c>
      <c r="AY311" s="244" t="s">
        <v>183</v>
      </c>
    </row>
    <row r="312" s="15" customFormat="1">
      <c r="A312" s="15"/>
      <c r="B312" s="266"/>
      <c r="C312" s="267"/>
      <c r="D312" s="235" t="s">
        <v>194</v>
      </c>
      <c r="E312" s="268" t="s">
        <v>19</v>
      </c>
      <c r="F312" s="269" t="s">
        <v>3684</v>
      </c>
      <c r="G312" s="267"/>
      <c r="H312" s="270">
        <v>23.780000000000001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194</v>
      </c>
      <c r="AU312" s="276" t="s">
        <v>81</v>
      </c>
      <c r="AV312" s="15" t="s">
        <v>89</v>
      </c>
      <c r="AW312" s="15" t="s">
        <v>33</v>
      </c>
      <c r="AX312" s="15" t="s">
        <v>72</v>
      </c>
      <c r="AY312" s="276" t="s">
        <v>183</v>
      </c>
    </row>
    <row r="313" s="13" customFormat="1">
      <c r="A313" s="13"/>
      <c r="B313" s="233"/>
      <c r="C313" s="234"/>
      <c r="D313" s="235" t="s">
        <v>194</v>
      </c>
      <c r="E313" s="236" t="s">
        <v>19</v>
      </c>
      <c r="F313" s="237" t="s">
        <v>3685</v>
      </c>
      <c r="G313" s="234"/>
      <c r="H313" s="238">
        <v>17.800000000000001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194</v>
      </c>
      <c r="AU313" s="244" t="s">
        <v>81</v>
      </c>
      <c r="AV313" s="13" t="s">
        <v>81</v>
      </c>
      <c r="AW313" s="13" t="s">
        <v>33</v>
      </c>
      <c r="AX313" s="13" t="s">
        <v>72</v>
      </c>
      <c r="AY313" s="244" t="s">
        <v>183</v>
      </c>
    </row>
    <row r="314" s="13" customFormat="1">
      <c r="A314" s="13"/>
      <c r="B314" s="233"/>
      <c r="C314" s="234"/>
      <c r="D314" s="235" t="s">
        <v>194</v>
      </c>
      <c r="E314" s="236" t="s">
        <v>19</v>
      </c>
      <c r="F314" s="237" t="s">
        <v>3686</v>
      </c>
      <c r="G314" s="234"/>
      <c r="H314" s="238">
        <v>22.800000000000001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194</v>
      </c>
      <c r="AU314" s="244" t="s">
        <v>81</v>
      </c>
      <c r="AV314" s="13" t="s">
        <v>81</v>
      </c>
      <c r="AW314" s="13" t="s">
        <v>33</v>
      </c>
      <c r="AX314" s="13" t="s">
        <v>72</v>
      </c>
      <c r="AY314" s="244" t="s">
        <v>183</v>
      </c>
    </row>
    <row r="315" s="13" customFormat="1">
      <c r="A315" s="13"/>
      <c r="B315" s="233"/>
      <c r="C315" s="234"/>
      <c r="D315" s="235" t="s">
        <v>194</v>
      </c>
      <c r="E315" s="236" t="s">
        <v>19</v>
      </c>
      <c r="F315" s="237" t="s">
        <v>3687</v>
      </c>
      <c r="G315" s="234"/>
      <c r="H315" s="238">
        <v>5.5999999999999996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81</v>
      </c>
      <c r="AV315" s="13" t="s">
        <v>81</v>
      </c>
      <c r="AW315" s="13" t="s">
        <v>33</v>
      </c>
      <c r="AX315" s="13" t="s">
        <v>72</v>
      </c>
      <c r="AY315" s="244" t="s">
        <v>183</v>
      </c>
    </row>
    <row r="316" s="13" customFormat="1">
      <c r="A316" s="13"/>
      <c r="B316" s="233"/>
      <c r="C316" s="234"/>
      <c r="D316" s="235" t="s">
        <v>194</v>
      </c>
      <c r="E316" s="236" t="s">
        <v>19</v>
      </c>
      <c r="F316" s="237" t="s">
        <v>3688</v>
      </c>
      <c r="G316" s="234"/>
      <c r="H316" s="238">
        <v>12.800000000000001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194</v>
      </c>
      <c r="AU316" s="244" t="s">
        <v>81</v>
      </c>
      <c r="AV316" s="13" t="s">
        <v>81</v>
      </c>
      <c r="AW316" s="13" t="s">
        <v>33</v>
      </c>
      <c r="AX316" s="13" t="s">
        <v>72</v>
      </c>
      <c r="AY316" s="244" t="s">
        <v>183</v>
      </c>
    </row>
    <row r="317" s="13" customFormat="1">
      <c r="A317" s="13"/>
      <c r="B317" s="233"/>
      <c r="C317" s="234"/>
      <c r="D317" s="235" t="s">
        <v>194</v>
      </c>
      <c r="E317" s="236" t="s">
        <v>19</v>
      </c>
      <c r="F317" s="237" t="s">
        <v>3689</v>
      </c>
      <c r="G317" s="234"/>
      <c r="H317" s="238">
        <v>7.4000000000000004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194</v>
      </c>
      <c r="AU317" s="244" t="s">
        <v>81</v>
      </c>
      <c r="AV317" s="13" t="s">
        <v>81</v>
      </c>
      <c r="AW317" s="13" t="s">
        <v>33</v>
      </c>
      <c r="AX317" s="13" t="s">
        <v>72</v>
      </c>
      <c r="AY317" s="244" t="s">
        <v>183</v>
      </c>
    </row>
    <row r="318" s="13" customFormat="1">
      <c r="A318" s="13"/>
      <c r="B318" s="233"/>
      <c r="C318" s="234"/>
      <c r="D318" s="235" t="s">
        <v>194</v>
      </c>
      <c r="E318" s="236" t="s">
        <v>19</v>
      </c>
      <c r="F318" s="237" t="s">
        <v>3690</v>
      </c>
      <c r="G318" s="234"/>
      <c r="H318" s="238">
        <v>11.4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194</v>
      </c>
      <c r="AU318" s="244" t="s">
        <v>81</v>
      </c>
      <c r="AV318" s="13" t="s">
        <v>81</v>
      </c>
      <c r="AW318" s="13" t="s">
        <v>33</v>
      </c>
      <c r="AX318" s="13" t="s">
        <v>72</v>
      </c>
      <c r="AY318" s="244" t="s">
        <v>183</v>
      </c>
    </row>
    <row r="319" s="13" customFormat="1">
      <c r="A319" s="13"/>
      <c r="B319" s="233"/>
      <c r="C319" s="234"/>
      <c r="D319" s="235" t="s">
        <v>194</v>
      </c>
      <c r="E319" s="236" t="s">
        <v>19</v>
      </c>
      <c r="F319" s="237" t="s">
        <v>3691</v>
      </c>
      <c r="G319" s="234"/>
      <c r="H319" s="238">
        <v>11.4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194</v>
      </c>
      <c r="AU319" s="244" t="s">
        <v>81</v>
      </c>
      <c r="AV319" s="13" t="s">
        <v>81</v>
      </c>
      <c r="AW319" s="13" t="s">
        <v>33</v>
      </c>
      <c r="AX319" s="13" t="s">
        <v>72</v>
      </c>
      <c r="AY319" s="244" t="s">
        <v>183</v>
      </c>
    </row>
    <row r="320" s="15" customFormat="1">
      <c r="A320" s="15"/>
      <c r="B320" s="266"/>
      <c r="C320" s="267"/>
      <c r="D320" s="235" t="s">
        <v>194</v>
      </c>
      <c r="E320" s="268" t="s">
        <v>19</v>
      </c>
      <c r="F320" s="269" t="s">
        <v>3692</v>
      </c>
      <c r="G320" s="267"/>
      <c r="H320" s="270">
        <v>89.200000000000003</v>
      </c>
      <c r="I320" s="271"/>
      <c r="J320" s="267"/>
      <c r="K320" s="267"/>
      <c r="L320" s="272"/>
      <c r="M320" s="273"/>
      <c r="N320" s="274"/>
      <c r="O320" s="274"/>
      <c r="P320" s="274"/>
      <c r="Q320" s="274"/>
      <c r="R320" s="274"/>
      <c r="S320" s="274"/>
      <c r="T320" s="27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6" t="s">
        <v>194</v>
      </c>
      <c r="AU320" s="276" t="s">
        <v>81</v>
      </c>
      <c r="AV320" s="15" t="s">
        <v>89</v>
      </c>
      <c r="AW320" s="15" t="s">
        <v>33</v>
      </c>
      <c r="AX320" s="15" t="s">
        <v>72</v>
      </c>
      <c r="AY320" s="276" t="s">
        <v>183</v>
      </c>
    </row>
    <row r="321" s="13" customFormat="1">
      <c r="A321" s="13"/>
      <c r="B321" s="233"/>
      <c r="C321" s="234"/>
      <c r="D321" s="235" t="s">
        <v>194</v>
      </c>
      <c r="E321" s="236" t="s">
        <v>19</v>
      </c>
      <c r="F321" s="237" t="s">
        <v>3693</v>
      </c>
      <c r="G321" s="234"/>
      <c r="H321" s="238">
        <v>6.8799999999999999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194</v>
      </c>
      <c r="AU321" s="244" t="s">
        <v>81</v>
      </c>
      <c r="AV321" s="13" t="s">
        <v>81</v>
      </c>
      <c r="AW321" s="13" t="s">
        <v>33</v>
      </c>
      <c r="AX321" s="13" t="s">
        <v>72</v>
      </c>
      <c r="AY321" s="244" t="s">
        <v>183</v>
      </c>
    </row>
    <row r="322" s="13" customFormat="1">
      <c r="A322" s="13"/>
      <c r="B322" s="233"/>
      <c r="C322" s="234"/>
      <c r="D322" s="235" t="s">
        <v>194</v>
      </c>
      <c r="E322" s="236" t="s">
        <v>19</v>
      </c>
      <c r="F322" s="237" t="s">
        <v>3694</v>
      </c>
      <c r="G322" s="234"/>
      <c r="H322" s="238">
        <v>11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194</v>
      </c>
      <c r="AU322" s="244" t="s">
        <v>81</v>
      </c>
      <c r="AV322" s="13" t="s">
        <v>81</v>
      </c>
      <c r="AW322" s="13" t="s">
        <v>33</v>
      </c>
      <c r="AX322" s="13" t="s">
        <v>72</v>
      </c>
      <c r="AY322" s="244" t="s">
        <v>183</v>
      </c>
    </row>
    <row r="323" s="13" customFormat="1">
      <c r="A323" s="13"/>
      <c r="B323" s="233"/>
      <c r="C323" s="234"/>
      <c r="D323" s="235" t="s">
        <v>194</v>
      </c>
      <c r="E323" s="236" t="s">
        <v>19</v>
      </c>
      <c r="F323" s="237" t="s">
        <v>3695</v>
      </c>
      <c r="G323" s="234"/>
      <c r="H323" s="238">
        <v>10.800000000000001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194</v>
      </c>
      <c r="AU323" s="244" t="s">
        <v>81</v>
      </c>
      <c r="AV323" s="13" t="s">
        <v>81</v>
      </c>
      <c r="AW323" s="13" t="s">
        <v>33</v>
      </c>
      <c r="AX323" s="13" t="s">
        <v>72</v>
      </c>
      <c r="AY323" s="244" t="s">
        <v>183</v>
      </c>
    </row>
    <row r="324" s="15" customFormat="1">
      <c r="A324" s="15"/>
      <c r="B324" s="266"/>
      <c r="C324" s="267"/>
      <c r="D324" s="235" t="s">
        <v>194</v>
      </c>
      <c r="E324" s="268" t="s">
        <v>19</v>
      </c>
      <c r="F324" s="269" t="s">
        <v>3696</v>
      </c>
      <c r="G324" s="267"/>
      <c r="H324" s="270">
        <v>28.68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6" t="s">
        <v>194</v>
      </c>
      <c r="AU324" s="276" t="s">
        <v>81</v>
      </c>
      <c r="AV324" s="15" t="s">
        <v>89</v>
      </c>
      <c r="AW324" s="15" t="s">
        <v>33</v>
      </c>
      <c r="AX324" s="15" t="s">
        <v>72</v>
      </c>
      <c r="AY324" s="276" t="s">
        <v>183</v>
      </c>
    </row>
    <row r="325" s="13" customFormat="1">
      <c r="A325" s="13"/>
      <c r="B325" s="233"/>
      <c r="C325" s="234"/>
      <c r="D325" s="235" t="s">
        <v>194</v>
      </c>
      <c r="E325" s="236" t="s">
        <v>19</v>
      </c>
      <c r="F325" s="237" t="s">
        <v>3697</v>
      </c>
      <c r="G325" s="234"/>
      <c r="H325" s="238">
        <v>5.2800000000000002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194</v>
      </c>
      <c r="AU325" s="244" t="s">
        <v>81</v>
      </c>
      <c r="AV325" s="13" t="s">
        <v>81</v>
      </c>
      <c r="AW325" s="13" t="s">
        <v>33</v>
      </c>
      <c r="AX325" s="13" t="s">
        <v>72</v>
      </c>
      <c r="AY325" s="244" t="s">
        <v>183</v>
      </c>
    </row>
    <row r="326" s="15" customFormat="1">
      <c r="A326" s="15"/>
      <c r="B326" s="266"/>
      <c r="C326" s="267"/>
      <c r="D326" s="235" t="s">
        <v>194</v>
      </c>
      <c r="E326" s="268" t="s">
        <v>19</v>
      </c>
      <c r="F326" s="269" t="s">
        <v>3698</v>
      </c>
      <c r="G326" s="267"/>
      <c r="H326" s="270">
        <v>5.2800000000000002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194</v>
      </c>
      <c r="AU326" s="276" t="s">
        <v>81</v>
      </c>
      <c r="AV326" s="15" t="s">
        <v>89</v>
      </c>
      <c r="AW326" s="15" t="s">
        <v>33</v>
      </c>
      <c r="AX326" s="15" t="s">
        <v>72</v>
      </c>
      <c r="AY326" s="276" t="s">
        <v>183</v>
      </c>
    </row>
    <row r="327" s="14" customFormat="1">
      <c r="A327" s="14"/>
      <c r="B327" s="245"/>
      <c r="C327" s="246"/>
      <c r="D327" s="235" t="s">
        <v>194</v>
      </c>
      <c r="E327" s="247" t="s">
        <v>19</v>
      </c>
      <c r="F327" s="248" t="s">
        <v>204</v>
      </c>
      <c r="G327" s="246"/>
      <c r="H327" s="249">
        <v>146.94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194</v>
      </c>
      <c r="AU327" s="255" t="s">
        <v>81</v>
      </c>
      <c r="AV327" s="14" t="s">
        <v>190</v>
      </c>
      <c r="AW327" s="14" t="s">
        <v>33</v>
      </c>
      <c r="AX327" s="14" t="s">
        <v>79</v>
      </c>
      <c r="AY327" s="255" t="s">
        <v>183</v>
      </c>
    </row>
    <row r="328" s="13" customFormat="1">
      <c r="A328" s="13"/>
      <c r="B328" s="233"/>
      <c r="C328" s="234"/>
      <c r="D328" s="235" t="s">
        <v>194</v>
      </c>
      <c r="E328" s="234"/>
      <c r="F328" s="237" t="s">
        <v>3760</v>
      </c>
      <c r="G328" s="234"/>
      <c r="H328" s="238">
        <v>154.28700000000001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194</v>
      </c>
      <c r="AU328" s="244" t="s">
        <v>81</v>
      </c>
      <c r="AV328" s="13" t="s">
        <v>81</v>
      </c>
      <c r="AW328" s="13" t="s">
        <v>4</v>
      </c>
      <c r="AX328" s="13" t="s">
        <v>79</v>
      </c>
      <c r="AY328" s="244" t="s">
        <v>183</v>
      </c>
    </row>
    <row r="329" s="2" customFormat="1" ht="16.5" customHeight="1">
      <c r="A329" s="39"/>
      <c r="B329" s="40"/>
      <c r="C329" s="256" t="s">
        <v>407</v>
      </c>
      <c r="D329" s="256" t="s">
        <v>310</v>
      </c>
      <c r="E329" s="257" t="s">
        <v>3761</v>
      </c>
      <c r="F329" s="258" t="s">
        <v>3762</v>
      </c>
      <c r="G329" s="259" t="s">
        <v>419</v>
      </c>
      <c r="H329" s="260">
        <v>176.42099999999999</v>
      </c>
      <c r="I329" s="261"/>
      <c r="J329" s="262">
        <f>ROUND(I329*H329,2)</f>
        <v>0</v>
      </c>
      <c r="K329" s="258" t="s">
        <v>189</v>
      </c>
      <c r="L329" s="263"/>
      <c r="M329" s="264" t="s">
        <v>19</v>
      </c>
      <c r="N329" s="265" t="s">
        <v>43</v>
      </c>
      <c r="O329" s="85"/>
      <c r="P329" s="224">
        <f>O329*H329</f>
        <v>0</v>
      </c>
      <c r="Q329" s="224">
        <v>0.00012</v>
      </c>
      <c r="R329" s="224">
        <f>Q329*H329</f>
        <v>0.021170519999999998</v>
      </c>
      <c r="S329" s="224">
        <v>0</v>
      </c>
      <c r="T329" s="22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6" t="s">
        <v>234</v>
      </c>
      <c r="AT329" s="226" t="s">
        <v>310</v>
      </c>
      <c r="AU329" s="226" t="s">
        <v>81</v>
      </c>
      <c r="AY329" s="18" t="s">
        <v>183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8" t="s">
        <v>79</v>
      </c>
      <c r="BK329" s="227">
        <f>ROUND(I329*H329,2)</f>
        <v>0</v>
      </c>
      <c r="BL329" s="18" t="s">
        <v>190</v>
      </c>
      <c r="BM329" s="226" t="s">
        <v>3763</v>
      </c>
    </row>
    <row r="330" s="13" customFormat="1">
      <c r="A330" s="13"/>
      <c r="B330" s="233"/>
      <c r="C330" s="234"/>
      <c r="D330" s="235" t="s">
        <v>194</v>
      </c>
      <c r="E330" s="236" t="s">
        <v>19</v>
      </c>
      <c r="F330" s="237" t="s">
        <v>3764</v>
      </c>
      <c r="G330" s="234"/>
      <c r="H330" s="238">
        <v>4.0199999999999996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194</v>
      </c>
      <c r="AU330" s="244" t="s">
        <v>81</v>
      </c>
      <c r="AV330" s="13" t="s">
        <v>81</v>
      </c>
      <c r="AW330" s="13" t="s">
        <v>33</v>
      </c>
      <c r="AX330" s="13" t="s">
        <v>72</v>
      </c>
      <c r="AY330" s="244" t="s">
        <v>183</v>
      </c>
    </row>
    <row r="331" s="13" customFormat="1">
      <c r="A331" s="13"/>
      <c r="B331" s="233"/>
      <c r="C331" s="234"/>
      <c r="D331" s="235" t="s">
        <v>194</v>
      </c>
      <c r="E331" s="236" t="s">
        <v>19</v>
      </c>
      <c r="F331" s="237" t="s">
        <v>3765</v>
      </c>
      <c r="G331" s="234"/>
      <c r="H331" s="238">
        <v>6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194</v>
      </c>
      <c r="AU331" s="244" t="s">
        <v>81</v>
      </c>
      <c r="AV331" s="13" t="s">
        <v>81</v>
      </c>
      <c r="AW331" s="13" t="s">
        <v>33</v>
      </c>
      <c r="AX331" s="13" t="s">
        <v>72</v>
      </c>
      <c r="AY331" s="244" t="s">
        <v>183</v>
      </c>
    </row>
    <row r="332" s="13" customFormat="1">
      <c r="A332" s="13"/>
      <c r="B332" s="233"/>
      <c r="C332" s="234"/>
      <c r="D332" s="235" t="s">
        <v>194</v>
      </c>
      <c r="E332" s="236" t="s">
        <v>19</v>
      </c>
      <c r="F332" s="237" t="s">
        <v>3766</v>
      </c>
      <c r="G332" s="234"/>
      <c r="H332" s="238">
        <v>1.5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194</v>
      </c>
      <c r="AU332" s="244" t="s">
        <v>81</v>
      </c>
      <c r="AV332" s="13" t="s">
        <v>81</v>
      </c>
      <c r="AW332" s="13" t="s">
        <v>33</v>
      </c>
      <c r="AX332" s="13" t="s">
        <v>72</v>
      </c>
      <c r="AY332" s="244" t="s">
        <v>183</v>
      </c>
    </row>
    <row r="333" s="13" customFormat="1">
      <c r="A333" s="13"/>
      <c r="B333" s="233"/>
      <c r="C333" s="234"/>
      <c r="D333" s="235" t="s">
        <v>194</v>
      </c>
      <c r="E333" s="236" t="s">
        <v>19</v>
      </c>
      <c r="F333" s="237" t="s">
        <v>3767</v>
      </c>
      <c r="G333" s="234"/>
      <c r="H333" s="238">
        <v>18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194</v>
      </c>
      <c r="AU333" s="244" t="s">
        <v>81</v>
      </c>
      <c r="AV333" s="13" t="s">
        <v>81</v>
      </c>
      <c r="AW333" s="13" t="s">
        <v>33</v>
      </c>
      <c r="AX333" s="13" t="s">
        <v>72</v>
      </c>
      <c r="AY333" s="244" t="s">
        <v>183</v>
      </c>
    </row>
    <row r="334" s="15" customFormat="1">
      <c r="A334" s="15"/>
      <c r="B334" s="266"/>
      <c r="C334" s="267"/>
      <c r="D334" s="235" t="s">
        <v>194</v>
      </c>
      <c r="E334" s="268" t="s">
        <v>19</v>
      </c>
      <c r="F334" s="269" t="s">
        <v>3684</v>
      </c>
      <c r="G334" s="267"/>
      <c r="H334" s="270">
        <v>29.52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194</v>
      </c>
      <c r="AU334" s="276" t="s">
        <v>81</v>
      </c>
      <c r="AV334" s="15" t="s">
        <v>89</v>
      </c>
      <c r="AW334" s="15" t="s">
        <v>33</v>
      </c>
      <c r="AX334" s="15" t="s">
        <v>72</v>
      </c>
      <c r="AY334" s="276" t="s">
        <v>183</v>
      </c>
    </row>
    <row r="335" s="13" customFormat="1">
      <c r="A335" s="13"/>
      <c r="B335" s="233"/>
      <c r="C335" s="234"/>
      <c r="D335" s="235" t="s">
        <v>194</v>
      </c>
      <c r="E335" s="236" t="s">
        <v>19</v>
      </c>
      <c r="F335" s="237" t="s">
        <v>3768</v>
      </c>
      <c r="G335" s="234"/>
      <c r="H335" s="238">
        <v>8.5999999999999996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194</v>
      </c>
      <c r="AU335" s="244" t="s">
        <v>81</v>
      </c>
      <c r="AV335" s="13" t="s">
        <v>81</v>
      </c>
      <c r="AW335" s="13" t="s">
        <v>33</v>
      </c>
      <c r="AX335" s="13" t="s">
        <v>72</v>
      </c>
      <c r="AY335" s="244" t="s">
        <v>183</v>
      </c>
    </row>
    <row r="336" s="13" customFormat="1">
      <c r="A336" s="13"/>
      <c r="B336" s="233"/>
      <c r="C336" s="234"/>
      <c r="D336" s="235" t="s">
        <v>194</v>
      </c>
      <c r="E336" s="236" t="s">
        <v>19</v>
      </c>
      <c r="F336" s="237" t="s">
        <v>3769</v>
      </c>
      <c r="G336" s="234"/>
      <c r="H336" s="238">
        <v>12.9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194</v>
      </c>
      <c r="AU336" s="244" t="s">
        <v>81</v>
      </c>
      <c r="AV336" s="13" t="s">
        <v>81</v>
      </c>
      <c r="AW336" s="13" t="s">
        <v>33</v>
      </c>
      <c r="AX336" s="13" t="s">
        <v>72</v>
      </c>
      <c r="AY336" s="244" t="s">
        <v>183</v>
      </c>
    </row>
    <row r="337" s="13" customFormat="1">
      <c r="A337" s="13"/>
      <c r="B337" s="233"/>
      <c r="C337" s="234"/>
      <c r="D337" s="235" t="s">
        <v>194</v>
      </c>
      <c r="E337" s="236" t="s">
        <v>19</v>
      </c>
      <c r="F337" s="237" t="s">
        <v>3770</v>
      </c>
      <c r="G337" s="234"/>
      <c r="H337" s="238">
        <v>4.2999999999999998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194</v>
      </c>
      <c r="AU337" s="244" t="s">
        <v>81</v>
      </c>
      <c r="AV337" s="13" t="s">
        <v>81</v>
      </c>
      <c r="AW337" s="13" t="s">
        <v>33</v>
      </c>
      <c r="AX337" s="13" t="s">
        <v>72</v>
      </c>
      <c r="AY337" s="244" t="s">
        <v>183</v>
      </c>
    </row>
    <row r="338" s="13" customFormat="1">
      <c r="A338" s="13"/>
      <c r="B338" s="233"/>
      <c r="C338" s="234"/>
      <c r="D338" s="235" t="s">
        <v>194</v>
      </c>
      <c r="E338" s="236" t="s">
        <v>19</v>
      </c>
      <c r="F338" s="237" t="s">
        <v>3768</v>
      </c>
      <c r="G338" s="234"/>
      <c r="H338" s="238">
        <v>8.5999999999999996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194</v>
      </c>
      <c r="AU338" s="244" t="s">
        <v>81</v>
      </c>
      <c r="AV338" s="13" t="s">
        <v>81</v>
      </c>
      <c r="AW338" s="13" t="s">
        <v>33</v>
      </c>
      <c r="AX338" s="13" t="s">
        <v>72</v>
      </c>
      <c r="AY338" s="244" t="s">
        <v>183</v>
      </c>
    </row>
    <row r="339" s="13" customFormat="1">
      <c r="A339" s="13"/>
      <c r="B339" s="233"/>
      <c r="C339" s="234"/>
      <c r="D339" s="235" t="s">
        <v>194</v>
      </c>
      <c r="E339" s="236" t="s">
        <v>19</v>
      </c>
      <c r="F339" s="237" t="s">
        <v>3770</v>
      </c>
      <c r="G339" s="234"/>
      <c r="H339" s="238">
        <v>4.2999999999999998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194</v>
      </c>
      <c r="AU339" s="244" t="s">
        <v>81</v>
      </c>
      <c r="AV339" s="13" t="s">
        <v>81</v>
      </c>
      <c r="AW339" s="13" t="s">
        <v>33</v>
      </c>
      <c r="AX339" s="13" t="s">
        <v>72</v>
      </c>
      <c r="AY339" s="244" t="s">
        <v>183</v>
      </c>
    </row>
    <row r="340" s="13" customFormat="1">
      <c r="A340" s="13"/>
      <c r="B340" s="233"/>
      <c r="C340" s="234"/>
      <c r="D340" s="235" t="s">
        <v>194</v>
      </c>
      <c r="E340" s="236" t="s">
        <v>19</v>
      </c>
      <c r="F340" s="237" t="s">
        <v>3771</v>
      </c>
      <c r="G340" s="234"/>
      <c r="H340" s="238">
        <v>8.4000000000000004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194</v>
      </c>
      <c r="AU340" s="244" t="s">
        <v>81</v>
      </c>
      <c r="AV340" s="13" t="s">
        <v>81</v>
      </c>
      <c r="AW340" s="13" t="s">
        <v>33</v>
      </c>
      <c r="AX340" s="13" t="s">
        <v>72</v>
      </c>
      <c r="AY340" s="244" t="s">
        <v>183</v>
      </c>
    </row>
    <row r="341" s="13" customFormat="1">
      <c r="A341" s="13"/>
      <c r="B341" s="233"/>
      <c r="C341" s="234"/>
      <c r="D341" s="235" t="s">
        <v>194</v>
      </c>
      <c r="E341" s="236" t="s">
        <v>19</v>
      </c>
      <c r="F341" s="237" t="s">
        <v>3772</v>
      </c>
      <c r="G341" s="234"/>
      <c r="H341" s="238">
        <v>7.4000000000000004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194</v>
      </c>
      <c r="AU341" s="244" t="s">
        <v>81</v>
      </c>
      <c r="AV341" s="13" t="s">
        <v>81</v>
      </c>
      <c r="AW341" s="13" t="s">
        <v>33</v>
      </c>
      <c r="AX341" s="13" t="s">
        <v>72</v>
      </c>
      <c r="AY341" s="244" t="s">
        <v>183</v>
      </c>
    </row>
    <row r="342" s="15" customFormat="1">
      <c r="A342" s="15"/>
      <c r="B342" s="266"/>
      <c r="C342" s="267"/>
      <c r="D342" s="235" t="s">
        <v>194</v>
      </c>
      <c r="E342" s="268" t="s">
        <v>19</v>
      </c>
      <c r="F342" s="269" t="s">
        <v>3692</v>
      </c>
      <c r="G342" s="267"/>
      <c r="H342" s="270">
        <v>54.5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194</v>
      </c>
      <c r="AU342" s="276" t="s">
        <v>81</v>
      </c>
      <c r="AV342" s="15" t="s">
        <v>89</v>
      </c>
      <c r="AW342" s="15" t="s">
        <v>33</v>
      </c>
      <c r="AX342" s="15" t="s">
        <v>72</v>
      </c>
      <c r="AY342" s="276" t="s">
        <v>183</v>
      </c>
    </row>
    <row r="343" s="13" customFormat="1">
      <c r="A343" s="13"/>
      <c r="B343" s="233"/>
      <c r="C343" s="234"/>
      <c r="D343" s="235" t="s">
        <v>194</v>
      </c>
      <c r="E343" s="236" t="s">
        <v>19</v>
      </c>
      <c r="F343" s="237" t="s">
        <v>3773</v>
      </c>
      <c r="G343" s="234"/>
      <c r="H343" s="238">
        <v>3.3999999999999999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194</v>
      </c>
      <c r="AU343" s="244" t="s">
        <v>81</v>
      </c>
      <c r="AV343" s="13" t="s">
        <v>81</v>
      </c>
      <c r="AW343" s="13" t="s">
        <v>33</v>
      </c>
      <c r="AX343" s="13" t="s">
        <v>72</v>
      </c>
      <c r="AY343" s="244" t="s">
        <v>183</v>
      </c>
    </row>
    <row r="344" s="13" customFormat="1">
      <c r="A344" s="13"/>
      <c r="B344" s="233"/>
      <c r="C344" s="234"/>
      <c r="D344" s="235" t="s">
        <v>194</v>
      </c>
      <c r="E344" s="236" t="s">
        <v>19</v>
      </c>
      <c r="F344" s="237" t="s">
        <v>3774</v>
      </c>
      <c r="G344" s="234"/>
      <c r="H344" s="238">
        <v>6.7999999999999998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194</v>
      </c>
      <c r="AU344" s="244" t="s">
        <v>81</v>
      </c>
      <c r="AV344" s="13" t="s">
        <v>81</v>
      </c>
      <c r="AW344" s="13" t="s">
        <v>33</v>
      </c>
      <c r="AX344" s="13" t="s">
        <v>72</v>
      </c>
      <c r="AY344" s="244" t="s">
        <v>183</v>
      </c>
    </row>
    <row r="345" s="13" customFormat="1">
      <c r="A345" s="13"/>
      <c r="B345" s="233"/>
      <c r="C345" s="234"/>
      <c r="D345" s="235" t="s">
        <v>194</v>
      </c>
      <c r="E345" s="236" t="s">
        <v>19</v>
      </c>
      <c r="F345" s="237" t="s">
        <v>3774</v>
      </c>
      <c r="G345" s="234"/>
      <c r="H345" s="238">
        <v>6.7999999999999998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81</v>
      </c>
      <c r="AV345" s="13" t="s">
        <v>81</v>
      </c>
      <c r="AW345" s="13" t="s">
        <v>33</v>
      </c>
      <c r="AX345" s="13" t="s">
        <v>72</v>
      </c>
      <c r="AY345" s="244" t="s">
        <v>183</v>
      </c>
    </row>
    <row r="346" s="15" customFormat="1">
      <c r="A346" s="15"/>
      <c r="B346" s="266"/>
      <c r="C346" s="267"/>
      <c r="D346" s="235" t="s">
        <v>194</v>
      </c>
      <c r="E346" s="268" t="s">
        <v>19</v>
      </c>
      <c r="F346" s="269" t="s">
        <v>3696</v>
      </c>
      <c r="G346" s="267"/>
      <c r="H346" s="270">
        <v>17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194</v>
      </c>
      <c r="AU346" s="276" t="s">
        <v>81</v>
      </c>
      <c r="AV346" s="15" t="s">
        <v>89</v>
      </c>
      <c r="AW346" s="15" t="s">
        <v>33</v>
      </c>
      <c r="AX346" s="15" t="s">
        <v>72</v>
      </c>
      <c r="AY346" s="276" t="s">
        <v>183</v>
      </c>
    </row>
    <row r="347" s="13" customFormat="1">
      <c r="A347" s="13"/>
      <c r="B347" s="233"/>
      <c r="C347" s="234"/>
      <c r="D347" s="235" t="s">
        <v>194</v>
      </c>
      <c r="E347" s="236" t="s">
        <v>19</v>
      </c>
      <c r="F347" s="237" t="s">
        <v>3775</v>
      </c>
      <c r="G347" s="234"/>
      <c r="H347" s="238">
        <v>2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194</v>
      </c>
      <c r="AU347" s="244" t="s">
        <v>81</v>
      </c>
      <c r="AV347" s="13" t="s">
        <v>81</v>
      </c>
      <c r="AW347" s="13" t="s">
        <v>33</v>
      </c>
      <c r="AX347" s="13" t="s">
        <v>72</v>
      </c>
      <c r="AY347" s="244" t="s">
        <v>183</v>
      </c>
    </row>
    <row r="348" s="15" customFormat="1">
      <c r="A348" s="15"/>
      <c r="B348" s="266"/>
      <c r="C348" s="267"/>
      <c r="D348" s="235" t="s">
        <v>194</v>
      </c>
      <c r="E348" s="268" t="s">
        <v>19</v>
      </c>
      <c r="F348" s="269" t="s">
        <v>3698</v>
      </c>
      <c r="G348" s="267"/>
      <c r="H348" s="270">
        <v>2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6" t="s">
        <v>194</v>
      </c>
      <c r="AU348" s="276" t="s">
        <v>81</v>
      </c>
      <c r="AV348" s="15" t="s">
        <v>89</v>
      </c>
      <c r="AW348" s="15" t="s">
        <v>33</v>
      </c>
      <c r="AX348" s="15" t="s">
        <v>72</v>
      </c>
      <c r="AY348" s="276" t="s">
        <v>183</v>
      </c>
    </row>
    <row r="349" s="13" customFormat="1">
      <c r="A349" s="13"/>
      <c r="B349" s="233"/>
      <c r="C349" s="234"/>
      <c r="D349" s="235" t="s">
        <v>194</v>
      </c>
      <c r="E349" s="236" t="s">
        <v>19</v>
      </c>
      <c r="F349" s="237" t="s">
        <v>3776</v>
      </c>
      <c r="G349" s="234"/>
      <c r="H349" s="238">
        <v>65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194</v>
      </c>
      <c r="AU349" s="244" t="s">
        <v>81</v>
      </c>
      <c r="AV349" s="13" t="s">
        <v>81</v>
      </c>
      <c r="AW349" s="13" t="s">
        <v>33</v>
      </c>
      <c r="AX349" s="13" t="s">
        <v>72</v>
      </c>
      <c r="AY349" s="244" t="s">
        <v>183</v>
      </c>
    </row>
    <row r="350" s="14" customFormat="1">
      <c r="A350" s="14"/>
      <c r="B350" s="245"/>
      <c r="C350" s="246"/>
      <c r="D350" s="235" t="s">
        <v>194</v>
      </c>
      <c r="E350" s="247" t="s">
        <v>19</v>
      </c>
      <c r="F350" s="248" t="s">
        <v>204</v>
      </c>
      <c r="G350" s="246"/>
      <c r="H350" s="249">
        <v>168.02000000000001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194</v>
      </c>
      <c r="AU350" s="255" t="s">
        <v>81</v>
      </c>
      <c r="AV350" s="14" t="s">
        <v>190</v>
      </c>
      <c r="AW350" s="14" t="s">
        <v>33</v>
      </c>
      <c r="AX350" s="14" t="s">
        <v>79</v>
      </c>
      <c r="AY350" s="255" t="s">
        <v>183</v>
      </c>
    </row>
    <row r="351" s="13" customFormat="1">
      <c r="A351" s="13"/>
      <c r="B351" s="233"/>
      <c r="C351" s="234"/>
      <c r="D351" s="235" t="s">
        <v>194</v>
      </c>
      <c r="E351" s="234"/>
      <c r="F351" s="237" t="s">
        <v>3777</v>
      </c>
      <c r="G351" s="234"/>
      <c r="H351" s="238">
        <v>176.42099999999999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194</v>
      </c>
      <c r="AU351" s="244" t="s">
        <v>81</v>
      </c>
      <c r="AV351" s="13" t="s">
        <v>81</v>
      </c>
      <c r="AW351" s="13" t="s">
        <v>4</v>
      </c>
      <c r="AX351" s="13" t="s">
        <v>79</v>
      </c>
      <c r="AY351" s="244" t="s">
        <v>183</v>
      </c>
    </row>
    <row r="352" s="2" customFormat="1" ht="16.5" customHeight="1">
      <c r="A352" s="39"/>
      <c r="B352" s="40"/>
      <c r="C352" s="256" t="s">
        <v>416</v>
      </c>
      <c r="D352" s="256" t="s">
        <v>310</v>
      </c>
      <c r="E352" s="257" t="s">
        <v>3778</v>
      </c>
      <c r="F352" s="258" t="s">
        <v>3779</v>
      </c>
      <c r="G352" s="259" t="s">
        <v>419</v>
      </c>
      <c r="H352" s="260">
        <v>32.508000000000003</v>
      </c>
      <c r="I352" s="261"/>
      <c r="J352" s="262">
        <f>ROUND(I352*H352,2)</f>
        <v>0</v>
      </c>
      <c r="K352" s="258" t="s">
        <v>189</v>
      </c>
      <c r="L352" s="263"/>
      <c r="M352" s="264" t="s">
        <v>19</v>
      </c>
      <c r="N352" s="265" t="s">
        <v>43</v>
      </c>
      <c r="O352" s="85"/>
      <c r="P352" s="224">
        <f>O352*H352</f>
        <v>0</v>
      </c>
      <c r="Q352" s="224">
        <v>0.00029999999999999997</v>
      </c>
      <c r="R352" s="224">
        <f>Q352*H352</f>
        <v>0.0097523999999999996</v>
      </c>
      <c r="S352" s="224">
        <v>0</v>
      </c>
      <c r="T352" s="22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6" t="s">
        <v>234</v>
      </c>
      <c r="AT352" s="226" t="s">
        <v>310</v>
      </c>
      <c r="AU352" s="226" t="s">
        <v>81</v>
      </c>
      <c r="AY352" s="18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8" t="s">
        <v>79</v>
      </c>
      <c r="BK352" s="227">
        <f>ROUND(I352*H352,2)</f>
        <v>0</v>
      </c>
      <c r="BL352" s="18" t="s">
        <v>190</v>
      </c>
      <c r="BM352" s="226" t="s">
        <v>3780</v>
      </c>
    </row>
    <row r="353" s="13" customFormat="1">
      <c r="A353" s="13"/>
      <c r="B353" s="233"/>
      <c r="C353" s="234"/>
      <c r="D353" s="235" t="s">
        <v>194</v>
      </c>
      <c r="E353" s="236" t="s">
        <v>19</v>
      </c>
      <c r="F353" s="237" t="s">
        <v>3781</v>
      </c>
      <c r="G353" s="234"/>
      <c r="H353" s="238">
        <v>2.3100000000000001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194</v>
      </c>
      <c r="AU353" s="244" t="s">
        <v>81</v>
      </c>
      <c r="AV353" s="13" t="s">
        <v>81</v>
      </c>
      <c r="AW353" s="13" t="s">
        <v>33</v>
      </c>
      <c r="AX353" s="13" t="s">
        <v>72</v>
      </c>
      <c r="AY353" s="244" t="s">
        <v>183</v>
      </c>
    </row>
    <row r="354" s="13" customFormat="1">
      <c r="A354" s="13"/>
      <c r="B354" s="233"/>
      <c r="C354" s="234"/>
      <c r="D354" s="235" t="s">
        <v>194</v>
      </c>
      <c r="E354" s="236" t="s">
        <v>19</v>
      </c>
      <c r="F354" s="237" t="s">
        <v>3782</v>
      </c>
      <c r="G354" s="234"/>
      <c r="H354" s="238">
        <v>3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194</v>
      </c>
      <c r="AU354" s="244" t="s">
        <v>81</v>
      </c>
      <c r="AV354" s="13" t="s">
        <v>81</v>
      </c>
      <c r="AW354" s="13" t="s">
        <v>33</v>
      </c>
      <c r="AX354" s="13" t="s">
        <v>72</v>
      </c>
      <c r="AY354" s="244" t="s">
        <v>183</v>
      </c>
    </row>
    <row r="355" s="13" customFormat="1">
      <c r="A355" s="13"/>
      <c r="B355" s="233"/>
      <c r="C355" s="234"/>
      <c r="D355" s="235" t="s">
        <v>194</v>
      </c>
      <c r="E355" s="236" t="s">
        <v>19</v>
      </c>
      <c r="F355" s="237" t="s">
        <v>3783</v>
      </c>
      <c r="G355" s="234"/>
      <c r="H355" s="238">
        <v>0.81999999999999995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194</v>
      </c>
      <c r="AU355" s="244" t="s">
        <v>81</v>
      </c>
      <c r="AV355" s="13" t="s">
        <v>81</v>
      </c>
      <c r="AW355" s="13" t="s">
        <v>33</v>
      </c>
      <c r="AX355" s="13" t="s">
        <v>72</v>
      </c>
      <c r="AY355" s="244" t="s">
        <v>183</v>
      </c>
    </row>
    <row r="356" s="15" customFormat="1">
      <c r="A356" s="15"/>
      <c r="B356" s="266"/>
      <c r="C356" s="267"/>
      <c r="D356" s="235" t="s">
        <v>194</v>
      </c>
      <c r="E356" s="268" t="s">
        <v>19</v>
      </c>
      <c r="F356" s="269" t="s">
        <v>3684</v>
      </c>
      <c r="G356" s="267"/>
      <c r="H356" s="270">
        <v>6.1299999999999999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194</v>
      </c>
      <c r="AU356" s="276" t="s">
        <v>81</v>
      </c>
      <c r="AV356" s="15" t="s">
        <v>89</v>
      </c>
      <c r="AW356" s="15" t="s">
        <v>33</v>
      </c>
      <c r="AX356" s="15" t="s">
        <v>72</v>
      </c>
      <c r="AY356" s="276" t="s">
        <v>183</v>
      </c>
    </row>
    <row r="357" s="13" customFormat="1">
      <c r="A357" s="13"/>
      <c r="B357" s="233"/>
      <c r="C357" s="234"/>
      <c r="D357" s="235" t="s">
        <v>194</v>
      </c>
      <c r="E357" s="236" t="s">
        <v>19</v>
      </c>
      <c r="F357" s="237" t="s">
        <v>3784</v>
      </c>
      <c r="G357" s="234"/>
      <c r="H357" s="238">
        <v>4.5999999999999996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194</v>
      </c>
      <c r="AU357" s="244" t="s">
        <v>81</v>
      </c>
      <c r="AV357" s="13" t="s">
        <v>81</v>
      </c>
      <c r="AW357" s="13" t="s">
        <v>33</v>
      </c>
      <c r="AX357" s="13" t="s">
        <v>72</v>
      </c>
      <c r="AY357" s="244" t="s">
        <v>183</v>
      </c>
    </row>
    <row r="358" s="13" customFormat="1">
      <c r="A358" s="13"/>
      <c r="B358" s="233"/>
      <c r="C358" s="234"/>
      <c r="D358" s="235" t="s">
        <v>194</v>
      </c>
      <c r="E358" s="236" t="s">
        <v>19</v>
      </c>
      <c r="F358" s="237" t="s">
        <v>3785</v>
      </c>
      <c r="G358" s="234"/>
      <c r="H358" s="238">
        <v>4.9500000000000002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194</v>
      </c>
      <c r="AU358" s="244" t="s">
        <v>81</v>
      </c>
      <c r="AV358" s="13" t="s">
        <v>81</v>
      </c>
      <c r="AW358" s="13" t="s">
        <v>33</v>
      </c>
      <c r="AX358" s="13" t="s">
        <v>72</v>
      </c>
      <c r="AY358" s="244" t="s">
        <v>183</v>
      </c>
    </row>
    <row r="359" s="13" customFormat="1">
      <c r="A359" s="13"/>
      <c r="B359" s="233"/>
      <c r="C359" s="234"/>
      <c r="D359" s="235" t="s">
        <v>194</v>
      </c>
      <c r="E359" s="236" t="s">
        <v>19</v>
      </c>
      <c r="F359" s="237" t="s">
        <v>3786</v>
      </c>
      <c r="G359" s="234"/>
      <c r="H359" s="238">
        <v>0.65000000000000002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194</v>
      </c>
      <c r="AU359" s="244" t="s">
        <v>81</v>
      </c>
      <c r="AV359" s="13" t="s">
        <v>81</v>
      </c>
      <c r="AW359" s="13" t="s">
        <v>33</v>
      </c>
      <c r="AX359" s="13" t="s">
        <v>72</v>
      </c>
      <c r="AY359" s="244" t="s">
        <v>183</v>
      </c>
    </row>
    <row r="360" s="13" customFormat="1">
      <c r="A360" s="13"/>
      <c r="B360" s="233"/>
      <c r="C360" s="234"/>
      <c r="D360" s="235" t="s">
        <v>194</v>
      </c>
      <c r="E360" s="236" t="s">
        <v>19</v>
      </c>
      <c r="F360" s="237" t="s">
        <v>3787</v>
      </c>
      <c r="G360" s="234"/>
      <c r="H360" s="238">
        <v>2.1000000000000001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194</v>
      </c>
      <c r="AU360" s="244" t="s">
        <v>81</v>
      </c>
      <c r="AV360" s="13" t="s">
        <v>81</v>
      </c>
      <c r="AW360" s="13" t="s">
        <v>33</v>
      </c>
      <c r="AX360" s="13" t="s">
        <v>72</v>
      </c>
      <c r="AY360" s="244" t="s">
        <v>183</v>
      </c>
    </row>
    <row r="361" s="13" customFormat="1">
      <c r="A361" s="13"/>
      <c r="B361" s="233"/>
      <c r="C361" s="234"/>
      <c r="D361" s="235" t="s">
        <v>194</v>
      </c>
      <c r="E361" s="236" t="s">
        <v>19</v>
      </c>
      <c r="F361" s="237" t="s">
        <v>3788</v>
      </c>
      <c r="G361" s="234"/>
      <c r="H361" s="238">
        <v>1.55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194</v>
      </c>
      <c r="AU361" s="244" t="s">
        <v>81</v>
      </c>
      <c r="AV361" s="13" t="s">
        <v>81</v>
      </c>
      <c r="AW361" s="13" t="s">
        <v>33</v>
      </c>
      <c r="AX361" s="13" t="s">
        <v>72</v>
      </c>
      <c r="AY361" s="244" t="s">
        <v>183</v>
      </c>
    </row>
    <row r="362" s="13" customFormat="1">
      <c r="A362" s="13"/>
      <c r="B362" s="233"/>
      <c r="C362" s="234"/>
      <c r="D362" s="235" t="s">
        <v>194</v>
      </c>
      <c r="E362" s="236" t="s">
        <v>19</v>
      </c>
      <c r="F362" s="237" t="s">
        <v>3789</v>
      </c>
      <c r="G362" s="234"/>
      <c r="H362" s="238">
        <v>1.5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194</v>
      </c>
      <c r="AU362" s="244" t="s">
        <v>81</v>
      </c>
      <c r="AV362" s="13" t="s">
        <v>81</v>
      </c>
      <c r="AW362" s="13" t="s">
        <v>33</v>
      </c>
      <c r="AX362" s="13" t="s">
        <v>72</v>
      </c>
      <c r="AY362" s="244" t="s">
        <v>183</v>
      </c>
    </row>
    <row r="363" s="13" customFormat="1">
      <c r="A363" s="13"/>
      <c r="B363" s="233"/>
      <c r="C363" s="234"/>
      <c r="D363" s="235" t="s">
        <v>194</v>
      </c>
      <c r="E363" s="236" t="s">
        <v>19</v>
      </c>
      <c r="F363" s="237" t="s">
        <v>3790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194</v>
      </c>
      <c r="AU363" s="244" t="s">
        <v>81</v>
      </c>
      <c r="AV363" s="13" t="s">
        <v>81</v>
      </c>
      <c r="AW363" s="13" t="s">
        <v>33</v>
      </c>
      <c r="AX363" s="13" t="s">
        <v>72</v>
      </c>
      <c r="AY363" s="244" t="s">
        <v>183</v>
      </c>
    </row>
    <row r="364" s="15" customFormat="1">
      <c r="A364" s="15"/>
      <c r="B364" s="266"/>
      <c r="C364" s="267"/>
      <c r="D364" s="235" t="s">
        <v>194</v>
      </c>
      <c r="E364" s="268" t="s">
        <v>19</v>
      </c>
      <c r="F364" s="269" t="s">
        <v>3692</v>
      </c>
      <c r="G364" s="267"/>
      <c r="H364" s="270">
        <v>17.350000000000001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194</v>
      </c>
      <c r="AU364" s="276" t="s">
        <v>81</v>
      </c>
      <c r="AV364" s="15" t="s">
        <v>89</v>
      </c>
      <c r="AW364" s="15" t="s">
        <v>33</v>
      </c>
      <c r="AX364" s="15" t="s">
        <v>72</v>
      </c>
      <c r="AY364" s="276" t="s">
        <v>183</v>
      </c>
    </row>
    <row r="365" s="13" customFormat="1">
      <c r="A365" s="13"/>
      <c r="B365" s="233"/>
      <c r="C365" s="234"/>
      <c r="D365" s="235" t="s">
        <v>194</v>
      </c>
      <c r="E365" s="236" t="s">
        <v>19</v>
      </c>
      <c r="F365" s="237" t="s">
        <v>3791</v>
      </c>
      <c r="G365" s="234"/>
      <c r="H365" s="238">
        <v>1.74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194</v>
      </c>
      <c r="AU365" s="244" t="s">
        <v>81</v>
      </c>
      <c r="AV365" s="13" t="s">
        <v>81</v>
      </c>
      <c r="AW365" s="13" t="s">
        <v>33</v>
      </c>
      <c r="AX365" s="13" t="s">
        <v>72</v>
      </c>
      <c r="AY365" s="244" t="s">
        <v>183</v>
      </c>
    </row>
    <row r="366" s="13" customFormat="1">
      <c r="A366" s="13"/>
      <c r="B366" s="233"/>
      <c r="C366" s="234"/>
      <c r="D366" s="235" t="s">
        <v>194</v>
      </c>
      <c r="E366" s="236" t="s">
        <v>19</v>
      </c>
      <c r="F366" s="237" t="s">
        <v>3787</v>
      </c>
      <c r="G366" s="234"/>
      <c r="H366" s="238">
        <v>2.1000000000000001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194</v>
      </c>
      <c r="AU366" s="244" t="s">
        <v>81</v>
      </c>
      <c r="AV366" s="13" t="s">
        <v>81</v>
      </c>
      <c r="AW366" s="13" t="s">
        <v>33</v>
      </c>
      <c r="AX366" s="13" t="s">
        <v>72</v>
      </c>
      <c r="AY366" s="244" t="s">
        <v>183</v>
      </c>
    </row>
    <row r="367" s="13" customFormat="1">
      <c r="A367" s="13"/>
      <c r="B367" s="233"/>
      <c r="C367" s="234"/>
      <c r="D367" s="235" t="s">
        <v>194</v>
      </c>
      <c r="E367" s="236" t="s">
        <v>19</v>
      </c>
      <c r="F367" s="237" t="s">
        <v>3790</v>
      </c>
      <c r="G367" s="234"/>
      <c r="H367" s="238">
        <v>2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194</v>
      </c>
      <c r="AU367" s="244" t="s">
        <v>81</v>
      </c>
      <c r="AV367" s="13" t="s">
        <v>81</v>
      </c>
      <c r="AW367" s="13" t="s">
        <v>33</v>
      </c>
      <c r="AX367" s="13" t="s">
        <v>72</v>
      </c>
      <c r="AY367" s="244" t="s">
        <v>183</v>
      </c>
    </row>
    <row r="368" s="15" customFormat="1">
      <c r="A368" s="15"/>
      <c r="B368" s="266"/>
      <c r="C368" s="267"/>
      <c r="D368" s="235" t="s">
        <v>194</v>
      </c>
      <c r="E368" s="268" t="s">
        <v>19</v>
      </c>
      <c r="F368" s="269" t="s">
        <v>3696</v>
      </c>
      <c r="G368" s="267"/>
      <c r="H368" s="270">
        <v>5.8399999999999999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194</v>
      </c>
      <c r="AU368" s="276" t="s">
        <v>81</v>
      </c>
      <c r="AV368" s="15" t="s">
        <v>89</v>
      </c>
      <c r="AW368" s="15" t="s">
        <v>33</v>
      </c>
      <c r="AX368" s="15" t="s">
        <v>72</v>
      </c>
      <c r="AY368" s="276" t="s">
        <v>183</v>
      </c>
    </row>
    <row r="369" s="13" customFormat="1">
      <c r="A369" s="13"/>
      <c r="B369" s="233"/>
      <c r="C369" s="234"/>
      <c r="D369" s="235" t="s">
        <v>194</v>
      </c>
      <c r="E369" s="236" t="s">
        <v>19</v>
      </c>
      <c r="F369" s="237" t="s">
        <v>3792</v>
      </c>
      <c r="G369" s="234"/>
      <c r="H369" s="238">
        <v>1.6399999999999999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194</v>
      </c>
      <c r="AU369" s="244" t="s">
        <v>81</v>
      </c>
      <c r="AV369" s="13" t="s">
        <v>81</v>
      </c>
      <c r="AW369" s="13" t="s">
        <v>33</v>
      </c>
      <c r="AX369" s="13" t="s">
        <v>72</v>
      </c>
      <c r="AY369" s="244" t="s">
        <v>183</v>
      </c>
    </row>
    <row r="370" s="15" customFormat="1">
      <c r="A370" s="15"/>
      <c r="B370" s="266"/>
      <c r="C370" s="267"/>
      <c r="D370" s="235" t="s">
        <v>194</v>
      </c>
      <c r="E370" s="268" t="s">
        <v>19</v>
      </c>
      <c r="F370" s="269" t="s">
        <v>3698</v>
      </c>
      <c r="G370" s="267"/>
      <c r="H370" s="270">
        <v>1.6399999999999999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6" t="s">
        <v>194</v>
      </c>
      <c r="AU370" s="276" t="s">
        <v>81</v>
      </c>
      <c r="AV370" s="15" t="s">
        <v>89</v>
      </c>
      <c r="AW370" s="15" t="s">
        <v>33</v>
      </c>
      <c r="AX370" s="15" t="s">
        <v>72</v>
      </c>
      <c r="AY370" s="276" t="s">
        <v>183</v>
      </c>
    </row>
    <row r="371" s="14" customFormat="1">
      <c r="A371" s="14"/>
      <c r="B371" s="245"/>
      <c r="C371" s="246"/>
      <c r="D371" s="235" t="s">
        <v>194</v>
      </c>
      <c r="E371" s="247" t="s">
        <v>19</v>
      </c>
      <c r="F371" s="248" t="s">
        <v>204</v>
      </c>
      <c r="G371" s="246"/>
      <c r="H371" s="249">
        <v>30.960000000000001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194</v>
      </c>
      <c r="AU371" s="255" t="s">
        <v>81</v>
      </c>
      <c r="AV371" s="14" t="s">
        <v>190</v>
      </c>
      <c r="AW371" s="14" t="s">
        <v>33</v>
      </c>
      <c r="AX371" s="14" t="s">
        <v>79</v>
      </c>
      <c r="AY371" s="255" t="s">
        <v>183</v>
      </c>
    </row>
    <row r="372" s="13" customFormat="1">
      <c r="A372" s="13"/>
      <c r="B372" s="233"/>
      <c r="C372" s="234"/>
      <c r="D372" s="235" t="s">
        <v>194</v>
      </c>
      <c r="E372" s="234"/>
      <c r="F372" s="237" t="s">
        <v>3793</v>
      </c>
      <c r="G372" s="234"/>
      <c r="H372" s="238">
        <v>32.508000000000003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194</v>
      </c>
      <c r="AU372" s="244" t="s">
        <v>81</v>
      </c>
      <c r="AV372" s="13" t="s">
        <v>81</v>
      </c>
      <c r="AW372" s="13" t="s">
        <v>4</v>
      </c>
      <c r="AX372" s="13" t="s">
        <v>79</v>
      </c>
      <c r="AY372" s="244" t="s">
        <v>183</v>
      </c>
    </row>
    <row r="373" s="2" customFormat="1" ht="16.5" customHeight="1">
      <c r="A373" s="39"/>
      <c r="B373" s="40"/>
      <c r="C373" s="256" t="s">
        <v>423</v>
      </c>
      <c r="D373" s="256" t="s">
        <v>310</v>
      </c>
      <c r="E373" s="257" t="s">
        <v>3794</v>
      </c>
      <c r="F373" s="258" t="s">
        <v>3795</v>
      </c>
      <c r="G373" s="259" t="s">
        <v>419</v>
      </c>
      <c r="H373" s="260">
        <v>32.508000000000003</v>
      </c>
      <c r="I373" s="261"/>
      <c r="J373" s="262">
        <f>ROUND(I373*H373,2)</f>
        <v>0</v>
      </c>
      <c r="K373" s="258" t="s">
        <v>189</v>
      </c>
      <c r="L373" s="263"/>
      <c r="M373" s="264" t="s">
        <v>19</v>
      </c>
      <c r="N373" s="265" t="s">
        <v>43</v>
      </c>
      <c r="O373" s="85"/>
      <c r="P373" s="224">
        <f>O373*H373</f>
        <v>0</v>
      </c>
      <c r="Q373" s="224">
        <v>0.00020000000000000001</v>
      </c>
      <c r="R373" s="224">
        <f>Q373*H373</f>
        <v>0.0065016000000000006</v>
      </c>
      <c r="S373" s="224">
        <v>0</v>
      </c>
      <c r="T373" s="22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234</v>
      </c>
      <c r="AT373" s="226" t="s">
        <v>310</v>
      </c>
      <c r="AU373" s="226" t="s">
        <v>81</v>
      </c>
      <c r="AY373" s="18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79</v>
      </c>
      <c r="BK373" s="227">
        <f>ROUND(I373*H373,2)</f>
        <v>0</v>
      </c>
      <c r="BL373" s="18" t="s">
        <v>190</v>
      </c>
      <c r="BM373" s="226" t="s">
        <v>3796</v>
      </c>
    </row>
    <row r="374" s="13" customFormat="1">
      <c r="A374" s="13"/>
      <c r="B374" s="233"/>
      <c r="C374" s="234"/>
      <c r="D374" s="235" t="s">
        <v>194</v>
      </c>
      <c r="E374" s="236" t="s">
        <v>19</v>
      </c>
      <c r="F374" s="237" t="s">
        <v>3781</v>
      </c>
      <c r="G374" s="234"/>
      <c r="H374" s="238">
        <v>2.3100000000000001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194</v>
      </c>
      <c r="AU374" s="244" t="s">
        <v>81</v>
      </c>
      <c r="AV374" s="13" t="s">
        <v>81</v>
      </c>
      <c r="AW374" s="13" t="s">
        <v>33</v>
      </c>
      <c r="AX374" s="13" t="s">
        <v>72</v>
      </c>
      <c r="AY374" s="244" t="s">
        <v>183</v>
      </c>
    </row>
    <row r="375" s="13" customFormat="1">
      <c r="A375" s="13"/>
      <c r="B375" s="233"/>
      <c r="C375" s="234"/>
      <c r="D375" s="235" t="s">
        <v>194</v>
      </c>
      <c r="E375" s="236" t="s">
        <v>19</v>
      </c>
      <c r="F375" s="237" t="s">
        <v>3782</v>
      </c>
      <c r="G375" s="234"/>
      <c r="H375" s="238">
        <v>3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194</v>
      </c>
      <c r="AU375" s="244" t="s">
        <v>81</v>
      </c>
      <c r="AV375" s="13" t="s">
        <v>81</v>
      </c>
      <c r="AW375" s="13" t="s">
        <v>33</v>
      </c>
      <c r="AX375" s="13" t="s">
        <v>72</v>
      </c>
      <c r="AY375" s="244" t="s">
        <v>183</v>
      </c>
    </row>
    <row r="376" s="13" customFormat="1">
      <c r="A376" s="13"/>
      <c r="B376" s="233"/>
      <c r="C376" s="234"/>
      <c r="D376" s="235" t="s">
        <v>194</v>
      </c>
      <c r="E376" s="236" t="s">
        <v>19</v>
      </c>
      <c r="F376" s="237" t="s">
        <v>3783</v>
      </c>
      <c r="G376" s="234"/>
      <c r="H376" s="238">
        <v>0.81999999999999995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194</v>
      </c>
      <c r="AU376" s="244" t="s">
        <v>81</v>
      </c>
      <c r="AV376" s="13" t="s">
        <v>81</v>
      </c>
      <c r="AW376" s="13" t="s">
        <v>33</v>
      </c>
      <c r="AX376" s="13" t="s">
        <v>72</v>
      </c>
      <c r="AY376" s="244" t="s">
        <v>183</v>
      </c>
    </row>
    <row r="377" s="15" customFormat="1">
      <c r="A377" s="15"/>
      <c r="B377" s="266"/>
      <c r="C377" s="267"/>
      <c r="D377" s="235" t="s">
        <v>194</v>
      </c>
      <c r="E377" s="268" t="s">
        <v>19</v>
      </c>
      <c r="F377" s="269" t="s">
        <v>3684</v>
      </c>
      <c r="G377" s="267"/>
      <c r="H377" s="270">
        <v>6.1299999999999999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6" t="s">
        <v>194</v>
      </c>
      <c r="AU377" s="276" t="s">
        <v>81</v>
      </c>
      <c r="AV377" s="15" t="s">
        <v>89</v>
      </c>
      <c r="AW377" s="15" t="s">
        <v>33</v>
      </c>
      <c r="AX377" s="15" t="s">
        <v>72</v>
      </c>
      <c r="AY377" s="276" t="s">
        <v>183</v>
      </c>
    </row>
    <row r="378" s="13" customFormat="1">
      <c r="A378" s="13"/>
      <c r="B378" s="233"/>
      <c r="C378" s="234"/>
      <c r="D378" s="235" t="s">
        <v>194</v>
      </c>
      <c r="E378" s="236" t="s">
        <v>19</v>
      </c>
      <c r="F378" s="237" t="s">
        <v>3784</v>
      </c>
      <c r="G378" s="234"/>
      <c r="H378" s="238">
        <v>4.5999999999999996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194</v>
      </c>
      <c r="AU378" s="244" t="s">
        <v>81</v>
      </c>
      <c r="AV378" s="13" t="s">
        <v>81</v>
      </c>
      <c r="AW378" s="13" t="s">
        <v>33</v>
      </c>
      <c r="AX378" s="13" t="s">
        <v>72</v>
      </c>
      <c r="AY378" s="244" t="s">
        <v>183</v>
      </c>
    </row>
    <row r="379" s="13" customFormat="1">
      <c r="A379" s="13"/>
      <c r="B379" s="233"/>
      <c r="C379" s="234"/>
      <c r="D379" s="235" t="s">
        <v>194</v>
      </c>
      <c r="E379" s="236" t="s">
        <v>19</v>
      </c>
      <c r="F379" s="237" t="s">
        <v>3785</v>
      </c>
      <c r="G379" s="234"/>
      <c r="H379" s="238">
        <v>4.9500000000000002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194</v>
      </c>
      <c r="AU379" s="244" t="s">
        <v>81</v>
      </c>
      <c r="AV379" s="13" t="s">
        <v>81</v>
      </c>
      <c r="AW379" s="13" t="s">
        <v>33</v>
      </c>
      <c r="AX379" s="13" t="s">
        <v>72</v>
      </c>
      <c r="AY379" s="244" t="s">
        <v>183</v>
      </c>
    </row>
    <row r="380" s="13" customFormat="1">
      <c r="A380" s="13"/>
      <c r="B380" s="233"/>
      <c r="C380" s="234"/>
      <c r="D380" s="235" t="s">
        <v>194</v>
      </c>
      <c r="E380" s="236" t="s">
        <v>19</v>
      </c>
      <c r="F380" s="237" t="s">
        <v>3786</v>
      </c>
      <c r="G380" s="234"/>
      <c r="H380" s="238">
        <v>0.65000000000000002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194</v>
      </c>
      <c r="AU380" s="244" t="s">
        <v>81</v>
      </c>
      <c r="AV380" s="13" t="s">
        <v>81</v>
      </c>
      <c r="AW380" s="13" t="s">
        <v>33</v>
      </c>
      <c r="AX380" s="13" t="s">
        <v>72</v>
      </c>
      <c r="AY380" s="244" t="s">
        <v>183</v>
      </c>
    </row>
    <row r="381" s="13" customFormat="1">
      <c r="A381" s="13"/>
      <c r="B381" s="233"/>
      <c r="C381" s="234"/>
      <c r="D381" s="235" t="s">
        <v>194</v>
      </c>
      <c r="E381" s="236" t="s">
        <v>19</v>
      </c>
      <c r="F381" s="237" t="s">
        <v>3787</v>
      </c>
      <c r="G381" s="234"/>
      <c r="H381" s="238">
        <v>2.1000000000000001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194</v>
      </c>
      <c r="AU381" s="244" t="s">
        <v>81</v>
      </c>
      <c r="AV381" s="13" t="s">
        <v>81</v>
      </c>
      <c r="AW381" s="13" t="s">
        <v>33</v>
      </c>
      <c r="AX381" s="13" t="s">
        <v>72</v>
      </c>
      <c r="AY381" s="244" t="s">
        <v>183</v>
      </c>
    </row>
    <row r="382" s="13" customFormat="1">
      <c r="A382" s="13"/>
      <c r="B382" s="233"/>
      <c r="C382" s="234"/>
      <c r="D382" s="235" t="s">
        <v>194</v>
      </c>
      <c r="E382" s="236" t="s">
        <v>19</v>
      </c>
      <c r="F382" s="237" t="s">
        <v>3788</v>
      </c>
      <c r="G382" s="234"/>
      <c r="H382" s="238">
        <v>1.55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194</v>
      </c>
      <c r="AU382" s="244" t="s">
        <v>81</v>
      </c>
      <c r="AV382" s="13" t="s">
        <v>81</v>
      </c>
      <c r="AW382" s="13" t="s">
        <v>33</v>
      </c>
      <c r="AX382" s="13" t="s">
        <v>72</v>
      </c>
      <c r="AY382" s="244" t="s">
        <v>183</v>
      </c>
    </row>
    <row r="383" s="13" customFormat="1">
      <c r="A383" s="13"/>
      <c r="B383" s="233"/>
      <c r="C383" s="234"/>
      <c r="D383" s="235" t="s">
        <v>194</v>
      </c>
      <c r="E383" s="236" t="s">
        <v>19</v>
      </c>
      <c r="F383" s="237" t="s">
        <v>3789</v>
      </c>
      <c r="G383" s="234"/>
      <c r="H383" s="238">
        <v>1.5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194</v>
      </c>
      <c r="AU383" s="244" t="s">
        <v>81</v>
      </c>
      <c r="AV383" s="13" t="s">
        <v>81</v>
      </c>
      <c r="AW383" s="13" t="s">
        <v>33</v>
      </c>
      <c r="AX383" s="13" t="s">
        <v>72</v>
      </c>
      <c r="AY383" s="244" t="s">
        <v>183</v>
      </c>
    </row>
    <row r="384" s="13" customFormat="1">
      <c r="A384" s="13"/>
      <c r="B384" s="233"/>
      <c r="C384" s="234"/>
      <c r="D384" s="235" t="s">
        <v>194</v>
      </c>
      <c r="E384" s="236" t="s">
        <v>19</v>
      </c>
      <c r="F384" s="237" t="s">
        <v>3790</v>
      </c>
      <c r="G384" s="234"/>
      <c r="H384" s="238">
        <v>2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194</v>
      </c>
      <c r="AU384" s="244" t="s">
        <v>81</v>
      </c>
      <c r="AV384" s="13" t="s">
        <v>81</v>
      </c>
      <c r="AW384" s="13" t="s">
        <v>33</v>
      </c>
      <c r="AX384" s="13" t="s">
        <v>72</v>
      </c>
      <c r="AY384" s="244" t="s">
        <v>183</v>
      </c>
    </row>
    <row r="385" s="15" customFormat="1">
      <c r="A385" s="15"/>
      <c r="B385" s="266"/>
      <c r="C385" s="267"/>
      <c r="D385" s="235" t="s">
        <v>194</v>
      </c>
      <c r="E385" s="268" t="s">
        <v>19</v>
      </c>
      <c r="F385" s="269" t="s">
        <v>3692</v>
      </c>
      <c r="G385" s="267"/>
      <c r="H385" s="270">
        <v>17.350000000000001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6" t="s">
        <v>194</v>
      </c>
      <c r="AU385" s="276" t="s">
        <v>81</v>
      </c>
      <c r="AV385" s="15" t="s">
        <v>89</v>
      </c>
      <c r="AW385" s="15" t="s">
        <v>33</v>
      </c>
      <c r="AX385" s="15" t="s">
        <v>72</v>
      </c>
      <c r="AY385" s="276" t="s">
        <v>183</v>
      </c>
    </row>
    <row r="386" s="13" customFormat="1">
      <c r="A386" s="13"/>
      <c r="B386" s="233"/>
      <c r="C386" s="234"/>
      <c r="D386" s="235" t="s">
        <v>194</v>
      </c>
      <c r="E386" s="236" t="s">
        <v>19</v>
      </c>
      <c r="F386" s="237" t="s">
        <v>3791</v>
      </c>
      <c r="G386" s="234"/>
      <c r="H386" s="238">
        <v>1.74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194</v>
      </c>
      <c r="AU386" s="244" t="s">
        <v>81</v>
      </c>
      <c r="AV386" s="13" t="s">
        <v>81</v>
      </c>
      <c r="AW386" s="13" t="s">
        <v>33</v>
      </c>
      <c r="AX386" s="13" t="s">
        <v>72</v>
      </c>
      <c r="AY386" s="244" t="s">
        <v>183</v>
      </c>
    </row>
    <row r="387" s="13" customFormat="1">
      <c r="A387" s="13"/>
      <c r="B387" s="233"/>
      <c r="C387" s="234"/>
      <c r="D387" s="235" t="s">
        <v>194</v>
      </c>
      <c r="E387" s="236" t="s">
        <v>19</v>
      </c>
      <c r="F387" s="237" t="s">
        <v>3787</v>
      </c>
      <c r="G387" s="234"/>
      <c r="H387" s="238">
        <v>2.1000000000000001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194</v>
      </c>
      <c r="AU387" s="244" t="s">
        <v>81</v>
      </c>
      <c r="AV387" s="13" t="s">
        <v>81</v>
      </c>
      <c r="AW387" s="13" t="s">
        <v>33</v>
      </c>
      <c r="AX387" s="13" t="s">
        <v>72</v>
      </c>
      <c r="AY387" s="244" t="s">
        <v>183</v>
      </c>
    </row>
    <row r="388" s="13" customFormat="1">
      <c r="A388" s="13"/>
      <c r="B388" s="233"/>
      <c r="C388" s="234"/>
      <c r="D388" s="235" t="s">
        <v>194</v>
      </c>
      <c r="E388" s="236" t="s">
        <v>19</v>
      </c>
      <c r="F388" s="237" t="s">
        <v>3790</v>
      </c>
      <c r="G388" s="234"/>
      <c r="H388" s="238">
        <v>2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194</v>
      </c>
      <c r="AU388" s="244" t="s">
        <v>81</v>
      </c>
      <c r="AV388" s="13" t="s">
        <v>81</v>
      </c>
      <c r="AW388" s="13" t="s">
        <v>33</v>
      </c>
      <c r="AX388" s="13" t="s">
        <v>72</v>
      </c>
      <c r="AY388" s="244" t="s">
        <v>183</v>
      </c>
    </row>
    <row r="389" s="15" customFormat="1">
      <c r="A389" s="15"/>
      <c r="B389" s="266"/>
      <c r="C389" s="267"/>
      <c r="D389" s="235" t="s">
        <v>194</v>
      </c>
      <c r="E389" s="268" t="s">
        <v>19</v>
      </c>
      <c r="F389" s="269" t="s">
        <v>3696</v>
      </c>
      <c r="G389" s="267"/>
      <c r="H389" s="270">
        <v>5.8399999999999999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6" t="s">
        <v>194</v>
      </c>
      <c r="AU389" s="276" t="s">
        <v>81</v>
      </c>
      <c r="AV389" s="15" t="s">
        <v>89</v>
      </c>
      <c r="AW389" s="15" t="s">
        <v>33</v>
      </c>
      <c r="AX389" s="15" t="s">
        <v>72</v>
      </c>
      <c r="AY389" s="276" t="s">
        <v>183</v>
      </c>
    </row>
    <row r="390" s="13" customFormat="1">
      <c r="A390" s="13"/>
      <c r="B390" s="233"/>
      <c r="C390" s="234"/>
      <c r="D390" s="235" t="s">
        <v>194</v>
      </c>
      <c r="E390" s="236" t="s">
        <v>19</v>
      </c>
      <c r="F390" s="237" t="s">
        <v>3792</v>
      </c>
      <c r="G390" s="234"/>
      <c r="H390" s="238">
        <v>1.6399999999999999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194</v>
      </c>
      <c r="AU390" s="244" t="s">
        <v>81</v>
      </c>
      <c r="AV390" s="13" t="s">
        <v>81</v>
      </c>
      <c r="AW390" s="13" t="s">
        <v>33</v>
      </c>
      <c r="AX390" s="13" t="s">
        <v>72</v>
      </c>
      <c r="AY390" s="244" t="s">
        <v>183</v>
      </c>
    </row>
    <row r="391" s="15" customFormat="1">
      <c r="A391" s="15"/>
      <c r="B391" s="266"/>
      <c r="C391" s="267"/>
      <c r="D391" s="235" t="s">
        <v>194</v>
      </c>
      <c r="E391" s="268" t="s">
        <v>19</v>
      </c>
      <c r="F391" s="269" t="s">
        <v>3698</v>
      </c>
      <c r="G391" s="267"/>
      <c r="H391" s="270">
        <v>1.6399999999999999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6" t="s">
        <v>194</v>
      </c>
      <c r="AU391" s="276" t="s">
        <v>81</v>
      </c>
      <c r="AV391" s="15" t="s">
        <v>89</v>
      </c>
      <c r="AW391" s="15" t="s">
        <v>33</v>
      </c>
      <c r="AX391" s="15" t="s">
        <v>72</v>
      </c>
      <c r="AY391" s="276" t="s">
        <v>183</v>
      </c>
    </row>
    <row r="392" s="14" customFormat="1">
      <c r="A392" s="14"/>
      <c r="B392" s="245"/>
      <c r="C392" s="246"/>
      <c r="D392" s="235" t="s">
        <v>194</v>
      </c>
      <c r="E392" s="247" t="s">
        <v>19</v>
      </c>
      <c r="F392" s="248" t="s">
        <v>204</v>
      </c>
      <c r="G392" s="246"/>
      <c r="H392" s="249">
        <v>30.960000000000001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194</v>
      </c>
      <c r="AU392" s="255" t="s">
        <v>81</v>
      </c>
      <c r="AV392" s="14" t="s">
        <v>190</v>
      </c>
      <c r="AW392" s="14" t="s">
        <v>33</v>
      </c>
      <c r="AX392" s="14" t="s">
        <v>79</v>
      </c>
      <c r="AY392" s="255" t="s">
        <v>183</v>
      </c>
    </row>
    <row r="393" s="13" customFormat="1">
      <c r="A393" s="13"/>
      <c r="B393" s="233"/>
      <c r="C393" s="234"/>
      <c r="D393" s="235" t="s">
        <v>194</v>
      </c>
      <c r="E393" s="234"/>
      <c r="F393" s="237" t="s">
        <v>3793</v>
      </c>
      <c r="G393" s="234"/>
      <c r="H393" s="238">
        <v>32.508000000000003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194</v>
      </c>
      <c r="AU393" s="244" t="s">
        <v>81</v>
      </c>
      <c r="AV393" s="13" t="s">
        <v>81</v>
      </c>
      <c r="AW393" s="13" t="s">
        <v>4</v>
      </c>
      <c r="AX393" s="13" t="s">
        <v>79</v>
      </c>
      <c r="AY393" s="244" t="s">
        <v>183</v>
      </c>
    </row>
    <row r="394" s="2" customFormat="1" ht="21.75" customHeight="1">
      <c r="A394" s="39"/>
      <c r="B394" s="40"/>
      <c r="C394" s="215" t="s">
        <v>427</v>
      </c>
      <c r="D394" s="215" t="s">
        <v>185</v>
      </c>
      <c r="E394" s="216" t="s">
        <v>3797</v>
      </c>
      <c r="F394" s="217" t="s">
        <v>3798</v>
      </c>
      <c r="G394" s="218" t="s">
        <v>237</v>
      </c>
      <c r="H394" s="219">
        <v>296.743</v>
      </c>
      <c r="I394" s="220"/>
      <c r="J394" s="221">
        <f>ROUND(I394*H394,2)</f>
        <v>0</v>
      </c>
      <c r="K394" s="217" t="s">
        <v>189</v>
      </c>
      <c r="L394" s="45"/>
      <c r="M394" s="222" t="s">
        <v>19</v>
      </c>
      <c r="N394" s="223" t="s">
        <v>43</v>
      </c>
      <c r="O394" s="85"/>
      <c r="P394" s="224">
        <f>O394*H394</f>
        <v>0</v>
      </c>
      <c r="Q394" s="224">
        <v>0.02428</v>
      </c>
      <c r="R394" s="224">
        <f>Q394*H394</f>
        <v>7.2049200399999993</v>
      </c>
      <c r="S394" s="224">
        <v>0</v>
      </c>
      <c r="T394" s="22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6" t="s">
        <v>190</v>
      </c>
      <c r="AT394" s="226" t="s">
        <v>185</v>
      </c>
      <c r="AU394" s="226" t="s">
        <v>81</v>
      </c>
      <c r="AY394" s="18" t="s">
        <v>183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8" t="s">
        <v>79</v>
      </c>
      <c r="BK394" s="227">
        <f>ROUND(I394*H394,2)</f>
        <v>0</v>
      </c>
      <c r="BL394" s="18" t="s">
        <v>190</v>
      </c>
      <c r="BM394" s="226" t="s">
        <v>3799</v>
      </c>
    </row>
    <row r="395" s="2" customFormat="1">
      <c r="A395" s="39"/>
      <c r="B395" s="40"/>
      <c r="C395" s="41"/>
      <c r="D395" s="228" t="s">
        <v>192</v>
      </c>
      <c r="E395" s="41"/>
      <c r="F395" s="229" t="s">
        <v>3800</v>
      </c>
      <c r="G395" s="41"/>
      <c r="H395" s="41"/>
      <c r="I395" s="230"/>
      <c r="J395" s="41"/>
      <c r="K395" s="41"/>
      <c r="L395" s="45"/>
      <c r="M395" s="231"/>
      <c r="N395" s="23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192</v>
      </c>
      <c r="AU395" s="18" t="s">
        <v>81</v>
      </c>
    </row>
    <row r="396" s="13" customFormat="1">
      <c r="A396" s="13"/>
      <c r="B396" s="233"/>
      <c r="C396" s="234"/>
      <c r="D396" s="235" t="s">
        <v>194</v>
      </c>
      <c r="E396" s="236" t="s">
        <v>19</v>
      </c>
      <c r="F396" s="237" t="s">
        <v>3627</v>
      </c>
      <c r="G396" s="234"/>
      <c r="H396" s="238">
        <v>82.569999999999993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194</v>
      </c>
      <c r="AU396" s="244" t="s">
        <v>81</v>
      </c>
      <c r="AV396" s="13" t="s">
        <v>81</v>
      </c>
      <c r="AW396" s="13" t="s">
        <v>33</v>
      </c>
      <c r="AX396" s="13" t="s">
        <v>72</v>
      </c>
      <c r="AY396" s="244" t="s">
        <v>183</v>
      </c>
    </row>
    <row r="397" s="13" customFormat="1">
      <c r="A397" s="13"/>
      <c r="B397" s="233"/>
      <c r="C397" s="234"/>
      <c r="D397" s="235" t="s">
        <v>194</v>
      </c>
      <c r="E397" s="236" t="s">
        <v>19</v>
      </c>
      <c r="F397" s="237" t="s">
        <v>3628</v>
      </c>
      <c r="G397" s="234"/>
      <c r="H397" s="238">
        <v>-14.145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194</v>
      </c>
      <c r="AU397" s="244" t="s">
        <v>81</v>
      </c>
      <c r="AV397" s="13" t="s">
        <v>81</v>
      </c>
      <c r="AW397" s="13" t="s">
        <v>33</v>
      </c>
      <c r="AX397" s="13" t="s">
        <v>72</v>
      </c>
      <c r="AY397" s="244" t="s">
        <v>183</v>
      </c>
    </row>
    <row r="398" s="13" customFormat="1">
      <c r="A398" s="13"/>
      <c r="B398" s="233"/>
      <c r="C398" s="234"/>
      <c r="D398" s="235" t="s">
        <v>194</v>
      </c>
      <c r="E398" s="236" t="s">
        <v>19</v>
      </c>
      <c r="F398" s="237" t="s">
        <v>3629</v>
      </c>
      <c r="G398" s="234"/>
      <c r="H398" s="238">
        <v>6.4000000000000004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194</v>
      </c>
      <c r="AU398" s="244" t="s">
        <v>81</v>
      </c>
      <c r="AV398" s="13" t="s">
        <v>81</v>
      </c>
      <c r="AW398" s="13" t="s">
        <v>33</v>
      </c>
      <c r="AX398" s="13" t="s">
        <v>72</v>
      </c>
      <c r="AY398" s="244" t="s">
        <v>183</v>
      </c>
    </row>
    <row r="399" s="15" customFormat="1">
      <c r="A399" s="15"/>
      <c r="B399" s="266"/>
      <c r="C399" s="267"/>
      <c r="D399" s="235" t="s">
        <v>194</v>
      </c>
      <c r="E399" s="268" t="s">
        <v>19</v>
      </c>
      <c r="F399" s="269" t="s">
        <v>3630</v>
      </c>
      <c r="G399" s="267"/>
      <c r="H399" s="270">
        <v>74.825000000000003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6" t="s">
        <v>194</v>
      </c>
      <c r="AU399" s="276" t="s">
        <v>81</v>
      </c>
      <c r="AV399" s="15" t="s">
        <v>89</v>
      </c>
      <c r="AW399" s="15" t="s">
        <v>33</v>
      </c>
      <c r="AX399" s="15" t="s">
        <v>72</v>
      </c>
      <c r="AY399" s="276" t="s">
        <v>183</v>
      </c>
    </row>
    <row r="400" s="13" customFormat="1">
      <c r="A400" s="13"/>
      <c r="B400" s="233"/>
      <c r="C400" s="234"/>
      <c r="D400" s="235" t="s">
        <v>194</v>
      </c>
      <c r="E400" s="236" t="s">
        <v>19</v>
      </c>
      <c r="F400" s="237" t="s">
        <v>3631</v>
      </c>
      <c r="G400" s="234"/>
      <c r="H400" s="238">
        <v>87.700000000000003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194</v>
      </c>
      <c r="AU400" s="244" t="s">
        <v>81</v>
      </c>
      <c r="AV400" s="13" t="s">
        <v>81</v>
      </c>
      <c r="AW400" s="13" t="s">
        <v>33</v>
      </c>
      <c r="AX400" s="13" t="s">
        <v>72</v>
      </c>
      <c r="AY400" s="244" t="s">
        <v>183</v>
      </c>
    </row>
    <row r="401" s="13" customFormat="1">
      <c r="A401" s="13"/>
      <c r="B401" s="233"/>
      <c r="C401" s="234"/>
      <c r="D401" s="235" t="s">
        <v>194</v>
      </c>
      <c r="E401" s="236" t="s">
        <v>19</v>
      </c>
      <c r="F401" s="237" t="s">
        <v>3632</v>
      </c>
      <c r="G401" s="234"/>
      <c r="H401" s="238">
        <v>-14.24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194</v>
      </c>
      <c r="AU401" s="244" t="s">
        <v>81</v>
      </c>
      <c r="AV401" s="13" t="s">
        <v>81</v>
      </c>
      <c r="AW401" s="13" t="s">
        <v>33</v>
      </c>
      <c r="AX401" s="13" t="s">
        <v>72</v>
      </c>
      <c r="AY401" s="244" t="s">
        <v>183</v>
      </c>
    </row>
    <row r="402" s="13" customFormat="1">
      <c r="A402" s="13"/>
      <c r="B402" s="233"/>
      <c r="C402" s="234"/>
      <c r="D402" s="235" t="s">
        <v>194</v>
      </c>
      <c r="E402" s="236" t="s">
        <v>19</v>
      </c>
      <c r="F402" s="237" t="s">
        <v>3633</v>
      </c>
      <c r="G402" s="234"/>
      <c r="H402" s="238">
        <v>6.2000000000000002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194</v>
      </c>
      <c r="AU402" s="244" t="s">
        <v>81</v>
      </c>
      <c r="AV402" s="13" t="s">
        <v>81</v>
      </c>
      <c r="AW402" s="13" t="s">
        <v>33</v>
      </c>
      <c r="AX402" s="13" t="s">
        <v>72</v>
      </c>
      <c r="AY402" s="244" t="s">
        <v>183</v>
      </c>
    </row>
    <row r="403" s="15" customFormat="1">
      <c r="A403" s="15"/>
      <c r="B403" s="266"/>
      <c r="C403" s="267"/>
      <c r="D403" s="235" t="s">
        <v>194</v>
      </c>
      <c r="E403" s="268" t="s">
        <v>19</v>
      </c>
      <c r="F403" s="269" t="s">
        <v>3634</v>
      </c>
      <c r="G403" s="267"/>
      <c r="H403" s="270">
        <v>79.659999999999997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6" t="s">
        <v>194</v>
      </c>
      <c r="AU403" s="276" t="s">
        <v>81</v>
      </c>
      <c r="AV403" s="15" t="s">
        <v>89</v>
      </c>
      <c r="AW403" s="15" t="s">
        <v>33</v>
      </c>
      <c r="AX403" s="15" t="s">
        <v>72</v>
      </c>
      <c r="AY403" s="276" t="s">
        <v>183</v>
      </c>
    </row>
    <row r="404" s="13" customFormat="1">
      <c r="A404" s="13"/>
      <c r="B404" s="233"/>
      <c r="C404" s="234"/>
      <c r="D404" s="235" t="s">
        <v>194</v>
      </c>
      <c r="E404" s="236" t="s">
        <v>19</v>
      </c>
      <c r="F404" s="237" t="s">
        <v>3635</v>
      </c>
      <c r="G404" s="234"/>
      <c r="H404" s="238">
        <v>99.879999999999995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194</v>
      </c>
      <c r="AU404" s="244" t="s">
        <v>81</v>
      </c>
      <c r="AV404" s="13" t="s">
        <v>81</v>
      </c>
      <c r="AW404" s="13" t="s">
        <v>33</v>
      </c>
      <c r="AX404" s="13" t="s">
        <v>72</v>
      </c>
      <c r="AY404" s="244" t="s">
        <v>183</v>
      </c>
    </row>
    <row r="405" s="13" customFormat="1">
      <c r="A405" s="13"/>
      <c r="B405" s="233"/>
      <c r="C405" s="234"/>
      <c r="D405" s="235" t="s">
        <v>194</v>
      </c>
      <c r="E405" s="236" t="s">
        <v>19</v>
      </c>
      <c r="F405" s="237" t="s">
        <v>3636</v>
      </c>
      <c r="G405" s="234"/>
      <c r="H405" s="238">
        <v>-16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194</v>
      </c>
      <c r="AU405" s="244" t="s">
        <v>81</v>
      </c>
      <c r="AV405" s="13" t="s">
        <v>81</v>
      </c>
      <c r="AW405" s="13" t="s">
        <v>33</v>
      </c>
      <c r="AX405" s="13" t="s">
        <v>72</v>
      </c>
      <c r="AY405" s="244" t="s">
        <v>183</v>
      </c>
    </row>
    <row r="406" s="13" customFormat="1">
      <c r="A406" s="13"/>
      <c r="B406" s="233"/>
      <c r="C406" s="234"/>
      <c r="D406" s="235" t="s">
        <v>194</v>
      </c>
      <c r="E406" s="236" t="s">
        <v>19</v>
      </c>
      <c r="F406" s="237" t="s">
        <v>3637</v>
      </c>
      <c r="G406" s="234"/>
      <c r="H406" s="238">
        <v>7.218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194</v>
      </c>
      <c r="AU406" s="244" t="s">
        <v>81</v>
      </c>
      <c r="AV406" s="13" t="s">
        <v>81</v>
      </c>
      <c r="AW406" s="13" t="s">
        <v>33</v>
      </c>
      <c r="AX406" s="13" t="s">
        <v>72</v>
      </c>
      <c r="AY406" s="244" t="s">
        <v>183</v>
      </c>
    </row>
    <row r="407" s="15" customFormat="1">
      <c r="A407" s="15"/>
      <c r="B407" s="266"/>
      <c r="C407" s="267"/>
      <c r="D407" s="235" t="s">
        <v>194</v>
      </c>
      <c r="E407" s="268" t="s">
        <v>19</v>
      </c>
      <c r="F407" s="269" t="s">
        <v>3638</v>
      </c>
      <c r="G407" s="267"/>
      <c r="H407" s="270">
        <v>91.097999999999999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6" t="s">
        <v>194</v>
      </c>
      <c r="AU407" s="276" t="s">
        <v>81</v>
      </c>
      <c r="AV407" s="15" t="s">
        <v>89</v>
      </c>
      <c r="AW407" s="15" t="s">
        <v>33</v>
      </c>
      <c r="AX407" s="15" t="s">
        <v>72</v>
      </c>
      <c r="AY407" s="276" t="s">
        <v>183</v>
      </c>
    </row>
    <row r="408" s="13" customFormat="1">
      <c r="A408" s="13"/>
      <c r="B408" s="233"/>
      <c r="C408" s="234"/>
      <c r="D408" s="235" t="s">
        <v>194</v>
      </c>
      <c r="E408" s="236" t="s">
        <v>19</v>
      </c>
      <c r="F408" s="237" t="s">
        <v>3639</v>
      </c>
      <c r="G408" s="234"/>
      <c r="H408" s="238">
        <v>34.215000000000003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194</v>
      </c>
      <c r="AU408" s="244" t="s">
        <v>81</v>
      </c>
      <c r="AV408" s="13" t="s">
        <v>81</v>
      </c>
      <c r="AW408" s="13" t="s">
        <v>33</v>
      </c>
      <c r="AX408" s="13" t="s">
        <v>72</v>
      </c>
      <c r="AY408" s="244" t="s">
        <v>183</v>
      </c>
    </row>
    <row r="409" s="13" customFormat="1">
      <c r="A409" s="13"/>
      <c r="B409" s="233"/>
      <c r="C409" s="234"/>
      <c r="D409" s="235" t="s">
        <v>194</v>
      </c>
      <c r="E409" s="236" t="s">
        <v>19</v>
      </c>
      <c r="F409" s="237" t="s">
        <v>3640</v>
      </c>
      <c r="G409" s="234"/>
      <c r="H409" s="238">
        <v>-3.2250000000000001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194</v>
      </c>
      <c r="AU409" s="244" t="s">
        <v>81</v>
      </c>
      <c r="AV409" s="13" t="s">
        <v>81</v>
      </c>
      <c r="AW409" s="13" t="s">
        <v>33</v>
      </c>
      <c r="AX409" s="13" t="s">
        <v>72</v>
      </c>
      <c r="AY409" s="244" t="s">
        <v>183</v>
      </c>
    </row>
    <row r="410" s="13" customFormat="1">
      <c r="A410" s="13"/>
      <c r="B410" s="233"/>
      <c r="C410" s="234"/>
      <c r="D410" s="235" t="s">
        <v>194</v>
      </c>
      <c r="E410" s="236" t="s">
        <v>19</v>
      </c>
      <c r="F410" s="237" t="s">
        <v>3641</v>
      </c>
      <c r="G410" s="234"/>
      <c r="H410" s="238">
        <v>1.45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194</v>
      </c>
      <c r="AU410" s="244" t="s">
        <v>81</v>
      </c>
      <c r="AV410" s="13" t="s">
        <v>81</v>
      </c>
      <c r="AW410" s="13" t="s">
        <v>33</v>
      </c>
      <c r="AX410" s="13" t="s">
        <v>72</v>
      </c>
      <c r="AY410" s="244" t="s">
        <v>183</v>
      </c>
    </row>
    <row r="411" s="15" customFormat="1">
      <c r="A411" s="15"/>
      <c r="B411" s="266"/>
      <c r="C411" s="267"/>
      <c r="D411" s="235" t="s">
        <v>194</v>
      </c>
      <c r="E411" s="268" t="s">
        <v>19</v>
      </c>
      <c r="F411" s="269" t="s">
        <v>3642</v>
      </c>
      <c r="G411" s="267"/>
      <c r="H411" s="270">
        <v>32.439999999999998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6" t="s">
        <v>194</v>
      </c>
      <c r="AU411" s="276" t="s">
        <v>81</v>
      </c>
      <c r="AV411" s="15" t="s">
        <v>89</v>
      </c>
      <c r="AW411" s="15" t="s">
        <v>33</v>
      </c>
      <c r="AX411" s="15" t="s">
        <v>72</v>
      </c>
      <c r="AY411" s="276" t="s">
        <v>183</v>
      </c>
    </row>
    <row r="412" s="13" customFormat="1">
      <c r="A412" s="13"/>
      <c r="B412" s="233"/>
      <c r="C412" s="234"/>
      <c r="D412" s="235" t="s">
        <v>194</v>
      </c>
      <c r="E412" s="236" t="s">
        <v>19</v>
      </c>
      <c r="F412" s="237" t="s">
        <v>3643</v>
      </c>
      <c r="G412" s="234"/>
      <c r="H412" s="238">
        <v>18.719999999999999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194</v>
      </c>
      <c r="AU412" s="244" t="s">
        <v>81</v>
      </c>
      <c r="AV412" s="13" t="s">
        <v>81</v>
      </c>
      <c r="AW412" s="13" t="s">
        <v>33</v>
      </c>
      <c r="AX412" s="13" t="s">
        <v>72</v>
      </c>
      <c r="AY412" s="244" t="s">
        <v>183</v>
      </c>
    </row>
    <row r="413" s="14" customFormat="1">
      <c r="A413" s="14"/>
      <c r="B413" s="245"/>
      <c r="C413" s="246"/>
      <c r="D413" s="235" t="s">
        <v>194</v>
      </c>
      <c r="E413" s="247" t="s">
        <v>19</v>
      </c>
      <c r="F413" s="248" t="s">
        <v>204</v>
      </c>
      <c r="G413" s="246"/>
      <c r="H413" s="249">
        <v>296.743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194</v>
      </c>
      <c r="AU413" s="255" t="s">
        <v>81</v>
      </c>
      <c r="AV413" s="14" t="s">
        <v>190</v>
      </c>
      <c r="AW413" s="14" t="s">
        <v>33</v>
      </c>
      <c r="AX413" s="14" t="s">
        <v>79</v>
      </c>
      <c r="AY413" s="255" t="s">
        <v>183</v>
      </c>
    </row>
    <row r="414" s="2" customFormat="1" ht="21.75" customHeight="1">
      <c r="A414" s="39"/>
      <c r="B414" s="40"/>
      <c r="C414" s="215" t="s">
        <v>432</v>
      </c>
      <c r="D414" s="215" t="s">
        <v>185</v>
      </c>
      <c r="E414" s="216" t="s">
        <v>3801</v>
      </c>
      <c r="F414" s="217" t="s">
        <v>3802</v>
      </c>
      <c r="G414" s="218" t="s">
        <v>237</v>
      </c>
      <c r="H414" s="219">
        <v>66.781000000000006</v>
      </c>
      <c r="I414" s="220"/>
      <c r="J414" s="221">
        <f>ROUND(I414*H414,2)</f>
        <v>0</v>
      </c>
      <c r="K414" s="217" t="s">
        <v>189</v>
      </c>
      <c r="L414" s="45"/>
      <c r="M414" s="222" t="s">
        <v>19</v>
      </c>
      <c r="N414" s="223" t="s">
        <v>43</v>
      </c>
      <c r="O414" s="85"/>
      <c r="P414" s="224">
        <f>O414*H414</f>
        <v>0</v>
      </c>
      <c r="Q414" s="224">
        <v>0.0057000000000000002</v>
      </c>
      <c r="R414" s="224">
        <f>Q414*H414</f>
        <v>0.38065170000000004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190</v>
      </c>
      <c r="AT414" s="226" t="s">
        <v>185</v>
      </c>
      <c r="AU414" s="226" t="s">
        <v>81</v>
      </c>
      <c r="AY414" s="18" t="s">
        <v>183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79</v>
      </c>
      <c r="BK414" s="227">
        <f>ROUND(I414*H414,2)</f>
        <v>0</v>
      </c>
      <c r="BL414" s="18" t="s">
        <v>190</v>
      </c>
      <c r="BM414" s="226" t="s">
        <v>3803</v>
      </c>
    </row>
    <row r="415" s="2" customFormat="1">
      <c r="A415" s="39"/>
      <c r="B415" s="40"/>
      <c r="C415" s="41"/>
      <c r="D415" s="228" t="s">
        <v>192</v>
      </c>
      <c r="E415" s="41"/>
      <c r="F415" s="229" t="s">
        <v>3804</v>
      </c>
      <c r="G415" s="41"/>
      <c r="H415" s="41"/>
      <c r="I415" s="230"/>
      <c r="J415" s="41"/>
      <c r="K415" s="41"/>
      <c r="L415" s="45"/>
      <c r="M415" s="231"/>
      <c r="N415" s="23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192</v>
      </c>
      <c r="AU415" s="18" t="s">
        <v>81</v>
      </c>
    </row>
    <row r="416" s="13" customFormat="1">
      <c r="A416" s="13"/>
      <c r="B416" s="233"/>
      <c r="C416" s="234"/>
      <c r="D416" s="235" t="s">
        <v>194</v>
      </c>
      <c r="E416" s="236" t="s">
        <v>19</v>
      </c>
      <c r="F416" s="237" t="s">
        <v>3805</v>
      </c>
      <c r="G416" s="234"/>
      <c r="H416" s="238">
        <v>5.1699999999999999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194</v>
      </c>
      <c r="AU416" s="244" t="s">
        <v>81</v>
      </c>
      <c r="AV416" s="13" t="s">
        <v>81</v>
      </c>
      <c r="AW416" s="13" t="s">
        <v>33</v>
      </c>
      <c r="AX416" s="13" t="s">
        <v>72</v>
      </c>
      <c r="AY416" s="244" t="s">
        <v>183</v>
      </c>
    </row>
    <row r="417" s="13" customFormat="1">
      <c r="A417" s="13"/>
      <c r="B417" s="233"/>
      <c r="C417" s="234"/>
      <c r="D417" s="235" t="s">
        <v>194</v>
      </c>
      <c r="E417" s="236" t="s">
        <v>19</v>
      </c>
      <c r="F417" s="237" t="s">
        <v>3594</v>
      </c>
      <c r="G417" s="234"/>
      <c r="H417" s="238">
        <v>17.100000000000001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194</v>
      </c>
      <c r="AU417" s="244" t="s">
        <v>81</v>
      </c>
      <c r="AV417" s="13" t="s">
        <v>81</v>
      </c>
      <c r="AW417" s="13" t="s">
        <v>33</v>
      </c>
      <c r="AX417" s="13" t="s">
        <v>72</v>
      </c>
      <c r="AY417" s="244" t="s">
        <v>183</v>
      </c>
    </row>
    <row r="418" s="13" customFormat="1">
      <c r="A418" s="13"/>
      <c r="B418" s="233"/>
      <c r="C418" s="234"/>
      <c r="D418" s="235" t="s">
        <v>194</v>
      </c>
      <c r="E418" s="236" t="s">
        <v>19</v>
      </c>
      <c r="F418" s="237" t="s">
        <v>3595</v>
      </c>
      <c r="G418" s="234"/>
      <c r="H418" s="238">
        <v>18.044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194</v>
      </c>
      <c r="AU418" s="244" t="s">
        <v>81</v>
      </c>
      <c r="AV418" s="13" t="s">
        <v>81</v>
      </c>
      <c r="AW418" s="13" t="s">
        <v>33</v>
      </c>
      <c r="AX418" s="13" t="s">
        <v>72</v>
      </c>
      <c r="AY418" s="244" t="s">
        <v>183</v>
      </c>
    </row>
    <row r="419" s="13" customFormat="1">
      <c r="A419" s="13"/>
      <c r="B419" s="233"/>
      <c r="C419" s="234"/>
      <c r="D419" s="235" t="s">
        <v>194</v>
      </c>
      <c r="E419" s="236" t="s">
        <v>19</v>
      </c>
      <c r="F419" s="237" t="s">
        <v>3596</v>
      </c>
      <c r="G419" s="234"/>
      <c r="H419" s="238">
        <v>19.350000000000001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194</v>
      </c>
      <c r="AU419" s="244" t="s">
        <v>81</v>
      </c>
      <c r="AV419" s="13" t="s">
        <v>81</v>
      </c>
      <c r="AW419" s="13" t="s">
        <v>33</v>
      </c>
      <c r="AX419" s="13" t="s">
        <v>72</v>
      </c>
      <c r="AY419" s="244" t="s">
        <v>183</v>
      </c>
    </row>
    <row r="420" s="13" customFormat="1">
      <c r="A420" s="13"/>
      <c r="B420" s="233"/>
      <c r="C420" s="234"/>
      <c r="D420" s="235" t="s">
        <v>194</v>
      </c>
      <c r="E420" s="236" t="s">
        <v>19</v>
      </c>
      <c r="F420" s="237" t="s">
        <v>3597</v>
      </c>
      <c r="G420" s="234"/>
      <c r="H420" s="238">
        <v>7.117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194</v>
      </c>
      <c r="AU420" s="244" t="s">
        <v>81</v>
      </c>
      <c r="AV420" s="13" t="s">
        <v>81</v>
      </c>
      <c r="AW420" s="13" t="s">
        <v>33</v>
      </c>
      <c r="AX420" s="13" t="s">
        <v>72</v>
      </c>
      <c r="AY420" s="244" t="s">
        <v>183</v>
      </c>
    </row>
    <row r="421" s="14" customFormat="1">
      <c r="A421" s="14"/>
      <c r="B421" s="245"/>
      <c r="C421" s="246"/>
      <c r="D421" s="235" t="s">
        <v>194</v>
      </c>
      <c r="E421" s="247" t="s">
        <v>19</v>
      </c>
      <c r="F421" s="248" t="s">
        <v>3598</v>
      </c>
      <c r="G421" s="246"/>
      <c r="H421" s="249">
        <v>66.781000000000006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194</v>
      </c>
      <c r="AU421" s="255" t="s">
        <v>81</v>
      </c>
      <c r="AV421" s="14" t="s">
        <v>190</v>
      </c>
      <c r="AW421" s="14" t="s">
        <v>33</v>
      </c>
      <c r="AX421" s="14" t="s">
        <v>79</v>
      </c>
      <c r="AY421" s="255" t="s">
        <v>183</v>
      </c>
    </row>
    <row r="422" s="2" customFormat="1" ht="24.15" customHeight="1">
      <c r="A422" s="39"/>
      <c r="B422" s="40"/>
      <c r="C422" s="215" t="s">
        <v>436</v>
      </c>
      <c r="D422" s="215" t="s">
        <v>185</v>
      </c>
      <c r="E422" s="216" t="s">
        <v>3806</v>
      </c>
      <c r="F422" s="217" t="s">
        <v>3807</v>
      </c>
      <c r="G422" s="218" t="s">
        <v>207</v>
      </c>
      <c r="H422" s="219">
        <v>1</v>
      </c>
      <c r="I422" s="220"/>
      <c r="J422" s="221">
        <f>ROUND(I422*H422,2)</f>
        <v>0</v>
      </c>
      <c r="K422" s="217" t="s">
        <v>189</v>
      </c>
      <c r="L422" s="45"/>
      <c r="M422" s="222" t="s">
        <v>19</v>
      </c>
      <c r="N422" s="223" t="s">
        <v>43</v>
      </c>
      <c r="O422" s="85"/>
      <c r="P422" s="224">
        <f>O422*H422</f>
        <v>0</v>
      </c>
      <c r="Q422" s="224">
        <v>0.00125</v>
      </c>
      <c r="R422" s="224">
        <f>Q422*H422</f>
        <v>0.00125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190</v>
      </c>
      <c r="AT422" s="226" t="s">
        <v>185</v>
      </c>
      <c r="AU422" s="226" t="s">
        <v>81</v>
      </c>
      <c r="AY422" s="18" t="s">
        <v>183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79</v>
      </c>
      <c r="BK422" s="227">
        <f>ROUND(I422*H422,2)</f>
        <v>0</v>
      </c>
      <c r="BL422" s="18" t="s">
        <v>190</v>
      </c>
      <c r="BM422" s="226" t="s">
        <v>3808</v>
      </c>
    </row>
    <row r="423" s="2" customFormat="1">
      <c r="A423" s="39"/>
      <c r="B423" s="40"/>
      <c r="C423" s="41"/>
      <c r="D423" s="228" t="s">
        <v>192</v>
      </c>
      <c r="E423" s="41"/>
      <c r="F423" s="229" t="s">
        <v>3809</v>
      </c>
      <c r="G423" s="41"/>
      <c r="H423" s="41"/>
      <c r="I423" s="230"/>
      <c r="J423" s="41"/>
      <c r="K423" s="41"/>
      <c r="L423" s="45"/>
      <c r="M423" s="231"/>
      <c r="N423" s="23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192</v>
      </c>
      <c r="AU423" s="18" t="s">
        <v>81</v>
      </c>
    </row>
    <row r="424" s="13" customFormat="1">
      <c r="A424" s="13"/>
      <c r="B424" s="233"/>
      <c r="C424" s="234"/>
      <c r="D424" s="235" t="s">
        <v>194</v>
      </c>
      <c r="E424" s="236" t="s">
        <v>19</v>
      </c>
      <c r="F424" s="237" t="s">
        <v>3810</v>
      </c>
      <c r="G424" s="234"/>
      <c r="H424" s="238">
        <v>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194</v>
      </c>
      <c r="AU424" s="244" t="s">
        <v>81</v>
      </c>
      <c r="AV424" s="13" t="s">
        <v>81</v>
      </c>
      <c r="AW424" s="13" t="s">
        <v>33</v>
      </c>
      <c r="AX424" s="13" t="s">
        <v>79</v>
      </c>
      <c r="AY424" s="244" t="s">
        <v>183</v>
      </c>
    </row>
    <row r="425" s="2" customFormat="1" ht="24.15" customHeight="1">
      <c r="A425" s="39"/>
      <c r="B425" s="40"/>
      <c r="C425" s="215" t="s">
        <v>441</v>
      </c>
      <c r="D425" s="215" t="s">
        <v>185</v>
      </c>
      <c r="E425" s="216" t="s">
        <v>3811</v>
      </c>
      <c r="F425" s="217" t="s">
        <v>3812</v>
      </c>
      <c r="G425" s="218" t="s">
        <v>237</v>
      </c>
      <c r="H425" s="219">
        <v>287.459</v>
      </c>
      <c r="I425" s="220"/>
      <c r="J425" s="221">
        <f>ROUND(I425*H425,2)</f>
        <v>0</v>
      </c>
      <c r="K425" s="217" t="s">
        <v>189</v>
      </c>
      <c r="L425" s="45"/>
      <c r="M425" s="222" t="s">
        <v>19</v>
      </c>
      <c r="N425" s="223" t="s">
        <v>43</v>
      </c>
      <c r="O425" s="85"/>
      <c r="P425" s="224">
        <f>O425*H425</f>
        <v>0</v>
      </c>
      <c r="Q425" s="224">
        <v>0.0028500000000000001</v>
      </c>
      <c r="R425" s="224">
        <f>Q425*H425</f>
        <v>0.81925815000000002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190</v>
      </c>
      <c r="AT425" s="226" t="s">
        <v>185</v>
      </c>
      <c r="AU425" s="226" t="s">
        <v>81</v>
      </c>
      <c r="AY425" s="18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79</v>
      </c>
      <c r="BK425" s="227">
        <f>ROUND(I425*H425,2)</f>
        <v>0</v>
      </c>
      <c r="BL425" s="18" t="s">
        <v>190</v>
      </c>
      <c r="BM425" s="226" t="s">
        <v>3813</v>
      </c>
    </row>
    <row r="426" s="2" customFormat="1">
      <c r="A426" s="39"/>
      <c r="B426" s="40"/>
      <c r="C426" s="41"/>
      <c r="D426" s="228" t="s">
        <v>192</v>
      </c>
      <c r="E426" s="41"/>
      <c r="F426" s="229" t="s">
        <v>3814</v>
      </c>
      <c r="G426" s="41"/>
      <c r="H426" s="41"/>
      <c r="I426" s="230"/>
      <c r="J426" s="41"/>
      <c r="K426" s="41"/>
      <c r="L426" s="45"/>
      <c r="M426" s="231"/>
      <c r="N426" s="23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192</v>
      </c>
      <c r="AU426" s="18" t="s">
        <v>81</v>
      </c>
    </row>
    <row r="427" s="13" customFormat="1">
      <c r="A427" s="13"/>
      <c r="B427" s="233"/>
      <c r="C427" s="234"/>
      <c r="D427" s="235" t="s">
        <v>194</v>
      </c>
      <c r="E427" s="236" t="s">
        <v>19</v>
      </c>
      <c r="F427" s="237" t="s">
        <v>3627</v>
      </c>
      <c r="G427" s="234"/>
      <c r="H427" s="238">
        <v>82.569999999999993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194</v>
      </c>
      <c r="AU427" s="244" t="s">
        <v>81</v>
      </c>
      <c r="AV427" s="13" t="s">
        <v>81</v>
      </c>
      <c r="AW427" s="13" t="s">
        <v>33</v>
      </c>
      <c r="AX427" s="13" t="s">
        <v>72</v>
      </c>
      <c r="AY427" s="244" t="s">
        <v>183</v>
      </c>
    </row>
    <row r="428" s="13" customFormat="1">
      <c r="A428" s="13"/>
      <c r="B428" s="233"/>
      <c r="C428" s="234"/>
      <c r="D428" s="235" t="s">
        <v>194</v>
      </c>
      <c r="E428" s="236" t="s">
        <v>19</v>
      </c>
      <c r="F428" s="237" t="s">
        <v>3628</v>
      </c>
      <c r="G428" s="234"/>
      <c r="H428" s="238">
        <v>-14.145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194</v>
      </c>
      <c r="AU428" s="244" t="s">
        <v>81</v>
      </c>
      <c r="AV428" s="13" t="s">
        <v>81</v>
      </c>
      <c r="AW428" s="13" t="s">
        <v>33</v>
      </c>
      <c r="AX428" s="13" t="s">
        <v>72</v>
      </c>
      <c r="AY428" s="244" t="s">
        <v>183</v>
      </c>
    </row>
    <row r="429" s="13" customFormat="1">
      <c r="A429" s="13"/>
      <c r="B429" s="233"/>
      <c r="C429" s="234"/>
      <c r="D429" s="235" t="s">
        <v>194</v>
      </c>
      <c r="E429" s="236" t="s">
        <v>19</v>
      </c>
      <c r="F429" s="237" t="s">
        <v>3815</v>
      </c>
      <c r="G429" s="234"/>
      <c r="H429" s="238">
        <v>9.3439999999999994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194</v>
      </c>
      <c r="AU429" s="244" t="s">
        <v>81</v>
      </c>
      <c r="AV429" s="13" t="s">
        <v>81</v>
      </c>
      <c r="AW429" s="13" t="s">
        <v>33</v>
      </c>
      <c r="AX429" s="13" t="s">
        <v>72</v>
      </c>
      <c r="AY429" s="244" t="s">
        <v>183</v>
      </c>
    </row>
    <row r="430" s="15" customFormat="1">
      <c r="A430" s="15"/>
      <c r="B430" s="266"/>
      <c r="C430" s="267"/>
      <c r="D430" s="235" t="s">
        <v>194</v>
      </c>
      <c r="E430" s="268" t="s">
        <v>19</v>
      </c>
      <c r="F430" s="269" t="s">
        <v>3630</v>
      </c>
      <c r="G430" s="267"/>
      <c r="H430" s="270">
        <v>77.769000000000005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6" t="s">
        <v>194</v>
      </c>
      <c r="AU430" s="276" t="s">
        <v>81</v>
      </c>
      <c r="AV430" s="15" t="s">
        <v>89</v>
      </c>
      <c r="AW430" s="15" t="s">
        <v>33</v>
      </c>
      <c r="AX430" s="15" t="s">
        <v>72</v>
      </c>
      <c r="AY430" s="276" t="s">
        <v>183</v>
      </c>
    </row>
    <row r="431" s="13" customFormat="1">
      <c r="A431" s="13"/>
      <c r="B431" s="233"/>
      <c r="C431" s="234"/>
      <c r="D431" s="235" t="s">
        <v>194</v>
      </c>
      <c r="E431" s="236" t="s">
        <v>19</v>
      </c>
      <c r="F431" s="237" t="s">
        <v>3631</v>
      </c>
      <c r="G431" s="234"/>
      <c r="H431" s="238">
        <v>87.700000000000003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194</v>
      </c>
      <c r="AU431" s="244" t="s">
        <v>81</v>
      </c>
      <c r="AV431" s="13" t="s">
        <v>81</v>
      </c>
      <c r="AW431" s="13" t="s">
        <v>33</v>
      </c>
      <c r="AX431" s="13" t="s">
        <v>72</v>
      </c>
      <c r="AY431" s="244" t="s">
        <v>183</v>
      </c>
    </row>
    <row r="432" s="13" customFormat="1">
      <c r="A432" s="13"/>
      <c r="B432" s="233"/>
      <c r="C432" s="234"/>
      <c r="D432" s="235" t="s">
        <v>194</v>
      </c>
      <c r="E432" s="236" t="s">
        <v>19</v>
      </c>
      <c r="F432" s="237" t="s">
        <v>3632</v>
      </c>
      <c r="G432" s="234"/>
      <c r="H432" s="238">
        <v>-14.24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194</v>
      </c>
      <c r="AU432" s="244" t="s">
        <v>81</v>
      </c>
      <c r="AV432" s="13" t="s">
        <v>81</v>
      </c>
      <c r="AW432" s="13" t="s">
        <v>33</v>
      </c>
      <c r="AX432" s="13" t="s">
        <v>72</v>
      </c>
      <c r="AY432" s="244" t="s">
        <v>183</v>
      </c>
    </row>
    <row r="433" s="13" customFormat="1">
      <c r="A433" s="13"/>
      <c r="B433" s="233"/>
      <c r="C433" s="234"/>
      <c r="D433" s="235" t="s">
        <v>194</v>
      </c>
      <c r="E433" s="236" t="s">
        <v>19</v>
      </c>
      <c r="F433" s="237" t="s">
        <v>3816</v>
      </c>
      <c r="G433" s="234"/>
      <c r="H433" s="238">
        <v>9.0519999999999996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194</v>
      </c>
      <c r="AU433" s="244" t="s">
        <v>81</v>
      </c>
      <c r="AV433" s="13" t="s">
        <v>81</v>
      </c>
      <c r="AW433" s="13" t="s">
        <v>33</v>
      </c>
      <c r="AX433" s="13" t="s">
        <v>72</v>
      </c>
      <c r="AY433" s="244" t="s">
        <v>183</v>
      </c>
    </row>
    <row r="434" s="15" customFormat="1">
      <c r="A434" s="15"/>
      <c r="B434" s="266"/>
      <c r="C434" s="267"/>
      <c r="D434" s="235" t="s">
        <v>194</v>
      </c>
      <c r="E434" s="268" t="s">
        <v>19</v>
      </c>
      <c r="F434" s="269" t="s">
        <v>3634</v>
      </c>
      <c r="G434" s="267"/>
      <c r="H434" s="270">
        <v>82.512</v>
      </c>
      <c r="I434" s="271"/>
      <c r="J434" s="267"/>
      <c r="K434" s="267"/>
      <c r="L434" s="272"/>
      <c r="M434" s="273"/>
      <c r="N434" s="274"/>
      <c r="O434" s="274"/>
      <c r="P434" s="274"/>
      <c r="Q434" s="274"/>
      <c r="R434" s="274"/>
      <c r="S434" s="274"/>
      <c r="T434" s="27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6" t="s">
        <v>194</v>
      </c>
      <c r="AU434" s="276" t="s">
        <v>81</v>
      </c>
      <c r="AV434" s="15" t="s">
        <v>89</v>
      </c>
      <c r="AW434" s="15" t="s">
        <v>33</v>
      </c>
      <c r="AX434" s="15" t="s">
        <v>72</v>
      </c>
      <c r="AY434" s="276" t="s">
        <v>183</v>
      </c>
    </row>
    <row r="435" s="13" customFormat="1">
      <c r="A435" s="13"/>
      <c r="B435" s="233"/>
      <c r="C435" s="234"/>
      <c r="D435" s="235" t="s">
        <v>194</v>
      </c>
      <c r="E435" s="236" t="s">
        <v>19</v>
      </c>
      <c r="F435" s="237" t="s">
        <v>3635</v>
      </c>
      <c r="G435" s="234"/>
      <c r="H435" s="238">
        <v>99.879999999999995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194</v>
      </c>
      <c r="AU435" s="244" t="s">
        <v>81</v>
      </c>
      <c r="AV435" s="13" t="s">
        <v>81</v>
      </c>
      <c r="AW435" s="13" t="s">
        <v>33</v>
      </c>
      <c r="AX435" s="13" t="s">
        <v>72</v>
      </c>
      <c r="AY435" s="244" t="s">
        <v>183</v>
      </c>
    </row>
    <row r="436" s="13" customFormat="1">
      <c r="A436" s="13"/>
      <c r="B436" s="233"/>
      <c r="C436" s="234"/>
      <c r="D436" s="235" t="s">
        <v>194</v>
      </c>
      <c r="E436" s="236" t="s">
        <v>19</v>
      </c>
      <c r="F436" s="237" t="s">
        <v>3636</v>
      </c>
      <c r="G436" s="234"/>
      <c r="H436" s="238">
        <v>-16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194</v>
      </c>
      <c r="AU436" s="244" t="s">
        <v>81</v>
      </c>
      <c r="AV436" s="13" t="s">
        <v>81</v>
      </c>
      <c r="AW436" s="13" t="s">
        <v>33</v>
      </c>
      <c r="AX436" s="13" t="s">
        <v>72</v>
      </c>
      <c r="AY436" s="244" t="s">
        <v>183</v>
      </c>
    </row>
    <row r="437" s="13" customFormat="1">
      <c r="A437" s="13"/>
      <c r="B437" s="233"/>
      <c r="C437" s="234"/>
      <c r="D437" s="235" t="s">
        <v>194</v>
      </c>
      <c r="E437" s="236" t="s">
        <v>19</v>
      </c>
      <c r="F437" s="237" t="s">
        <v>3817</v>
      </c>
      <c r="G437" s="234"/>
      <c r="H437" s="238">
        <v>10.249000000000001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194</v>
      </c>
      <c r="AU437" s="244" t="s">
        <v>81</v>
      </c>
      <c r="AV437" s="13" t="s">
        <v>81</v>
      </c>
      <c r="AW437" s="13" t="s">
        <v>33</v>
      </c>
      <c r="AX437" s="13" t="s">
        <v>72</v>
      </c>
      <c r="AY437" s="244" t="s">
        <v>183</v>
      </c>
    </row>
    <row r="438" s="15" customFormat="1">
      <c r="A438" s="15"/>
      <c r="B438" s="266"/>
      <c r="C438" s="267"/>
      <c r="D438" s="235" t="s">
        <v>194</v>
      </c>
      <c r="E438" s="268" t="s">
        <v>19</v>
      </c>
      <c r="F438" s="269" t="s">
        <v>3638</v>
      </c>
      <c r="G438" s="267"/>
      <c r="H438" s="270">
        <v>94.129000000000005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194</v>
      </c>
      <c r="AU438" s="276" t="s">
        <v>81</v>
      </c>
      <c r="AV438" s="15" t="s">
        <v>89</v>
      </c>
      <c r="AW438" s="15" t="s">
        <v>33</v>
      </c>
      <c r="AX438" s="15" t="s">
        <v>72</v>
      </c>
      <c r="AY438" s="276" t="s">
        <v>183</v>
      </c>
    </row>
    <row r="439" s="13" customFormat="1">
      <c r="A439" s="13"/>
      <c r="B439" s="233"/>
      <c r="C439" s="234"/>
      <c r="D439" s="235" t="s">
        <v>194</v>
      </c>
      <c r="E439" s="236" t="s">
        <v>19</v>
      </c>
      <c r="F439" s="237" t="s">
        <v>3639</v>
      </c>
      <c r="G439" s="234"/>
      <c r="H439" s="238">
        <v>34.215000000000003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194</v>
      </c>
      <c r="AU439" s="244" t="s">
        <v>81</v>
      </c>
      <c r="AV439" s="13" t="s">
        <v>81</v>
      </c>
      <c r="AW439" s="13" t="s">
        <v>33</v>
      </c>
      <c r="AX439" s="13" t="s">
        <v>72</v>
      </c>
      <c r="AY439" s="244" t="s">
        <v>183</v>
      </c>
    </row>
    <row r="440" s="13" customFormat="1">
      <c r="A440" s="13"/>
      <c r="B440" s="233"/>
      <c r="C440" s="234"/>
      <c r="D440" s="235" t="s">
        <v>194</v>
      </c>
      <c r="E440" s="236" t="s">
        <v>19</v>
      </c>
      <c r="F440" s="237" t="s">
        <v>3640</v>
      </c>
      <c r="G440" s="234"/>
      <c r="H440" s="238">
        <v>-3.2250000000000001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194</v>
      </c>
      <c r="AU440" s="244" t="s">
        <v>81</v>
      </c>
      <c r="AV440" s="13" t="s">
        <v>81</v>
      </c>
      <c r="AW440" s="13" t="s">
        <v>33</v>
      </c>
      <c r="AX440" s="13" t="s">
        <v>72</v>
      </c>
      <c r="AY440" s="244" t="s">
        <v>183</v>
      </c>
    </row>
    <row r="441" s="13" customFormat="1">
      <c r="A441" s="13"/>
      <c r="B441" s="233"/>
      <c r="C441" s="234"/>
      <c r="D441" s="235" t="s">
        <v>194</v>
      </c>
      <c r="E441" s="236" t="s">
        <v>19</v>
      </c>
      <c r="F441" s="237" t="s">
        <v>3818</v>
      </c>
      <c r="G441" s="234"/>
      <c r="H441" s="238">
        <v>2.0590000000000002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194</v>
      </c>
      <c r="AU441" s="244" t="s">
        <v>81</v>
      </c>
      <c r="AV441" s="13" t="s">
        <v>81</v>
      </c>
      <c r="AW441" s="13" t="s">
        <v>33</v>
      </c>
      <c r="AX441" s="13" t="s">
        <v>72</v>
      </c>
      <c r="AY441" s="244" t="s">
        <v>183</v>
      </c>
    </row>
    <row r="442" s="15" customFormat="1">
      <c r="A442" s="15"/>
      <c r="B442" s="266"/>
      <c r="C442" s="267"/>
      <c r="D442" s="235" t="s">
        <v>194</v>
      </c>
      <c r="E442" s="268" t="s">
        <v>19</v>
      </c>
      <c r="F442" s="269" t="s">
        <v>3642</v>
      </c>
      <c r="G442" s="267"/>
      <c r="H442" s="270">
        <v>33.048999999999999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6" t="s">
        <v>194</v>
      </c>
      <c r="AU442" s="276" t="s">
        <v>81</v>
      </c>
      <c r="AV442" s="15" t="s">
        <v>89</v>
      </c>
      <c r="AW442" s="15" t="s">
        <v>33</v>
      </c>
      <c r="AX442" s="15" t="s">
        <v>72</v>
      </c>
      <c r="AY442" s="276" t="s">
        <v>183</v>
      </c>
    </row>
    <row r="443" s="14" customFormat="1">
      <c r="A443" s="14"/>
      <c r="B443" s="245"/>
      <c r="C443" s="246"/>
      <c r="D443" s="235" t="s">
        <v>194</v>
      </c>
      <c r="E443" s="247" t="s">
        <v>19</v>
      </c>
      <c r="F443" s="248" t="s">
        <v>204</v>
      </c>
      <c r="G443" s="246"/>
      <c r="H443" s="249">
        <v>287.459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194</v>
      </c>
      <c r="AU443" s="255" t="s">
        <v>81</v>
      </c>
      <c r="AV443" s="14" t="s">
        <v>190</v>
      </c>
      <c r="AW443" s="14" t="s">
        <v>33</v>
      </c>
      <c r="AX443" s="14" t="s">
        <v>79</v>
      </c>
      <c r="AY443" s="255" t="s">
        <v>183</v>
      </c>
    </row>
    <row r="444" s="2" customFormat="1" ht="24.15" customHeight="1">
      <c r="A444" s="39"/>
      <c r="B444" s="40"/>
      <c r="C444" s="215" t="s">
        <v>445</v>
      </c>
      <c r="D444" s="215" t="s">
        <v>185</v>
      </c>
      <c r="E444" s="216" t="s">
        <v>3819</v>
      </c>
      <c r="F444" s="217" t="s">
        <v>3820</v>
      </c>
      <c r="G444" s="218" t="s">
        <v>237</v>
      </c>
      <c r="H444" s="219">
        <v>19.800000000000001</v>
      </c>
      <c r="I444" s="220"/>
      <c r="J444" s="221">
        <f>ROUND(I444*H444,2)</f>
        <v>0</v>
      </c>
      <c r="K444" s="217" t="s">
        <v>189</v>
      </c>
      <c r="L444" s="45"/>
      <c r="M444" s="222" t="s">
        <v>19</v>
      </c>
      <c r="N444" s="223" t="s">
        <v>43</v>
      </c>
      <c r="O444" s="85"/>
      <c r="P444" s="224">
        <f>O444*H444</f>
        <v>0</v>
      </c>
      <c r="Q444" s="224">
        <v>0.0044099999999999999</v>
      </c>
      <c r="R444" s="224">
        <f>Q444*H444</f>
        <v>0.087318000000000007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190</v>
      </c>
      <c r="AT444" s="226" t="s">
        <v>185</v>
      </c>
      <c r="AU444" s="226" t="s">
        <v>81</v>
      </c>
      <c r="AY444" s="18" t="s">
        <v>183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79</v>
      </c>
      <c r="BK444" s="227">
        <f>ROUND(I444*H444,2)</f>
        <v>0</v>
      </c>
      <c r="BL444" s="18" t="s">
        <v>190</v>
      </c>
      <c r="BM444" s="226" t="s">
        <v>3821</v>
      </c>
    </row>
    <row r="445" s="2" customFormat="1">
      <c r="A445" s="39"/>
      <c r="B445" s="40"/>
      <c r="C445" s="41"/>
      <c r="D445" s="228" t="s">
        <v>192</v>
      </c>
      <c r="E445" s="41"/>
      <c r="F445" s="229" t="s">
        <v>3822</v>
      </c>
      <c r="G445" s="41"/>
      <c r="H445" s="41"/>
      <c r="I445" s="230"/>
      <c r="J445" s="41"/>
      <c r="K445" s="41"/>
      <c r="L445" s="45"/>
      <c r="M445" s="231"/>
      <c r="N445" s="23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192</v>
      </c>
      <c r="AU445" s="18" t="s">
        <v>81</v>
      </c>
    </row>
    <row r="446" s="13" customFormat="1">
      <c r="A446" s="13"/>
      <c r="B446" s="233"/>
      <c r="C446" s="234"/>
      <c r="D446" s="235" t="s">
        <v>194</v>
      </c>
      <c r="E446" s="236" t="s">
        <v>19</v>
      </c>
      <c r="F446" s="237" t="s">
        <v>3823</v>
      </c>
      <c r="G446" s="234"/>
      <c r="H446" s="238">
        <v>19.800000000000001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194</v>
      </c>
      <c r="AU446" s="244" t="s">
        <v>81</v>
      </c>
      <c r="AV446" s="13" t="s">
        <v>81</v>
      </c>
      <c r="AW446" s="13" t="s">
        <v>33</v>
      </c>
      <c r="AX446" s="13" t="s">
        <v>79</v>
      </c>
      <c r="AY446" s="244" t="s">
        <v>183</v>
      </c>
    </row>
    <row r="447" s="2" customFormat="1" ht="16.5" customHeight="1">
      <c r="A447" s="39"/>
      <c r="B447" s="40"/>
      <c r="C447" s="215" t="s">
        <v>450</v>
      </c>
      <c r="D447" s="215" t="s">
        <v>185</v>
      </c>
      <c r="E447" s="216" t="s">
        <v>3824</v>
      </c>
      <c r="F447" s="217" t="s">
        <v>3825</v>
      </c>
      <c r="G447" s="218" t="s">
        <v>237</v>
      </c>
      <c r="H447" s="219">
        <v>18.719999999999999</v>
      </c>
      <c r="I447" s="220"/>
      <c r="J447" s="221">
        <f>ROUND(I447*H447,2)</f>
        <v>0</v>
      </c>
      <c r="K447" s="217" t="s">
        <v>189</v>
      </c>
      <c r="L447" s="45"/>
      <c r="M447" s="222" t="s">
        <v>19</v>
      </c>
      <c r="N447" s="223" t="s">
        <v>43</v>
      </c>
      <c r="O447" s="85"/>
      <c r="P447" s="224">
        <f>O447*H447</f>
        <v>0</v>
      </c>
      <c r="Q447" s="224">
        <v>0.00025000000000000001</v>
      </c>
      <c r="R447" s="224">
        <f>Q447*H447</f>
        <v>0.0046800000000000001</v>
      </c>
      <c r="S447" s="224">
        <v>0</v>
      </c>
      <c r="T447" s="22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6" t="s">
        <v>190</v>
      </c>
      <c r="AT447" s="226" t="s">
        <v>185</v>
      </c>
      <c r="AU447" s="226" t="s">
        <v>81</v>
      </c>
      <c r="AY447" s="18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8" t="s">
        <v>79</v>
      </c>
      <c r="BK447" s="227">
        <f>ROUND(I447*H447,2)</f>
        <v>0</v>
      </c>
      <c r="BL447" s="18" t="s">
        <v>190</v>
      </c>
      <c r="BM447" s="226" t="s">
        <v>3826</v>
      </c>
    </row>
    <row r="448" s="2" customFormat="1">
      <c r="A448" s="39"/>
      <c r="B448" s="40"/>
      <c r="C448" s="41"/>
      <c r="D448" s="228" t="s">
        <v>192</v>
      </c>
      <c r="E448" s="41"/>
      <c r="F448" s="229" t="s">
        <v>3827</v>
      </c>
      <c r="G448" s="41"/>
      <c r="H448" s="41"/>
      <c r="I448" s="230"/>
      <c r="J448" s="41"/>
      <c r="K448" s="41"/>
      <c r="L448" s="45"/>
      <c r="M448" s="231"/>
      <c r="N448" s="23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192</v>
      </c>
      <c r="AU448" s="18" t="s">
        <v>81</v>
      </c>
    </row>
    <row r="449" s="2" customFormat="1" ht="24.15" customHeight="1">
      <c r="A449" s="39"/>
      <c r="B449" s="40"/>
      <c r="C449" s="215" t="s">
        <v>457</v>
      </c>
      <c r="D449" s="215" t="s">
        <v>185</v>
      </c>
      <c r="E449" s="216" t="s">
        <v>3828</v>
      </c>
      <c r="F449" s="217" t="s">
        <v>3829</v>
      </c>
      <c r="G449" s="218" t="s">
        <v>237</v>
      </c>
      <c r="H449" s="219">
        <v>18.719999999999999</v>
      </c>
      <c r="I449" s="220"/>
      <c r="J449" s="221">
        <f>ROUND(I449*H449,2)</f>
        <v>0</v>
      </c>
      <c r="K449" s="217" t="s">
        <v>189</v>
      </c>
      <c r="L449" s="45"/>
      <c r="M449" s="222" t="s">
        <v>19</v>
      </c>
      <c r="N449" s="223" t="s">
        <v>43</v>
      </c>
      <c r="O449" s="85"/>
      <c r="P449" s="224">
        <f>O449*H449</f>
        <v>0</v>
      </c>
      <c r="Q449" s="224">
        <v>0.0028500000000000001</v>
      </c>
      <c r="R449" s="224">
        <f>Q449*H449</f>
        <v>0.053351999999999997</v>
      </c>
      <c r="S449" s="224">
        <v>0</v>
      </c>
      <c r="T449" s="22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6" t="s">
        <v>190</v>
      </c>
      <c r="AT449" s="226" t="s">
        <v>185</v>
      </c>
      <c r="AU449" s="226" t="s">
        <v>81</v>
      </c>
      <c r="AY449" s="18" t="s">
        <v>183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8" t="s">
        <v>79</v>
      </c>
      <c r="BK449" s="227">
        <f>ROUND(I449*H449,2)</f>
        <v>0</v>
      </c>
      <c r="BL449" s="18" t="s">
        <v>190</v>
      </c>
      <c r="BM449" s="226" t="s">
        <v>3830</v>
      </c>
    </row>
    <row r="450" s="2" customFormat="1">
      <c r="A450" s="39"/>
      <c r="B450" s="40"/>
      <c r="C450" s="41"/>
      <c r="D450" s="228" t="s">
        <v>192</v>
      </c>
      <c r="E450" s="41"/>
      <c r="F450" s="229" t="s">
        <v>3831</v>
      </c>
      <c r="G450" s="41"/>
      <c r="H450" s="41"/>
      <c r="I450" s="230"/>
      <c r="J450" s="41"/>
      <c r="K450" s="41"/>
      <c r="L450" s="45"/>
      <c r="M450" s="231"/>
      <c r="N450" s="23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192</v>
      </c>
      <c r="AU450" s="18" t="s">
        <v>81</v>
      </c>
    </row>
    <row r="451" s="13" customFormat="1">
      <c r="A451" s="13"/>
      <c r="B451" s="233"/>
      <c r="C451" s="234"/>
      <c r="D451" s="235" t="s">
        <v>194</v>
      </c>
      <c r="E451" s="236" t="s">
        <v>19</v>
      </c>
      <c r="F451" s="237" t="s">
        <v>3643</v>
      </c>
      <c r="G451" s="234"/>
      <c r="H451" s="238">
        <v>18.719999999999999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194</v>
      </c>
      <c r="AU451" s="244" t="s">
        <v>81</v>
      </c>
      <c r="AV451" s="13" t="s">
        <v>81</v>
      </c>
      <c r="AW451" s="13" t="s">
        <v>33</v>
      </c>
      <c r="AX451" s="13" t="s">
        <v>79</v>
      </c>
      <c r="AY451" s="244" t="s">
        <v>183</v>
      </c>
    </row>
    <row r="452" s="2" customFormat="1" ht="24.15" customHeight="1">
      <c r="A452" s="39"/>
      <c r="B452" s="40"/>
      <c r="C452" s="215" t="s">
        <v>463</v>
      </c>
      <c r="D452" s="215" t="s">
        <v>185</v>
      </c>
      <c r="E452" s="216" t="s">
        <v>3832</v>
      </c>
      <c r="F452" s="217" t="s">
        <v>3833</v>
      </c>
      <c r="G452" s="218" t="s">
        <v>237</v>
      </c>
      <c r="H452" s="219">
        <v>104</v>
      </c>
      <c r="I452" s="220"/>
      <c r="J452" s="221">
        <f>ROUND(I452*H452,2)</f>
        <v>0</v>
      </c>
      <c r="K452" s="217" t="s">
        <v>189</v>
      </c>
      <c r="L452" s="45"/>
      <c r="M452" s="222" t="s">
        <v>19</v>
      </c>
      <c r="N452" s="223" t="s">
        <v>43</v>
      </c>
      <c r="O452" s="85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6" t="s">
        <v>190</v>
      </c>
      <c r="AT452" s="226" t="s">
        <v>185</v>
      </c>
      <c r="AU452" s="226" t="s">
        <v>81</v>
      </c>
      <c r="AY452" s="18" t="s">
        <v>183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8" t="s">
        <v>79</v>
      </c>
      <c r="BK452" s="227">
        <f>ROUND(I452*H452,2)</f>
        <v>0</v>
      </c>
      <c r="BL452" s="18" t="s">
        <v>190</v>
      </c>
      <c r="BM452" s="226" t="s">
        <v>3834</v>
      </c>
    </row>
    <row r="453" s="2" customFormat="1">
      <c r="A453" s="39"/>
      <c r="B453" s="40"/>
      <c r="C453" s="41"/>
      <c r="D453" s="228" t="s">
        <v>192</v>
      </c>
      <c r="E453" s="41"/>
      <c r="F453" s="229" t="s">
        <v>3835</v>
      </c>
      <c r="G453" s="41"/>
      <c r="H453" s="41"/>
      <c r="I453" s="230"/>
      <c r="J453" s="41"/>
      <c r="K453" s="41"/>
      <c r="L453" s="45"/>
      <c r="M453" s="231"/>
      <c r="N453" s="23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192</v>
      </c>
      <c r="AU453" s="18" t="s">
        <v>81</v>
      </c>
    </row>
    <row r="454" s="13" customFormat="1">
      <c r="A454" s="13"/>
      <c r="B454" s="233"/>
      <c r="C454" s="234"/>
      <c r="D454" s="235" t="s">
        <v>194</v>
      </c>
      <c r="E454" s="236" t="s">
        <v>19</v>
      </c>
      <c r="F454" s="237" t="s">
        <v>3836</v>
      </c>
      <c r="G454" s="234"/>
      <c r="H454" s="238">
        <v>104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194</v>
      </c>
      <c r="AU454" s="244" t="s">
        <v>81</v>
      </c>
      <c r="AV454" s="13" t="s">
        <v>81</v>
      </c>
      <c r="AW454" s="13" t="s">
        <v>33</v>
      </c>
      <c r="AX454" s="13" t="s">
        <v>79</v>
      </c>
      <c r="AY454" s="244" t="s">
        <v>183</v>
      </c>
    </row>
    <row r="455" s="2" customFormat="1" ht="24.15" customHeight="1">
      <c r="A455" s="39"/>
      <c r="B455" s="40"/>
      <c r="C455" s="215" t="s">
        <v>467</v>
      </c>
      <c r="D455" s="215" t="s">
        <v>185</v>
      </c>
      <c r="E455" s="216" t="s">
        <v>3837</v>
      </c>
      <c r="F455" s="217" t="s">
        <v>3838</v>
      </c>
      <c r="G455" s="218" t="s">
        <v>237</v>
      </c>
      <c r="H455" s="219">
        <v>50.740000000000002</v>
      </c>
      <c r="I455" s="220"/>
      <c r="J455" s="221">
        <f>ROUND(I455*H455,2)</f>
        <v>0</v>
      </c>
      <c r="K455" s="217" t="s">
        <v>189</v>
      </c>
      <c r="L455" s="45"/>
      <c r="M455" s="222" t="s">
        <v>19</v>
      </c>
      <c r="N455" s="223" t="s">
        <v>43</v>
      </c>
      <c r="O455" s="85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6" t="s">
        <v>190</v>
      </c>
      <c r="AT455" s="226" t="s">
        <v>185</v>
      </c>
      <c r="AU455" s="226" t="s">
        <v>81</v>
      </c>
      <c r="AY455" s="18" t="s">
        <v>183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8" t="s">
        <v>79</v>
      </c>
      <c r="BK455" s="227">
        <f>ROUND(I455*H455,2)</f>
        <v>0</v>
      </c>
      <c r="BL455" s="18" t="s">
        <v>190</v>
      </c>
      <c r="BM455" s="226" t="s">
        <v>3839</v>
      </c>
    </row>
    <row r="456" s="2" customFormat="1">
      <c r="A456" s="39"/>
      <c r="B456" s="40"/>
      <c r="C456" s="41"/>
      <c r="D456" s="228" t="s">
        <v>192</v>
      </c>
      <c r="E456" s="41"/>
      <c r="F456" s="229" t="s">
        <v>3840</v>
      </c>
      <c r="G456" s="41"/>
      <c r="H456" s="41"/>
      <c r="I456" s="230"/>
      <c r="J456" s="41"/>
      <c r="K456" s="41"/>
      <c r="L456" s="45"/>
      <c r="M456" s="231"/>
      <c r="N456" s="23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192</v>
      </c>
      <c r="AU456" s="18" t="s">
        <v>81</v>
      </c>
    </row>
    <row r="457" s="13" customFormat="1">
      <c r="A457" s="13"/>
      <c r="B457" s="233"/>
      <c r="C457" s="234"/>
      <c r="D457" s="235" t="s">
        <v>194</v>
      </c>
      <c r="E457" s="236" t="s">
        <v>19</v>
      </c>
      <c r="F457" s="237" t="s">
        <v>3841</v>
      </c>
      <c r="G457" s="234"/>
      <c r="H457" s="238">
        <v>1.548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194</v>
      </c>
      <c r="AU457" s="244" t="s">
        <v>81</v>
      </c>
      <c r="AV457" s="13" t="s">
        <v>81</v>
      </c>
      <c r="AW457" s="13" t="s">
        <v>33</v>
      </c>
      <c r="AX457" s="13" t="s">
        <v>72</v>
      </c>
      <c r="AY457" s="244" t="s">
        <v>183</v>
      </c>
    </row>
    <row r="458" s="13" customFormat="1">
      <c r="A458" s="13"/>
      <c r="B458" s="233"/>
      <c r="C458" s="234"/>
      <c r="D458" s="235" t="s">
        <v>194</v>
      </c>
      <c r="E458" s="236" t="s">
        <v>19</v>
      </c>
      <c r="F458" s="237" t="s">
        <v>3842</v>
      </c>
      <c r="G458" s="234"/>
      <c r="H458" s="238">
        <v>2.25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194</v>
      </c>
      <c r="AU458" s="244" t="s">
        <v>81</v>
      </c>
      <c r="AV458" s="13" t="s">
        <v>81</v>
      </c>
      <c r="AW458" s="13" t="s">
        <v>33</v>
      </c>
      <c r="AX458" s="13" t="s">
        <v>72</v>
      </c>
      <c r="AY458" s="244" t="s">
        <v>183</v>
      </c>
    </row>
    <row r="459" s="13" customFormat="1">
      <c r="A459" s="13"/>
      <c r="B459" s="233"/>
      <c r="C459" s="234"/>
      <c r="D459" s="235" t="s">
        <v>194</v>
      </c>
      <c r="E459" s="236" t="s">
        <v>19</v>
      </c>
      <c r="F459" s="237" t="s">
        <v>3843</v>
      </c>
      <c r="G459" s="234"/>
      <c r="H459" s="238">
        <v>0.61499999999999999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194</v>
      </c>
      <c r="AU459" s="244" t="s">
        <v>81</v>
      </c>
      <c r="AV459" s="13" t="s">
        <v>81</v>
      </c>
      <c r="AW459" s="13" t="s">
        <v>33</v>
      </c>
      <c r="AX459" s="13" t="s">
        <v>72</v>
      </c>
      <c r="AY459" s="244" t="s">
        <v>183</v>
      </c>
    </row>
    <row r="460" s="15" customFormat="1">
      <c r="A460" s="15"/>
      <c r="B460" s="266"/>
      <c r="C460" s="267"/>
      <c r="D460" s="235" t="s">
        <v>194</v>
      </c>
      <c r="E460" s="268" t="s">
        <v>19</v>
      </c>
      <c r="F460" s="269" t="s">
        <v>3684</v>
      </c>
      <c r="G460" s="267"/>
      <c r="H460" s="270">
        <v>4.4130000000000003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194</v>
      </c>
      <c r="AU460" s="276" t="s">
        <v>81</v>
      </c>
      <c r="AV460" s="15" t="s">
        <v>89</v>
      </c>
      <c r="AW460" s="15" t="s">
        <v>33</v>
      </c>
      <c r="AX460" s="15" t="s">
        <v>72</v>
      </c>
      <c r="AY460" s="276" t="s">
        <v>183</v>
      </c>
    </row>
    <row r="461" s="13" customFormat="1">
      <c r="A461" s="13"/>
      <c r="B461" s="233"/>
      <c r="C461" s="234"/>
      <c r="D461" s="235" t="s">
        <v>194</v>
      </c>
      <c r="E461" s="236" t="s">
        <v>19</v>
      </c>
      <c r="F461" s="237" t="s">
        <v>3844</v>
      </c>
      <c r="G461" s="234"/>
      <c r="H461" s="238">
        <v>9.8900000000000006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194</v>
      </c>
      <c r="AU461" s="244" t="s">
        <v>81</v>
      </c>
      <c r="AV461" s="13" t="s">
        <v>81</v>
      </c>
      <c r="AW461" s="13" t="s">
        <v>33</v>
      </c>
      <c r="AX461" s="13" t="s">
        <v>72</v>
      </c>
      <c r="AY461" s="244" t="s">
        <v>183</v>
      </c>
    </row>
    <row r="462" s="13" customFormat="1">
      <c r="A462" s="13"/>
      <c r="B462" s="233"/>
      <c r="C462" s="234"/>
      <c r="D462" s="235" t="s">
        <v>194</v>
      </c>
      <c r="E462" s="236" t="s">
        <v>19</v>
      </c>
      <c r="F462" s="237" t="s">
        <v>3845</v>
      </c>
      <c r="G462" s="234"/>
      <c r="H462" s="238">
        <v>10.643000000000001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194</v>
      </c>
      <c r="AU462" s="244" t="s">
        <v>81</v>
      </c>
      <c r="AV462" s="13" t="s">
        <v>81</v>
      </c>
      <c r="AW462" s="13" t="s">
        <v>33</v>
      </c>
      <c r="AX462" s="13" t="s">
        <v>72</v>
      </c>
      <c r="AY462" s="244" t="s">
        <v>183</v>
      </c>
    </row>
    <row r="463" s="13" customFormat="1">
      <c r="A463" s="13"/>
      <c r="B463" s="233"/>
      <c r="C463" s="234"/>
      <c r="D463" s="235" t="s">
        <v>194</v>
      </c>
      <c r="E463" s="236" t="s">
        <v>19</v>
      </c>
      <c r="F463" s="237" t="s">
        <v>3846</v>
      </c>
      <c r="G463" s="234"/>
      <c r="H463" s="238">
        <v>1.3979999999999999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194</v>
      </c>
      <c r="AU463" s="244" t="s">
        <v>81</v>
      </c>
      <c r="AV463" s="13" t="s">
        <v>81</v>
      </c>
      <c r="AW463" s="13" t="s">
        <v>33</v>
      </c>
      <c r="AX463" s="13" t="s">
        <v>72</v>
      </c>
      <c r="AY463" s="244" t="s">
        <v>183</v>
      </c>
    </row>
    <row r="464" s="13" customFormat="1">
      <c r="A464" s="13"/>
      <c r="B464" s="233"/>
      <c r="C464" s="234"/>
      <c r="D464" s="235" t="s">
        <v>194</v>
      </c>
      <c r="E464" s="236" t="s">
        <v>19</v>
      </c>
      <c r="F464" s="237" t="s">
        <v>3847</v>
      </c>
      <c r="G464" s="234"/>
      <c r="H464" s="238">
        <v>4.5149999999999997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194</v>
      </c>
      <c r="AU464" s="244" t="s">
        <v>81</v>
      </c>
      <c r="AV464" s="13" t="s">
        <v>81</v>
      </c>
      <c r="AW464" s="13" t="s">
        <v>33</v>
      </c>
      <c r="AX464" s="13" t="s">
        <v>72</v>
      </c>
      <c r="AY464" s="244" t="s">
        <v>183</v>
      </c>
    </row>
    <row r="465" s="13" customFormat="1">
      <c r="A465" s="13"/>
      <c r="B465" s="233"/>
      <c r="C465" s="234"/>
      <c r="D465" s="235" t="s">
        <v>194</v>
      </c>
      <c r="E465" s="236" t="s">
        <v>19</v>
      </c>
      <c r="F465" s="237" t="s">
        <v>3848</v>
      </c>
      <c r="G465" s="234"/>
      <c r="H465" s="238">
        <v>3.3330000000000002</v>
      </c>
      <c r="I465" s="239"/>
      <c r="J465" s="234"/>
      <c r="K465" s="234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194</v>
      </c>
      <c r="AU465" s="244" t="s">
        <v>81</v>
      </c>
      <c r="AV465" s="13" t="s">
        <v>81</v>
      </c>
      <c r="AW465" s="13" t="s">
        <v>33</v>
      </c>
      <c r="AX465" s="13" t="s">
        <v>72</v>
      </c>
      <c r="AY465" s="244" t="s">
        <v>183</v>
      </c>
    </row>
    <row r="466" s="13" customFormat="1">
      <c r="A466" s="13"/>
      <c r="B466" s="233"/>
      <c r="C466" s="234"/>
      <c r="D466" s="235" t="s">
        <v>194</v>
      </c>
      <c r="E466" s="236" t="s">
        <v>19</v>
      </c>
      <c r="F466" s="237" t="s">
        <v>3849</v>
      </c>
      <c r="G466" s="234"/>
      <c r="H466" s="238">
        <v>2.1000000000000001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194</v>
      </c>
      <c r="AU466" s="244" t="s">
        <v>81</v>
      </c>
      <c r="AV466" s="13" t="s">
        <v>81</v>
      </c>
      <c r="AW466" s="13" t="s">
        <v>33</v>
      </c>
      <c r="AX466" s="13" t="s">
        <v>72</v>
      </c>
      <c r="AY466" s="244" t="s">
        <v>183</v>
      </c>
    </row>
    <row r="467" s="13" customFormat="1">
      <c r="A467" s="13"/>
      <c r="B467" s="233"/>
      <c r="C467" s="234"/>
      <c r="D467" s="235" t="s">
        <v>194</v>
      </c>
      <c r="E467" s="236" t="s">
        <v>19</v>
      </c>
      <c r="F467" s="237" t="s">
        <v>3850</v>
      </c>
      <c r="G467" s="234"/>
      <c r="H467" s="238">
        <v>3.7000000000000002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194</v>
      </c>
      <c r="AU467" s="244" t="s">
        <v>81</v>
      </c>
      <c r="AV467" s="13" t="s">
        <v>81</v>
      </c>
      <c r="AW467" s="13" t="s">
        <v>33</v>
      </c>
      <c r="AX467" s="13" t="s">
        <v>72</v>
      </c>
      <c r="AY467" s="244" t="s">
        <v>183</v>
      </c>
    </row>
    <row r="468" s="15" customFormat="1">
      <c r="A468" s="15"/>
      <c r="B468" s="266"/>
      <c r="C468" s="267"/>
      <c r="D468" s="235" t="s">
        <v>194</v>
      </c>
      <c r="E468" s="268" t="s">
        <v>19</v>
      </c>
      <c r="F468" s="269" t="s">
        <v>3692</v>
      </c>
      <c r="G468" s="267"/>
      <c r="H468" s="270">
        <v>35.579000000000001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6" t="s">
        <v>194</v>
      </c>
      <c r="AU468" s="276" t="s">
        <v>81</v>
      </c>
      <c r="AV468" s="15" t="s">
        <v>89</v>
      </c>
      <c r="AW468" s="15" t="s">
        <v>33</v>
      </c>
      <c r="AX468" s="15" t="s">
        <v>72</v>
      </c>
      <c r="AY468" s="276" t="s">
        <v>183</v>
      </c>
    </row>
    <row r="469" s="13" customFormat="1">
      <c r="A469" s="13"/>
      <c r="B469" s="233"/>
      <c r="C469" s="234"/>
      <c r="D469" s="235" t="s">
        <v>194</v>
      </c>
      <c r="E469" s="236" t="s">
        <v>19</v>
      </c>
      <c r="F469" s="237" t="s">
        <v>3851</v>
      </c>
      <c r="G469" s="234"/>
      <c r="H469" s="238">
        <v>2.9580000000000002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194</v>
      </c>
      <c r="AU469" s="244" t="s">
        <v>81</v>
      </c>
      <c r="AV469" s="13" t="s">
        <v>81</v>
      </c>
      <c r="AW469" s="13" t="s">
        <v>33</v>
      </c>
      <c r="AX469" s="13" t="s">
        <v>72</v>
      </c>
      <c r="AY469" s="244" t="s">
        <v>183</v>
      </c>
    </row>
    <row r="470" s="13" customFormat="1">
      <c r="A470" s="13"/>
      <c r="B470" s="233"/>
      <c r="C470" s="234"/>
      <c r="D470" s="235" t="s">
        <v>194</v>
      </c>
      <c r="E470" s="236" t="s">
        <v>19</v>
      </c>
      <c r="F470" s="237" t="s">
        <v>3852</v>
      </c>
      <c r="G470" s="234"/>
      <c r="H470" s="238">
        <v>3.5699999999999998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194</v>
      </c>
      <c r="AU470" s="244" t="s">
        <v>81</v>
      </c>
      <c r="AV470" s="13" t="s">
        <v>81</v>
      </c>
      <c r="AW470" s="13" t="s">
        <v>33</v>
      </c>
      <c r="AX470" s="13" t="s">
        <v>72</v>
      </c>
      <c r="AY470" s="244" t="s">
        <v>183</v>
      </c>
    </row>
    <row r="471" s="13" customFormat="1">
      <c r="A471" s="13"/>
      <c r="B471" s="233"/>
      <c r="C471" s="234"/>
      <c r="D471" s="235" t="s">
        <v>194</v>
      </c>
      <c r="E471" s="236" t="s">
        <v>19</v>
      </c>
      <c r="F471" s="237" t="s">
        <v>3853</v>
      </c>
      <c r="G471" s="234"/>
      <c r="H471" s="238">
        <v>3.3999999999999999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194</v>
      </c>
      <c r="AU471" s="244" t="s">
        <v>81</v>
      </c>
      <c r="AV471" s="13" t="s">
        <v>81</v>
      </c>
      <c r="AW471" s="13" t="s">
        <v>33</v>
      </c>
      <c r="AX471" s="13" t="s">
        <v>72</v>
      </c>
      <c r="AY471" s="244" t="s">
        <v>183</v>
      </c>
    </row>
    <row r="472" s="15" customFormat="1">
      <c r="A472" s="15"/>
      <c r="B472" s="266"/>
      <c r="C472" s="267"/>
      <c r="D472" s="235" t="s">
        <v>194</v>
      </c>
      <c r="E472" s="268" t="s">
        <v>19</v>
      </c>
      <c r="F472" s="269" t="s">
        <v>3696</v>
      </c>
      <c r="G472" s="267"/>
      <c r="H472" s="270">
        <v>9.9280000000000008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6" t="s">
        <v>194</v>
      </c>
      <c r="AU472" s="276" t="s">
        <v>81</v>
      </c>
      <c r="AV472" s="15" t="s">
        <v>89</v>
      </c>
      <c r="AW472" s="15" t="s">
        <v>33</v>
      </c>
      <c r="AX472" s="15" t="s">
        <v>72</v>
      </c>
      <c r="AY472" s="276" t="s">
        <v>183</v>
      </c>
    </row>
    <row r="473" s="13" customFormat="1">
      <c r="A473" s="13"/>
      <c r="B473" s="233"/>
      <c r="C473" s="234"/>
      <c r="D473" s="235" t="s">
        <v>194</v>
      </c>
      <c r="E473" s="236" t="s">
        <v>19</v>
      </c>
      <c r="F473" s="237" t="s">
        <v>3854</v>
      </c>
      <c r="G473" s="234"/>
      <c r="H473" s="238">
        <v>0.81999999999999995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194</v>
      </c>
      <c r="AU473" s="244" t="s">
        <v>81</v>
      </c>
      <c r="AV473" s="13" t="s">
        <v>81</v>
      </c>
      <c r="AW473" s="13" t="s">
        <v>33</v>
      </c>
      <c r="AX473" s="13" t="s">
        <v>72</v>
      </c>
      <c r="AY473" s="244" t="s">
        <v>183</v>
      </c>
    </row>
    <row r="474" s="15" customFormat="1">
      <c r="A474" s="15"/>
      <c r="B474" s="266"/>
      <c r="C474" s="267"/>
      <c r="D474" s="235" t="s">
        <v>194</v>
      </c>
      <c r="E474" s="268" t="s">
        <v>19</v>
      </c>
      <c r="F474" s="269" t="s">
        <v>3698</v>
      </c>
      <c r="G474" s="267"/>
      <c r="H474" s="270">
        <v>0.81999999999999995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6" t="s">
        <v>194</v>
      </c>
      <c r="AU474" s="276" t="s">
        <v>81</v>
      </c>
      <c r="AV474" s="15" t="s">
        <v>89</v>
      </c>
      <c r="AW474" s="15" t="s">
        <v>33</v>
      </c>
      <c r="AX474" s="15" t="s">
        <v>72</v>
      </c>
      <c r="AY474" s="276" t="s">
        <v>183</v>
      </c>
    </row>
    <row r="475" s="14" customFormat="1">
      <c r="A475" s="14"/>
      <c r="B475" s="245"/>
      <c r="C475" s="246"/>
      <c r="D475" s="235" t="s">
        <v>194</v>
      </c>
      <c r="E475" s="247" t="s">
        <v>19</v>
      </c>
      <c r="F475" s="248" t="s">
        <v>204</v>
      </c>
      <c r="G475" s="246"/>
      <c r="H475" s="249">
        <v>50.740000000000002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194</v>
      </c>
      <c r="AU475" s="255" t="s">
        <v>81</v>
      </c>
      <c r="AV475" s="14" t="s">
        <v>190</v>
      </c>
      <c r="AW475" s="14" t="s">
        <v>33</v>
      </c>
      <c r="AX475" s="14" t="s">
        <v>79</v>
      </c>
      <c r="AY475" s="255" t="s">
        <v>183</v>
      </c>
    </row>
    <row r="476" s="2" customFormat="1" ht="16.5" customHeight="1">
      <c r="A476" s="39"/>
      <c r="B476" s="40"/>
      <c r="C476" s="215" t="s">
        <v>472</v>
      </c>
      <c r="D476" s="215" t="s">
        <v>185</v>
      </c>
      <c r="E476" s="216" t="s">
        <v>3855</v>
      </c>
      <c r="F476" s="217" t="s">
        <v>3856</v>
      </c>
      <c r="G476" s="218" t="s">
        <v>237</v>
      </c>
      <c r="H476" s="219">
        <v>389.37400000000002</v>
      </c>
      <c r="I476" s="220"/>
      <c r="J476" s="221">
        <f>ROUND(I476*H476,2)</f>
        <v>0</v>
      </c>
      <c r="K476" s="217" t="s">
        <v>189</v>
      </c>
      <c r="L476" s="45"/>
      <c r="M476" s="222" t="s">
        <v>19</v>
      </c>
      <c r="N476" s="223" t="s">
        <v>43</v>
      </c>
      <c r="O476" s="85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6" t="s">
        <v>190</v>
      </c>
      <c r="AT476" s="226" t="s">
        <v>185</v>
      </c>
      <c r="AU476" s="226" t="s">
        <v>81</v>
      </c>
      <c r="AY476" s="18" t="s">
        <v>183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8" t="s">
        <v>79</v>
      </c>
      <c r="BK476" s="227">
        <f>ROUND(I476*H476,2)</f>
        <v>0</v>
      </c>
      <c r="BL476" s="18" t="s">
        <v>190</v>
      </c>
      <c r="BM476" s="226" t="s">
        <v>3857</v>
      </c>
    </row>
    <row r="477" s="2" customFormat="1">
      <c r="A477" s="39"/>
      <c r="B477" s="40"/>
      <c r="C477" s="41"/>
      <c r="D477" s="228" t="s">
        <v>192</v>
      </c>
      <c r="E477" s="41"/>
      <c r="F477" s="229" t="s">
        <v>3858</v>
      </c>
      <c r="G477" s="41"/>
      <c r="H477" s="41"/>
      <c r="I477" s="230"/>
      <c r="J477" s="41"/>
      <c r="K477" s="41"/>
      <c r="L477" s="45"/>
      <c r="M477" s="231"/>
      <c r="N477" s="23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192</v>
      </c>
      <c r="AU477" s="18" t="s">
        <v>81</v>
      </c>
    </row>
    <row r="478" s="13" customFormat="1">
      <c r="A478" s="13"/>
      <c r="B478" s="233"/>
      <c r="C478" s="234"/>
      <c r="D478" s="235" t="s">
        <v>194</v>
      </c>
      <c r="E478" s="236" t="s">
        <v>19</v>
      </c>
      <c r="F478" s="237" t="s">
        <v>3593</v>
      </c>
      <c r="G478" s="234"/>
      <c r="H478" s="238">
        <v>31.02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194</v>
      </c>
      <c r="AU478" s="244" t="s">
        <v>81</v>
      </c>
      <c r="AV478" s="13" t="s">
        <v>81</v>
      </c>
      <c r="AW478" s="13" t="s">
        <v>33</v>
      </c>
      <c r="AX478" s="13" t="s">
        <v>72</v>
      </c>
      <c r="AY478" s="244" t="s">
        <v>183</v>
      </c>
    </row>
    <row r="479" s="13" customFormat="1">
      <c r="A479" s="13"/>
      <c r="B479" s="233"/>
      <c r="C479" s="234"/>
      <c r="D479" s="235" t="s">
        <v>194</v>
      </c>
      <c r="E479" s="236" t="s">
        <v>19</v>
      </c>
      <c r="F479" s="237" t="s">
        <v>3594</v>
      </c>
      <c r="G479" s="234"/>
      <c r="H479" s="238">
        <v>17.100000000000001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194</v>
      </c>
      <c r="AU479" s="244" t="s">
        <v>81</v>
      </c>
      <c r="AV479" s="13" t="s">
        <v>81</v>
      </c>
      <c r="AW479" s="13" t="s">
        <v>33</v>
      </c>
      <c r="AX479" s="13" t="s">
        <v>72</v>
      </c>
      <c r="AY479" s="244" t="s">
        <v>183</v>
      </c>
    </row>
    <row r="480" s="13" customFormat="1">
      <c r="A480" s="13"/>
      <c r="B480" s="233"/>
      <c r="C480" s="234"/>
      <c r="D480" s="235" t="s">
        <v>194</v>
      </c>
      <c r="E480" s="236" t="s">
        <v>19</v>
      </c>
      <c r="F480" s="237" t="s">
        <v>3595</v>
      </c>
      <c r="G480" s="234"/>
      <c r="H480" s="238">
        <v>18.044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194</v>
      </c>
      <c r="AU480" s="244" t="s">
        <v>81</v>
      </c>
      <c r="AV480" s="13" t="s">
        <v>81</v>
      </c>
      <c r="AW480" s="13" t="s">
        <v>33</v>
      </c>
      <c r="AX480" s="13" t="s">
        <v>72</v>
      </c>
      <c r="AY480" s="244" t="s">
        <v>183</v>
      </c>
    </row>
    <row r="481" s="13" customFormat="1">
      <c r="A481" s="13"/>
      <c r="B481" s="233"/>
      <c r="C481" s="234"/>
      <c r="D481" s="235" t="s">
        <v>194</v>
      </c>
      <c r="E481" s="236" t="s">
        <v>19</v>
      </c>
      <c r="F481" s="237" t="s">
        <v>3596</v>
      </c>
      <c r="G481" s="234"/>
      <c r="H481" s="238">
        <v>19.350000000000001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194</v>
      </c>
      <c r="AU481" s="244" t="s">
        <v>81</v>
      </c>
      <c r="AV481" s="13" t="s">
        <v>81</v>
      </c>
      <c r="AW481" s="13" t="s">
        <v>33</v>
      </c>
      <c r="AX481" s="13" t="s">
        <v>72</v>
      </c>
      <c r="AY481" s="244" t="s">
        <v>183</v>
      </c>
    </row>
    <row r="482" s="13" customFormat="1">
      <c r="A482" s="13"/>
      <c r="B482" s="233"/>
      <c r="C482" s="234"/>
      <c r="D482" s="235" t="s">
        <v>194</v>
      </c>
      <c r="E482" s="236" t="s">
        <v>19</v>
      </c>
      <c r="F482" s="237" t="s">
        <v>3597</v>
      </c>
      <c r="G482" s="234"/>
      <c r="H482" s="238">
        <v>7.117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194</v>
      </c>
      <c r="AU482" s="244" t="s">
        <v>81</v>
      </c>
      <c r="AV482" s="13" t="s">
        <v>81</v>
      </c>
      <c r="AW482" s="13" t="s">
        <v>33</v>
      </c>
      <c r="AX482" s="13" t="s">
        <v>72</v>
      </c>
      <c r="AY482" s="244" t="s">
        <v>183</v>
      </c>
    </row>
    <row r="483" s="15" customFormat="1">
      <c r="A483" s="15"/>
      <c r="B483" s="266"/>
      <c r="C483" s="267"/>
      <c r="D483" s="235" t="s">
        <v>194</v>
      </c>
      <c r="E483" s="268" t="s">
        <v>19</v>
      </c>
      <c r="F483" s="269" t="s">
        <v>3684</v>
      </c>
      <c r="G483" s="267"/>
      <c r="H483" s="270">
        <v>92.631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194</v>
      </c>
      <c r="AU483" s="276" t="s">
        <v>81</v>
      </c>
      <c r="AV483" s="15" t="s">
        <v>89</v>
      </c>
      <c r="AW483" s="15" t="s">
        <v>33</v>
      </c>
      <c r="AX483" s="15" t="s">
        <v>72</v>
      </c>
      <c r="AY483" s="276" t="s">
        <v>183</v>
      </c>
    </row>
    <row r="484" s="13" customFormat="1">
      <c r="A484" s="13"/>
      <c r="B484" s="233"/>
      <c r="C484" s="234"/>
      <c r="D484" s="235" t="s">
        <v>194</v>
      </c>
      <c r="E484" s="236" t="s">
        <v>19</v>
      </c>
      <c r="F484" s="237" t="s">
        <v>3627</v>
      </c>
      <c r="G484" s="234"/>
      <c r="H484" s="238">
        <v>82.569999999999993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194</v>
      </c>
      <c r="AU484" s="244" t="s">
        <v>81</v>
      </c>
      <c r="AV484" s="13" t="s">
        <v>81</v>
      </c>
      <c r="AW484" s="13" t="s">
        <v>33</v>
      </c>
      <c r="AX484" s="13" t="s">
        <v>72</v>
      </c>
      <c r="AY484" s="244" t="s">
        <v>183</v>
      </c>
    </row>
    <row r="485" s="13" customFormat="1">
      <c r="A485" s="13"/>
      <c r="B485" s="233"/>
      <c r="C485" s="234"/>
      <c r="D485" s="235" t="s">
        <v>194</v>
      </c>
      <c r="E485" s="236" t="s">
        <v>19</v>
      </c>
      <c r="F485" s="237" t="s">
        <v>3628</v>
      </c>
      <c r="G485" s="234"/>
      <c r="H485" s="238">
        <v>-14.145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194</v>
      </c>
      <c r="AU485" s="244" t="s">
        <v>81</v>
      </c>
      <c r="AV485" s="13" t="s">
        <v>81</v>
      </c>
      <c r="AW485" s="13" t="s">
        <v>33</v>
      </c>
      <c r="AX485" s="13" t="s">
        <v>72</v>
      </c>
      <c r="AY485" s="244" t="s">
        <v>183</v>
      </c>
    </row>
    <row r="486" s="13" customFormat="1">
      <c r="A486" s="13"/>
      <c r="B486" s="233"/>
      <c r="C486" s="234"/>
      <c r="D486" s="235" t="s">
        <v>194</v>
      </c>
      <c r="E486" s="236" t="s">
        <v>19</v>
      </c>
      <c r="F486" s="237" t="s">
        <v>3629</v>
      </c>
      <c r="G486" s="234"/>
      <c r="H486" s="238">
        <v>6.4000000000000004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194</v>
      </c>
      <c r="AU486" s="244" t="s">
        <v>81</v>
      </c>
      <c r="AV486" s="13" t="s">
        <v>81</v>
      </c>
      <c r="AW486" s="13" t="s">
        <v>33</v>
      </c>
      <c r="AX486" s="13" t="s">
        <v>72</v>
      </c>
      <c r="AY486" s="244" t="s">
        <v>183</v>
      </c>
    </row>
    <row r="487" s="15" customFormat="1">
      <c r="A487" s="15"/>
      <c r="B487" s="266"/>
      <c r="C487" s="267"/>
      <c r="D487" s="235" t="s">
        <v>194</v>
      </c>
      <c r="E487" s="268" t="s">
        <v>19</v>
      </c>
      <c r="F487" s="269" t="s">
        <v>3630</v>
      </c>
      <c r="G487" s="267"/>
      <c r="H487" s="270">
        <v>74.825000000000003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6" t="s">
        <v>194</v>
      </c>
      <c r="AU487" s="276" t="s">
        <v>81</v>
      </c>
      <c r="AV487" s="15" t="s">
        <v>89</v>
      </c>
      <c r="AW487" s="15" t="s">
        <v>33</v>
      </c>
      <c r="AX487" s="15" t="s">
        <v>72</v>
      </c>
      <c r="AY487" s="276" t="s">
        <v>183</v>
      </c>
    </row>
    <row r="488" s="13" customFormat="1">
      <c r="A488" s="13"/>
      <c r="B488" s="233"/>
      <c r="C488" s="234"/>
      <c r="D488" s="235" t="s">
        <v>194</v>
      </c>
      <c r="E488" s="236" t="s">
        <v>19</v>
      </c>
      <c r="F488" s="237" t="s">
        <v>3631</v>
      </c>
      <c r="G488" s="234"/>
      <c r="H488" s="238">
        <v>87.700000000000003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194</v>
      </c>
      <c r="AU488" s="244" t="s">
        <v>81</v>
      </c>
      <c r="AV488" s="13" t="s">
        <v>81</v>
      </c>
      <c r="AW488" s="13" t="s">
        <v>33</v>
      </c>
      <c r="AX488" s="13" t="s">
        <v>72</v>
      </c>
      <c r="AY488" s="244" t="s">
        <v>183</v>
      </c>
    </row>
    <row r="489" s="13" customFormat="1">
      <c r="A489" s="13"/>
      <c r="B489" s="233"/>
      <c r="C489" s="234"/>
      <c r="D489" s="235" t="s">
        <v>194</v>
      </c>
      <c r="E489" s="236" t="s">
        <v>19</v>
      </c>
      <c r="F489" s="237" t="s">
        <v>3632</v>
      </c>
      <c r="G489" s="234"/>
      <c r="H489" s="238">
        <v>-14.24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194</v>
      </c>
      <c r="AU489" s="244" t="s">
        <v>81</v>
      </c>
      <c r="AV489" s="13" t="s">
        <v>81</v>
      </c>
      <c r="AW489" s="13" t="s">
        <v>33</v>
      </c>
      <c r="AX489" s="13" t="s">
        <v>72</v>
      </c>
      <c r="AY489" s="244" t="s">
        <v>183</v>
      </c>
    </row>
    <row r="490" s="13" customFormat="1">
      <c r="A490" s="13"/>
      <c r="B490" s="233"/>
      <c r="C490" s="234"/>
      <c r="D490" s="235" t="s">
        <v>194</v>
      </c>
      <c r="E490" s="236" t="s">
        <v>19</v>
      </c>
      <c r="F490" s="237" t="s">
        <v>3633</v>
      </c>
      <c r="G490" s="234"/>
      <c r="H490" s="238">
        <v>6.2000000000000002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194</v>
      </c>
      <c r="AU490" s="244" t="s">
        <v>81</v>
      </c>
      <c r="AV490" s="13" t="s">
        <v>81</v>
      </c>
      <c r="AW490" s="13" t="s">
        <v>33</v>
      </c>
      <c r="AX490" s="13" t="s">
        <v>72</v>
      </c>
      <c r="AY490" s="244" t="s">
        <v>183</v>
      </c>
    </row>
    <row r="491" s="15" customFormat="1">
      <c r="A491" s="15"/>
      <c r="B491" s="266"/>
      <c r="C491" s="267"/>
      <c r="D491" s="235" t="s">
        <v>194</v>
      </c>
      <c r="E491" s="268" t="s">
        <v>19</v>
      </c>
      <c r="F491" s="269" t="s">
        <v>3634</v>
      </c>
      <c r="G491" s="267"/>
      <c r="H491" s="270">
        <v>79.659999999999997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6" t="s">
        <v>194</v>
      </c>
      <c r="AU491" s="276" t="s">
        <v>81</v>
      </c>
      <c r="AV491" s="15" t="s">
        <v>89</v>
      </c>
      <c r="AW491" s="15" t="s">
        <v>33</v>
      </c>
      <c r="AX491" s="15" t="s">
        <v>72</v>
      </c>
      <c r="AY491" s="276" t="s">
        <v>183</v>
      </c>
    </row>
    <row r="492" s="13" customFormat="1">
      <c r="A492" s="13"/>
      <c r="B492" s="233"/>
      <c r="C492" s="234"/>
      <c r="D492" s="235" t="s">
        <v>194</v>
      </c>
      <c r="E492" s="236" t="s">
        <v>19</v>
      </c>
      <c r="F492" s="237" t="s">
        <v>3635</v>
      </c>
      <c r="G492" s="234"/>
      <c r="H492" s="238">
        <v>99.879999999999995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194</v>
      </c>
      <c r="AU492" s="244" t="s">
        <v>81</v>
      </c>
      <c r="AV492" s="13" t="s">
        <v>81</v>
      </c>
      <c r="AW492" s="13" t="s">
        <v>33</v>
      </c>
      <c r="AX492" s="13" t="s">
        <v>72</v>
      </c>
      <c r="AY492" s="244" t="s">
        <v>183</v>
      </c>
    </row>
    <row r="493" s="13" customFormat="1">
      <c r="A493" s="13"/>
      <c r="B493" s="233"/>
      <c r="C493" s="234"/>
      <c r="D493" s="235" t="s">
        <v>194</v>
      </c>
      <c r="E493" s="236" t="s">
        <v>19</v>
      </c>
      <c r="F493" s="237" t="s">
        <v>3636</v>
      </c>
      <c r="G493" s="234"/>
      <c r="H493" s="238">
        <v>-16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194</v>
      </c>
      <c r="AU493" s="244" t="s">
        <v>81</v>
      </c>
      <c r="AV493" s="13" t="s">
        <v>81</v>
      </c>
      <c r="AW493" s="13" t="s">
        <v>33</v>
      </c>
      <c r="AX493" s="13" t="s">
        <v>72</v>
      </c>
      <c r="AY493" s="244" t="s">
        <v>183</v>
      </c>
    </row>
    <row r="494" s="13" customFormat="1">
      <c r="A494" s="13"/>
      <c r="B494" s="233"/>
      <c r="C494" s="234"/>
      <c r="D494" s="235" t="s">
        <v>194</v>
      </c>
      <c r="E494" s="236" t="s">
        <v>19</v>
      </c>
      <c r="F494" s="237" t="s">
        <v>3637</v>
      </c>
      <c r="G494" s="234"/>
      <c r="H494" s="238">
        <v>7.218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194</v>
      </c>
      <c r="AU494" s="244" t="s">
        <v>81</v>
      </c>
      <c r="AV494" s="13" t="s">
        <v>81</v>
      </c>
      <c r="AW494" s="13" t="s">
        <v>33</v>
      </c>
      <c r="AX494" s="13" t="s">
        <v>72</v>
      </c>
      <c r="AY494" s="244" t="s">
        <v>183</v>
      </c>
    </row>
    <row r="495" s="15" customFormat="1">
      <c r="A495" s="15"/>
      <c r="B495" s="266"/>
      <c r="C495" s="267"/>
      <c r="D495" s="235" t="s">
        <v>194</v>
      </c>
      <c r="E495" s="268" t="s">
        <v>19</v>
      </c>
      <c r="F495" s="269" t="s">
        <v>3638</v>
      </c>
      <c r="G495" s="267"/>
      <c r="H495" s="270">
        <v>91.097999999999999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6" t="s">
        <v>194</v>
      </c>
      <c r="AU495" s="276" t="s">
        <v>81</v>
      </c>
      <c r="AV495" s="15" t="s">
        <v>89</v>
      </c>
      <c r="AW495" s="15" t="s">
        <v>33</v>
      </c>
      <c r="AX495" s="15" t="s">
        <v>72</v>
      </c>
      <c r="AY495" s="276" t="s">
        <v>183</v>
      </c>
    </row>
    <row r="496" s="13" customFormat="1">
      <c r="A496" s="13"/>
      <c r="B496" s="233"/>
      <c r="C496" s="234"/>
      <c r="D496" s="235" t="s">
        <v>194</v>
      </c>
      <c r="E496" s="236" t="s">
        <v>19</v>
      </c>
      <c r="F496" s="237" t="s">
        <v>3639</v>
      </c>
      <c r="G496" s="234"/>
      <c r="H496" s="238">
        <v>34.215000000000003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194</v>
      </c>
      <c r="AU496" s="244" t="s">
        <v>81</v>
      </c>
      <c r="AV496" s="13" t="s">
        <v>81</v>
      </c>
      <c r="AW496" s="13" t="s">
        <v>33</v>
      </c>
      <c r="AX496" s="13" t="s">
        <v>72</v>
      </c>
      <c r="AY496" s="244" t="s">
        <v>183</v>
      </c>
    </row>
    <row r="497" s="13" customFormat="1">
      <c r="A497" s="13"/>
      <c r="B497" s="233"/>
      <c r="C497" s="234"/>
      <c r="D497" s="235" t="s">
        <v>194</v>
      </c>
      <c r="E497" s="236" t="s">
        <v>19</v>
      </c>
      <c r="F497" s="237" t="s">
        <v>3640</v>
      </c>
      <c r="G497" s="234"/>
      <c r="H497" s="238">
        <v>-3.2250000000000001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194</v>
      </c>
      <c r="AU497" s="244" t="s">
        <v>81</v>
      </c>
      <c r="AV497" s="13" t="s">
        <v>81</v>
      </c>
      <c r="AW497" s="13" t="s">
        <v>33</v>
      </c>
      <c r="AX497" s="13" t="s">
        <v>72</v>
      </c>
      <c r="AY497" s="244" t="s">
        <v>183</v>
      </c>
    </row>
    <row r="498" s="13" customFormat="1">
      <c r="A498" s="13"/>
      <c r="B498" s="233"/>
      <c r="C498" s="234"/>
      <c r="D498" s="235" t="s">
        <v>194</v>
      </c>
      <c r="E498" s="236" t="s">
        <v>19</v>
      </c>
      <c r="F498" s="237" t="s">
        <v>3641</v>
      </c>
      <c r="G498" s="234"/>
      <c r="H498" s="238">
        <v>1.45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194</v>
      </c>
      <c r="AU498" s="244" t="s">
        <v>81</v>
      </c>
      <c r="AV498" s="13" t="s">
        <v>81</v>
      </c>
      <c r="AW498" s="13" t="s">
        <v>33</v>
      </c>
      <c r="AX498" s="13" t="s">
        <v>72</v>
      </c>
      <c r="AY498" s="244" t="s">
        <v>183</v>
      </c>
    </row>
    <row r="499" s="15" customFormat="1">
      <c r="A499" s="15"/>
      <c r="B499" s="266"/>
      <c r="C499" s="267"/>
      <c r="D499" s="235" t="s">
        <v>194</v>
      </c>
      <c r="E499" s="268" t="s">
        <v>19</v>
      </c>
      <c r="F499" s="269" t="s">
        <v>3642</v>
      </c>
      <c r="G499" s="267"/>
      <c r="H499" s="270">
        <v>32.439999999999998</v>
      </c>
      <c r="I499" s="271"/>
      <c r="J499" s="267"/>
      <c r="K499" s="267"/>
      <c r="L499" s="272"/>
      <c r="M499" s="273"/>
      <c r="N499" s="274"/>
      <c r="O499" s="274"/>
      <c r="P499" s="274"/>
      <c r="Q499" s="274"/>
      <c r="R499" s="274"/>
      <c r="S499" s="274"/>
      <c r="T499" s="27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6" t="s">
        <v>194</v>
      </c>
      <c r="AU499" s="276" t="s">
        <v>81</v>
      </c>
      <c r="AV499" s="15" t="s">
        <v>89</v>
      </c>
      <c r="AW499" s="15" t="s">
        <v>33</v>
      </c>
      <c r="AX499" s="15" t="s">
        <v>72</v>
      </c>
      <c r="AY499" s="276" t="s">
        <v>183</v>
      </c>
    </row>
    <row r="500" s="13" customFormat="1">
      <c r="A500" s="13"/>
      <c r="B500" s="233"/>
      <c r="C500" s="234"/>
      <c r="D500" s="235" t="s">
        <v>194</v>
      </c>
      <c r="E500" s="236" t="s">
        <v>19</v>
      </c>
      <c r="F500" s="237" t="s">
        <v>3643</v>
      </c>
      <c r="G500" s="234"/>
      <c r="H500" s="238">
        <v>18.719999999999999</v>
      </c>
      <c r="I500" s="239"/>
      <c r="J500" s="234"/>
      <c r="K500" s="234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194</v>
      </c>
      <c r="AU500" s="244" t="s">
        <v>81</v>
      </c>
      <c r="AV500" s="13" t="s">
        <v>81</v>
      </c>
      <c r="AW500" s="13" t="s">
        <v>33</v>
      </c>
      <c r="AX500" s="13" t="s">
        <v>72</v>
      </c>
      <c r="AY500" s="244" t="s">
        <v>183</v>
      </c>
    </row>
    <row r="501" s="14" customFormat="1">
      <c r="A501" s="14"/>
      <c r="B501" s="245"/>
      <c r="C501" s="246"/>
      <c r="D501" s="235" t="s">
        <v>194</v>
      </c>
      <c r="E501" s="247" t="s">
        <v>19</v>
      </c>
      <c r="F501" s="248" t="s">
        <v>204</v>
      </c>
      <c r="G501" s="246"/>
      <c r="H501" s="249">
        <v>389.37400000000002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194</v>
      </c>
      <c r="AU501" s="255" t="s">
        <v>81</v>
      </c>
      <c r="AV501" s="14" t="s">
        <v>190</v>
      </c>
      <c r="AW501" s="14" t="s">
        <v>33</v>
      </c>
      <c r="AX501" s="14" t="s">
        <v>79</v>
      </c>
      <c r="AY501" s="255" t="s">
        <v>183</v>
      </c>
    </row>
    <row r="502" s="2" customFormat="1" ht="21.75" customHeight="1">
      <c r="A502" s="39"/>
      <c r="B502" s="40"/>
      <c r="C502" s="215" t="s">
        <v>479</v>
      </c>
      <c r="D502" s="215" t="s">
        <v>185</v>
      </c>
      <c r="E502" s="216" t="s">
        <v>3859</v>
      </c>
      <c r="F502" s="217" t="s">
        <v>3860</v>
      </c>
      <c r="G502" s="218" t="s">
        <v>419</v>
      </c>
      <c r="H502" s="219">
        <v>12.9</v>
      </c>
      <c r="I502" s="220"/>
      <c r="J502" s="221">
        <f>ROUND(I502*H502,2)</f>
        <v>0</v>
      </c>
      <c r="K502" s="217" t="s">
        <v>189</v>
      </c>
      <c r="L502" s="45"/>
      <c r="M502" s="222" t="s">
        <v>19</v>
      </c>
      <c r="N502" s="223" t="s">
        <v>43</v>
      </c>
      <c r="O502" s="85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6" t="s">
        <v>190</v>
      </c>
      <c r="AT502" s="226" t="s">
        <v>185</v>
      </c>
      <c r="AU502" s="226" t="s">
        <v>81</v>
      </c>
      <c r="AY502" s="18" t="s">
        <v>183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8" t="s">
        <v>79</v>
      </c>
      <c r="BK502" s="227">
        <f>ROUND(I502*H502,2)</f>
        <v>0</v>
      </c>
      <c r="BL502" s="18" t="s">
        <v>190</v>
      </c>
      <c r="BM502" s="226" t="s">
        <v>3861</v>
      </c>
    </row>
    <row r="503" s="2" customFormat="1">
      <c r="A503" s="39"/>
      <c r="B503" s="40"/>
      <c r="C503" s="41"/>
      <c r="D503" s="228" t="s">
        <v>192</v>
      </c>
      <c r="E503" s="41"/>
      <c r="F503" s="229" t="s">
        <v>3862</v>
      </c>
      <c r="G503" s="41"/>
      <c r="H503" s="41"/>
      <c r="I503" s="230"/>
      <c r="J503" s="41"/>
      <c r="K503" s="41"/>
      <c r="L503" s="45"/>
      <c r="M503" s="231"/>
      <c r="N503" s="23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192</v>
      </c>
      <c r="AU503" s="18" t="s">
        <v>81</v>
      </c>
    </row>
    <row r="504" s="13" customFormat="1">
      <c r="A504" s="13"/>
      <c r="B504" s="233"/>
      <c r="C504" s="234"/>
      <c r="D504" s="235" t="s">
        <v>194</v>
      </c>
      <c r="E504" s="236" t="s">
        <v>19</v>
      </c>
      <c r="F504" s="237" t="s">
        <v>3863</v>
      </c>
      <c r="G504" s="234"/>
      <c r="H504" s="238">
        <v>12.9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194</v>
      </c>
      <c r="AU504" s="244" t="s">
        <v>81</v>
      </c>
      <c r="AV504" s="13" t="s">
        <v>81</v>
      </c>
      <c r="AW504" s="13" t="s">
        <v>33</v>
      </c>
      <c r="AX504" s="13" t="s">
        <v>79</v>
      </c>
      <c r="AY504" s="244" t="s">
        <v>183</v>
      </c>
    </row>
    <row r="505" s="2" customFormat="1" ht="21.75" customHeight="1">
      <c r="A505" s="39"/>
      <c r="B505" s="40"/>
      <c r="C505" s="215" t="s">
        <v>485</v>
      </c>
      <c r="D505" s="215" t="s">
        <v>185</v>
      </c>
      <c r="E505" s="216" t="s">
        <v>3864</v>
      </c>
      <c r="F505" s="217" t="s">
        <v>3865</v>
      </c>
      <c r="G505" s="218" t="s">
        <v>237</v>
      </c>
      <c r="H505" s="219">
        <v>15.615</v>
      </c>
      <c r="I505" s="220"/>
      <c r="J505" s="221">
        <f>ROUND(I505*H505,2)</f>
        <v>0</v>
      </c>
      <c r="K505" s="217" t="s">
        <v>189</v>
      </c>
      <c r="L505" s="45"/>
      <c r="M505" s="222" t="s">
        <v>19</v>
      </c>
      <c r="N505" s="223" t="s">
        <v>43</v>
      </c>
      <c r="O505" s="85"/>
      <c r="P505" s="224">
        <f>O505*H505</f>
        <v>0</v>
      </c>
      <c r="Q505" s="224">
        <v>0.074260000000000007</v>
      </c>
      <c r="R505" s="224">
        <f>Q505*H505</f>
        <v>1.1595699000000002</v>
      </c>
      <c r="S505" s="224">
        <v>0</v>
      </c>
      <c r="T505" s="22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6" t="s">
        <v>190</v>
      </c>
      <c r="AT505" s="226" t="s">
        <v>185</v>
      </c>
      <c r="AU505" s="226" t="s">
        <v>81</v>
      </c>
      <c r="AY505" s="18" t="s">
        <v>183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8" t="s">
        <v>79</v>
      </c>
      <c r="BK505" s="227">
        <f>ROUND(I505*H505,2)</f>
        <v>0</v>
      </c>
      <c r="BL505" s="18" t="s">
        <v>190</v>
      </c>
      <c r="BM505" s="226" t="s">
        <v>3866</v>
      </c>
    </row>
    <row r="506" s="2" customFormat="1">
      <c r="A506" s="39"/>
      <c r="B506" s="40"/>
      <c r="C506" s="41"/>
      <c r="D506" s="228" t="s">
        <v>192</v>
      </c>
      <c r="E506" s="41"/>
      <c r="F506" s="229" t="s">
        <v>3867</v>
      </c>
      <c r="G506" s="41"/>
      <c r="H506" s="41"/>
      <c r="I506" s="230"/>
      <c r="J506" s="41"/>
      <c r="K506" s="41"/>
      <c r="L506" s="45"/>
      <c r="M506" s="231"/>
      <c r="N506" s="23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192</v>
      </c>
      <c r="AU506" s="18" t="s">
        <v>81</v>
      </c>
    </row>
    <row r="507" s="13" customFormat="1">
      <c r="A507" s="13"/>
      <c r="B507" s="233"/>
      <c r="C507" s="234"/>
      <c r="D507" s="235" t="s">
        <v>194</v>
      </c>
      <c r="E507" s="236" t="s">
        <v>19</v>
      </c>
      <c r="F507" s="237" t="s">
        <v>3868</v>
      </c>
      <c r="G507" s="234"/>
      <c r="H507" s="238">
        <v>15.615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194</v>
      </c>
      <c r="AU507" s="244" t="s">
        <v>81</v>
      </c>
      <c r="AV507" s="13" t="s">
        <v>81</v>
      </c>
      <c r="AW507" s="13" t="s">
        <v>33</v>
      </c>
      <c r="AX507" s="13" t="s">
        <v>79</v>
      </c>
      <c r="AY507" s="244" t="s">
        <v>183</v>
      </c>
    </row>
    <row r="508" s="2" customFormat="1" ht="24.15" customHeight="1">
      <c r="A508" s="39"/>
      <c r="B508" s="40"/>
      <c r="C508" s="215" t="s">
        <v>490</v>
      </c>
      <c r="D508" s="290" t="s">
        <v>185</v>
      </c>
      <c r="E508" s="216" t="s">
        <v>3869</v>
      </c>
      <c r="F508" s="217" t="s">
        <v>3870</v>
      </c>
      <c r="G508" s="218" t="s">
        <v>237</v>
      </c>
      <c r="H508" s="219">
        <v>11.800000000000001</v>
      </c>
      <c r="I508" s="220"/>
      <c r="J508" s="221">
        <f>ROUND(I508*H508,2)</f>
        <v>0</v>
      </c>
      <c r="K508" s="217" t="s">
        <v>189</v>
      </c>
      <c r="L508" s="45"/>
      <c r="M508" s="222" t="s">
        <v>19</v>
      </c>
      <c r="N508" s="223" t="s">
        <v>43</v>
      </c>
      <c r="O508" s="85"/>
      <c r="P508" s="224">
        <f>O508*H508</f>
        <v>0</v>
      </c>
      <c r="Q508" s="224">
        <v>0.23935999999999999</v>
      </c>
      <c r="R508" s="224">
        <f>Q508*H508</f>
        <v>2.8244479999999998</v>
      </c>
      <c r="S508" s="224">
        <v>0</v>
      </c>
      <c r="T508" s="22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6" t="s">
        <v>190</v>
      </c>
      <c r="AT508" s="226" t="s">
        <v>185</v>
      </c>
      <c r="AU508" s="226" t="s">
        <v>81</v>
      </c>
      <c r="AY508" s="18" t="s">
        <v>183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8" t="s">
        <v>79</v>
      </c>
      <c r="BK508" s="227">
        <f>ROUND(I508*H508,2)</f>
        <v>0</v>
      </c>
      <c r="BL508" s="18" t="s">
        <v>190</v>
      </c>
      <c r="BM508" s="226" t="s">
        <v>3871</v>
      </c>
    </row>
    <row r="509" s="2" customFormat="1">
      <c r="A509" s="39"/>
      <c r="B509" s="40"/>
      <c r="C509" s="41"/>
      <c r="D509" s="228" t="s">
        <v>192</v>
      </c>
      <c r="E509" s="41"/>
      <c r="F509" s="229" t="s">
        <v>3872</v>
      </c>
      <c r="G509" s="41"/>
      <c r="H509" s="41"/>
      <c r="I509" s="230"/>
      <c r="J509" s="41"/>
      <c r="K509" s="41"/>
      <c r="L509" s="45"/>
      <c r="M509" s="231"/>
      <c r="N509" s="23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192</v>
      </c>
      <c r="AU509" s="18" t="s">
        <v>81</v>
      </c>
    </row>
    <row r="510" s="13" customFormat="1">
      <c r="A510" s="13"/>
      <c r="B510" s="233"/>
      <c r="C510" s="234"/>
      <c r="D510" s="235" t="s">
        <v>194</v>
      </c>
      <c r="E510" s="236" t="s">
        <v>19</v>
      </c>
      <c r="F510" s="237" t="s">
        <v>3873</v>
      </c>
      <c r="G510" s="234"/>
      <c r="H510" s="238">
        <v>11.800000000000001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194</v>
      </c>
      <c r="AU510" s="244" t="s">
        <v>81</v>
      </c>
      <c r="AV510" s="13" t="s">
        <v>81</v>
      </c>
      <c r="AW510" s="13" t="s">
        <v>33</v>
      </c>
      <c r="AX510" s="13" t="s">
        <v>79</v>
      </c>
      <c r="AY510" s="244" t="s">
        <v>183</v>
      </c>
    </row>
    <row r="511" s="12" customFormat="1" ht="22.8" customHeight="1">
      <c r="A511" s="12"/>
      <c r="B511" s="199"/>
      <c r="C511" s="200"/>
      <c r="D511" s="201" t="s">
        <v>71</v>
      </c>
      <c r="E511" s="213" t="s">
        <v>234</v>
      </c>
      <c r="F511" s="213" t="s">
        <v>3874</v>
      </c>
      <c r="G511" s="200"/>
      <c r="H511" s="200"/>
      <c r="I511" s="203"/>
      <c r="J511" s="214">
        <f>BK511</f>
        <v>0</v>
      </c>
      <c r="K511" s="200"/>
      <c r="L511" s="205"/>
      <c r="M511" s="206"/>
      <c r="N511" s="207"/>
      <c r="O511" s="207"/>
      <c r="P511" s="208">
        <f>SUM(P512:P515)</f>
        <v>0</v>
      </c>
      <c r="Q511" s="207"/>
      <c r="R511" s="208">
        <f>SUM(R512:R515)</f>
        <v>0.0074999999999999997</v>
      </c>
      <c r="S511" s="207"/>
      <c r="T511" s="209">
        <f>SUM(T512:T515)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0" t="s">
        <v>79</v>
      </c>
      <c r="AT511" s="211" t="s">
        <v>71</v>
      </c>
      <c r="AU511" s="211" t="s">
        <v>79</v>
      </c>
      <c r="AY511" s="210" t="s">
        <v>183</v>
      </c>
      <c r="BK511" s="212">
        <f>SUM(BK512:BK515)</f>
        <v>0</v>
      </c>
    </row>
    <row r="512" s="2" customFormat="1" ht="24.15" customHeight="1">
      <c r="A512" s="39"/>
      <c r="B512" s="40"/>
      <c r="C512" s="215" t="s">
        <v>496</v>
      </c>
      <c r="D512" s="290" t="s">
        <v>185</v>
      </c>
      <c r="E512" s="216" t="s">
        <v>3875</v>
      </c>
      <c r="F512" s="217" t="s">
        <v>3876</v>
      </c>
      <c r="G512" s="218" t="s">
        <v>207</v>
      </c>
      <c r="H512" s="219">
        <v>5</v>
      </c>
      <c r="I512" s="220"/>
      <c r="J512" s="221">
        <f>ROUND(I512*H512,2)</f>
        <v>0</v>
      </c>
      <c r="K512" s="217" t="s">
        <v>189</v>
      </c>
      <c r="L512" s="45"/>
      <c r="M512" s="222" t="s">
        <v>19</v>
      </c>
      <c r="N512" s="223" t="s">
        <v>43</v>
      </c>
      <c r="O512" s="85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6" t="s">
        <v>190</v>
      </c>
      <c r="AT512" s="226" t="s">
        <v>185</v>
      </c>
      <c r="AU512" s="226" t="s">
        <v>81</v>
      </c>
      <c r="AY512" s="18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79</v>
      </c>
      <c r="BK512" s="227">
        <f>ROUND(I512*H512,2)</f>
        <v>0</v>
      </c>
      <c r="BL512" s="18" t="s">
        <v>190</v>
      </c>
      <c r="BM512" s="226" t="s">
        <v>3877</v>
      </c>
    </row>
    <row r="513" s="2" customFormat="1">
      <c r="A513" s="39"/>
      <c r="B513" s="40"/>
      <c r="C513" s="41"/>
      <c r="D513" s="228" t="s">
        <v>192</v>
      </c>
      <c r="E513" s="41"/>
      <c r="F513" s="229" t="s">
        <v>3878</v>
      </c>
      <c r="G513" s="41"/>
      <c r="H513" s="41"/>
      <c r="I513" s="230"/>
      <c r="J513" s="41"/>
      <c r="K513" s="41"/>
      <c r="L513" s="45"/>
      <c r="M513" s="231"/>
      <c r="N513" s="23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192</v>
      </c>
      <c r="AU513" s="18" t="s">
        <v>81</v>
      </c>
    </row>
    <row r="514" s="13" customFormat="1">
      <c r="A514" s="13"/>
      <c r="B514" s="233"/>
      <c r="C514" s="234"/>
      <c r="D514" s="235" t="s">
        <v>194</v>
      </c>
      <c r="E514" s="236" t="s">
        <v>19</v>
      </c>
      <c r="F514" s="237" t="s">
        <v>3879</v>
      </c>
      <c r="G514" s="234"/>
      <c r="H514" s="238">
        <v>5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194</v>
      </c>
      <c r="AU514" s="244" t="s">
        <v>81</v>
      </c>
      <c r="AV514" s="13" t="s">
        <v>81</v>
      </c>
      <c r="AW514" s="13" t="s">
        <v>33</v>
      </c>
      <c r="AX514" s="13" t="s">
        <v>79</v>
      </c>
      <c r="AY514" s="244" t="s">
        <v>183</v>
      </c>
    </row>
    <row r="515" s="2" customFormat="1" ht="16.5" customHeight="1">
      <c r="A515" s="39"/>
      <c r="B515" s="40"/>
      <c r="C515" s="256" t="s">
        <v>502</v>
      </c>
      <c r="D515" s="291" t="s">
        <v>310</v>
      </c>
      <c r="E515" s="257" t="s">
        <v>3880</v>
      </c>
      <c r="F515" s="258" t="s">
        <v>3881</v>
      </c>
      <c r="G515" s="259" t="s">
        <v>207</v>
      </c>
      <c r="H515" s="260">
        <v>5</v>
      </c>
      <c r="I515" s="261"/>
      <c r="J515" s="262">
        <f>ROUND(I515*H515,2)</f>
        <v>0</v>
      </c>
      <c r="K515" s="258" t="s">
        <v>189</v>
      </c>
      <c r="L515" s="263"/>
      <c r="M515" s="264" t="s">
        <v>19</v>
      </c>
      <c r="N515" s="265" t="s">
        <v>43</v>
      </c>
      <c r="O515" s="85"/>
      <c r="P515" s="224">
        <f>O515*H515</f>
        <v>0</v>
      </c>
      <c r="Q515" s="224">
        <v>0.0015</v>
      </c>
      <c r="R515" s="224">
        <f>Q515*H515</f>
        <v>0.0074999999999999997</v>
      </c>
      <c r="S515" s="224">
        <v>0</v>
      </c>
      <c r="T515" s="22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6" t="s">
        <v>234</v>
      </c>
      <c r="AT515" s="226" t="s">
        <v>310</v>
      </c>
      <c r="AU515" s="226" t="s">
        <v>81</v>
      </c>
      <c r="AY515" s="18" t="s">
        <v>183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8" t="s">
        <v>79</v>
      </c>
      <c r="BK515" s="227">
        <f>ROUND(I515*H515,2)</f>
        <v>0</v>
      </c>
      <c r="BL515" s="18" t="s">
        <v>190</v>
      </c>
      <c r="BM515" s="226" t="s">
        <v>3882</v>
      </c>
    </row>
    <row r="516" s="12" customFormat="1" ht="22.8" customHeight="1">
      <c r="A516" s="12"/>
      <c r="B516" s="199"/>
      <c r="C516" s="200"/>
      <c r="D516" s="201" t="s">
        <v>71</v>
      </c>
      <c r="E516" s="213" t="s">
        <v>241</v>
      </c>
      <c r="F516" s="213" t="s">
        <v>323</v>
      </c>
      <c r="G516" s="200"/>
      <c r="H516" s="200"/>
      <c r="I516" s="203"/>
      <c r="J516" s="214">
        <f>BK516</f>
        <v>0</v>
      </c>
      <c r="K516" s="200"/>
      <c r="L516" s="205"/>
      <c r="M516" s="206"/>
      <c r="N516" s="207"/>
      <c r="O516" s="207"/>
      <c r="P516" s="208">
        <f>SUM(P517:P629)</f>
        <v>0</v>
      </c>
      <c r="Q516" s="207"/>
      <c r="R516" s="208">
        <f>SUM(R517:R629)</f>
        <v>3.8087000000000004</v>
      </c>
      <c r="S516" s="207"/>
      <c r="T516" s="209">
        <f>SUM(T517:T629)</f>
        <v>57.958130999999987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0" t="s">
        <v>79</v>
      </c>
      <c r="AT516" s="211" t="s">
        <v>71</v>
      </c>
      <c r="AU516" s="211" t="s">
        <v>79</v>
      </c>
      <c r="AY516" s="210" t="s">
        <v>183</v>
      </c>
      <c r="BK516" s="212">
        <f>SUM(BK517:BK629)</f>
        <v>0</v>
      </c>
    </row>
    <row r="517" s="2" customFormat="1" ht="24.15" customHeight="1">
      <c r="A517" s="39"/>
      <c r="B517" s="40"/>
      <c r="C517" s="215" t="s">
        <v>508</v>
      </c>
      <c r="D517" s="290" t="s">
        <v>185</v>
      </c>
      <c r="E517" s="216" t="s">
        <v>3883</v>
      </c>
      <c r="F517" s="217" t="s">
        <v>3884</v>
      </c>
      <c r="G517" s="218" t="s">
        <v>419</v>
      </c>
      <c r="H517" s="219">
        <v>29.5</v>
      </c>
      <c r="I517" s="220"/>
      <c r="J517" s="221">
        <f>ROUND(I517*H517,2)</f>
        <v>0</v>
      </c>
      <c r="K517" s="217" t="s">
        <v>189</v>
      </c>
      <c r="L517" s="45"/>
      <c r="M517" s="222" t="s">
        <v>19</v>
      </c>
      <c r="N517" s="223" t="s">
        <v>43</v>
      </c>
      <c r="O517" s="85"/>
      <c r="P517" s="224">
        <f>O517*H517</f>
        <v>0</v>
      </c>
      <c r="Q517" s="224">
        <v>0.10095</v>
      </c>
      <c r="R517" s="224">
        <f>Q517*H517</f>
        <v>2.9780250000000001</v>
      </c>
      <c r="S517" s="224">
        <v>0</v>
      </c>
      <c r="T517" s="22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6" t="s">
        <v>190</v>
      </c>
      <c r="AT517" s="226" t="s">
        <v>185</v>
      </c>
      <c r="AU517" s="226" t="s">
        <v>81</v>
      </c>
      <c r="AY517" s="18" t="s">
        <v>183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8" t="s">
        <v>79</v>
      </c>
      <c r="BK517" s="227">
        <f>ROUND(I517*H517,2)</f>
        <v>0</v>
      </c>
      <c r="BL517" s="18" t="s">
        <v>190</v>
      </c>
      <c r="BM517" s="226" t="s">
        <v>3885</v>
      </c>
    </row>
    <row r="518" s="2" customFormat="1">
      <c r="A518" s="39"/>
      <c r="B518" s="40"/>
      <c r="C518" s="41"/>
      <c r="D518" s="228" t="s">
        <v>192</v>
      </c>
      <c r="E518" s="41"/>
      <c r="F518" s="229" t="s">
        <v>3886</v>
      </c>
      <c r="G518" s="41"/>
      <c r="H518" s="41"/>
      <c r="I518" s="230"/>
      <c r="J518" s="41"/>
      <c r="K518" s="41"/>
      <c r="L518" s="45"/>
      <c r="M518" s="231"/>
      <c r="N518" s="23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192</v>
      </c>
      <c r="AU518" s="18" t="s">
        <v>81</v>
      </c>
    </row>
    <row r="519" s="13" customFormat="1">
      <c r="A519" s="13"/>
      <c r="B519" s="233"/>
      <c r="C519" s="234"/>
      <c r="D519" s="235" t="s">
        <v>194</v>
      </c>
      <c r="E519" s="236" t="s">
        <v>19</v>
      </c>
      <c r="F519" s="237" t="s">
        <v>3887</v>
      </c>
      <c r="G519" s="234"/>
      <c r="H519" s="238">
        <v>29.5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194</v>
      </c>
      <c r="AU519" s="244" t="s">
        <v>81</v>
      </c>
      <c r="AV519" s="13" t="s">
        <v>81</v>
      </c>
      <c r="AW519" s="13" t="s">
        <v>33</v>
      </c>
      <c r="AX519" s="13" t="s">
        <v>79</v>
      </c>
      <c r="AY519" s="244" t="s">
        <v>183</v>
      </c>
    </row>
    <row r="520" s="2" customFormat="1" ht="16.5" customHeight="1">
      <c r="A520" s="39"/>
      <c r="B520" s="40"/>
      <c r="C520" s="256" t="s">
        <v>513</v>
      </c>
      <c r="D520" s="291" t="s">
        <v>310</v>
      </c>
      <c r="E520" s="257" t="s">
        <v>3888</v>
      </c>
      <c r="F520" s="258" t="s">
        <v>3889</v>
      </c>
      <c r="G520" s="259" t="s">
        <v>419</v>
      </c>
      <c r="H520" s="260">
        <v>29.5</v>
      </c>
      <c r="I520" s="261"/>
      <c r="J520" s="262">
        <f>ROUND(I520*H520,2)</f>
        <v>0</v>
      </c>
      <c r="K520" s="258" t="s">
        <v>189</v>
      </c>
      <c r="L520" s="263"/>
      <c r="M520" s="264" t="s">
        <v>19</v>
      </c>
      <c r="N520" s="265" t="s">
        <v>43</v>
      </c>
      <c r="O520" s="85"/>
      <c r="P520" s="224">
        <f>O520*H520</f>
        <v>0</v>
      </c>
      <c r="Q520" s="224">
        <v>0.028000000000000001</v>
      </c>
      <c r="R520" s="224">
        <f>Q520*H520</f>
        <v>0.82600000000000007</v>
      </c>
      <c r="S520" s="224">
        <v>0</v>
      </c>
      <c r="T520" s="22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6" t="s">
        <v>234</v>
      </c>
      <c r="AT520" s="226" t="s">
        <v>310</v>
      </c>
      <c r="AU520" s="226" t="s">
        <v>81</v>
      </c>
      <c r="AY520" s="18" t="s">
        <v>183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8" t="s">
        <v>79</v>
      </c>
      <c r="BK520" s="227">
        <f>ROUND(I520*H520,2)</f>
        <v>0</v>
      </c>
      <c r="BL520" s="18" t="s">
        <v>190</v>
      </c>
      <c r="BM520" s="226" t="s">
        <v>3890</v>
      </c>
    </row>
    <row r="521" s="2" customFormat="1" ht="16.5" customHeight="1">
      <c r="A521" s="39"/>
      <c r="B521" s="40"/>
      <c r="C521" s="215" t="s">
        <v>517</v>
      </c>
      <c r="D521" s="215" t="s">
        <v>185</v>
      </c>
      <c r="E521" s="216" t="s">
        <v>3891</v>
      </c>
      <c r="F521" s="217" t="s">
        <v>3892</v>
      </c>
      <c r="G521" s="218" t="s">
        <v>419</v>
      </c>
      <c r="H521" s="219">
        <v>15</v>
      </c>
      <c r="I521" s="220"/>
      <c r="J521" s="221">
        <f>ROUND(I521*H521,2)</f>
        <v>0</v>
      </c>
      <c r="K521" s="217" t="s">
        <v>189</v>
      </c>
      <c r="L521" s="45"/>
      <c r="M521" s="222" t="s">
        <v>19</v>
      </c>
      <c r="N521" s="223" t="s">
        <v>43</v>
      </c>
      <c r="O521" s="85"/>
      <c r="P521" s="224">
        <f>O521*H521</f>
        <v>0</v>
      </c>
      <c r="Q521" s="224">
        <v>3.0000000000000001E-05</v>
      </c>
      <c r="R521" s="224">
        <f>Q521*H521</f>
        <v>0.00044999999999999999</v>
      </c>
      <c r="S521" s="224">
        <v>0</v>
      </c>
      <c r="T521" s="22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6" t="s">
        <v>190</v>
      </c>
      <c r="AT521" s="226" t="s">
        <v>185</v>
      </c>
      <c r="AU521" s="226" t="s">
        <v>81</v>
      </c>
      <c r="AY521" s="18" t="s">
        <v>183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79</v>
      </c>
      <c r="BK521" s="227">
        <f>ROUND(I521*H521,2)</f>
        <v>0</v>
      </c>
      <c r="BL521" s="18" t="s">
        <v>190</v>
      </c>
      <c r="BM521" s="226" t="s">
        <v>3893</v>
      </c>
    </row>
    <row r="522" s="2" customFormat="1">
      <c r="A522" s="39"/>
      <c r="B522" s="40"/>
      <c r="C522" s="41"/>
      <c r="D522" s="228" t="s">
        <v>192</v>
      </c>
      <c r="E522" s="41"/>
      <c r="F522" s="229" t="s">
        <v>3894</v>
      </c>
      <c r="G522" s="41"/>
      <c r="H522" s="41"/>
      <c r="I522" s="230"/>
      <c r="J522" s="41"/>
      <c r="K522" s="41"/>
      <c r="L522" s="45"/>
      <c r="M522" s="231"/>
      <c r="N522" s="23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192</v>
      </c>
      <c r="AU522" s="18" t="s">
        <v>81</v>
      </c>
    </row>
    <row r="523" s="13" customFormat="1">
      <c r="A523" s="13"/>
      <c r="B523" s="233"/>
      <c r="C523" s="234"/>
      <c r="D523" s="235" t="s">
        <v>194</v>
      </c>
      <c r="E523" s="236" t="s">
        <v>19</v>
      </c>
      <c r="F523" s="237" t="s">
        <v>3895</v>
      </c>
      <c r="G523" s="234"/>
      <c r="H523" s="238">
        <v>15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194</v>
      </c>
      <c r="AU523" s="244" t="s">
        <v>81</v>
      </c>
      <c r="AV523" s="13" t="s">
        <v>81</v>
      </c>
      <c r="AW523" s="13" t="s">
        <v>33</v>
      </c>
      <c r="AX523" s="13" t="s">
        <v>79</v>
      </c>
      <c r="AY523" s="244" t="s">
        <v>183</v>
      </c>
    </row>
    <row r="524" s="2" customFormat="1" ht="24.15" customHeight="1">
      <c r="A524" s="39"/>
      <c r="B524" s="40"/>
      <c r="C524" s="215" t="s">
        <v>524</v>
      </c>
      <c r="D524" s="215" t="s">
        <v>185</v>
      </c>
      <c r="E524" s="216" t="s">
        <v>3896</v>
      </c>
      <c r="F524" s="217" t="s">
        <v>3897</v>
      </c>
      <c r="G524" s="218" t="s">
        <v>237</v>
      </c>
      <c r="H524" s="219">
        <v>454.00200000000001</v>
      </c>
      <c r="I524" s="220"/>
      <c r="J524" s="221">
        <f>ROUND(I524*H524,2)</f>
        <v>0</v>
      </c>
      <c r="K524" s="217" t="s">
        <v>189</v>
      </c>
      <c r="L524" s="45"/>
      <c r="M524" s="222" t="s">
        <v>19</v>
      </c>
      <c r="N524" s="223" t="s">
        <v>43</v>
      </c>
      <c r="O524" s="85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6" t="s">
        <v>190</v>
      </c>
      <c r="AT524" s="226" t="s">
        <v>185</v>
      </c>
      <c r="AU524" s="226" t="s">
        <v>81</v>
      </c>
      <c r="AY524" s="18" t="s">
        <v>183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8" t="s">
        <v>79</v>
      </c>
      <c r="BK524" s="227">
        <f>ROUND(I524*H524,2)</f>
        <v>0</v>
      </c>
      <c r="BL524" s="18" t="s">
        <v>190</v>
      </c>
      <c r="BM524" s="226" t="s">
        <v>3898</v>
      </c>
    </row>
    <row r="525" s="2" customFormat="1">
      <c r="A525" s="39"/>
      <c r="B525" s="40"/>
      <c r="C525" s="41"/>
      <c r="D525" s="228" t="s">
        <v>192</v>
      </c>
      <c r="E525" s="41"/>
      <c r="F525" s="229" t="s">
        <v>3899</v>
      </c>
      <c r="G525" s="41"/>
      <c r="H525" s="41"/>
      <c r="I525" s="230"/>
      <c r="J525" s="41"/>
      <c r="K525" s="41"/>
      <c r="L525" s="45"/>
      <c r="M525" s="231"/>
      <c r="N525" s="23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192</v>
      </c>
      <c r="AU525" s="18" t="s">
        <v>81</v>
      </c>
    </row>
    <row r="526" s="13" customFormat="1">
      <c r="A526" s="13"/>
      <c r="B526" s="233"/>
      <c r="C526" s="234"/>
      <c r="D526" s="235" t="s">
        <v>194</v>
      </c>
      <c r="E526" s="236" t="s">
        <v>19</v>
      </c>
      <c r="F526" s="237" t="s">
        <v>3900</v>
      </c>
      <c r="G526" s="234"/>
      <c r="H526" s="238">
        <v>403.60199999999998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194</v>
      </c>
      <c r="AU526" s="244" t="s">
        <v>81</v>
      </c>
      <c r="AV526" s="13" t="s">
        <v>81</v>
      </c>
      <c r="AW526" s="13" t="s">
        <v>33</v>
      </c>
      <c r="AX526" s="13" t="s">
        <v>72</v>
      </c>
      <c r="AY526" s="244" t="s">
        <v>183</v>
      </c>
    </row>
    <row r="527" s="13" customFormat="1">
      <c r="A527" s="13"/>
      <c r="B527" s="233"/>
      <c r="C527" s="234"/>
      <c r="D527" s="235" t="s">
        <v>194</v>
      </c>
      <c r="E527" s="236" t="s">
        <v>19</v>
      </c>
      <c r="F527" s="237" t="s">
        <v>3901</v>
      </c>
      <c r="G527" s="234"/>
      <c r="H527" s="238">
        <v>50.399999999999999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194</v>
      </c>
      <c r="AU527" s="244" t="s">
        <v>81</v>
      </c>
      <c r="AV527" s="13" t="s">
        <v>81</v>
      </c>
      <c r="AW527" s="13" t="s">
        <v>33</v>
      </c>
      <c r="AX527" s="13" t="s">
        <v>72</v>
      </c>
      <c r="AY527" s="244" t="s">
        <v>183</v>
      </c>
    </row>
    <row r="528" s="14" customFormat="1">
      <c r="A528" s="14"/>
      <c r="B528" s="245"/>
      <c r="C528" s="246"/>
      <c r="D528" s="235" t="s">
        <v>194</v>
      </c>
      <c r="E528" s="247" t="s">
        <v>19</v>
      </c>
      <c r="F528" s="248" t="s">
        <v>204</v>
      </c>
      <c r="G528" s="246"/>
      <c r="H528" s="249">
        <v>454.00200000000001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194</v>
      </c>
      <c r="AU528" s="255" t="s">
        <v>81</v>
      </c>
      <c r="AV528" s="14" t="s">
        <v>190</v>
      </c>
      <c r="AW528" s="14" t="s">
        <v>33</v>
      </c>
      <c r="AX528" s="14" t="s">
        <v>79</v>
      </c>
      <c r="AY528" s="255" t="s">
        <v>183</v>
      </c>
    </row>
    <row r="529" s="2" customFormat="1" ht="24.15" customHeight="1">
      <c r="A529" s="39"/>
      <c r="B529" s="40"/>
      <c r="C529" s="215" t="s">
        <v>528</v>
      </c>
      <c r="D529" s="215" t="s">
        <v>185</v>
      </c>
      <c r="E529" s="216" t="s">
        <v>3902</v>
      </c>
      <c r="F529" s="217" t="s">
        <v>3903</v>
      </c>
      <c r="G529" s="218" t="s">
        <v>237</v>
      </c>
      <c r="H529" s="219">
        <v>81720.360000000001</v>
      </c>
      <c r="I529" s="220"/>
      <c r="J529" s="221">
        <f>ROUND(I529*H529,2)</f>
        <v>0</v>
      </c>
      <c r="K529" s="217" t="s">
        <v>189</v>
      </c>
      <c r="L529" s="45"/>
      <c r="M529" s="222" t="s">
        <v>19</v>
      </c>
      <c r="N529" s="223" t="s">
        <v>43</v>
      </c>
      <c r="O529" s="85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6" t="s">
        <v>190</v>
      </c>
      <c r="AT529" s="226" t="s">
        <v>185</v>
      </c>
      <c r="AU529" s="226" t="s">
        <v>81</v>
      </c>
      <c r="AY529" s="18" t="s">
        <v>183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8" t="s">
        <v>79</v>
      </c>
      <c r="BK529" s="227">
        <f>ROUND(I529*H529,2)</f>
        <v>0</v>
      </c>
      <c r="BL529" s="18" t="s">
        <v>190</v>
      </c>
      <c r="BM529" s="226" t="s">
        <v>3904</v>
      </c>
    </row>
    <row r="530" s="2" customFormat="1">
      <c r="A530" s="39"/>
      <c r="B530" s="40"/>
      <c r="C530" s="41"/>
      <c r="D530" s="228" t="s">
        <v>192</v>
      </c>
      <c r="E530" s="41"/>
      <c r="F530" s="229" t="s">
        <v>3905</v>
      </c>
      <c r="G530" s="41"/>
      <c r="H530" s="41"/>
      <c r="I530" s="230"/>
      <c r="J530" s="41"/>
      <c r="K530" s="41"/>
      <c r="L530" s="45"/>
      <c r="M530" s="231"/>
      <c r="N530" s="23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192</v>
      </c>
      <c r="AU530" s="18" t="s">
        <v>81</v>
      </c>
    </row>
    <row r="531" s="13" customFormat="1">
      <c r="A531" s="13"/>
      <c r="B531" s="233"/>
      <c r="C531" s="234"/>
      <c r="D531" s="235" t="s">
        <v>194</v>
      </c>
      <c r="E531" s="234"/>
      <c r="F531" s="237" t="s">
        <v>3906</v>
      </c>
      <c r="G531" s="234"/>
      <c r="H531" s="238">
        <v>81720.360000000001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194</v>
      </c>
      <c r="AU531" s="244" t="s">
        <v>81</v>
      </c>
      <c r="AV531" s="13" t="s">
        <v>81</v>
      </c>
      <c r="AW531" s="13" t="s">
        <v>4</v>
      </c>
      <c r="AX531" s="13" t="s">
        <v>79</v>
      </c>
      <c r="AY531" s="244" t="s">
        <v>183</v>
      </c>
    </row>
    <row r="532" s="2" customFormat="1" ht="24.15" customHeight="1">
      <c r="A532" s="39"/>
      <c r="B532" s="40"/>
      <c r="C532" s="215" t="s">
        <v>534</v>
      </c>
      <c r="D532" s="215" t="s">
        <v>185</v>
      </c>
      <c r="E532" s="216" t="s">
        <v>3907</v>
      </c>
      <c r="F532" s="217" t="s">
        <v>3908</v>
      </c>
      <c r="G532" s="218" t="s">
        <v>237</v>
      </c>
      <c r="H532" s="219">
        <v>454.00200000000001</v>
      </c>
      <c r="I532" s="220"/>
      <c r="J532" s="221">
        <f>ROUND(I532*H532,2)</f>
        <v>0</v>
      </c>
      <c r="K532" s="217" t="s">
        <v>189</v>
      </c>
      <c r="L532" s="45"/>
      <c r="M532" s="222" t="s">
        <v>19</v>
      </c>
      <c r="N532" s="223" t="s">
        <v>43</v>
      </c>
      <c r="O532" s="85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6" t="s">
        <v>190</v>
      </c>
      <c r="AT532" s="226" t="s">
        <v>185</v>
      </c>
      <c r="AU532" s="226" t="s">
        <v>81</v>
      </c>
      <c r="AY532" s="18" t="s">
        <v>183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8" t="s">
        <v>79</v>
      </c>
      <c r="BK532" s="227">
        <f>ROUND(I532*H532,2)</f>
        <v>0</v>
      </c>
      <c r="BL532" s="18" t="s">
        <v>190</v>
      </c>
      <c r="BM532" s="226" t="s">
        <v>3909</v>
      </c>
    </row>
    <row r="533" s="2" customFormat="1">
      <c r="A533" s="39"/>
      <c r="B533" s="40"/>
      <c r="C533" s="41"/>
      <c r="D533" s="228" t="s">
        <v>192</v>
      </c>
      <c r="E533" s="41"/>
      <c r="F533" s="229" t="s">
        <v>3910</v>
      </c>
      <c r="G533" s="41"/>
      <c r="H533" s="41"/>
      <c r="I533" s="230"/>
      <c r="J533" s="41"/>
      <c r="K533" s="41"/>
      <c r="L533" s="45"/>
      <c r="M533" s="231"/>
      <c r="N533" s="23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192</v>
      </c>
      <c r="AU533" s="18" t="s">
        <v>81</v>
      </c>
    </row>
    <row r="534" s="2" customFormat="1" ht="16.5" customHeight="1">
      <c r="A534" s="39"/>
      <c r="B534" s="40"/>
      <c r="C534" s="215" t="s">
        <v>538</v>
      </c>
      <c r="D534" s="215" t="s">
        <v>185</v>
      </c>
      <c r="E534" s="216" t="s">
        <v>3911</v>
      </c>
      <c r="F534" s="217" t="s">
        <v>3912</v>
      </c>
      <c r="G534" s="218" t="s">
        <v>237</v>
      </c>
      <c r="H534" s="219">
        <v>454.00200000000001</v>
      </c>
      <c r="I534" s="220"/>
      <c r="J534" s="221">
        <f>ROUND(I534*H534,2)</f>
        <v>0</v>
      </c>
      <c r="K534" s="217" t="s">
        <v>189</v>
      </c>
      <c r="L534" s="45"/>
      <c r="M534" s="222" t="s">
        <v>19</v>
      </c>
      <c r="N534" s="223" t="s">
        <v>43</v>
      </c>
      <c r="O534" s="85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6" t="s">
        <v>190</v>
      </c>
      <c r="AT534" s="226" t="s">
        <v>185</v>
      </c>
      <c r="AU534" s="226" t="s">
        <v>81</v>
      </c>
      <c r="AY534" s="18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8" t="s">
        <v>79</v>
      </c>
      <c r="BK534" s="227">
        <f>ROUND(I534*H534,2)</f>
        <v>0</v>
      </c>
      <c r="BL534" s="18" t="s">
        <v>190</v>
      </c>
      <c r="BM534" s="226" t="s">
        <v>3913</v>
      </c>
    </row>
    <row r="535" s="2" customFormat="1">
      <c r="A535" s="39"/>
      <c r="B535" s="40"/>
      <c r="C535" s="41"/>
      <c r="D535" s="228" t="s">
        <v>192</v>
      </c>
      <c r="E535" s="41"/>
      <c r="F535" s="229" t="s">
        <v>3914</v>
      </c>
      <c r="G535" s="41"/>
      <c r="H535" s="41"/>
      <c r="I535" s="230"/>
      <c r="J535" s="41"/>
      <c r="K535" s="41"/>
      <c r="L535" s="45"/>
      <c r="M535" s="231"/>
      <c r="N535" s="23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192</v>
      </c>
      <c r="AU535" s="18" t="s">
        <v>81</v>
      </c>
    </row>
    <row r="536" s="13" customFormat="1">
      <c r="A536" s="13"/>
      <c r="B536" s="233"/>
      <c r="C536" s="234"/>
      <c r="D536" s="235" t="s">
        <v>194</v>
      </c>
      <c r="E536" s="236" t="s">
        <v>19</v>
      </c>
      <c r="F536" s="237" t="s">
        <v>3900</v>
      </c>
      <c r="G536" s="234"/>
      <c r="H536" s="238">
        <v>403.60199999999998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194</v>
      </c>
      <c r="AU536" s="244" t="s">
        <v>81</v>
      </c>
      <c r="AV536" s="13" t="s">
        <v>81</v>
      </c>
      <c r="AW536" s="13" t="s">
        <v>33</v>
      </c>
      <c r="AX536" s="13" t="s">
        <v>72</v>
      </c>
      <c r="AY536" s="244" t="s">
        <v>183</v>
      </c>
    </row>
    <row r="537" s="13" customFormat="1">
      <c r="A537" s="13"/>
      <c r="B537" s="233"/>
      <c r="C537" s="234"/>
      <c r="D537" s="235" t="s">
        <v>194</v>
      </c>
      <c r="E537" s="236" t="s">
        <v>19</v>
      </c>
      <c r="F537" s="237" t="s">
        <v>3901</v>
      </c>
      <c r="G537" s="234"/>
      <c r="H537" s="238">
        <v>50.399999999999999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194</v>
      </c>
      <c r="AU537" s="244" t="s">
        <v>81</v>
      </c>
      <c r="AV537" s="13" t="s">
        <v>81</v>
      </c>
      <c r="AW537" s="13" t="s">
        <v>33</v>
      </c>
      <c r="AX537" s="13" t="s">
        <v>72</v>
      </c>
      <c r="AY537" s="244" t="s">
        <v>183</v>
      </c>
    </row>
    <row r="538" s="14" customFormat="1">
      <c r="A538" s="14"/>
      <c r="B538" s="245"/>
      <c r="C538" s="246"/>
      <c r="D538" s="235" t="s">
        <v>194</v>
      </c>
      <c r="E538" s="247" t="s">
        <v>19</v>
      </c>
      <c r="F538" s="248" t="s">
        <v>204</v>
      </c>
      <c r="G538" s="246"/>
      <c r="H538" s="249">
        <v>454.00200000000001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194</v>
      </c>
      <c r="AU538" s="255" t="s">
        <v>81</v>
      </c>
      <c r="AV538" s="14" t="s">
        <v>190</v>
      </c>
      <c r="AW538" s="14" t="s">
        <v>33</v>
      </c>
      <c r="AX538" s="14" t="s">
        <v>79</v>
      </c>
      <c r="AY538" s="255" t="s">
        <v>183</v>
      </c>
    </row>
    <row r="539" s="2" customFormat="1" ht="16.5" customHeight="1">
      <c r="A539" s="39"/>
      <c r="B539" s="40"/>
      <c r="C539" s="215" t="s">
        <v>544</v>
      </c>
      <c r="D539" s="215" t="s">
        <v>185</v>
      </c>
      <c r="E539" s="216" t="s">
        <v>3915</v>
      </c>
      <c r="F539" s="217" t="s">
        <v>3916</v>
      </c>
      <c r="G539" s="218" t="s">
        <v>237</v>
      </c>
      <c r="H539" s="219">
        <v>81720.360000000001</v>
      </c>
      <c r="I539" s="220"/>
      <c r="J539" s="221">
        <f>ROUND(I539*H539,2)</f>
        <v>0</v>
      </c>
      <c r="K539" s="217" t="s">
        <v>189</v>
      </c>
      <c r="L539" s="45"/>
      <c r="M539" s="222" t="s">
        <v>19</v>
      </c>
      <c r="N539" s="223" t="s">
        <v>43</v>
      </c>
      <c r="O539" s="85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6" t="s">
        <v>190</v>
      </c>
      <c r="AT539" s="226" t="s">
        <v>185</v>
      </c>
      <c r="AU539" s="226" t="s">
        <v>81</v>
      </c>
      <c r="AY539" s="18" t="s">
        <v>183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8" t="s">
        <v>79</v>
      </c>
      <c r="BK539" s="227">
        <f>ROUND(I539*H539,2)</f>
        <v>0</v>
      </c>
      <c r="BL539" s="18" t="s">
        <v>190</v>
      </c>
      <c r="BM539" s="226" t="s">
        <v>3917</v>
      </c>
    </row>
    <row r="540" s="2" customFormat="1">
      <c r="A540" s="39"/>
      <c r="B540" s="40"/>
      <c r="C540" s="41"/>
      <c r="D540" s="228" t="s">
        <v>192</v>
      </c>
      <c r="E540" s="41"/>
      <c r="F540" s="229" t="s">
        <v>3918</v>
      </c>
      <c r="G540" s="41"/>
      <c r="H540" s="41"/>
      <c r="I540" s="230"/>
      <c r="J540" s="41"/>
      <c r="K540" s="41"/>
      <c r="L540" s="45"/>
      <c r="M540" s="231"/>
      <c r="N540" s="23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192</v>
      </c>
      <c r="AU540" s="18" t="s">
        <v>81</v>
      </c>
    </row>
    <row r="541" s="13" customFormat="1">
      <c r="A541" s="13"/>
      <c r="B541" s="233"/>
      <c r="C541" s="234"/>
      <c r="D541" s="235" t="s">
        <v>194</v>
      </c>
      <c r="E541" s="234"/>
      <c r="F541" s="237" t="s">
        <v>3906</v>
      </c>
      <c r="G541" s="234"/>
      <c r="H541" s="238">
        <v>81720.360000000001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194</v>
      </c>
      <c r="AU541" s="244" t="s">
        <v>81</v>
      </c>
      <c r="AV541" s="13" t="s">
        <v>81</v>
      </c>
      <c r="AW541" s="13" t="s">
        <v>4</v>
      </c>
      <c r="AX541" s="13" t="s">
        <v>79</v>
      </c>
      <c r="AY541" s="244" t="s">
        <v>183</v>
      </c>
    </row>
    <row r="542" s="2" customFormat="1" ht="16.5" customHeight="1">
      <c r="A542" s="39"/>
      <c r="B542" s="40"/>
      <c r="C542" s="215" t="s">
        <v>547</v>
      </c>
      <c r="D542" s="215" t="s">
        <v>185</v>
      </c>
      <c r="E542" s="216" t="s">
        <v>3919</v>
      </c>
      <c r="F542" s="217" t="s">
        <v>3920</v>
      </c>
      <c r="G542" s="218" t="s">
        <v>237</v>
      </c>
      <c r="H542" s="219">
        <v>454.00200000000001</v>
      </c>
      <c r="I542" s="220"/>
      <c r="J542" s="221">
        <f>ROUND(I542*H542,2)</f>
        <v>0</v>
      </c>
      <c r="K542" s="217" t="s">
        <v>189</v>
      </c>
      <c r="L542" s="45"/>
      <c r="M542" s="222" t="s">
        <v>19</v>
      </c>
      <c r="N542" s="223" t="s">
        <v>43</v>
      </c>
      <c r="O542" s="85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6" t="s">
        <v>190</v>
      </c>
      <c r="AT542" s="226" t="s">
        <v>185</v>
      </c>
      <c r="AU542" s="226" t="s">
        <v>81</v>
      </c>
      <c r="AY542" s="18" t="s">
        <v>183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8" t="s">
        <v>79</v>
      </c>
      <c r="BK542" s="227">
        <f>ROUND(I542*H542,2)</f>
        <v>0</v>
      </c>
      <c r="BL542" s="18" t="s">
        <v>190</v>
      </c>
      <c r="BM542" s="226" t="s">
        <v>3921</v>
      </c>
    </row>
    <row r="543" s="2" customFormat="1">
      <c r="A543" s="39"/>
      <c r="B543" s="40"/>
      <c r="C543" s="41"/>
      <c r="D543" s="228" t="s">
        <v>192</v>
      </c>
      <c r="E543" s="41"/>
      <c r="F543" s="229" t="s">
        <v>3922</v>
      </c>
      <c r="G543" s="41"/>
      <c r="H543" s="41"/>
      <c r="I543" s="230"/>
      <c r="J543" s="41"/>
      <c r="K543" s="41"/>
      <c r="L543" s="45"/>
      <c r="M543" s="231"/>
      <c r="N543" s="23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192</v>
      </c>
      <c r="AU543" s="18" t="s">
        <v>81</v>
      </c>
    </row>
    <row r="544" s="2" customFormat="1" ht="24.15" customHeight="1">
      <c r="A544" s="39"/>
      <c r="B544" s="40"/>
      <c r="C544" s="215" t="s">
        <v>552</v>
      </c>
      <c r="D544" s="215" t="s">
        <v>185</v>
      </c>
      <c r="E544" s="216" t="s">
        <v>812</v>
      </c>
      <c r="F544" s="217" t="s">
        <v>813</v>
      </c>
      <c r="G544" s="218" t="s">
        <v>237</v>
      </c>
      <c r="H544" s="219">
        <v>32.5</v>
      </c>
      <c r="I544" s="220"/>
      <c r="J544" s="221">
        <f>ROUND(I544*H544,2)</f>
        <v>0</v>
      </c>
      <c r="K544" s="217" t="s">
        <v>189</v>
      </c>
      <c r="L544" s="45"/>
      <c r="M544" s="222" t="s">
        <v>19</v>
      </c>
      <c r="N544" s="223" t="s">
        <v>43</v>
      </c>
      <c r="O544" s="85"/>
      <c r="P544" s="224">
        <f>O544*H544</f>
        <v>0</v>
      </c>
      <c r="Q544" s="224">
        <v>0.00012999999999999999</v>
      </c>
      <c r="R544" s="224">
        <f>Q544*H544</f>
        <v>0.0042249999999999996</v>
      </c>
      <c r="S544" s="224">
        <v>0</v>
      </c>
      <c r="T544" s="22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6" t="s">
        <v>190</v>
      </c>
      <c r="AT544" s="226" t="s">
        <v>185</v>
      </c>
      <c r="AU544" s="226" t="s">
        <v>81</v>
      </c>
      <c r="AY544" s="18" t="s">
        <v>183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8" t="s">
        <v>79</v>
      </c>
      <c r="BK544" s="227">
        <f>ROUND(I544*H544,2)</f>
        <v>0</v>
      </c>
      <c r="BL544" s="18" t="s">
        <v>190</v>
      </c>
      <c r="BM544" s="226" t="s">
        <v>3923</v>
      </c>
    </row>
    <row r="545" s="2" customFormat="1">
      <c r="A545" s="39"/>
      <c r="B545" s="40"/>
      <c r="C545" s="41"/>
      <c r="D545" s="228" t="s">
        <v>192</v>
      </c>
      <c r="E545" s="41"/>
      <c r="F545" s="229" t="s">
        <v>815</v>
      </c>
      <c r="G545" s="41"/>
      <c r="H545" s="41"/>
      <c r="I545" s="230"/>
      <c r="J545" s="41"/>
      <c r="K545" s="41"/>
      <c r="L545" s="45"/>
      <c r="M545" s="231"/>
      <c r="N545" s="23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192</v>
      </c>
      <c r="AU545" s="18" t="s">
        <v>81</v>
      </c>
    </row>
    <row r="546" s="13" customFormat="1">
      <c r="A546" s="13"/>
      <c r="B546" s="233"/>
      <c r="C546" s="234"/>
      <c r="D546" s="235" t="s">
        <v>194</v>
      </c>
      <c r="E546" s="236" t="s">
        <v>19</v>
      </c>
      <c r="F546" s="237" t="s">
        <v>3924</v>
      </c>
      <c r="G546" s="234"/>
      <c r="H546" s="238">
        <v>32.5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194</v>
      </c>
      <c r="AU546" s="244" t="s">
        <v>81</v>
      </c>
      <c r="AV546" s="13" t="s">
        <v>81</v>
      </c>
      <c r="AW546" s="13" t="s">
        <v>33</v>
      </c>
      <c r="AX546" s="13" t="s">
        <v>79</v>
      </c>
      <c r="AY546" s="244" t="s">
        <v>183</v>
      </c>
    </row>
    <row r="547" s="2" customFormat="1" ht="24.15" customHeight="1">
      <c r="A547" s="39"/>
      <c r="B547" s="40"/>
      <c r="C547" s="215" t="s">
        <v>557</v>
      </c>
      <c r="D547" s="215" t="s">
        <v>185</v>
      </c>
      <c r="E547" s="216" t="s">
        <v>3925</v>
      </c>
      <c r="F547" s="217" t="s">
        <v>3926</v>
      </c>
      <c r="G547" s="218" t="s">
        <v>419</v>
      </c>
      <c r="H547" s="219">
        <v>2</v>
      </c>
      <c r="I547" s="220"/>
      <c r="J547" s="221">
        <f>ROUND(I547*H547,2)</f>
        <v>0</v>
      </c>
      <c r="K547" s="217" t="s">
        <v>189</v>
      </c>
      <c r="L547" s="45"/>
      <c r="M547" s="222" t="s">
        <v>19</v>
      </c>
      <c r="N547" s="223" t="s">
        <v>43</v>
      </c>
      <c r="O547" s="85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6" t="s">
        <v>190</v>
      </c>
      <c r="AT547" s="226" t="s">
        <v>185</v>
      </c>
      <c r="AU547" s="226" t="s">
        <v>81</v>
      </c>
      <c r="AY547" s="18" t="s">
        <v>183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8" t="s">
        <v>79</v>
      </c>
      <c r="BK547" s="227">
        <f>ROUND(I547*H547,2)</f>
        <v>0</v>
      </c>
      <c r="BL547" s="18" t="s">
        <v>190</v>
      </c>
      <c r="BM547" s="226" t="s">
        <v>3927</v>
      </c>
    </row>
    <row r="548" s="2" customFormat="1">
      <c r="A548" s="39"/>
      <c r="B548" s="40"/>
      <c r="C548" s="41"/>
      <c r="D548" s="228" t="s">
        <v>192</v>
      </c>
      <c r="E548" s="41"/>
      <c r="F548" s="229" t="s">
        <v>3928</v>
      </c>
      <c r="G548" s="41"/>
      <c r="H548" s="41"/>
      <c r="I548" s="230"/>
      <c r="J548" s="41"/>
      <c r="K548" s="41"/>
      <c r="L548" s="45"/>
      <c r="M548" s="231"/>
      <c r="N548" s="23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192</v>
      </c>
      <c r="AU548" s="18" t="s">
        <v>81</v>
      </c>
    </row>
    <row r="549" s="2" customFormat="1" ht="21.75" customHeight="1">
      <c r="A549" s="39"/>
      <c r="B549" s="40"/>
      <c r="C549" s="215" t="s">
        <v>562</v>
      </c>
      <c r="D549" s="215" t="s">
        <v>185</v>
      </c>
      <c r="E549" s="216" t="s">
        <v>3929</v>
      </c>
      <c r="F549" s="217" t="s">
        <v>3930</v>
      </c>
      <c r="G549" s="218" t="s">
        <v>419</v>
      </c>
      <c r="H549" s="219">
        <v>360</v>
      </c>
      <c r="I549" s="220"/>
      <c r="J549" s="221">
        <f>ROUND(I549*H549,2)</f>
        <v>0</v>
      </c>
      <c r="K549" s="217" t="s">
        <v>189</v>
      </c>
      <c r="L549" s="45"/>
      <c r="M549" s="222" t="s">
        <v>19</v>
      </c>
      <c r="N549" s="223" t="s">
        <v>43</v>
      </c>
      <c r="O549" s="85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6" t="s">
        <v>190</v>
      </c>
      <c r="AT549" s="226" t="s">
        <v>185</v>
      </c>
      <c r="AU549" s="226" t="s">
        <v>81</v>
      </c>
      <c r="AY549" s="18" t="s">
        <v>183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8" t="s">
        <v>79</v>
      </c>
      <c r="BK549" s="227">
        <f>ROUND(I549*H549,2)</f>
        <v>0</v>
      </c>
      <c r="BL549" s="18" t="s">
        <v>190</v>
      </c>
      <c r="BM549" s="226" t="s">
        <v>3931</v>
      </c>
    </row>
    <row r="550" s="2" customFormat="1">
      <c r="A550" s="39"/>
      <c r="B550" s="40"/>
      <c r="C550" s="41"/>
      <c r="D550" s="228" t="s">
        <v>192</v>
      </c>
      <c r="E550" s="41"/>
      <c r="F550" s="229" t="s">
        <v>3932</v>
      </c>
      <c r="G550" s="41"/>
      <c r="H550" s="41"/>
      <c r="I550" s="230"/>
      <c r="J550" s="41"/>
      <c r="K550" s="41"/>
      <c r="L550" s="45"/>
      <c r="M550" s="231"/>
      <c r="N550" s="23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192</v>
      </c>
      <c r="AU550" s="18" t="s">
        <v>81</v>
      </c>
    </row>
    <row r="551" s="13" customFormat="1">
      <c r="A551" s="13"/>
      <c r="B551" s="233"/>
      <c r="C551" s="234"/>
      <c r="D551" s="235" t="s">
        <v>194</v>
      </c>
      <c r="E551" s="234"/>
      <c r="F551" s="237" t="s">
        <v>3933</v>
      </c>
      <c r="G551" s="234"/>
      <c r="H551" s="238">
        <v>360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194</v>
      </c>
      <c r="AU551" s="244" t="s">
        <v>81</v>
      </c>
      <c r="AV551" s="13" t="s">
        <v>81</v>
      </c>
      <c r="AW551" s="13" t="s">
        <v>4</v>
      </c>
      <c r="AX551" s="13" t="s">
        <v>79</v>
      </c>
      <c r="AY551" s="244" t="s">
        <v>183</v>
      </c>
    </row>
    <row r="552" s="2" customFormat="1" ht="24.15" customHeight="1">
      <c r="A552" s="39"/>
      <c r="B552" s="40"/>
      <c r="C552" s="215" t="s">
        <v>567</v>
      </c>
      <c r="D552" s="215" t="s">
        <v>185</v>
      </c>
      <c r="E552" s="216" t="s">
        <v>3934</v>
      </c>
      <c r="F552" s="217" t="s">
        <v>3935</v>
      </c>
      <c r="G552" s="218" t="s">
        <v>419</v>
      </c>
      <c r="H552" s="219">
        <v>2</v>
      </c>
      <c r="I552" s="220"/>
      <c r="J552" s="221">
        <f>ROUND(I552*H552,2)</f>
        <v>0</v>
      </c>
      <c r="K552" s="217" t="s">
        <v>189</v>
      </c>
      <c r="L552" s="45"/>
      <c r="M552" s="222" t="s">
        <v>19</v>
      </c>
      <c r="N552" s="223" t="s">
        <v>43</v>
      </c>
      <c r="O552" s="85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6" t="s">
        <v>190</v>
      </c>
      <c r="AT552" s="226" t="s">
        <v>185</v>
      </c>
      <c r="AU552" s="226" t="s">
        <v>81</v>
      </c>
      <c r="AY552" s="18" t="s">
        <v>183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8" t="s">
        <v>79</v>
      </c>
      <c r="BK552" s="227">
        <f>ROUND(I552*H552,2)</f>
        <v>0</v>
      </c>
      <c r="BL552" s="18" t="s">
        <v>190</v>
      </c>
      <c r="BM552" s="226" t="s">
        <v>3936</v>
      </c>
    </row>
    <row r="553" s="2" customFormat="1">
      <c r="A553" s="39"/>
      <c r="B553" s="40"/>
      <c r="C553" s="41"/>
      <c r="D553" s="228" t="s">
        <v>192</v>
      </c>
      <c r="E553" s="41"/>
      <c r="F553" s="229" t="s">
        <v>3937</v>
      </c>
      <c r="G553" s="41"/>
      <c r="H553" s="41"/>
      <c r="I553" s="230"/>
      <c r="J553" s="41"/>
      <c r="K553" s="41"/>
      <c r="L553" s="45"/>
      <c r="M553" s="231"/>
      <c r="N553" s="23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192</v>
      </c>
      <c r="AU553" s="18" t="s">
        <v>81</v>
      </c>
    </row>
    <row r="554" s="2" customFormat="1" ht="16.5" customHeight="1">
      <c r="A554" s="39"/>
      <c r="B554" s="40"/>
      <c r="C554" s="215" t="s">
        <v>572</v>
      </c>
      <c r="D554" s="215" t="s">
        <v>185</v>
      </c>
      <c r="E554" s="216" t="s">
        <v>3938</v>
      </c>
      <c r="F554" s="217" t="s">
        <v>3939</v>
      </c>
      <c r="G554" s="218" t="s">
        <v>237</v>
      </c>
      <c r="H554" s="219">
        <v>51.700000000000003</v>
      </c>
      <c r="I554" s="220"/>
      <c r="J554" s="221">
        <f>ROUND(I554*H554,2)</f>
        <v>0</v>
      </c>
      <c r="K554" s="217" t="s">
        <v>19</v>
      </c>
      <c r="L554" s="45"/>
      <c r="M554" s="222" t="s">
        <v>19</v>
      </c>
      <c r="N554" s="223" t="s">
        <v>43</v>
      </c>
      <c r="O554" s="85"/>
      <c r="P554" s="224">
        <f>O554*H554</f>
        <v>0</v>
      </c>
      <c r="Q554" s="224">
        <v>0</v>
      </c>
      <c r="R554" s="224">
        <f>Q554*H554</f>
        <v>0</v>
      </c>
      <c r="S554" s="224">
        <v>0.45000000000000001</v>
      </c>
      <c r="T554" s="225">
        <f>S554*H554</f>
        <v>23.265000000000001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6" t="s">
        <v>190</v>
      </c>
      <c r="AT554" s="226" t="s">
        <v>185</v>
      </c>
      <c r="AU554" s="226" t="s">
        <v>81</v>
      </c>
      <c r="AY554" s="18" t="s">
        <v>183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8" t="s">
        <v>79</v>
      </c>
      <c r="BK554" s="227">
        <f>ROUND(I554*H554,2)</f>
        <v>0</v>
      </c>
      <c r="BL554" s="18" t="s">
        <v>190</v>
      </c>
      <c r="BM554" s="226" t="s">
        <v>3940</v>
      </c>
    </row>
    <row r="555" s="13" customFormat="1">
      <c r="A555" s="13"/>
      <c r="B555" s="233"/>
      <c r="C555" s="234"/>
      <c r="D555" s="235" t="s">
        <v>194</v>
      </c>
      <c r="E555" s="236" t="s">
        <v>19</v>
      </c>
      <c r="F555" s="237" t="s">
        <v>3941</v>
      </c>
      <c r="G555" s="234"/>
      <c r="H555" s="238">
        <v>51.700000000000003</v>
      </c>
      <c r="I555" s="239"/>
      <c r="J555" s="234"/>
      <c r="K555" s="234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194</v>
      </c>
      <c r="AU555" s="244" t="s">
        <v>81</v>
      </c>
      <c r="AV555" s="13" t="s">
        <v>81</v>
      </c>
      <c r="AW555" s="13" t="s">
        <v>33</v>
      </c>
      <c r="AX555" s="13" t="s">
        <v>79</v>
      </c>
      <c r="AY555" s="244" t="s">
        <v>183</v>
      </c>
    </row>
    <row r="556" s="2" customFormat="1" ht="16.5" customHeight="1">
      <c r="A556" s="39"/>
      <c r="B556" s="40"/>
      <c r="C556" s="215" t="s">
        <v>579</v>
      </c>
      <c r="D556" s="215" t="s">
        <v>185</v>
      </c>
      <c r="E556" s="216" t="s">
        <v>3942</v>
      </c>
      <c r="F556" s="217" t="s">
        <v>3943</v>
      </c>
      <c r="G556" s="218" t="s">
        <v>419</v>
      </c>
      <c r="H556" s="219">
        <v>141.94999999999999</v>
      </c>
      <c r="I556" s="220"/>
      <c r="J556" s="221">
        <f>ROUND(I556*H556,2)</f>
        <v>0</v>
      </c>
      <c r="K556" s="217" t="s">
        <v>189</v>
      </c>
      <c r="L556" s="45"/>
      <c r="M556" s="222" t="s">
        <v>19</v>
      </c>
      <c r="N556" s="223" t="s">
        <v>43</v>
      </c>
      <c r="O556" s="85"/>
      <c r="P556" s="224">
        <f>O556*H556</f>
        <v>0</v>
      </c>
      <c r="Q556" s="224">
        <v>0</v>
      </c>
      <c r="R556" s="224">
        <f>Q556*H556</f>
        <v>0</v>
      </c>
      <c r="S556" s="224">
        <v>0.11</v>
      </c>
      <c r="T556" s="225">
        <f>S556*H556</f>
        <v>15.6145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6" t="s">
        <v>190</v>
      </c>
      <c r="AT556" s="226" t="s">
        <v>185</v>
      </c>
      <c r="AU556" s="226" t="s">
        <v>81</v>
      </c>
      <c r="AY556" s="18" t="s">
        <v>183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8" t="s">
        <v>79</v>
      </c>
      <c r="BK556" s="227">
        <f>ROUND(I556*H556,2)</f>
        <v>0</v>
      </c>
      <c r="BL556" s="18" t="s">
        <v>190</v>
      </c>
      <c r="BM556" s="226" t="s">
        <v>3944</v>
      </c>
    </row>
    <row r="557" s="2" customFormat="1">
      <c r="A557" s="39"/>
      <c r="B557" s="40"/>
      <c r="C557" s="41"/>
      <c r="D557" s="228" t="s">
        <v>192</v>
      </c>
      <c r="E557" s="41"/>
      <c r="F557" s="229" t="s">
        <v>3945</v>
      </c>
      <c r="G557" s="41"/>
      <c r="H557" s="41"/>
      <c r="I557" s="230"/>
      <c r="J557" s="41"/>
      <c r="K557" s="41"/>
      <c r="L557" s="45"/>
      <c r="M557" s="231"/>
      <c r="N557" s="23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192</v>
      </c>
      <c r="AU557" s="18" t="s">
        <v>81</v>
      </c>
    </row>
    <row r="558" s="13" customFormat="1">
      <c r="A558" s="13"/>
      <c r="B558" s="233"/>
      <c r="C558" s="234"/>
      <c r="D558" s="235" t="s">
        <v>194</v>
      </c>
      <c r="E558" s="236" t="s">
        <v>19</v>
      </c>
      <c r="F558" s="237" t="s">
        <v>3946</v>
      </c>
      <c r="G558" s="234"/>
      <c r="H558" s="238">
        <v>58.200000000000003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194</v>
      </c>
      <c r="AU558" s="244" t="s">
        <v>81</v>
      </c>
      <c r="AV558" s="13" t="s">
        <v>81</v>
      </c>
      <c r="AW558" s="13" t="s">
        <v>33</v>
      </c>
      <c r="AX558" s="13" t="s">
        <v>72</v>
      </c>
      <c r="AY558" s="244" t="s">
        <v>183</v>
      </c>
    </row>
    <row r="559" s="13" customFormat="1">
      <c r="A559" s="13"/>
      <c r="B559" s="233"/>
      <c r="C559" s="234"/>
      <c r="D559" s="235" t="s">
        <v>194</v>
      </c>
      <c r="E559" s="236" t="s">
        <v>19</v>
      </c>
      <c r="F559" s="237" t="s">
        <v>3947</v>
      </c>
      <c r="G559" s="234"/>
      <c r="H559" s="238">
        <v>13.449999999999999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194</v>
      </c>
      <c r="AU559" s="244" t="s">
        <v>81</v>
      </c>
      <c r="AV559" s="13" t="s">
        <v>81</v>
      </c>
      <c r="AW559" s="13" t="s">
        <v>33</v>
      </c>
      <c r="AX559" s="13" t="s">
        <v>72</v>
      </c>
      <c r="AY559" s="244" t="s">
        <v>183</v>
      </c>
    </row>
    <row r="560" s="13" customFormat="1">
      <c r="A560" s="13"/>
      <c r="B560" s="233"/>
      <c r="C560" s="234"/>
      <c r="D560" s="235" t="s">
        <v>194</v>
      </c>
      <c r="E560" s="236" t="s">
        <v>19</v>
      </c>
      <c r="F560" s="237" t="s">
        <v>3948</v>
      </c>
      <c r="G560" s="234"/>
      <c r="H560" s="238">
        <v>70.299999999999997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194</v>
      </c>
      <c r="AU560" s="244" t="s">
        <v>81</v>
      </c>
      <c r="AV560" s="13" t="s">
        <v>81</v>
      </c>
      <c r="AW560" s="13" t="s">
        <v>33</v>
      </c>
      <c r="AX560" s="13" t="s">
        <v>72</v>
      </c>
      <c r="AY560" s="244" t="s">
        <v>183</v>
      </c>
    </row>
    <row r="561" s="14" customFormat="1">
      <c r="A561" s="14"/>
      <c r="B561" s="245"/>
      <c r="C561" s="246"/>
      <c r="D561" s="235" t="s">
        <v>194</v>
      </c>
      <c r="E561" s="247" t="s">
        <v>19</v>
      </c>
      <c r="F561" s="248" t="s">
        <v>204</v>
      </c>
      <c r="G561" s="246"/>
      <c r="H561" s="249">
        <v>141.94999999999999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194</v>
      </c>
      <c r="AU561" s="255" t="s">
        <v>81</v>
      </c>
      <c r="AV561" s="14" t="s">
        <v>190</v>
      </c>
      <c r="AW561" s="14" t="s">
        <v>33</v>
      </c>
      <c r="AX561" s="14" t="s">
        <v>79</v>
      </c>
      <c r="AY561" s="255" t="s">
        <v>183</v>
      </c>
    </row>
    <row r="562" s="2" customFormat="1" ht="16.5" customHeight="1">
      <c r="A562" s="39"/>
      <c r="B562" s="40"/>
      <c r="C562" s="215" t="s">
        <v>584</v>
      </c>
      <c r="D562" s="215" t="s">
        <v>185</v>
      </c>
      <c r="E562" s="216" t="s">
        <v>3949</v>
      </c>
      <c r="F562" s="217" t="s">
        <v>3950</v>
      </c>
      <c r="G562" s="218" t="s">
        <v>419</v>
      </c>
      <c r="H562" s="219">
        <v>27.800000000000001</v>
      </c>
      <c r="I562" s="220"/>
      <c r="J562" s="221">
        <f>ROUND(I562*H562,2)</f>
        <v>0</v>
      </c>
      <c r="K562" s="217" t="s">
        <v>189</v>
      </c>
      <c r="L562" s="45"/>
      <c r="M562" s="222" t="s">
        <v>19</v>
      </c>
      <c r="N562" s="223" t="s">
        <v>43</v>
      </c>
      <c r="O562" s="85"/>
      <c r="P562" s="224">
        <f>O562*H562</f>
        <v>0</v>
      </c>
      <c r="Q562" s="224">
        <v>0</v>
      </c>
      <c r="R562" s="224">
        <f>Q562*H562</f>
        <v>0</v>
      </c>
      <c r="S562" s="224">
        <v>0.029999999999999999</v>
      </c>
      <c r="T562" s="225">
        <f>S562*H562</f>
        <v>0.83399999999999996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6" t="s">
        <v>190</v>
      </c>
      <c r="AT562" s="226" t="s">
        <v>185</v>
      </c>
      <c r="AU562" s="226" t="s">
        <v>81</v>
      </c>
      <c r="AY562" s="18" t="s">
        <v>183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8" t="s">
        <v>79</v>
      </c>
      <c r="BK562" s="227">
        <f>ROUND(I562*H562,2)</f>
        <v>0</v>
      </c>
      <c r="BL562" s="18" t="s">
        <v>190</v>
      </c>
      <c r="BM562" s="226" t="s">
        <v>3951</v>
      </c>
    </row>
    <row r="563" s="2" customFormat="1">
      <c r="A563" s="39"/>
      <c r="B563" s="40"/>
      <c r="C563" s="41"/>
      <c r="D563" s="228" t="s">
        <v>192</v>
      </c>
      <c r="E563" s="41"/>
      <c r="F563" s="229" t="s">
        <v>3952</v>
      </c>
      <c r="G563" s="41"/>
      <c r="H563" s="41"/>
      <c r="I563" s="230"/>
      <c r="J563" s="41"/>
      <c r="K563" s="41"/>
      <c r="L563" s="45"/>
      <c r="M563" s="231"/>
      <c r="N563" s="23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192</v>
      </c>
      <c r="AU563" s="18" t="s">
        <v>81</v>
      </c>
    </row>
    <row r="564" s="13" customFormat="1">
      <c r="A564" s="13"/>
      <c r="B564" s="233"/>
      <c r="C564" s="234"/>
      <c r="D564" s="235" t="s">
        <v>194</v>
      </c>
      <c r="E564" s="236" t="s">
        <v>19</v>
      </c>
      <c r="F564" s="237" t="s">
        <v>3953</v>
      </c>
      <c r="G564" s="234"/>
      <c r="H564" s="238">
        <v>27.800000000000001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194</v>
      </c>
      <c r="AU564" s="244" t="s">
        <v>81</v>
      </c>
      <c r="AV564" s="13" t="s">
        <v>81</v>
      </c>
      <c r="AW564" s="13" t="s">
        <v>33</v>
      </c>
      <c r="AX564" s="13" t="s">
        <v>79</v>
      </c>
      <c r="AY564" s="244" t="s">
        <v>183</v>
      </c>
    </row>
    <row r="565" s="2" customFormat="1" ht="16.5" customHeight="1">
      <c r="A565" s="39"/>
      <c r="B565" s="40"/>
      <c r="C565" s="215" t="s">
        <v>589</v>
      </c>
      <c r="D565" s="215" t="s">
        <v>185</v>
      </c>
      <c r="E565" s="216" t="s">
        <v>3954</v>
      </c>
      <c r="F565" s="217" t="s">
        <v>3955</v>
      </c>
      <c r="G565" s="218" t="s">
        <v>237</v>
      </c>
      <c r="H565" s="219">
        <v>6</v>
      </c>
      <c r="I565" s="220"/>
      <c r="J565" s="221">
        <f>ROUND(I565*H565,2)</f>
        <v>0</v>
      </c>
      <c r="K565" s="217" t="s">
        <v>189</v>
      </c>
      <c r="L565" s="45"/>
      <c r="M565" s="222" t="s">
        <v>19</v>
      </c>
      <c r="N565" s="223" t="s">
        <v>43</v>
      </c>
      <c r="O565" s="85"/>
      <c r="P565" s="224">
        <f>O565*H565</f>
        <v>0</v>
      </c>
      <c r="Q565" s="224">
        <v>0</v>
      </c>
      <c r="R565" s="224">
        <f>Q565*H565</f>
        <v>0</v>
      </c>
      <c r="S565" s="224">
        <v>0.108</v>
      </c>
      <c r="T565" s="225">
        <f>S565*H565</f>
        <v>0.64800000000000002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6" t="s">
        <v>190</v>
      </c>
      <c r="AT565" s="226" t="s">
        <v>185</v>
      </c>
      <c r="AU565" s="226" t="s">
        <v>81</v>
      </c>
      <c r="AY565" s="18" t="s">
        <v>183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79</v>
      </c>
      <c r="BK565" s="227">
        <f>ROUND(I565*H565,2)</f>
        <v>0</v>
      </c>
      <c r="BL565" s="18" t="s">
        <v>190</v>
      </c>
      <c r="BM565" s="226" t="s">
        <v>3956</v>
      </c>
    </row>
    <row r="566" s="2" customFormat="1">
      <c r="A566" s="39"/>
      <c r="B566" s="40"/>
      <c r="C566" s="41"/>
      <c r="D566" s="228" t="s">
        <v>192</v>
      </c>
      <c r="E566" s="41"/>
      <c r="F566" s="229" t="s">
        <v>3957</v>
      </c>
      <c r="G566" s="41"/>
      <c r="H566" s="41"/>
      <c r="I566" s="230"/>
      <c r="J566" s="41"/>
      <c r="K566" s="41"/>
      <c r="L566" s="45"/>
      <c r="M566" s="231"/>
      <c r="N566" s="23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192</v>
      </c>
      <c r="AU566" s="18" t="s">
        <v>81</v>
      </c>
    </row>
    <row r="567" s="13" customFormat="1">
      <c r="A567" s="13"/>
      <c r="B567" s="233"/>
      <c r="C567" s="234"/>
      <c r="D567" s="235" t="s">
        <v>194</v>
      </c>
      <c r="E567" s="236" t="s">
        <v>19</v>
      </c>
      <c r="F567" s="237" t="s">
        <v>3958</v>
      </c>
      <c r="G567" s="234"/>
      <c r="H567" s="238">
        <v>6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194</v>
      </c>
      <c r="AU567" s="244" t="s">
        <v>81</v>
      </c>
      <c r="AV567" s="13" t="s">
        <v>81</v>
      </c>
      <c r="AW567" s="13" t="s">
        <v>33</v>
      </c>
      <c r="AX567" s="13" t="s">
        <v>79</v>
      </c>
      <c r="AY567" s="244" t="s">
        <v>183</v>
      </c>
    </row>
    <row r="568" s="2" customFormat="1" ht="16.5" customHeight="1">
      <c r="A568" s="39"/>
      <c r="B568" s="40"/>
      <c r="C568" s="215" t="s">
        <v>595</v>
      </c>
      <c r="D568" s="215" t="s">
        <v>185</v>
      </c>
      <c r="E568" s="216" t="s">
        <v>3959</v>
      </c>
      <c r="F568" s="217" t="s">
        <v>3960</v>
      </c>
      <c r="G568" s="218" t="s">
        <v>237</v>
      </c>
      <c r="H568" s="219">
        <v>15.51</v>
      </c>
      <c r="I568" s="220"/>
      <c r="J568" s="221">
        <f>ROUND(I568*H568,2)</f>
        <v>0</v>
      </c>
      <c r="K568" s="217" t="s">
        <v>189</v>
      </c>
      <c r="L568" s="45"/>
      <c r="M568" s="222" t="s">
        <v>19</v>
      </c>
      <c r="N568" s="223" t="s">
        <v>43</v>
      </c>
      <c r="O568" s="85"/>
      <c r="P568" s="224">
        <f>O568*H568</f>
        <v>0</v>
      </c>
      <c r="Q568" s="224">
        <v>0</v>
      </c>
      <c r="R568" s="224">
        <f>Q568*H568</f>
        <v>0</v>
      </c>
      <c r="S568" s="224">
        <v>0.25</v>
      </c>
      <c r="T568" s="225">
        <f>S568*H568</f>
        <v>3.8774999999999999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6" t="s">
        <v>190</v>
      </c>
      <c r="AT568" s="226" t="s">
        <v>185</v>
      </c>
      <c r="AU568" s="226" t="s">
        <v>81</v>
      </c>
      <c r="AY568" s="18" t="s">
        <v>183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8" t="s">
        <v>79</v>
      </c>
      <c r="BK568" s="227">
        <f>ROUND(I568*H568,2)</f>
        <v>0</v>
      </c>
      <c r="BL568" s="18" t="s">
        <v>190</v>
      </c>
      <c r="BM568" s="226" t="s">
        <v>3961</v>
      </c>
    </row>
    <row r="569" s="2" customFormat="1">
      <c r="A569" s="39"/>
      <c r="B569" s="40"/>
      <c r="C569" s="41"/>
      <c r="D569" s="228" t="s">
        <v>192</v>
      </c>
      <c r="E569" s="41"/>
      <c r="F569" s="229" t="s">
        <v>3962</v>
      </c>
      <c r="G569" s="41"/>
      <c r="H569" s="41"/>
      <c r="I569" s="230"/>
      <c r="J569" s="41"/>
      <c r="K569" s="41"/>
      <c r="L569" s="45"/>
      <c r="M569" s="231"/>
      <c r="N569" s="23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192</v>
      </c>
      <c r="AU569" s="18" t="s">
        <v>81</v>
      </c>
    </row>
    <row r="570" s="13" customFormat="1">
      <c r="A570" s="13"/>
      <c r="B570" s="233"/>
      <c r="C570" s="234"/>
      <c r="D570" s="235" t="s">
        <v>194</v>
      </c>
      <c r="E570" s="236" t="s">
        <v>19</v>
      </c>
      <c r="F570" s="237" t="s">
        <v>3603</v>
      </c>
      <c r="G570" s="234"/>
      <c r="H570" s="238">
        <v>15.51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194</v>
      </c>
      <c r="AU570" s="244" t="s">
        <v>81</v>
      </c>
      <c r="AV570" s="13" t="s">
        <v>81</v>
      </c>
      <c r="AW570" s="13" t="s">
        <v>33</v>
      </c>
      <c r="AX570" s="13" t="s">
        <v>79</v>
      </c>
      <c r="AY570" s="244" t="s">
        <v>183</v>
      </c>
    </row>
    <row r="571" s="2" customFormat="1" ht="24.15" customHeight="1">
      <c r="A571" s="39"/>
      <c r="B571" s="40"/>
      <c r="C571" s="215" t="s">
        <v>600</v>
      </c>
      <c r="D571" s="215" t="s">
        <v>185</v>
      </c>
      <c r="E571" s="216" t="s">
        <v>3188</v>
      </c>
      <c r="F571" s="217" t="s">
        <v>3189</v>
      </c>
      <c r="G571" s="218" t="s">
        <v>237</v>
      </c>
      <c r="H571" s="219">
        <v>6.5190000000000001</v>
      </c>
      <c r="I571" s="220"/>
      <c r="J571" s="221">
        <f>ROUND(I571*H571,2)</f>
        <v>0</v>
      </c>
      <c r="K571" s="217" t="s">
        <v>189</v>
      </c>
      <c r="L571" s="45"/>
      <c r="M571" s="222" t="s">
        <v>19</v>
      </c>
      <c r="N571" s="223" t="s">
        <v>43</v>
      </c>
      <c r="O571" s="85"/>
      <c r="P571" s="224">
        <f>O571*H571</f>
        <v>0</v>
      </c>
      <c r="Q571" s="224">
        <v>0</v>
      </c>
      <c r="R571" s="224">
        <f>Q571*H571</f>
        <v>0</v>
      </c>
      <c r="S571" s="224">
        <v>0.048000000000000001</v>
      </c>
      <c r="T571" s="225">
        <f>S571*H571</f>
        <v>0.31291200000000002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6" t="s">
        <v>190</v>
      </c>
      <c r="AT571" s="226" t="s">
        <v>185</v>
      </c>
      <c r="AU571" s="226" t="s">
        <v>81</v>
      </c>
      <c r="AY571" s="18" t="s">
        <v>183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79</v>
      </c>
      <c r="BK571" s="227">
        <f>ROUND(I571*H571,2)</f>
        <v>0</v>
      </c>
      <c r="BL571" s="18" t="s">
        <v>190</v>
      </c>
      <c r="BM571" s="226" t="s">
        <v>3963</v>
      </c>
    </row>
    <row r="572" s="2" customFormat="1">
      <c r="A572" s="39"/>
      <c r="B572" s="40"/>
      <c r="C572" s="41"/>
      <c r="D572" s="228" t="s">
        <v>192</v>
      </c>
      <c r="E572" s="41"/>
      <c r="F572" s="229" t="s">
        <v>3191</v>
      </c>
      <c r="G572" s="41"/>
      <c r="H572" s="41"/>
      <c r="I572" s="230"/>
      <c r="J572" s="41"/>
      <c r="K572" s="41"/>
      <c r="L572" s="45"/>
      <c r="M572" s="231"/>
      <c r="N572" s="23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192</v>
      </c>
      <c r="AU572" s="18" t="s">
        <v>81</v>
      </c>
    </row>
    <row r="573" s="13" customFormat="1">
      <c r="A573" s="13"/>
      <c r="B573" s="233"/>
      <c r="C573" s="234"/>
      <c r="D573" s="235" t="s">
        <v>194</v>
      </c>
      <c r="E573" s="236" t="s">
        <v>19</v>
      </c>
      <c r="F573" s="237" t="s">
        <v>3964</v>
      </c>
      <c r="G573" s="234"/>
      <c r="H573" s="238">
        <v>2.5499999999999998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194</v>
      </c>
      <c r="AU573" s="244" t="s">
        <v>81</v>
      </c>
      <c r="AV573" s="13" t="s">
        <v>81</v>
      </c>
      <c r="AW573" s="13" t="s">
        <v>33</v>
      </c>
      <c r="AX573" s="13" t="s">
        <v>72</v>
      </c>
      <c r="AY573" s="244" t="s">
        <v>183</v>
      </c>
    </row>
    <row r="574" s="13" customFormat="1">
      <c r="A574" s="13"/>
      <c r="B574" s="233"/>
      <c r="C574" s="234"/>
      <c r="D574" s="235" t="s">
        <v>194</v>
      </c>
      <c r="E574" s="236" t="s">
        <v>19</v>
      </c>
      <c r="F574" s="237" t="s">
        <v>3965</v>
      </c>
      <c r="G574" s="234"/>
      <c r="H574" s="238">
        <v>0.56299999999999994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194</v>
      </c>
      <c r="AU574" s="244" t="s">
        <v>81</v>
      </c>
      <c r="AV574" s="13" t="s">
        <v>81</v>
      </c>
      <c r="AW574" s="13" t="s">
        <v>33</v>
      </c>
      <c r="AX574" s="13" t="s">
        <v>72</v>
      </c>
      <c r="AY574" s="244" t="s">
        <v>183</v>
      </c>
    </row>
    <row r="575" s="13" customFormat="1">
      <c r="A575" s="13"/>
      <c r="B575" s="233"/>
      <c r="C575" s="234"/>
      <c r="D575" s="235" t="s">
        <v>194</v>
      </c>
      <c r="E575" s="236" t="s">
        <v>19</v>
      </c>
      <c r="F575" s="237" t="s">
        <v>3966</v>
      </c>
      <c r="G575" s="234"/>
      <c r="H575" s="238">
        <v>0.65600000000000003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194</v>
      </c>
      <c r="AU575" s="244" t="s">
        <v>81</v>
      </c>
      <c r="AV575" s="13" t="s">
        <v>81</v>
      </c>
      <c r="AW575" s="13" t="s">
        <v>33</v>
      </c>
      <c r="AX575" s="13" t="s">
        <v>72</v>
      </c>
      <c r="AY575" s="244" t="s">
        <v>183</v>
      </c>
    </row>
    <row r="576" s="13" customFormat="1">
      <c r="A576" s="13"/>
      <c r="B576" s="233"/>
      <c r="C576" s="234"/>
      <c r="D576" s="235" t="s">
        <v>194</v>
      </c>
      <c r="E576" s="236" t="s">
        <v>19</v>
      </c>
      <c r="F576" s="237" t="s">
        <v>3967</v>
      </c>
      <c r="G576" s="234"/>
      <c r="H576" s="238">
        <v>1.3999999999999999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194</v>
      </c>
      <c r="AU576" s="244" t="s">
        <v>81</v>
      </c>
      <c r="AV576" s="13" t="s">
        <v>81</v>
      </c>
      <c r="AW576" s="13" t="s">
        <v>33</v>
      </c>
      <c r="AX576" s="13" t="s">
        <v>72</v>
      </c>
      <c r="AY576" s="244" t="s">
        <v>183</v>
      </c>
    </row>
    <row r="577" s="13" customFormat="1">
      <c r="A577" s="13"/>
      <c r="B577" s="233"/>
      <c r="C577" s="234"/>
      <c r="D577" s="235" t="s">
        <v>194</v>
      </c>
      <c r="E577" s="236" t="s">
        <v>19</v>
      </c>
      <c r="F577" s="237" t="s">
        <v>3968</v>
      </c>
      <c r="G577" s="234"/>
      <c r="H577" s="238">
        <v>1.3500000000000001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194</v>
      </c>
      <c r="AU577" s="244" t="s">
        <v>81</v>
      </c>
      <c r="AV577" s="13" t="s">
        <v>81</v>
      </c>
      <c r="AW577" s="13" t="s">
        <v>33</v>
      </c>
      <c r="AX577" s="13" t="s">
        <v>72</v>
      </c>
      <c r="AY577" s="244" t="s">
        <v>183</v>
      </c>
    </row>
    <row r="578" s="14" customFormat="1">
      <c r="A578" s="14"/>
      <c r="B578" s="245"/>
      <c r="C578" s="246"/>
      <c r="D578" s="235" t="s">
        <v>194</v>
      </c>
      <c r="E578" s="247" t="s">
        <v>19</v>
      </c>
      <c r="F578" s="248" t="s">
        <v>204</v>
      </c>
      <c r="G578" s="246"/>
      <c r="H578" s="249">
        <v>6.5190000000000001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194</v>
      </c>
      <c r="AU578" s="255" t="s">
        <v>81</v>
      </c>
      <c r="AV578" s="14" t="s">
        <v>190</v>
      </c>
      <c r="AW578" s="14" t="s">
        <v>33</v>
      </c>
      <c r="AX578" s="14" t="s">
        <v>79</v>
      </c>
      <c r="AY578" s="255" t="s">
        <v>183</v>
      </c>
    </row>
    <row r="579" s="2" customFormat="1" ht="24.15" customHeight="1">
      <c r="A579" s="39"/>
      <c r="B579" s="40"/>
      <c r="C579" s="215" t="s">
        <v>605</v>
      </c>
      <c r="D579" s="215" t="s">
        <v>185</v>
      </c>
      <c r="E579" s="216" t="s">
        <v>3969</v>
      </c>
      <c r="F579" s="217" t="s">
        <v>3970</v>
      </c>
      <c r="G579" s="218" t="s">
        <v>237</v>
      </c>
      <c r="H579" s="219">
        <v>19.021000000000001</v>
      </c>
      <c r="I579" s="220"/>
      <c r="J579" s="221">
        <f>ROUND(I579*H579,2)</f>
        <v>0</v>
      </c>
      <c r="K579" s="217" t="s">
        <v>189</v>
      </c>
      <c r="L579" s="45"/>
      <c r="M579" s="222" t="s">
        <v>19</v>
      </c>
      <c r="N579" s="223" t="s">
        <v>43</v>
      </c>
      <c r="O579" s="85"/>
      <c r="P579" s="224">
        <f>O579*H579</f>
        <v>0</v>
      </c>
      <c r="Q579" s="224">
        <v>0</v>
      </c>
      <c r="R579" s="224">
        <f>Q579*H579</f>
        <v>0</v>
      </c>
      <c r="S579" s="224">
        <v>0.037999999999999999</v>
      </c>
      <c r="T579" s="225">
        <f>S579*H579</f>
        <v>0.72279800000000005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190</v>
      </c>
      <c r="AT579" s="226" t="s">
        <v>185</v>
      </c>
      <c r="AU579" s="226" t="s">
        <v>81</v>
      </c>
      <c r="AY579" s="18" t="s">
        <v>183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79</v>
      </c>
      <c r="BK579" s="227">
        <f>ROUND(I579*H579,2)</f>
        <v>0</v>
      </c>
      <c r="BL579" s="18" t="s">
        <v>190</v>
      </c>
      <c r="BM579" s="226" t="s">
        <v>3971</v>
      </c>
    </row>
    <row r="580" s="2" customFormat="1">
      <c r="A580" s="39"/>
      <c r="B580" s="40"/>
      <c r="C580" s="41"/>
      <c r="D580" s="228" t="s">
        <v>192</v>
      </c>
      <c r="E580" s="41"/>
      <c r="F580" s="229" t="s">
        <v>3972</v>
      </c>
      <c r="G580" s="41"/>
      <c r="H580" s="41"/>
      <c r="I580" s="230"/>
      <c r="J580" s="41"/>
      <c r="K580" s="41"/>
      <c r="L580" s="45"/>
      <c r="M580" s="231"/>
      <c r="N580" s="23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192</v>
      </c>
      <c r="AU580" s="18" t="s">
        <v>81</v>
      </c>
    </row>
    <row r="581" s="13" customFormat="1">
      <c r="A581" s="13"/>
      <c r="B581" s="233"/>
      <c r="C581" s="234"/>
      <c r="D581" s="235" t="s">
        <v>194</v>
      </c>
      <c r="E581" s="236" t="s">
        <v>19</v>
      </c>
      <c r="F581" s="237" t="s">
        <v>3973</v>
      </c>
      <c r="G581" s="234"/>
      <c r="H581" s="238">
        <v>1.613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194</v>
      </c>
      <c r="AU581" s="244" t="s">
        <v>81</v>
      </c>
      <c r="AV581" s="13" t="s">
        <v>81</v>
      </c>
      <c r="AW581" s="13" t="s">
        <v>33</v>
      </c>
      <c r="AX581" s="13" t="s">
        <v>72</v>
      </c>
      <c r="AY581" s="244" t="s">
        <v>183</v>
      </c>
    </row>
    <row r="582" s="13" customFormat="1">
      <c r="A582" s="13"/>
      <c r="B582" s="233"/>
      <c r="C582" s="234"/>
      <c r="D582" s="235" t="s">
        <v>194</v>
      </c>
      <c r="E582" s="236" t="s">
        <v>19</v>
      </c>
      <c r="F582" s="237" t="s">
        <v>3974</v>
      </c>
      <c r="G582" s="234"/>
      <c r="H582" s="238">
        <v>3.6800000000000002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194</v>
      </c>
      <c r="AU582" s="244" t="s">
        <v>81</v>
      </c>
      <c r="AV582" s="13" t="s">
        <v>81</v>
      </c>
      <c r="AW582" s="13" t="s">
        <v>33</v>
      </c>
      <c r="AX582" s="13" t="s">
        <v>72</v>
      </c>
      <c r="AY582" s="244" t="s">
        <v>183</v>
      </c>
    </row>
    <row r="583" s="13" customFormat="1">
      <c r="A583" s="13"/>
      <c r="B583" s="233"/>
      <c r="C583" s="234"/>
      <c r="D583" s="235" t="s">
        <v>194</v>
      </c>
      <c r="E583" s="236" t="s">
        <v>19</v>
      </c>
      <c r="F583" s="237" t="s">
        <v>3975</v>
      </c>
      <c r="G583" s="234"/>
      <c r="H583" s="238">
        <v>2.7879999999999998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194</v>
      </c>
      <c r="AU583" s="244" t="s">
        <v>81</v>
      </c>
      <c r="AV583" s="13" t="s">
        <v>81</v>
      </c>
      <c r="AW583" s="13" t="s">
        <v>33</v>
      </c>
      <c r="AX583" s="13" t="s">
        <v>72</v>
      </c>
      <c r="AY583" s="244" t="s">
        <v>183</v>
      </c>
    </row>
    <row r="584" s="13" customFormat="1">
      <c r="A584" s="13"/>
      <c r="B584" s="233"/>
      <c r="C584" s="234"/>
      <c r="D584" s="235" t="s">
        <v>194</v>
      </c>
      <c r="E584" s="236" t="s">
        <v>19</v>
      </c>
      <c r="F584" s="237" t="s">
        <v>3976</v>
      </c>
      <c r="G584" s="234"/>
      <c r="H584" s="238">
        <v>7.1399999999999997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194</v>
      </c>
      <c r="AU584" s="244" t="s">
        <v>81</v>
      </c>
      <c r="AV584" s="13" t="s">
        <v>81</v>
      </c>
      <c r="AW584" s="13" t="s">
        <v>33</v>
      </c>
      <c r="AX584" s="13" t="s">
        <v>72</v>
      </c>
      <c r="AY584" s="244" t="s">
        <v>183</v>
      </c>
    </row>
    <row r="585" s="13" customFormat="1">
      <c r="A585" s="13"/>
      <c r="B585" s="233"/>
      <c r="C585" s="234"/>
      <c r="D585" s="235" t="s">
        <v>194</v>
      </c>
      <c r="E585" s="236" t="s">
        <v>19</v>
      </c>
      <c r="F585" s="237" t="s">
        <v>3977</v>
      </c>
      <c r="G585" s="234"/>
      <c r="H585" s="238">
        <v>3.7999999999999998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194</v>
      </c>
      <c r="AU585" s="244" t="s">
        <v>81</v>
      </c>
      <c r="AV585" s="13" t="s">
        <v>81</v>
      </c>
      <c r="AW585" s="13" t="s">
        <v>33</v>
      </c>
      <c r="AX585" s="13" t="s">
        <v>72</v>
      </c>
      <c r="AY585" s="244" t="s">
        <v>183</v>
      </c>
    </row>
    <row r="586" s="14" customFormat="1">
      <c r="A586" s="14"/>
      <c r="B586" s="245"/>
      <c r="C586" s="246"/>
      <c r="D586" s="235" t="s">
        <v>194</v>
      </c>
      <c r="E586" s="247" t="s">
        <v>19</v>
      </c>
      <c r="F586" s="248" t="s">
        <v>204</v>
      </c>
      <c r="G586" s="246"/>
      <c r="H586" s="249">
        <v>19.021000000000001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194</v>
      </c>
      <c r="AU586" s="255" t="s">
        <v>81</v>
      </c>
      <c r="AV586" s="14" t="s">
        <v>190</v>
      </c>
      <c r="AW586" s="14" t="s">
        <v>33</v>
      </c>
      <c r="AX586" s="14" t="s">
        <v>79</v>
      </c>
      <c r="AY586" s="255" t="s">
        <v>183</v>
      </c>
    </row>
    <row r="587" s="2" customFormat="1" ht="24.15" customHeight="1">
      <c r="A587" s="39"/>
      <c r="B587" s="40"/>
      <c r="C587" s="215" t="s">
        <v>611</v>
      </c>
      <c r="D587" s="215" t="s">
        <v>185</v>
      </c>
      <c r="E587" s="216" t="s">
        <v>3978</v>
      </c>
      <c r="F587" s="217" t="s">
        <v>3979</v>
      </c>
      <c r="G587" s="218" t="s">
        <v>237</v>
      </c>
      <c r="H587" s="219">
        <v>20.805</v>
      </c>
      <c r="I587" s="220"/>
      <c r="J587" s="221">
        <f>ROUND(I587*H587,2)</f>
        <v>0</v>
      </c>
      <c r="K587" s="217" t="s">
        <v>189</v>
      </c>
      <c r="L587" s="45"/>
      <c r="M587" s="222" t="s">
        <v>19</v>
      </c>
      <c r="N587" s="223" t="s">
        <v>43</v>
      </c>
      <c r="O587" s="85"/>
      <c r="P587" s="224">
        <f>O587*H587</f>
        <v>0</v>
      </c>
      <c r="Q587" s="224">
        <v>0</v>
      </c>
      <c r="R587" s="224">
        <f>Q587*H587</f>
        <v>0</v>
      </c>
      <c r="S587" s="224">
        <v>0.034000000000000002</v>
      </c>
      <c r="T587" s="225">
        <f>S587*H587</f>
        <v>0.70737000000000005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6" t="s">
        <v>190</v>
      </c>
      <c r="AT587" s="226" t="s">
        <v>185</v>
      </c>
      <c r="AU587" s="226" t="s">
        <v>81</v>
      </c>
      <c r="AY587" s="18" t="s">
        <v>183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8" t="s">
        <v>79</v>
      </c>
      <c r="BK587" s="227">
        <f>ROUND(I587*H587,2)</f>
        <v>0</v>
      </c>
      <c r="BL587" s="18" t="s">
        <v>190</v>
      </c>
      <c r="BM587" s="226" t="s">
        <v>3980</v>
      </c>
    </row>
    <row r="588" s="2" customFormat="1">
      <c r="A588" s="39"/>
      <c r="B588" s="40"/>
      <c r="C588" s="41"/>
      <c r="D588" s="228" t="s">
        <v>192</v>
      </c>
      <c r="E588" s="41"/>
      <c r="F588" s="229" t="s">
        <v>3981</v>
      </c>
      <c r="G588" s="41"/>
      <c r="H588" s="41"/>
      <c r="I588" s="230"/>
      <c r="J588" s="41"/>
      <c r="K588" s="41"/>
      <c r="L588" s="45"/>
      <c r="M588" s="231"/>
      <c r="N588" s="23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192</v>
      </c>
      <c r="AU588" s="18" t="s">
        <v>81</v>
      </c>
    </row>
    <row r="589" s="13" customFormat="1">
      <c r="A589" s="13"/>
      <c r="B589" s="233"/>
      <c r="C589" s="234"/>
      <c r="D589" s="235" t="s">
        <v>194</v>
      </c>
      <c r="E589" s="236" t="s">
        <v>19</v>
      </c>
      <c r="F589" s="237" t="s">
        <v>3982</v>
      </c>
      <c r="G589" s="234"/>
      <c r="H589" s="238">
        <v>14.19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194</v>
      </c>
      <c r="AU589" s="244" t="s">
        <v>81</v>
      </c>
      <c r="AV589" s="13" t="s">
        <v>81</v>
      </c>
      <c r="AW589" s="13" t="s">
        <v>33</v>
      </c>
      <c r="AX589" s="13" t="s">
        <v>72</v>
      </c>
      <c r="AY589" s="244" t="s">
        <v>183</v>
      </c>
    </row>
    <row r="590" s="13" customFormat="1">
      <c r="A590" s="13"/>
      <c r="B590" s="233"/>
      <c r="C590" s="234"/>
      <c r="D590" s="235" t="s">
        <v>194</v>
      </c>
      <c r="E590" s="236" t="s">
        <v>19</v>
      </c>
      <c r="F590" s="237" t="s">
        <v>3983</v>
      </c>
      <c r="G590" s="234"/>
      <c r="H590" s="238">
        <v>4.5149999999999997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194</v>
      </c>
      <c r="AU590" s="244" t="s">
        <v>81</v>
      </c>
      <c r="AV590" s="13" t="s">
        <v>81</v>
      </c>
      <c r="AW590" s="13" t="s">
        <v>33</v>
      </c>
      <c r="AX590" s="13" t="s">
        <v>72</v>
      </c>
      <c r="AY590" s="244" t="s">
        <v>183</v>
      </c>
    </row>
    <row r="591" s="13" customFormat="1">
      <c r="A591" s="13"/>
      <c r="B591" s="233"/>
      <c r="C591" s="234"/>
      <c r="D591" s="235" t="s">
        <v>194</v>
      </c>
      <c r="E591" s="236" t="s">
        <v>19</v>
      </c>
      <c r="F591" s="237" t="s">
        <v>3984</v>
      </c>
      <c r="G591" s="234"/>
      <c r="H591" s="238">
        <v>2.1000000000000001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194</v>
      </c>
      <c r="AU591" s="244" t="s">
        <v>81</v>
      </c>
      <c r="AV591" s="13" t="s">
        <v>81</v>
      </c>
      <c r="AW591" s="13" t="s">
        <v>33</v>
      </c>
      <c r="AX591" s="13" t="s">
        <v>72</v>
      </c>
      <c r="AY591" s="244" t="s">
        <v>183</v>
      </c>
    </row>
    <row r="592" s="14" customFormat="1">
      <c r="A592" s="14"/>
      <c r="B592" s="245"/>
      <c r="C592" s="246"/>
      <c r="D592" s="235" t="s">
        <v>194</v>
      </c>
      <c r="E592" s="247" t="s">
        <v>19</v>
      </c>
      <c r="F592" s="248" t="s">
        <v>204</v>
      </c>
      <c r="G592" s="246"/>
      <c r="H592" s="249">
        <v>20.805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194</v>
      </c>
      <c r="AU592" s="255" t="s">
        <v>81</v>
      </c>
      <c r="AV592" s="14" t="s">
        <v>190</v>
      </c>
      <c r="AW592" s="14" t="s">
        <v>33</v>
      </c>
      <c r="AX592" s="14" t="s">
        <v>79</v>
      </c>
      <c r="AY592" s="255" t="s">
        <v>183</v>
      </c>
    </row>
    <row r="593" s="2" customFormat="1" ht="24.15" customHeight="1">
      <c r="A593" s="39"/>
      <c r="B593" s="40"/>
      <c r="C593" s="215" t="s">
        <v>616</v>
      </c>
      <c r="D593" s="215" t="s">
        <v>185</v>
      </c>
      <c r="E593" s="216" t="s">
        <v>3985</v>
      </c>
      <c r="F593" s="217" t="s">
        <v>3986</v>
      </c>
      <c r="G593" s="218" t="s">
        <v>237</v>
      </c>
      <c r="H593" s="219">
        <v>4.5999999999999996</v>
      </c>
      <c r="I593" s="220"/>
      <c r="J593" s="221">
        <f>ROUND(I593*H593,2)</f>
        <v>0</v>
      </c>
      <c r="K593" s="217" t="s">
        <v>189</v>
      </c>
      <c r="L593" s="45"/>
      <c r="M593" s="222" t="s">
        <v>19</v>
      </c>
      <c r="N593" s="223" t="s">
        <v>43</v>
      </c>
      <c r="O593" s="85"/>
      <c r="P593" s="224">
        <f>O593*H593</f>
        <v>0</v>
      </c>
      <c r="Q593" s="224">
        <v>0</v>
      </c>
      <c r="R593" s="224">
        <f>Q593*H593</f>
        <v>0</v>
      </c>
      <c r="S593" s="224">
        <v>0.032000000000000001</v>
      </c>
      <c r="T593" s="225">
        <f>S593*H593</f>
        <v>0.1472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6" t="s">
        <v>190</v>
      </c>
      <c r="AT593" s="226" t="s">
        <v>185</v>
      </c>
      <c r="AU593" s="226" t="s">
        <v>81</v>
      </c>
      <c r="AY593" s="18" t="s">
        <v>183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8" t="s">
        <v>79</v>
      </c>
      <c r="BK593" s="227">
        <f>ROUND(I593*H593,2)</f>
        <v>0</v>
      </c>
      <c r="BL593" s="18" t="s">
        <v>190</v>
      </c>
      <c r="BM593" s="226" t="s">
        <v>3987</v>
      </c>
    </row>
    <row r="594" s="2" customFormat="1">
      <c r="A594" s="39"/>
      <c r="B594" s="40"/>
      <c r="C594" s="41"/>
      <c r="D594" s="228" t="s">
        <v>192</v>
      </c>
      <c r="E594" s="41"/>
      <c r="F594" s="229" t="s">
        <v>3988</v>
      </c>
      <c r="G594" s="41"/>
      <c r="H594" s="41"/>
      <c r="I594" s="230"/>
      <c r="J594" s="41"/>
      <c r="K594" s="41"/>
      <c r="L594" s="45"/>
      <c r="M594" s="231"/>
      <c r="N594" s="23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192</v>
      </c>
      <c r="AU594" s="18" t="s">
        <v>81</v>
      </c>
    </row>
    <row r="595" s="13" customFormat="1">
      <c r="A595" s="13"/>
      <c r="B595" s="233"/>
      <c r="C595" s="234"/>
      <c r="D595" s="235" t="s">
        <v>194</v>
      </c>
      <c r="E595" s="236" t="s">
        <v>19</v>
      </c>
      <c r="F595" s="237" t="s">
        <v>3989</v>
      </c>
      <c r="G595" s="234"/>
      <c r="H595" s="238">
        <v>4.5999999999999996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194</v>
      </c>
      <c r="AU595" s="244" t="s">
        <v>81</v>
      </c>
      <c r="AV595" s="13" t="s">
        <v>81</v>
      </c>
      <c r="AW595" s="13" t="s">
        <v>33</v>
      </c>
      <c r="AX595" s="13" t="s">
        <v>79</v>
      </c>
      <c r="AY595" s="244" t="s">
        <v>183</v>
      </c>
    </row>
    <row r="596" s="2" customFormat="1" ht="24.15" customHeight="1">
      <c r="A596" s="39"/>
      <c r="B596" s="40"/>
      <c r="C596" s="215" t="s">
        <v>623</v>
      </c>
      <c r="D596" s="215" t="s">
        <v>185</v>
      </c>
      <c r="E596" s="216" t="s">
        <v>337</v>
      </c>
      <c r="F596" s="217" t="s">
        <v>338</v>
      </c>
      <c r="G596" s="218" t="s">
        <v>237</v>
      </c>
      <c r="H596" s="219">
        <v>8.0150000000000006</v>
      </c>
      <c r="I596" s="220"/>
      <c r="J596" s="221">
        <f>ROUND(I596*H596,2)</f>
        <v>0</v>
      </c>
      <c r="K596" s="217" t="s">
        <v>189</v>
      </c>
      <c r="L596" s="45"/>
      <c r="M596" s="222" t="s">
        <v>19</v>
      </c>
      <c r="N596" s="223" t="s">
        <v>43</v>
      </c>
      <c r="O596" s="85"/>
      <c r="P596" s="224">
        <f>O596*H596</f>
        <v>0</v>
      </c>
      <c r="Q596" s="224">
        <v>0</v>
      </c>
      <c r="R596" s="224">
        <f>Q596*H596</f>
        <v>0</v>
      </c>
      <c r="S596" s="224">
        <v>0.067000000000000004</v>
      </c>
      <c r="T596" s="225">
        <f>S596*H596</f>
        <v>0.53700500000000007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6" t="s">
        <v>190</v>
      </c>
      <c r="AT596" s="226" t="s">
        <v>185</v>
      </c>
      <c r="AU596" s="226" t="s">
        <v>81</v>
      </c>
      <c r="AY596" s="18" t="s">
        <v>183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8" t="s">
        <v>79</v>
      </c>
      <c r="BK596" s="227">
        <f>ROUND(I596*H596,2)</f>
        <v>0</v>
      </c>
      <c r="BL596" s="18" t="s">
        <v>190</v>
      </c>
      <c r="BM596" s="226" t="s">
        <v>3990</v>
      </c>
    </row>
    <row r="597" s="2" customFormat="1">
      <c r="A597" s="39"/>
      <c r="B597" s="40"/>
      <c r="C597" s="41"/>
      <c r="D597" s="228" t="s">
        <v>192</v>
      </c>
      <c r="E597" s="41"/>
      <c r="F597" s="229" t="s">
        <v>340</v>
      </c>
      <c r="G597" s="41"/>
      <c r="H597" s="41"/>
      <c r="I597" s="230"/>
      <c r="J597" s="41"/>
      <c r="K597" s="41"/>
      <c r="L597" s="45"/>
      <c r="M597" s="231"/>
      <c r="N597" s="23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192</v>
      </c>
      <c r="AU597" s="18" t="s">
        <v>81</v>
      </c>
    </row>
    <row r="598" s="13" customFormat="1">
      <c r="A598" s="13"/>
      <c r="B598" s="233"/>
      <c r="C598" s="234"/>
      <c r="D598" s="235" t="s">
        <v>194</v>
      </c>
      <c r="E598" s="236" t="s">
        <v>19</v>
      </c>
      <c r="F598" s="237" t="s">
        <v>3991</v>
      </c>
      <c r="G598" s="234"/>
      <c r="H598" s="238">
        <v>4.6399999999999997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194</v>
      </c>
      <c r="AU598" s="244" t="s">
        <v>81</v>
      </c>
      <c r="AV598" s="13" t="s">
        <v>81</v>
      </c>
      <c r="AW598" s="13" t="s">
        <v>33</v>
      </c>
      <c r="AX598" s="13" t="s">
        <v>72</v>
      </c>
      <c r="AY598" s="244" t="s">
        <v>183</v>
      </c>
    </row>
    <row r="599" s="13" customFormat="1">
      <c r="A599" s="13"/>
      <c r="B599" s="233"/>
      <c r="C599" s="234"/>
      <c r="D599" s="235" t="s">
        <v>194</v>
      </c>
      <c r="E599" s="236" t="s">
        <v>19</v>
      </c>
      <c r="F599" s="237" t="s">
        <v>3992</v>
      </c>
      <c r="G599" s="234"/>
      <c r="H599" s="238">
        <v>3.375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194</v>
      </c>
      <c r="AU599" s="244" t="s">
        <v>81</v>
      </c>
      <c r="AV599" s="13" t="s">
        <v>81</v>
      </c>
      <c r="AW599" s="13" t="s">
        <v>33</v>
      </c>
      <c r="AX599" s="13" t="s">
        <v>72</v>
      </c>
      <c r="AY599" s="244" t="s">
        <v>183</v>
      </c>
    </row>
    <row r="600" s="14" customFormat="1">
      <c r="A600" s="14"/>
      <c r="B600" s="245"/>
      <c r="C600" s="246"/>
      <c r="D600" s="235" t="s">
        <v>194</v>
      </c>
      <c r="E600" s="247" t="s">
        <v>19</v>
      </c>
      <c r="F600" s="248" t="s">
        <v>204</v>
      </c>
      <c r="G600" s="246"/>
      <c r="H600" s="249">
        <v>8.0150000000000006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194</v>
      </c>
      <c r="AU600" s="255" t="s">
        <v>81</v>
      </c>
      <c r="AV600" s="14" t="s">
        <v>190</v>
      </c>
      <c r="AW600" s="14" t="s">
        <v>33</v>
      </c>
      <c r="AX600" s="14" t="s">
        <v>79</v>
      </c>
      <c r="AY600" s="255" t="s">
        <v>183</v>
      </c>
    </row>
    <row r="601" s="2" customFormat="1" ht="24.15" customHeight="1">
      <c r="A601" s="39"/>
      <c r="B601" s="40"/>
      <c r="C601" s="215" t="s">
        <v>632</v>
      </c>
      <c r="D601" s="215" t="s">
        <v>185</v>
      </c>
      <c r="E601" s="216" t="s">
        <v>3993</v>
      </c>
      <c r="F601" s="217" t="s">
        <v>3994</v>
      </c>
      <c r="G601" s="218" t="s">
        <v>237</v>
      </c>
      <c r="H601" s="219">
        <v>389.37400000000002</v>
      </c>
      <c r="I601" s="220"/>
      <c r="J601" s="221">
        <f>ROUND(I601*H601,2)</f>
        <v>0</v>
      </c>
      <c r="K601" s="217" t="s">
        <v>189</v>
      </c>
      <c r="L601" s="45"/>
      <c r="M601" s="222" t="s">
        <v>19</v>
      </c>
      <c r="N601" s="223" t="s">
        <v>43</v>
      </c>
      <c r="O601" s="85"/>
      <c r="P601" s="224">
        <f>O601*H601</f>
        <v>0</v>
      </c>
      <c r="Q601" s="224">
        <v>0</v>
      </c>
      <c r="R601" s="224">
        <f>Q601*H601</f>
        <v>0</v>
      </c>
      <c r="S601" s="224">
        <v>0.029000000000000001</v>
      </c>
      <c r="T601" s="225">
        <f>S601*H601</f>
        <v>11.291846000000001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6" t="s">
        <v>190</v>
      </c>
      <c r="AT601" s="226" t="s">
        <v>185</v>
      </c>
      <c r="AU601" s="226" t="s">
        <v>81</v>
      </c>
      <c r="AY601" s="18" t="s">
        <v>183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8" t="s">
        <v>79</v>
      </c>
      <c r="BK601" s="227">
        <f>ROUND(I601*H601,2)</f>
        <v>0</v>
      </c>
      <c r="BL601" s="18" t="s">
        <v>190</v>
      </c>
      <c r="BM601" s="226" t="s">
        <v>3995</v>
      </c>
    </row>
    <row r="602" s="2" customFormat="1">
      <c r="A602" s="39"/>
      <c r="B602" s="40"/>
      <c r="C602" s="41"/>
      <c r="D602" s="228" t="s">
        <v>192</v>
      </c>
      <c r="E602" s="41"/>
      <c r="F602" s="229" t="s">
        <v>3996</v>
      </c>
      <c r="G602" s="41"/>
      <c r="H602" s="41"/>
      <c r="I602" s="230"/>
      <c r="J602" s="41"/>
      <c r="K602" s="41"/>
      <c r="L602" s="45"/>
      <c r="M602" s="231"/>
      <c r="N602" s="23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192</v>
      </c>
      <c r="AU602" s="18" t="s">
        <v>81</v>
      </c>
    </row>
    <row r="603" s="13" customFormat="1">
      <c r="A603" s="13"/>
      <c r="B603" s="233"/>
      <c r="C603" s="234"/>
      <c r="D603" s="235" t="s">
        <v>194</v>
      </c>
      <c r="E603" s="236" t="s">
        <v>19</v>
      </c>
      <c r="F603" s="237" t="s">
        <v>3593</v>
      </c>
      <c r="G603" s="234"/>
      <c r="H603" s="238">
        <v>31.02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194</v>
      </c>
      <c r="AU603" s="244" t="s">
        <v>81</v>
      </c>
      <c r="AV603" s="13" t="s">
        <v>81</v>
      </c>
      <c r="AW603" s="13" t="s">
        <v>33</v>
      </c>
      <c r="AX603" s="13" t="s">
        <v>72</v>
      </c>
      <c r="AY603" s="244" t="s">
        <v>183</v>
      </c>
    </row>
    <row r="604" s="13" customFormat="1">
      <c r="A604" s="13"/>
      <c r="B604" s="233"/>
      <c r="C604" s="234"/>
      <c r="D604" s="235" t="s">
        <v>194</v>
      </c>
      <c r="E604" s="236" t="s">
        <v>19</v>
      </c>
      <c r="F604" s="237" t="s">
        <v>3594</v>
      </c>
      <c r="G604" s="234"/>
      <c r="H604" s="238">
        <v>17.100000000000001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194</v>
      </c>
      <c r="AU604" s="244" t="s">
        <v>81</v>
      </c>
      <c r="AV604" s="13" t="s">
        <v>81</v>
      </c>
      <c r="AW604" s="13" t="s">
        <v>33</v>
      </c>
      <c r="AX604" s="13" t="s">
        <v>72</v>
      </c>
      <c r="AY604" s="244" t="s">
        <v>183</v>
      </c>
    </row>
    <row r="605" s="13" customFormat="1">
      <c r="A605" s="13"/>
      <c r="B605" s="233"/>
      <c r="C605" s="234"/>
      <c r="D605" s="235" t="s">
        <v>194</v>
      </c>
      <c r="E605" s="236" t="s">
        <v>19</v>
      </c>
      <c r="F605" s="237" t="s">
        <v>3595</v>
      </c>
      <c r="G605" s="234"/>
      <c r="H605" s="238">
        <v>18.044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194</v>
      </c>
      <c r="AU605" s="244" t="s">
        <v>81</v>
      </c>
      <c r="AV605" s="13" t="s">
        <v>81</v>
      </c>
      <c r="AW605" s="13" t="s">
        <v>33</v>
      </c>
      <c r="AX605" s="13" t="s">
        <v>72</v>
      </c>
      <c r="AY605" s="244" t="s">
        <v>183</v>
      </c>
    </row>
    <row r="606" s="13" customFormat="1">
      <c r="A606" s="13"/>
      <c r="B606" s="233"/>
      <c r="C606" s="234"/>
      <c r="D606" s="235" t="s">
        <v>194</v>
      </c>
      <c r="E606" s="236" t="s">
        <v>19</v>
      </c>
      <c r="F606" s="237" t="s">
        <v>3596</v>
      </c>
      <c r="G606" s="234"/>
      <c r="H606" s="238">
        <v>19.350000000000001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194</v>
      </c>
      <c r="AU606" s="244" t="s">
        <v>81</v>
      </c>
      <c r="AV606" s="13" t="s">
        <v>81</v>
      </c>
      <c r="AW606" s="13" t="s">
        <v>33</v>
      </c>
      <c r="AX606" s="13" t="s">
        <v>72</v>
      </c>
      <c r="AY606" s="244" t="s">
        <v>183</v>
      </c>
    </row>
    <row r="607" s="13" customFormat="1">
      <c r="A607" s="13"/>
      <c r="B607" s="233"/>
      <c r="C607" s="234"/>
      <c r="D607" s="235" t="s">
        <v>194</v>
      </c>
      <c r="E607" s="236" t="s">
        <v>19</v>
      </c>
      <c r="F607" s="237" t="s">
        <v>3597</v>
      </c>
      <c r="G607" s="234"/>
      <c r="H607" s="238">
        <v>7.117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194</v>
      </c>
      <c r="AU607" s="244" t="s">
        <v>81</v>
      </c>
      <c r="AV607" s="13" t="s">
        <v>81</v>
      </c>
      <c r="AW607" s="13" t="s">
        <v>33</v>
      </c>
      <c r="AX607" s="13" t="s">
        <v>72</v>
      </c>
      <c r="AY607" s="244" t="s">
        <v>183</v>
      </c>
    </row>
    <row r="608" s="15" customFormat="1">
      <c r="A608" s="15"/>
      <c r="B608" s="266"/>
      <c r="C608" s="267"/>
      <c r="D608" s="235" t="s">
        <v>194</v>
      </c>
      <c r="E608" s="268" t="s">
        <v>19</v>
      </c>
      <c r="F608" s="269" t="s">
        <v>3684</v>
      </c>
      <c r="G608" s="267"/>
      <c r="H608" s="270">
        <v>92.631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6" t="s">
        <v>194</v>
      </c>
      <c r="AU608" s="276" t="s">
        <v>81</v>
      </c>
      <c r="AV608" s="15" t="s">
        <v>89</v>
      </c>
      <c r="AW608" s="15" t="s">
        <v>33</v>
      </c>
      <c r="AX608" s="15" t="s">
        <v>72</v>
      </c>
      <c r="AY608" s="276" t="s">
        <v>183</v>
      </c>
    </row>
    <row r="609" s="13" customFormat="1">
      <c r="A609" s="13"/>
      <c r="B609" s="233"/>
      <c r="C609" s="234"/>
      <c r="D609" s="235" t="s">
        <v>194</v>
      </c>
      <c r="E609" s="236" t="s">
        <v>19</v>
      </c>
      <c r="F609" s="237" t="s">
        <v>3627</v>
      </c>
      <c r="G609" s="234"/>
      <c r="H609" s="238">
        <v>82.569999999999993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194</v>
      </c>
      <c r="AU609" s="244" t="s">
        <v>81</v>
      </c>
      <c r="AV609" s="13" t="s">
        <v>81</v>
      </c>
      <c r="AW609" s="13" t="s">
        <v>33</v>
      </c>
      <c r="AX609" s="13" t="s">
        <v>72</v>
      </c>
      <c r="AY609" s="244" t="s">
        <v>183</v>
      </c>
    </row>
    <row r="610" s="13" customFormat="1">
      <c r="A610" s="13"/>
      <c r="B610" s="233"/>
      <c r="C610" s="234"/>
      <c r="D610" s="235" t="s">
        <v>194</v>
      </c>
      <c r="E610" s="236" t="s">
        <v>19</v>
      </c>
      <c r="F610" s="237" t="s">
        <v>3628</v>
      </c>
      <c r="G610" s="234"/>
      <c r="H610" s="238">
        <v>-14.145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194</v>
      </c>
      <c r="AU610" s="244" t="s">
        <v>81</v>
      </c>
      <c r="AV610" s="13" t="s">
        <v>81</v>
      </c>
      <c r="AW610" s="13" t="s">
        <v>33</v>
      </c>
      <c r="AX610" s="13" t="s">
        <v>72</v>
      </c>
      <c r="AY610" s="244" t="s">
        <v>183</v>
      </c>
    </row>
    <row r="611" s="13" customFormat="1">
      <c r="A611" s="13"/>
      <c r="B611" s="233"/>
      <c r="C611" s="234"/>
      <c r="D611" s="235" t="s">
        <v>194</v>
      </c>
      <c r="E611" s="236" t="s">
        <v>19</v>
      </c>
      <c r="F611" s="237" t="s">
        <v>3629</v>
      </c>
      <c r="G611" s="234"/>
      <c r="H611" s="238">
        <v>6.4000000000000004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194</v>
      </c>
      <c r="AU611" s="244" t="s">
        <v>81</v>
      </c>
      <c r="AV611" s="13" t="s">
        <v>81</v>
      </c>
      <c r="AW611" s="13" t="s">
        <v>33</v>
      </c>
      <c r="AX611" s="13" t="s">
        <v>72</v>
      </c>
      <c r="AY611" s="244" t="s">
        <v>183</v>
      </c>
    </row>
    <row r="612" s="15" customFormat="1">
      <c r="A612" s="15"/>
      <c r="B612" s="266"/>
      <c r="C612" s="267"/>
      <c r="D612" s="235" t="s">
        <v>194</v>
      </c>
      <c r="E612" s="268" t="s">
        <v>19</v>
      </c>
      <c r="F612" s="269" t="s">
        <v>3630</v>
      </c>
      <c r="G612" s="267"/>
      <c r="H612" s="270">
        <v>74.825000000000003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6" t="s">
        <v>194</v>
      </c>
      <c r="AU612" s="276" t="s">
        <v>81</v>
      </c>
      <c r="AV612" s="15" t="s">
        <v>89</v>
      </c>
      <c r="AW612" s="15" t="s">
        <v>33</v>
      </c>
      <c r="AX612" s="15" t="s">
        <v>72</v>
      </c>
      <c r="AY612" s="276" t="s">
        <v>183</v>
      </c>
    </row>
    <row r="613" s="13" customFormat="1">
      <c r="A613" s="13"/>
      <c r="B613" s="233"/>
      <c r="C613" s="234"/>
      <c r="D613" s="235" t="s">
        <v>194</v>
      </c>
      <c r="E613" s="236" t="s">
        <v>19</v>
      </c>
      <c r="F613" s="237" t="s">
        <v>3631</v>
      </c>
      <c r="G613" s="234"/>
      <c r="H613" s="238">
        <v>87.700000000000003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194</v>
      </c>
      <c r="AU613" s="244" t="s">
        <v>81</v>
      </c>
      <c r="AV613" s="13" t="s">
        <v>81</v>
      </c>
      <c r="AW613" s="13" t="s">
        <v>33</v>
      </c>
      <c r="AX613" s="13" t="s">
        <v>72</v>
      </c>
      <c r="AY613" s="244" t="s">
        <v>183</v>
      </c>
    </row>
    <row r="614" s="13" customFormat="1">
      <c r="A614" s="13"/>
      <c r="B614" s="233"/>
      <c r="C614" s="234"/>
      <c r="D614" s="235" t="s">
        <v>194</v>
      </c>
      <c r="E614" s="236" t="s">
        <v>19</v>
      </c>
      <c r="F614" s="237" t="s">
        <v>3632</v>
      </c>
      <c r="G614" s="234"/>
      <c r="H614" s="238">
        <v>-14.24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194</v>
      </c>
      <c r="AU614" s="244" t="s">
        <v>81</v>
      </c>
      <c r="AV614" s="13" t="s">
        <v>81</v>
      </c>
      <c r="AW614" s="13" t="s">
        <v>33</v>
      </c>
      <c r="AX614" s="13" t="s">
        <v>72</v>
      </c>
      <c r="AY614" s="244" t="s">
        <v>183</v>
      </c>
    </row>
    <row r="615" s="13" customFormat="1">
      <c r="A615" s="13"/>
      <c r="B615" s="233"/>
      <c r="C615" s="234"/>
      <c r="D615" s="235" t="s">
        <v>194</v>
      </c>
      <c r="E615" s="236" t="s">
        <v>19</v>
      </c>
      <c r="F615" s="237" t="s">
        <v>3633</v>
      </c>
      <c r="G615" s="234"/>
      <c r="H615" s="238">
        <v>6.2000000000000002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194</v>
      </c>
      <c r="AU615" s="244" t="s">
        <v>81</v>
      </c>
      <c r="AV615" s="13" t="s">
        <v>81</v>
      </c>
      <c r="AW615" s="13" t="s">
        <v>33</v>
      </c>
      <c r="AX615" s="13" t="s">
        <v>72</v>
      </c>
      <c r="AY615" s="244" t="s">
        <v>183</v>
      </c>
    </row>
    <row r="616" s="15" customFormat="1">
      <c r="A616" s="15"/>
      <c r="B616" s="266"/>
      <c r="C616" s="267"/>
      <c r="D616" s="235" t="s">
        <v>194</v>
      </c>
      <c r="E616" s="268" t="s">
        <v>19</v>
      </c>
      <c r="F616" s="269" t="s">
        <v>3634</v>
      </c>
      <c r="G616" s="267"/>
      <c r="H616" s="270">
        <v>79.659999999999997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6" t="s">
        <v>194</v>
      </c>
      <c r="AU616" s="276" t="s">
        <v>81</v>
      </c>
      <c r="AV616" s="15" t="s">
        <v>89</v>
      </c>
      <c r="AW616" s="15" t="s">
        <v>33</v>
      </c>
      <c r="AX616" s="15" t="s">
        <v>72</v>
      </c>
      <c r="AY616" s="276" t="s">
        <v>183</v>
      </c>
    </row>
    <row r="617" s="13" customFormat="1">
      <c r="A617" s="13"/>
      <c r="B617" s="233"/>
      <c r="C617" s="234"/>
      <c r="D617" s="235" t="s">
        <v>194</v>
      </c>
      <c r="E617" s="236" t="s">
        <v>19</v>
      </c>
      <c r="F617" s="237" t="s">
        <v>3635</v>
      </c>
      <c r="G617" s="234"/>
      <c r="H617" s="238">
        <v>99.879999999999995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194</v>
      </c>
      <c r="AU617" s="244" t="s">
        <v>81</v>
      </c>
      <c r="AV617" s="13" t="s">
        <v>81</v>
      </c>
      <c r="AW617" s="13" t="s">
        <v>33</v>
      </c>
      <c r="AX617" s="13" t="s">
        <v>72</v>
      </c>
      <c r="AY617" s="244" t="s">
        <v>183</v>
      </c>
    </row>
    <row r="618" s="13" customFormat="1">
      <c r="A618" s="13"/>
      <c r="B618" s="233"/>
      <c r="C618" s="234"/>
      <c r="D618" s="235" t="s">
        <v>194</v>
      </c>
      <c r="E618" s="236" t="s">
        <v>19</v>
      </c>
      <c r="F618" s="237" t="s">
        <v>3636</v>
      </c>
      <c r="G618" s="234"/>
      <c r="H618" s="238">
        <v>-16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194</v>
      </c>
      <c r="AU618" s="244" t="s">
        <v>81</v>
      </c>
      <c r="AV618" s="13" t="s">
        <v>81</v>
      </c>
      <c r="AW618" s="13" t="s">
        <v>33</v>
      </c>
      <c r="AX618" s="13" t="s">
        <v>72</v>
      </c>
      <c r="AY618" s="244" t="s">
        <v>183</v>
      </c>
    </row>
    <row r="619" s="13" customFormat="1">
      <c r="A619" s="13"/>
      <c r="B619" s="233"/>
      <c r="C619" s="234"/>
      <c r="D619" s="235" t="s">
        <v>194</v>
      </c>
      <c r="E619" s="236" t="s">
        <v>19</v>
      </c>
      <c r="F619" s="237" t="s">
        <v>3637</v>
      </c>
      <c r="G619" s="234"/>
      <c r="H619" s="238">
        <v>7.218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194</v>
      </c>
      <c r="AU619" s="244" t="s">
        <v>81</v>
      </c>
      <c r="AV619" s="13" t="s">
        <v>81</v>
      </c>
      <c r="AW619" s="13" t="s">
        <v>33</v>
      </c>
      <c r="AX619" s="13" t="s">
        <v>72</v>
      </c>
      <c r="AY619" s="244" t="s">
        <v>183</v>
      </c>
    </row>
    <row r="620" s="15" customFormat="1">
      <c r="A620" s="15"/>
      <c r="B620" s="266"/>
      <c r="C620" s="267"/>
      <c r="D620" s="235" t="s">
        <v>194</v>
      </c>
      <c r="E620" s="268" t="s">
        <v>19</v>
      </c>
      <c r="F620" s="269" t="s">
        <v>3638</v>
      </c>
      <c r="G620" s="267"/>
      <c r="H620" s="270">
        <v>91.097999999999999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6" t="s">
        <v>194</v>
      </c>
      <c r="AU620" s="276" t="s">
        <v>81</v>
      </c>
      <c r="AV620" s="15" t="s">
        <v>89</v>
      </c>
      <c r="AW620" s="15" t="s">
        <v>33</v>
      </c>
      <c r="AX620" s="15" t="s">
        <v>72</v>
      </c>
      <c r="AY620" s="276" t="s">
        <v>183</v>
      </c>
    </row>
    <row r="621" s="13" customFormat="1">
      <c r="A621" s="13"/>
      <c r="B621" s="233"/>
      <c r="C621" s="234"/>
      <c r="D621" s="235" t="s">
        <v>194</v>
      </c>
      <c r="E621" s="236" t="s">
        <v>19</v>
      </c>
      <c r="F621" s="237" t="s">
        <v>3639</v>
      </c>
      <c r="G621" s="234"/>
      <c r="H621" s="238">
        <v>34.215000000000003</v>
      </c>
      <c r="I621" s="239"/>
      <c r="J621" s="234"/>
      <c r="K621" s="234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194</v>
      </c>
      <c r="AU621" s="244" t="s">
        <v>81</v>
      </c>
      <c r="AV621" s="13" t="s">
        <v>81</v>
      </c>
      <c r="AW621" s="13" t="s">
        <v>33</v>
      </c>
      <c r="AX621" s="13" t="s">
        <v>72</v>
      </c>
      <c r="AY621" s="244" t="s">
        <v>183</v>
      </c>
    </row>
    <row r="622" s="13" customFormat="1">
      <c r="A622" s="13"/>
      <c r="B622" s="233"/>
      <c r="C622" s="234"/>
      <c r="D622" s="235" t="s">
        <v>194</v>
      </c>
      <c r="E622" s="236" t="s">
        <v>19</v>
      </c>
      <c r="F622" s="237" t="s">
        <v>3640</v>
      </c>
      <c r="G622" s="234"/>
      <c r="H622" s="238">
        <v>-3.2250000000000001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194</v>
      </c>
      <c r="AU622" s="244" t="s">
        <v>81</v>
      </c>
      <c r="AV622" s="13" t="s">
        <v>81</v>
      </c>
      <c r="AW622" s="13" t="s">
        <v>33</v>
      </c>
      <c r="AX622" s="13" t="s">
        <v>72</v>
      </c>
      <c r="AY622" s="244" t="s">
        <v>183</v>
      </c>
    </row>
    <row r="623" s="13" customFormat="1">
      <c r="A623" s="13"/>
      <c r="B623" s="233"/>
      <c r="C623" s="234"/>
      <c r="D623" s="235" t="s">
        <v>194</v>
      </c>
      <c r="E623" s="236" t="s">
        <v>19</v>
      </c>
      <c r="F623" s="237" t="s">
        <v>3641</v>
      </c>
      <c r="G623" s="234"/>
      <c r="H623" s="238">
        <v>1.45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194</v>
      </c>
      <c r="AU623" s="244" t="s">
        <v>81</v>
      </c>
      <c r="AV623" s="13" t="s">
        <v>81</v>
      </c>
      <c r="AW623" s="13" t="s">
        <v>33</v>
      </c>
      <c r="AX623" s="13" t="s">
        <v>72</v>
      </c>
      <c r="AY623" s="244" t="s">
        <v>183</v>
      </c>
    </row>
    <row r="624" s="15" customFormat="1">
      <c r="A624" s="15"/>
      <c r="B624" s="266"/>
      <c r="C624" s="267"/>
      <c r="D624" s="235" t="s">
        <v>194</v>
      </c>
      <c r="E624" s="268" t="s">
        <v>19</v>
      </c>
      <c r="F624" s="269" t="s">
        <v>3642</v>
      </c>
      <c r="G624" s="267"/>
      <c r="H624" s="270">
        <v>32.439999999999998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6" t="s">
        <v>194</v>
      </c>
      <c r="AU624" s="276" t="s">
        <v>81</v>
      </c>
      <c r="AV624" s="15" t="s">
        <v>89</v>
      </c>
      <c r="AW624" s="15" t="s">
        <v>33</v>
      </c>
      <c r="AX624" s="15" t="s">
        <v>72</v>
      </c>
      <c r="AY624" s="276" t="s">
        <v>183</v>
      </c>
    </row>
    <row r="625" s="13" customFormat="1">
      <c r="A625" s="13"/>
      <c r="B625" s="233"/>
      <c r="C625" s="234"/>
      <c r="D625" s="235" t="s">
        <v>194</v>
      </c>
      <c r="E625" s="236" t="s">
        <v>19</v>
      </c>
      <c r="F625" s="237" t="s">
        <v>3643</v>
      </c>
      <c r="G625" s="234"/>
      <c r="H625" s="238">
        <v>18.719999999999999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194</v>
      </c>
      <c r="AU625" s="244" t="s">
        <v>81</v>
      </c>
      <c r="AV625" s="13" t="s">
        <v>81</v>
      </c>
      <c r="AW625" s="13" t="s">
        <v>33</v>
      </c>
      <c r="AX625" s="13" t="s">
        <v>72</v>
      </c>
      <c r="AY625" s="244" t="s">
        <v>183</v>
      </c>
    </row>
    <row r="626" s="14" customFormat="1">
      <c r="A626" s="14"/>
      <c r="B626" s="245"/>
      <c r="C626" s="246"/>
      <c r="D626" s="235" t="s">
        <v>194</v>
      </c>
      <c r="E626" s="247" t="s">
        <v>19</v>
      </c>
      <c r="F626" s="248" t="s">
        <v>204</v>
      </c>
      <c r="G626" s="246"/>
      <c r="H626" s="249">
        <v>389.37400000000002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194</v>
      </c>
      <c r="AU626" s="255" t="s">
        <v>81</v>
      </c>
      <c r="AV626" s="14" t="s">
        <v>190</v>
      </c>
      <c r="AW626" s="14" t="s">
        <v>33</v>
      </c>
      <c r="AX626" s="14" t="s">
        <v>79</v>
      </c>
      <c r="AY626" s="255" t="s">
        <v>183</v>
      </c>
    </row>
    <row r="627" s="2" customFormat="1" ht="16.5" customHeight="1">
      <c r="A627" s="39"/>
      <c r="B627" s="40"/>
      <c r="C627" s="215" t="s">
        <v>637</v>
      </c>
      <c r="D627" s="215" t="s">
        <v>185</v>
      </c>
      <c r="E627" s="216" t="s">
        <v>3997</v>
      </c>
      <c r="F627" s="217" t="s">
        <v>3998</v>
      </c>
      <c r="G627" s="218" t="s">
        <v>237</v>
      </c>
      <c r="H627" s="219">
        <v>31.02</v>
      </c>
      <c r="I627" s="220"/>
      <c r="J627" s="221">
        <f>ROUND(I627*H627,2)</f>
        <v>0</v>
      </c>
      <c r="K627" s="217" t="s">
        <v>189</v>
      </c>
      <c r="L627" s="45"/>
      <c r="M627" s="222" t="s">
        <v>19</v>
      </c>
      <c r="N627" s="223" t="s">
        <v>43</v>
      </c>
      <c r="O627" s="85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6" t="s">
        <v>190</v>
      </c>
      <c r="AT627" s="226" t="s">
        <v>185</v>
      </c>
      <c r="AU627" s="226" t="s">
        <v>81</v>
      </c>
      <c r="AY627" s="18" t="s">
        <v>183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8" t="s">
        <v>79</v>
      </c>
      <c r="BK627" s="227">
        <f>ROUND(I627*H627,2)</f>
        <v>0</v>
      </c>
      <c r="BL627" s="18" t="s">
        <v>190</v>
      </c>
      <c r="BM627" s="226" t="s">
        <v>3999</v>
      </c>
    </row>
    <row r="628" s="2" customFormat="1">
      <c r="A628" s="39"/>
      <c r="B628" s="40"/>
      <c r="C628" s="41"/>
      <c r="D628" s="228" t="s">
        <v>192</v>
      </c>
      <c r="E628" s="41"/>
      <c r="F628" s="229" t="s">
        <v>4000</v>
      </c>
      <c r="G628" s="41"/>
      <c r="H628" s="41"/>
      <c r="I628" s="230"/>
      <c r="J628" s="41"/>
      <c r="K628" s="41"/>
      <c r="L628" s="45"/>
      <c r="M628" s="231"/>
      <c r="N628" s="23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192</v>
      </c>
      <c r="AU628" s="18" t="s">
        <v>81</v>
      </c>
    </row>
    <row r="629" s="13" customFormat="1">
      <c r="A629" s="13"/>
      <c r="B629" s="233"/>
      <c r="C629" s="234"/>
      <c r="D629" s="235" t="s">
        <v>194</v>
      </c>
      <c r="E629" s="236" t="s">
        <v>19</v>
      </c>
      <c r="F629" s="237" t="s">
        <v>4001</v>
      </c>
      <c r="G629" s="234"/>
      <c r="H629" s="238">
        <v>31.02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194</v>
      </c>
      <c r="AU629" s="244" t="s">
        <v>81</v>
      </c>
      <c r="AV629" s="13" t="s">
        <v>81</v>
      </c>
      <c r="AW629" s="13" t="s">
        <v>33</v>
      </c>
      <c r="AX629" s="13" t="s">
        <v>79</v>
      </c>
      <c r="AY629" s="244" t="s">
        <v>183</v>
      </c>
    </row>
    <row r="630" s="12" customFormat="1" ht="22.8" customHeight="1">
      <c r="A630" s="12"/>
      <c r="B630" s="199"/>
      <c r="C630" s="200"/>
      <c r="D630" s="201" t="s">
        <v>71</v>
      </c>
      <c r="E630" s="213" t="s">
        <v>374</v>
      </c>
      <c r="F630" s="213" t="s">
        <v>375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SUM(P631:P645)</f>
        <v>0</v>
      </c>
      <c r="Q630" s="207"/>
      <c r="R630" s="208">
        <f>SUM(R631:R645)</f>
        <v>0</v>
      </c>
      <c r="S630" s="207"/>
      <c r="T630" s="209">
        <f>SUM(T631:T645)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79</v>
      </c>
      <c r="AT630" s="211" t="s">
        <v>71</v>
      </c>
      <c r="AU630" s="211" t="s">
        <v>79</v>
      </c>
      <c r="AY630" s="210" t="s">
        <v>183</v>
      </c>
      <c r="BK630" s="212">
        <f>SUM(BK631:BK645)</f>
        <v>0</v>
      </c>
    </row>
    <row r="631" s="2" customFormat="1" ht="24.15" customHeight="1">
      <c r="A631" s="39"/>
      <c r="B631" s="40"/>
      <c r="C631" s="215" t="s">
        <v>642</v>
      </c>
      <c r="D631" s="215" t="s">
        <v>185</v>
      </c>
      <c r="E631" s="216" t="s">
        <v>4002</v>
      </c>
      <c r="F631" s="217" t="s">
        <v>4003</v>
      </c>
      <c r="G631" s="218" t="s">
        <v>218</v>
      </c>
      <c r="H631" s="219">
        <v>62.628999999999998</v>
      </c>
      <c r="I631" s="220"/>
      <c r="J631" s="221">
        <f>ROUND(I631*H631,2)</f>
        <v>0</v>
      </c>
      <c r="K631" s="217" t="s">
        <v>189</v>
      </c>
      <c r="L631" s="45"/>
      <c r="M631" s="222" t="s">
        <v>19</v>
      </c>
      <c r="N631" s="223" t="s">
        <v>43</v>
      </c>
      <c r="O631" s="85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6" t="s">
        <v>190</v>
      </c>
      <c r="AT631" s="226" t="s">
        <v>185</v>
      </c>
      <c r="AU631" s="226" t="s">
        <v>81</v>
      </c>
      <c r="AY631" s="18" t="s">
        <v>183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8" t="s">
        <v>79</v>
      </c>
      <c r="BK631" s="227">
        <f>ROUND(I631*H631,2)</f>
        <v>0</v>
      </c>
      <c r="BL631" s="18" t="s">
        <v>190</v>
      </c>
      <c r="BM631" s="226" t="s">
        <v>4004</v>
      </c>
    </row>
    <row r="632" s="2" customFormat="1">
      <c r="A632" s="39"/>
      <c r="B632" s="40"/>
      <c r="C632" s="41"/>
      <c r="D632" s="228" t="s">
        <v>192</v>
      </c>
      <c r="E632" s="41"/>
      <c r="F632" s="229" t="s">
        <v>4005</v>
      </c>
      <c r="G632" s="41"/>
      <c r="H632" s="41"/>
      <c r="I632" s="230"/>
      <c r="J632" s="41"/>
      <c r="K632" s="41"/>
      <c r="L632" s="45"/>
      <c r="M632" s="231"/>
      <c r="N632" s="232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192</v>
      </c>
      <c r="AU632" s="18" t="s">
        <v>81</v>
      </c>
    </row>
    <row r="633" s="2" customFormat="1" ht="21.75" customHeight="1">
      <c r="A633" s="39"/>
      <c r="B633" s="40"/>
      <c r="C633" s="215" t="s">
        <v>647</v>
      </c>
      <c r="D633" s="215" t="s">
        <v>185</v>
      </c>
      <c r="E633" s="216" t="s">
        <v>382</v>
      </c>
      <c r="F633" s="217" t="s">
        <v>383</v>
      </c>
      <c r="G633" s="218" t="s">
        <v>218</v>
      </c>
      <c r="H633" s="219">
        <v>62.628999999999998</v>
      </c>
      <c r="I633" s="220"/>
      <c r="J633" s="221">
        <f>ROUND(I633*H633,2)</f>
        <v>0</v>
      </c>
      <c r="K633" s="217" t="s">
        <v>189</v>
      </c>
      <c r="L633" s="45"/>
      <c r="M633" s="222" t="s">
        <v>19</v>
      </c>
      <c r="N633" s="223" t="s">
        <v>43</v>
      </c>
      <c r="O633" s="85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6" t="s">
        <v>190</v>
      </c>
      <c r="AT633" s="226" t="s">
        <v>185</v>
      </c>
      <c r="AU633" s="226" t="s">
        <v>81</v>
      </c>
      <c r="AY633" s="18" t="s">
        <v>183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8" t="s">
        <v>79</v>
      </c>
      <c r="BK633" s="227">
        <f>ROUND(I633*H633,2)</f>
        <v>0</v>
      </c>
      <c r="BL633" s="18" t="s">
        <v>190</v>
      </c>
      <c r="BM633" s="226" t="s">
        <v>4006</v>
      </c>
    </row>
    <row r="634" s="2" customFormat="1">
      <c r="A634" s="39"/>
      <c r="B634" s="40"/>
      <c r="C634" s="41"/>
      <c r="D634" s="228" t="s">
        <v>192</v>
      </c>
      <c r="E634" s="41"/>
      <c r="F634" s="229" t="s">
        <v>385</v>
      </c>
      <c r="G634" s="41"/>
      <c r="H634" s="41"/>
      <c r="I634" s="230"/>
      <c r="J634" s="41"/>
      <c r="K634" s="41"/>
      <c r="L634" s="45"/>
      <c r="M634" s="231"/>
      <c r="N634" s="23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192</v>
      </c>
      <c r="AU634" s="18" t="s">
        <v>81</v>
      </c>
    </row>
    <row r="635" s="2" customFormat="1" ht="24.15" customHeight="1">
      <c r="A635" s="39"/>
      <c r="B635" s="40"/>
      <c r="C635" s="215" t="s">
        <v>655</v>
      </c>
      <c r="D635" s="215" t="s">
        <v>185</v>
      </c>
      <c r="E635" s="216" t="s">
        <v>387</v>
      </c>
      <c r="F635" s="217" t="s">
        <v>388</v>
      </c>
      <c r="G635" s="218" t="s">
        <v>218</v>
      </c>
      <c r="H635" s="219">
        <v>3319.337</v>
      </c>
      <c r="I635" s="220"/>
      <c r="J635" s="221">
        <f>ROUND(I635*H635,2)</f>
        <v>0</v>
      </c>
      <c r="K635" s="217" t="s">
        <v>189</v>
      </c>
      <c r="L635" s="45"/>
      <c r="M635" s="222" t="s">
        <v>19</v>
      </c>
      <c r="N635" s="223" t="s">
        <v>43</v>
      </c>
      <c r="O635" s="85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6" t="s">
        <v>190</v>
      </c>
      <c r="AT635" s="226" t="s">
        <v>185</v>
      </c>
      <c r="AU635" s="226" t="s">
        <v>81</v>
      </c>
      <c r="AY635" s="18" t="s">
        <v>183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8" t="s">
        <v>79</v>
      </c>
      <c r="BK635" s="227">
        <f>ROUND(I635*H635,2)</f>
        <v>0</v>
      </c>
      <c r="BL635" s="18" t="s">
        <v>190</v>
      </c>
      <c r="BM635" s="226" t="s">
        <v>4007</v>
      </c>
    </row>
    <row r="636" s="2" customFormat="1">
      <c r="A636" s="39"/>
      <c r="B636" s="40"/>
      <c r="C636" s="41"/>
      <c r="D636" s="228" t="s">
        <v>192</v>
      </c>
      <c r="E636" s="41"/>
      <c r="F636" s="229" t="s">
        <v>390</v>
      </c>
      <c r="G636" s="41"/>
      <c r="H636" s="41"/>
      <c r="I636" s="230"/>
      <c r="J636" s="41"/>
      <c r="K636" s="41"/>
      <c r="L636" s="45"/>
      <c r="M636" s="231"/>
      <c r="N636" s="23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192</v>
      </c>
      <c r="AU636" s="18" t="s">
        <v>81</v>
      </c>
    </row>
    <row r="637" s="13" customFormat="1">
      <c r="A637" s="13"/>
      <c r="B637" s="233"/>
      <c r="C637" s="234"/>
      <c r="D637" s="235" t="s">
        <v>194</v>
      </c>
      <c r="E637" s="236" t="s">
        <v>19</v>
      </c>
      <c r="F637" s="237" t="s">
        <v>4008</v>
      </c>
      <c r="G637" s="234"/>
      <c r="H637" s="238">
        <v>732.75900000000001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194</v>
      </c>
      <c r="AU637" s="244" t="s">
        <v>81</v>
      </c>
      <c r="AV637" s="13" t="s">
        <v>81</v>
      </c>
      <c r="AW637" s="13" t="s">
        <v>33</v>
      </c>
      <c r="AX637" s="13" t="s">
        <v>72</v>
      </c>
      <c r="AY637" s="244" t="s">
        <v>183</v>
      </c>
    </row>
    <row r="638" s="13" customFormat="1">
      <c r="A638" s="13"/>
      <c r="B638" s="233"/>
      <c r="C638" s="234"/>
      <c r="D638" s="235" t="s">
        <v>194</v>
      </c>
      <c r="E638" s="236" t="s">
        <v>19</v>
      </c>
      <c r="F638" s="237" t="s">
        <v>4009</v>
      </c>
      <c r="G638" s="234"/>
      <c r="H638" s="238">
        <v>2586.578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194</v>
      </c>
      <c r="AU638" s="244" t="s">
        <v>81</v>
      </c>
      <c r="AV638" s="13" t="s">
        <v>81</v>
      </c>
      <c r="AW638" s="13" t="s">
        <v>33</v>
      </c>
      <c r="AX638" s="13" t="s">
        <v>72</v>
      </c>
      <c r="AY638" s="244" t="s">
        <v>183</v>
      </c>
    </row>
    <row r="639" s="14" customFormat="1">
      <c r="A639" s="14"/>
      <c r="B639" s="245"/>
      <c r="C639" s="246"/>
      <c r="D639" s="235" t="s">
        <v>194</v>
      </c>
      <c r="E639" s="247" t="s">
        <v>19</v>
      </c>
      <c r="F639" s="248" t="s">
        <v>204</v>
      </c>
      <c r="G639" s="246"/>
      <c r="H639" s="249">
        <v>3319.337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194</v>
      </c>
      <c r="AU639" s="255" t="s">
        <v>81</v>
      </c>
      <c r="AV639" s="14" t="s">
        <v>190</v>
      </c>
      <c r="AW639" s="14" t="s">
        <v>33</v>
      </c>
      <c r="AX639" s="14" t="s">
        <v>79</v>
      </c>
      <c r="AY639" s="255" t="s">
        <v>183</v>
      </c>
    </row>
    <row r="640" s="2" customFormat="1" ht="24.15" customHeight="1">
      <c r="A640" s="39"/>
      <c r="B640" s="40"/>
      <c r="C640" s="215" t="s">
        <v>661</v>
      </c>
      <c r="D640" s="215" t="s">
        <v>185</v>
      </c>
      <c r="E640" s="216" t="s">
        <v>394</v>
      </c>
      <c r="F640" s="217" t="s">
        <v>395</v>
      </c>
      <c r="G640" s="218" t="s">
        <v>218</v>
      </c>
      <c r="H640" s="219">
        <v>18.789000000000001</v>
      </c>
      <c r="I640" s="220"/>
      <c r="J640" s="221">
        <f>ROUND(I640*H640,2)</f>
        <v>0</v>
      </c>
      <c r="K640" s="217" t="s">
        <v>189</v>
      </c>
      <c r="L640" s="45"/>
      <c r="M640" s="222" t="s">
        <v>19</v>
      </c>
      <c r="N640" s="223" t="s">
        <v>43</v>
      </c>
      <c r="O640" s="85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6" t="s">
        <v>190</v>
      </c>
      <c r="AT640" s="226" t="s">
        <v>185</v>
      </c>
      <c r="AU640" s="226" t="s">
        <v>81</v>
      </c>
      <c r="AY640" s="18" t="s">
        <v>183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8" t="s">
        <v>79</v>
      </c>
      <c r="BK640" s="227">
        <f>ROUND(I640*H640,2)</f>
        <v>0</v>
      </c>
      <c r="BL640" s="18" t="s">
        <v>190</v>
      </c>
      <c r="BM640" s="226" t="s">
        <v>4010</v>
      </c>
    </row>
    <row r="641" s="2" customFormat="1">
      <c r="A641" s="39"/>
      <c r="B641" s="40"/>
      <c r="C641" s="41"/>
      <c r="D641" s="228" t="s">
        <v>192</v>
      </c>
      <c r="E641" s="41"/>
      <c r="F641" s="229" t="s">
        <v>397</v>
      </c>
      <c r="G641" s="41"/>
      <c r="H641" s="41"/>
      <c r="I641" s="230"/>
      <c r="J641" s="41"/>
      <c r="K641" s="41"/>
      <c r="L641" s="45"/>
      <c r="M641" s="231"/>
      <c r="N641" s="232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192</v>
      </c>
      <c r="AU641" s="18" t="s">
        <v>81</v>
      </c>
    </row>
    <row r="642" s="13" customFormat="1">
      <c r="A642" s="13"/>
      <c r="B642" s="233"/>
      <c r="C642" s="234"/>
      <c r="D642" s="235" t="s">
        <v>194</v>
      </c>
      <c r="E642" s="234"/>
      <c r="F642" s="237" t="s">
        <v>4011</v>
      </c>
      <c r="G642" s="234"/>
      <c r="H642" s="238">
        <v>18.789000000000001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194</v>
      </c>
      <c r="AU642" s="244" t="s">
        <v>81</v>
      </c>
      <c r="AV642" s="13" t="s">
        <v>81</v>
      </c>
      <c r="AW642" s="13" t="s">
        <v>4</v>
      </c>
      <c r="AX642" s="13" t="s">
        <v>79</v>
      </c>
      <c r="AY642" s="244" t="s">
        <v>183</v>
      </c>
    </row>
    <row r="643" s="2" customFormat="1" ht="24.15" customHeight="1">
      <c r="A643" s="39"/>
      <c r="B643" s="40"/>
      <c r="C643" s="215" t="s">
        <v>666</v>
      </c>
      <c r="D643" s="215" t="s">
        <v>185</v>
      </c>
      <c r="E643" s="216" t="s">
        <v>400</v>
      </c>
      <c r="F643" s="217" t="s">
        <v>401</v>
      </c>
      <c r="G643" s="218" t="s">
        <v>218</v>
      </c>
      <c r="H643" s="219">
        <v>43.840000000000003</v>
      </c>
      <c r="I643" s="220"/>
      <c r="J643" s="221">
        <f>ROUND(I643*H643,2)</f>
        <v>0</v>
      </c>
      <c r="K643" s="217" t="s">
        <v>189</v>
      </c>
      <c r="L643" s="45"/>
      <c r="M643" s="222" t="s">
        <v>19</v>
      </c>
      <c r="N643" s="223" t="s">
        <v>43</v>
      </c>
      <c r="O643" s="85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6" t="s">
        <v>190</v>
      </c>
      <c r="AT643" s="226" t="s">
        <v>185</v>
      </c>
      <c r="AU643" s="226" t="s">
        <v>81</v>
      </c>
      <c r="AY643" s="18" t="s">
        <v>183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8" t="s">
        <v>79</v>
      </c>
      <c r="BK643" s="227">
        <f>ROUND(I643*H643,2)</f>
        <v>0</v>
      </c>
      <c r="BL643" s="18" t="s">
        <v>190</v>
      </c>
      <c r="BM643" s="226" t="s">
        <v>4012</v>
      </c>
    </row>
    <row r="644" s="2" customFormat="1">
      <c r="A644" s="39"/>
      <c r="B644" s="40"/>
      <c r="C644" s="41"/>
      <c r="D644" s="228" t="s">
        <v>192</v>
      </c>
      <c r="E644" s="41"/>
      <c r="F644" s="229" t="s">
        <v>403</v>
      </c>
      <c r="G644" s="41"/>
      <c r="H644" s="41"/>
      <c r="I644" s="230"/>
      <c r="J644" s="41"/>
      <c r="K644" s="41"/>
      <c r="L644" s="45"/>
      <c r="M644" s="231"/>
      <c r="N644" s="232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192</v>
      </c>
      <c r="AU644" s="18" t="s">
        <v>81</v>
      </c>
    </row>
    <row r="645" s="13" customFormat="1">
      <c r="A645" s="13"/>
      <c r="B645" s="233"/>
      <c r="C645" s="234"/>
      <c r="D645" s="235" t="s">
        <v>194</v>
      </c>
      <c r="E645" s="234"/>
      <c r="F645" s="237" t="s">
        <v>4013</v>
      </c>
      <c r="G645" s="234"/>
      <c r="H645" s="238">
        <v>43.840000000000003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194</v>
      </c>
      <c r="AU645" s="244" t="s">
        <v>81</v>
      </c>
      <c r="AV645" s="13" t="s">
        <v>81</v>
      </c>
      <c r="AW645" s="13" t="s">
        <v>4</v>
      </c>
      <c r="AX645" s="13" t="s">
        <v>79</v>
      </c>
      <c r="AY645" s="244" t="s">
        <v>183</v>
      </c>
    </row>
    <row r="646" s="12" customFormat="1" ht="22.8" customHeight="1">
      <c r="A646" s="12"/>
      <c r="B646" s="199"/>
      <c r="C646" s="200"/>
      <c r="D646" s="201" t="s">
        <v>71</v>
      </c>
      <c r="E646" s="213" t="s">
        <v>405</v>
      </c>
      <c r="F646" s="213" t="s">
        <v>406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79</v>
      </c>
      <c r="AT646" s="211" t="s">
        <v>71</v>
      </c>
      <c r="AU646" s="211" t="s">
        <v>79</v>
      </c>
      <c r="AY646" s="210" t="s">
        <v>183</v>
      </c>
      <c r="BK646" s="212">
        <f>SUM(BK647:BK648)</f>
        <v>0</v>
      </c>
    </row>
    <row r="647" s="2" customFormat="1" ht="33" customHeight="1">
      <c r="A647" s="39"/>
      <c r="B647" s="40"/>
      <c r="C647" s="215" t="s">
        <v>671</v>
      </c>
      <c r="D647" s="215" t="s">
        <v>185</v>
      </c>
      <c r="E647" s="216" t="s">
        <v>1538</v>
      </c>
      <c r="F647" s="217" t="s">
        <v>1539</v>
      </c>
      <c r="G647" s="218" t="s">
        <v>218</v>
      </c>
      <c r="H647" s="219">
        <v>36.319000000000003</v>
      </c>
      <c r="I647" s="220"/>
      <c r="J647" s="221">
        <f>ROUND(I647*H647,2)</f>
        <v>0</v>
      </c>
      <c r="K647" s="217" t="s">
        <v>189</v>
      </c>
      <c r="L647" s="45"/>
      <c r="M647" s="222" t="s">
        <v>19</v>
      </c>
      <c r="N647" s="223" t="s">
        <v>43</v>
      </c>
      <c r="O647" s="85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6" t="s">
        <v>190</v>
      </c>
      <c r="AT647" s="226" t="s">
        <v>185</v>
      </c>
      <c r="AU647" s="226" t="s">
        <v>81</v>
      </c>
      <c r="AY647" s="18" t="s">
        <v>183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8" t="s">
        <v>79</v>
      </c>
      <c r="BK647" s="227">
        <f>ROUND(I647*H647,2)</f>
        <v>0</v>
      </c>
      <c r="BL647" s="18" t="s">
        <v>190</v>
      </c>
      <c r="BM647" s="226" t="s">
        <v>4014</v>
      </c>
    </row>
    <row r="648" s="2" customFormat="1">
      <c r="A648" s="39"/>
      <c r="B648" s="40"/>
      <c r="C648" s="41"/>
      <c r="D648" s="228" t="s">
        <v>192</v>
      </c>
      <c r="E648" s="41"/>
      <c r="F648" s="229" t="s">
        <v>1541</v>
      </c>
      <c r="G648" s="41"/>
      <c r="H648" s="41"/>
      <c r="I648" s="230"/>
      <c r="J648" s="41"/>
      <c r="K648" s="41"/>
      <c r="L648" s="45"/>
      <c r="M648" s="231"/>
      <c r="N648" s="23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192</v>
      </c>
      <c r="AU648" s="18" t="s">
        <v>81</v>
      </c>
    </row>
    <row r="649" s="12" customFormat="1" ht="25.92" customHeight="1">
      <c r="A649" s="12"/>
      <c r="B649" s="199"/>
      <c r="C649" s="200"/>
      <c r="D649" s="201" t="s">
        <v>71</v>
      </c>
      <c r="E649" s="202" t="s">
        <v>412</v>
      </c>
      <c r="F649" s="202" t="s">
        <v>413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P650+P678+P680+P682+P707+P792+P796</f>
        <v>0</v>
      </c>
      <c r="Q649" s="207"/>
      <c r="R649" s="208">
        <f>R650+R678+R680+R682+R707+R792+R796</f>
        <v>1.9684158699999999</v>
      </c>
      <c r="S649" s="207"/>
      <c r="T649" s="209">
        <f>T650+T678+T680+T682+T707+T792+T796</f>
        <v>0.38100810000000002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81</v>
      </c>
      <c r="AT649" s="211" t="s">
        <v>71</v>
      </c>
      <c r="AU649" s="211" t="s">
        <v>72</v>
      </c>
      <c r="AY649" s="210" t="s">
        <v>183</v>
      </c>
      <c r="BK649" s="212">
        <f>BK650+BK678+BK680+BK682+BK707+BK792+BK796</f>
        <v>0</v>
      </c>
    </row>
    <row r="650" s="12" customFormat="1" ht="22.8" customHeight="1">
      <c r="A650" s="12"/>
      <c r="B650" s="199"/>
      <c r="C650" s="200"/>
      <c r="D650" s="201" t="s">
        <v>71</v>
      </c>
      <c r="E650" s="213" t="s">
        <v>897</v>
      </c>
      <c r="F650" s="213" t="s">
        <v>898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SUM(P651:P677)</f>
        <v>0</v>
      </c>
      <c r="Q650" s="207"/>
      <c r="R650" s="208">
        <f>SUM(R651:R677)</f>
        <v>0.62450355999999996</v>
      </c>
      <c r="S650" s="207"/>
      <c r="T650" s="209">
        <f>SUM(T651:T677)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81</v>
      </c>
      <c r="AT650" s="211" t="s">
        <v>71</v>
      </c>
      <c r="AU650" s="211" t="s">
        <v>79</v>
      </c>
      <c r="AY650" s="210" t="s">
        <v>183</v>
      </c>
      <c r="BK650" s="212">
        <f>SUM(BK651:BK677)</f>
        <v>0</v>
      </c>
    </row>
    <row r="651" s="2" customFormat="1" ht="21.75" customHeight="1">
      <c r="A651" s="39"/>
      <c r="B651" s="40"/>
      <c r="C651" s="215" t="s">
        <v>677</v>
      </c>
      <c r="D651" s="215" t="s">
        <v>185</v>
      </c>
      <c r="E651" s="216" t="s">
        <v>4015</v>
      </c>
      <c r="F651" s="217" t="s">
        <v>4016</v>
      </c>
      <c r="G651" s="218" t="s">
        <v>237</v>
      </c>
      <c r="H651" s="219">
        <v>92.631</v>
      </c>
      <c r="I651" s="220"/>
      <c r="J651" s="221">
        <f>ROUND(I651*H651,2)</f>
        <v>0</v>
      </c>
      <c r="K651" s="217" t="s">
        <v>189</v>
      </c>
      <c r="L651" s="45"/>
      <c r="M651" s="222" t="s">
        <v>19</v>
      </c>
      <c r="N651" s="223" t="s">
        <v>43</v>
      </c>
      <c r="O651" s="85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6" t="s">
        <v>284</v>
      </c>
      <c r="AT651" s="226" t="s">
        <v>185</v>
      </c>
      <c r="AU651" s="226" t="s">
        <v>81</v>
      </c>
      <c r="AY651" s="18" t="s">
        <v>183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8" t="s">
        <v>79</v>
      </c>
      <c r="BK651" s="227">
        <f>ROUND(I651*H651,2)</f>
        <v>0</v>
      </c>
      <c r="BL651" s="18" t="s">
        <v>284</v>
      </c>
      <c r="BM651" s="226" t="s">
        <v>4017</v>
      </c>
    </row>
    <row r="652" s="2" customFormat="1">
      <c r="A652" s="39"/>
      <c r="B652" s="40"/>
      <c r="C652" s="41"/>
      <c r="D652" s="228" t="s">
        <v>192</v>
      </c>
      <c r="E652" s="41"/>
      <c r="F652" s="229" t="s">
        <v>4018</v>
      </c>
      <c r="G652" s="41"/>
      <c r="H652" s="41"/>
      <c r="I652" s="230"/>
      <c r="J652" s="41"/>
      <c r="K652" s="41"/>
      <c r="L652" s="45"/>
      <c r="M652" s="231"/>
      <c r="N652" s="23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192</v>
      </c>
      <c r="AU652" s="18" t="s">
        <v>81</v>
      </c>
    </row>
    <row r="653" s="13" customFormat="1">
      <c r="A653" s="13"/>
      <c r="B653" s="233"/>
      <c r="C653" s="234"/>
      <c r="D653" s="235" t="s">
        <v>194</v>
      </c>
      <c r="E653" s="236" t="s">
        <v>19</v>
      </c>
      <c r="F653" s="237" t="s">
        <v>3593</v>
      </c>
      <c r="G653" s="234"/>
      <c r="H653" s="238">
        <v>31.02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194</v>
      </c>
      <c r="AU653" s="244" t="s">
        <v>81</v>
      </c>
      <c r="AV653" s="13" t="s">
        <v>81</v>
      </c>
      <c r="AW653" s="13" t="s">
        <v>33</v>
      </c>
      <c r="AX653" s="13" t="s">
        <v>72</v>
      </c>
      <c r="AY653" s="244" t="s">
        <v>183</v>
      </c>
    </row>
    <row r="654" s="13" customFormat="1">
      <c r="A654" s="13"/>
      <c r="B654" s="233"/>
      <c r="C654" s="234"/>
      <c r="D654" s="235" t="s">
        <v>194</v>
      </c>
      <c r="E654" s="236" t="s">
        <v>19</v>
      </c>
      <c r="F654" s="237" t="s">
        <v>3594</v>
      </c>
      <c r="G654" s="234"/>
      <c r="H654" s="238">
        <v>17.100000000000001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194</v>
      </c>
      <c r="AU654" s="244" t="s">
        <v>81</v>
      </c>
      <c r="AV654" s="13" t="s">
        <v>81</v>
      </c>
      <c r="AW654" s="13" t="s">
        <v>33</v>
      </c>
      <c r="AX654" s="13" t="s">
        <v>72</v>
      </c>
      <c r="AY654" s="244" t="s">
        <v>183</v>
      </c>
    </row>
    <row r="655" s="13" customFormat="1">
      <c r="A655" s="13"/>
      <c r="B655" s="233"/>
      <c r="C655" s="234"/>
      <c r="D655" s="235" t="s">
        <v>194</v>
      </c>
      <c r="E655" s="236" t="s">
        <v>19</v>
      </c>
      <c r="F655" s="237" t="s">
        <v>3595</v>
      </c>
      <c r="G655" s="234"/>
      <c r="H655" s="238">
        <v>18.044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194</v>
      </c>
      <c r="AU655" s="244" t="s">
        <v>81</v>
      </c>
      <c r="AV655" s="13" t="s">
        <v>81</v>
      </c>
      <c r="AW655" s="13" t="s">
        <v>33</v>
      </c>
      <c r="AX655" s="13" t="s">
        <v>72</v>
      </c>
      <c r="AY655" s="244" t="s">
        <v>183</v>
      </c>
    </row>
    <row r="656" s="13" customFormat="1">
      <c r="A656" s="13"/>
      <c r="B656" s="233"/>
      <c r="C656" s="234"/>
      <c r="D656" s="235" t="s">
        <v>194</v>
      </c>
      <c r="E656" s="236" t="s">
        <v>19</v>
      </c>
      <c r="F656" s="237" t="s">
        <v>3596</v>
      </c>
      <c r="G656" s="234"/>
      <c r="H656" s="238">
        <v>19.350000000000001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194</v>
      </c>
      <c r="AU656" s="244" t="s">
        <v>81</v>
      </c>
      <c r="AV656" s="13" t="s">
        <v>81</v>
      </c>
      <c r="AW656" s="13" t="s">
        <v>33</v>
      </c>
      <c r="AX656" s="13" t="s">
        <v>72</v>
      </c>
      <c r="AY656" s="244" t="s">
        <v>183</v>
      </c>
    </row>
    <row r="657" s="13" customFormat="1">
      <c r="A657" s="13"/>
      <c r="B657" s="233"/>
      <c r="C657" s="234"/>
      <c r="D657" s="235" t="s">
        <v>194</v>
      </c>
      <c r="E657" s="236" t="s">
        <v>19</v>
      </c>
      <c r="F657" s="237" t="s">
        <v>3597</v>
      </c>
      <c r="G657" s="234"/>
      <c r="H657" s="238">
        <v>7.117</v>
      </c>
      <c r="I657" s="239"/>
      <c r="J657" s="234"/>
      <c r="K657" s="234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194</v>
      </c>
      <c r="AU657" s="244" t="s">
        <v>81</v>
      </c>
      <c r="AV657" s="13" t="s">
        <v>81</v>
      </c>
      <c r="AW657" s="13" t="s">
        <v>33</v>
      </c>
      <c r="AX657" s="13" t="s">
        <v>72</v>
      </c>
      <c r="AY657" s="244" t="s">
        <v>183</v>
      </c>
    </row>
    <row r="658" s="14" customFormat="1">
      <c r="A658" s="14"/>
      <c r="B658" s="245"/>
      <c r="C658" s="246"/>
      <c r="D658" s="235" t="s">
        <v>194</v>
      </c>
      <c r="E658" s="247" t="s">
        <v>19</v>
      </c>
      <c r="F658" s="248" t="s">
        <v>3598</v>
      </c>
      <c r="G658" s="246"/>
      <c r="H658" s="249">
        <v>92.631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194</v>
      </c>
      <c r="AU658" s="255" t="s">
        <v>81</v>
      </c>
      <c r="AV658" s="14" t="s">
        <v>190</v>
      </c>
      <c r="AW658" s="14" t="s">
        <v>33</v>
      </c>
      <c r="AX658" s="14" t="s">
        <v>79</v>
      </c>
      <c r="AY658" s="255" t="s">
        <v>183</v>
      </c>
    </row>
    <row r="659" s="2" customFormat="1" ht="16.5" customHeight="1">
      <c r="A659" s="39"/>
      <c r="B659" s="40"/>
      <c r="C659" s="256" t="s">
        <v>1041</v>
      </c>
      <c r="D659" s="256" t="s">
        <v>310</v>
      </c>
      <c r="E659" s="257" t="s">
        <v>2915</v>
      </c>
      <c r="F659" s="258" t="s">
        <v>2916</v>
      </c>
      <c r="G659" s="259" t="s">
        <v>218</v>
      </c>
      <c r="H659" s="260">
        <v>0.032000000000000001</v>
      </c>
      <c r="I659" s="261"/>
      <c r="J659" s="262">
        <f>ROUND(I659*H659,2)</f>
        <v>0</v>
      </c>
      <c r="K659" s="258" t="s">
        <v>189</v>
      </c>
      <c r="L659" s="263"/>
      <c r="M659" s="264" t="s">
        <v>19</v>
      </c>
      <c r="N659" s="265" t="s">
        <v>43</v>
      </c>
      <c r="O659" s="85"/>
      <c r="P659" s="224">
        <f>O659*H659</f>
        <v>0</v>
      </c>
      <c r="Q659" s="224">
        <v>1</v>
      </c>
      <c r="R659" s="224">
        <f>Q659*H659</f>
        <v>0.032000000000000001</v>
      </c>
      <c r="S659" s="224">
        <v>0</v>
      </c>
      <c r="T659" s="225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6" t="s">
        <v>376</v>
      </c>
      <c r="AT659" s="226" t="s">
        <v>310</v>
      </c>
      <c r="AU659" s="226" t="s">
        <v>81</v>
      </c>
      <c r="AY659" s="18" t="s">
        <v>183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8" t="s">
        <v>79</v>
      </c>
      <c r="BK659" s="227">
        <f>ROUND(I659*H659,2)</f>
        <v>0</v>
      </c>
      <c r="BL659" s="18" t="s">
        <v>284</v>
      </c>
      <c r="BM659" s="226" t="s">
        <v>4019</v>
      </c>
    </row>
    <row r="660" s="13" customFormat="1">
      <c r="A660" s="13"/>
      <c r="B660" s="233"/>
      <c r="C660" s="234"/>
      <c r="D660" s="235" t="s">
        <v>194</v>
      </c>
      <c r="E660" s="234"/>
      <c r="F660" s="237" t="s">
        <v>4020</v>
      </c>
      <c r="G660" s="234"/>
      <c r="H660" s="238">
        <v>0.032000000000000001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194</v>
      </c>
      <c r="AU660" s="244" t="s">
        <v>81</v>
      </c>
      <c r="AV660" s="13" t="s">
        <v>81</v>
      </c>
      <c r="AW660" s="13" t="s">
        <v>4</v>
      </c>
      <c r="AX660" s="13" t="s">
        <v>79</v>
      </c>
      <c r="AY660" s="244" t="s">
        <v>183</v>
      </c>
    </row>
    <row r="661" s="2" customFormat="1" ht="33" customHeight="1">
      <c r="A661" s="39"/>
      <c r="B661" s="40"/>
      <c r="C661" s="215" t="s">
        <v>1047</v>
      </c>
      <c r="D661" s="215" t="s">
        <v>185</v>
      </c>
      <c r="E661" s="216" t="s">
        <v>4021</v>
      </c>
      <c r="F661" s="217" t="s">
        <v>4022</v>
      </c>
      <c r="G661" s="218" t="s">
        <v>237</v>
      </c>
      <c r="H661" s="219">
        <v>36.575000000000003</v>
      </c>
      <c r="I661" s="220"/>
      <c r="J661" s="221">
        <f>ROUND(I661*H661,2)</f>
        <v>0</v>
      </c>
      <c r="K661" s="217" t="s">
        <v>189</v>
      </c>
      <c r="L661" s="45"/>
      <c r="M661" s="222" t="s">
        <v>19</v>
      </c>
      <c r="N661" s="223" t="s">
        <v>43</v>
      </c>
      <c r="O661" s="85"/>
      <c r="P661" s="224">
        <f>O661*H661</f>
        <v>0</v>
      </c>
      <c r="Q661" s="224">
        <v>0.00075000000000000002</v>
      </c>
      <c r="R661" s="224">
        <f>Q661*H661</f>
        <v>0.027431250000000004</v>
      </c>
      <c r="S661" s="224">
        <v>0</v>
      </c>
      <c r="T661" s="22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6" t="s">
        <v>284</v>
      </c>
      <c r="AT661" s="226" t="s">
        <v>185</v>
      </c>
      <c r="AU661" s="226" t="s">
        <v>81</v>
      </c>
      <c r="AY661" s="18" t="s">
        <v>183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8" t="s">
        <v>79</v>
      </c>
      <c r="BK661" s="227">
        <f>ROUND(I661*H661,2)</f>
        <v>0</v>
      </c>
      <c r="BL661" s="18" t="s">
        <v>284</v>
      </c>
      <c r="BM661" s="226" t="s">
        <v>4023</v>
      </c>
    </row>
    <row r="662" s="2" customFormat="1">
      <c r="A662" s="39"/>
      <c r="B662" s="40"/>
      <c r="C662" s="41"/>
      <c r="D662" s="228" t="s">
        <v>192</v>
      </c>
      <c r="E662" s="41"/>
      <c r="F662" s="229" t="s">
        <v>4024</v>
      </c>
      <c r="G662" s="41"/>
      <c r="H662" s="41"/>
      <c r="I662" s="230"/>
      <c r="J662" s="41"/>
      <c r="K662" s="41"/>
      <c r="L662" s="45"/>
      <c r="M662" s="231"/>
      <c r="N662" s="23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192</v>
      </c>
      <c r="AU662" s="18" t="s">
        <v>81</v>
      </c>
    </row>
    <row r="663" s="13" customFormat="1">
      <c r="A663" s="13"/>
      <c r="B663" s="233"/>
      <c r="C663" s="234"/>
      <c r="D663" s="235" t="s">
        <v>194</v>
      </c>
      <c r="E663" s="236" t="s">
        <v>19</v>
      </c>
      <c r="F663" s="237" t="s">
        <v>4025</v>
      </c>
      <c r="G663" s="234"/>
      <c r="H663" s="238">
        <v>36.575000000000003</v>
      </c>
      <c r="I663" s="239"/>
      <c r="J663" s="234"/>
      <c r="K663" s="234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194</v>
      </c>
      <c r="AU663" s="244" t="s">
        <v>81</v>
      </c>
      <c r="AV663" s="13" t="s">
        <v>81</v>
      </c>
      <c r="AW663" s="13" t="s">
        <v>33</v>
      </c>
      <c r="AX663" s="13" t="s">
        <v>79</v>
      </c>
      <c r="AY663" s="244" t="s">
        <v>183</v>
      </c>
    </row>
    <row r="664" s="2" customFormat="1" ht="21.75" customHeight="1">
      <c r="A664" s="39"/>
      <c r="B664" s="40"/>
      <c r="C664" s="215" t="s">
        <v>1051</v>
      </c>
      <c r="D664" s="215" t="s">
        <v>185</v>
      </c>
      <c r="E664" s="216" t="s">
        <v>4026</v>
      </c>
      <c r="F664" s="217" t="s">
        <v>4027</v>
      </c>
      <c r="G664" s="218" t="s">
        <v>419</v>
      </c>
      <c r="H664" s="219">
        <v>52.25</v>
      </c>
      <c r="I664" s="220"/>
      <c r="J664" s="221">
        <f>ROUND(I664*H664,2)</f>
        <v>0</v>
      </c>
      <c r="K664" s="217" t="s">
        <v>189</v>
      </c>
      <c r="L664" s="45"/>
      <c r="M664" s="222" t="s">
        <v>19</v>
      </c>
      <c r="N664" s="223" t="s">
        <v>43</v>
      </c>
      <c r="O664" s="85"/>
      <c r="P664" s="224">
        <f>O664*H664</f>
        <v>0</v>
      </c>
      <c r="Q664" s="224">
        <v>0.00016000000000000001</v>
      </c>
      <c r="R664" s="224">
        <f>Q664*H664</f>
        <v>0.0083600000000000011</v>
      </c>
      <c r="S664" s="224">
        <v>0</v>
      </c>
      <c r="T664" s="225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6" t="s">
        <v>284</v>
      </c>
      <c r="AT664" s="226" t="s">
        <v>185</v>
      </c>
      <c r="AU664" s="226" t="s">
        <v>81</v>
      </c>
      <c r="AY664" s="18" t="s">
        <v>183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8" t="s">
        <v>79</v>
      </c>
      <c r="BK664" s="227">
        <f>ROUND(I664*H664,2)</f>
        <v>0</v>
      </c>
      <c r="BL664" s="18" t="s">
        <v>284</v>
      </c>
      <c r="BM664" s="226" t="s">
        <v>4028</v>
      </c>
    </row>
    <row r="665" s="2" customFormat="1">
      <c r="A665" s="39"/>
      <c r="B665" s="40"/>
      <c r="C665" s="41"/>
      <c r="D665" s="228" t="s">
        <v>192</v>
      </c>
      <c r="E665" s="41"/>
      <c r="F665" s="229" t="s">
        <v>4029</v>
      </c>
      <c r="G665" s="41"/>
      <c r="H665" s="41"/>
      <c r="I665" s="230"/>
      <c r="J665" s="41"/>
      <c r="K665" s="41"/>
      <c r="L665" s="45"/>
      <c r="M665" s="231"/>
      <c r="N665" s="232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192</v>
      </c>
      <c r="AU665" s="18" t="s">
        <v>81</v>
      </c>
    </row>
    <row r="666" s="2" customFormat="1" ht="24.15" customHeight="1">
      <c r="A666" s="39"/>
      <c r="B666" s="40"/>
      <c r="C666" s="215" t="s">
        <v>1055</v>
      </c>
      <c r="D666" s="215" t="s">
        <v>185</v>
      </c>
      <c r="E666" s="216" t="s">
        <v>4030</v>
      </c>
      <c r="F666" s="217" t="s">
        <v>4031</v>
      </c>
      <c r="G666" s="218" t="s">
        <v>237</v>
      </c>
      <c r="H666" s="219">
        <v>92.631</v>
      </c>
      <c r="I666" s="220"/>
      <c r="J666" s="221">
        <f>ROUND(I666*H666,2)</f>
        <v>0</v>
      </c>
      <c r="K666" s="217" t="s">
        <v>189</v>
      </c>
      <c r="L666" s="45"/>
      <c r="M666" s="222" t="s">
        <v>19</v>
      </c>
      <c r="N666" s="223" t="s">
        <v>43</v>
      </c>
      <c r="O666" s="85"/>
      <c r="P666" s="224">
        <f>O666*H666</f>
        <v>0</v>
      </c>
      <c r="Q666" s="224">
        <v>0.0060099999999999997</v>
      </c>
      <c r="R666" s="224">
        <f>Q666*H666</f>
        <v>0.55671230999999999</v>
      </c>
      <c r="S666" s="224">
        <v>0</v>
      </c>
      <c r="T666" s="225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6" t="s">
        <v>284</v>
      </c>
      <c r="AT666" s="226" t="s">
        <v>185</v>
      </c>
      <c r="AU666" s="226" t="s">
        <v>81</v>
      </c>
      <c r="AY666" s="18" t="s">
        <v>183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8" t="s">
        <v>79</v>
      </c>
      <c r="BK666" s="227">
        <f>ROUND(I666*H666,2)</f>
        <v>0</v>
      </c>
      <c r="BL666" s="18" t="s">
        <v>284</v>
      </c>
      <c r="BM666" s="226" t="s">
        <v>4032</v>
      </c>
    </row>
    <row r="667" s="2" customFormat="1">
      <c r="A667" s="39"/>
      <c r="B667" s="40"/>
      <c r="C667" s="41"/>
      <c r="D667" s="228" t="s">
        <v>192</v>
      </c>
      <c r="E667" s="41"/>
      <c r="F667" s="229" t="s">
        <v>4033</v>
      </c>
      <c r="G667" s="41"/>
      <c r="H667" s="41"/>
      <c r="I667" s="230"/>
      <c r="J667" s="41"/>
      <c r="K667" s="41"/>
      <c r="L667" s="45"/>
      <c r="M667" s="231"/>
      <c r="N667" s="23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192</v>
      </c>
      <c r="AU667" s="18" t="s">
        <v>81</v>
      </c>
    </row>
    <row r="668" s="13" customFormat="1">
      <c r="A668" s="13"/>
      <c r="B668" s="233"/>
      <c r="C668" s="234"/>
      <c r="D668" s="235" t="s">
        <v>194</v>
      </c>
      <c r="E668" s="236" t="s">
        <v>19</v>
      </c>
      <c r="F668" s="237" t="s">
        <v>3593</v>
      </c>
      <c r="G668" s="234"/>
      <c r="H668" s="238">
        <v>31.02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194</v>
      </c>
      <c r="AU668" s="244" t="s">
        <v>81</v>
      </c>
      <c r="AV668" s="13" t="s">
        <v>81</v>
      </c>
      <c r="AW668" s="13" t="s">
        <v>33</v>
      </c>
      <c r="AX668" s="13" t="s">
        <v>72</v>
      </c>
      <c r="AY668" s="244" t="s">
        <v>183</v>
      </c>
    </row>
    <row r="669" s="13" customFormat="1">
      <c r="A669" s="13"/>
      <c r="B669" s="233"/>
      <c r="C669" s="234"/>
      <c r="D669" s="235" t="s">
        <v>194</v>
      </c>
      <c r="E669" s="236" t="s">
        <v>19</v>
      </c>
      <c r="F669" s="237" t="s">
        <v>3594</v>
      </c>
      <c r="G669" s="234"/>
      <c r="H669" s="238">
        <v>17.100000000000001</v>
      </c>
      <c r="I669" s="239"/>
      <c r="J669" s="234"/>
      <c r="K669" s="234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194</v>
      </c>
      <c r="AU669" s="244" t="s">
        <v>81</v>
      </c>
      <c r="AV669" s="13" t="s">
        <v>81</v>
      </c>
      <c r="AW669" s="13" t="s">
        <v>33</v>
      </c>
      <c r="AX669" s="13" t="s">
        <v>72</v>
      </c>
      <c r="AY669" s="244" t="s">
        <v>183</v>
      </c>
    </row>
    <row r="670" s="13" customFormat="1">
      <c r="A670" s="13"/>
      <c r="B670" s="233"/>
      <c r="C670" s="234"/>
      <c r="D670" s="235" t="s">
        <v>194</v>
      </c>
      <c r="E670" s="236" t="s">
        <v>19</v>
      </c>
      <c r="F670" s="237" t="s">
        <v>3595</v>
      </c>
      <c r="G670" s="234"/>
      <c r="H670" s="238">
        <v>18.044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194</v>
      </c>
      <c r="AU670" s="244" t="s">
        <v>81</v>
      </c>
      <c r="AV670" s="13" t="s">
        <v>81</v>
      </c>
      <c r="AW670" s="13" t="s">
        <v>33</v>
      </c>
      <c r="AX670" s="13" t="s">
        <v>72</v>
      </c>
      <c r="AY670" s="244" t="s">
        <v>183</v>
      </c>
    </row>
    <row r="671" s="13" customFormat="1">
      <c r="A671" s="13"/>
      <c r="B671" s="233"/>
      <c r="C671" s="234"/>
      <c r="D671" s="235" t="s">
        <v>194</v>
      </c>
      <c r="E671" s="236" t="s">
        <v>19</v>
      </c>
      <c r="F671" s="237" t="s">
        <v>3596</v>
      </c>
      <c r="G671" s="234"/>
      <c r="H671" s="238">
        <v>19.350000000000001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194</v>
      </c>
      <c r="AU671" s="244" t="s">
        <v>81</v>
      </c>
      <c r="AV671" s="13" t="s">
        <v>81</v>
      </c>
      <c r="AW671" s="13" t="s">
        <v>33</v>
      </c>
      <c r="AX671" s="13" t="s">
        <v>72</v>
      </c>
      <c r="AY671" s="244" t="s">
        <v>183</v>
      </c>
    </row>
    <row r="672" s="13" customFormat="1">
      <c r="A672" s="13"/>
      <c r="B672" s="233"/>
      <c r="C672" s="234"/>
      <c r="D672" s="235" t="s">
        <v>194</v>
      </c>
      <c r="E672" s="236" t="s">
        <v>19</v>
      </c>
      <c r="F672" s="237" t="s">
        <v>3597</v>
      </c>
      <c r="G672" s="234"/>
      <c r="H672" s="238">
        <v>7.117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194</v>
      </c>
      <c r="AU672" s="244" t="s">
        <v>81</v>
      </c>
      <c r="AV672" s="13" t="s">
        <v>81</v>
      </c>
      <c r="AW672" s="13" t="s">
        <v>33</v>
      </c>
      <c r="AX672" s="13" t="s">
        <v>72</v>
      </c>
      <c r="AY672" s="244" t="s">
        <v>183</v>
      </c>
    </row>
    <row r="673" s="14" customFormat="1">
      <c r="A673" s="14"/>
      <c r="B673" s="245"/>
      <c r="C673" s="246"/>
      <c r="D673" s="235" t="s">
        <v>194</v>
      </c>
      <c r="E673" s="247" t="s">
        <v>19</v>
      </c>
      <c r="F673" s="248" t="s">
        <v>3598</v>
      </c>
      <c r="G673" s="246"/>
      <c r="H673" s="249">
        <v>92.631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194</v>
      </c>
      <c r="AU673" s="255" t="s">
        <v>81</v>
      </c>
      <c r="AV673" s="14" t="s">
        <v>190</v>
      </c>
      <c r="AW673" s="14" t="s">
        <v>33</v>
      </c>
      <c r="AX673" s="14" t="s">
        <v>79</v>
      </c>
      <c r="AY673" s="255" t="s">
        <v>183</v>
      </c>
    </row>
    <row r="674" s="2" customFormat="1" ht="24.15" customHeight="1">
      <c r="A674" s="39"/>
      <c r="B674" s="40"/>
      <c r="C674" s="215" t="s">
        <v>1059</v>
      </c>
      <c r="D674" s="215" t="s">
        <v>185</v>
      </c>
      <c r="E674" s="216" t="s">
        <v>1548</v>
      </c>
      <c r="F674" s="217" t="s">
        <v>1549</v>
      </c>
      <c r="G674" s="218" t="s">
        <v>218</v>
      </c>
      <c r="H674" s="219">
        <v>0.625</v>
      </c>
      <c r="I674" s="220"/>
      <c r="J674" s="221">
        <f>ROUND(I674*H674,2)</f>
        <v>0</v>
      </c>
      <c r="K674" s="217" t="s">
        <v>189</v>
      </c>
      <c r="L674" s="45"/>
      <c r="M674" s="222" t="s">
        <v>19</v>
      </c>
      <c r="N674" s="223" t="s">
        <v>43</v>
      </c>
      <c r="O674" s="85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6" t="s">
        <v>284</v>
      </c>
      <c r="AT674" s="226" t="s">
        <v>185</v>
      </c>
      <c r="AU674" s="226" t="s">
        <v>81</v>
      </c>
      <c r="AY674" s="18" t="s">
        <v>183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8" t="s">
        <v>79</v>
      </c>
      <c r="BK674" s="227">
        <f>ROUND(I674*H674,2)</f>
        <v>0</v>
      </c>
      <c r="BL674" s="18" t="s">
        <v>284</v>
      </c>
      <c r="BM674" s="226" t="s">
        <v>4034</v>
      </c>
    </row>
    <row r="675" s="2" customFormat="1">
      <c r="A675" s="39"/>
      <c r="B675" s="40"/>
      <c r="C675" s="41"/>
      <c r="D675" s="228" t="s">
        <v>192</v>
      </c>
      <c r="E675" s="41"/>
      <c r="F675" s="229" t="s">
        <v>1551</v>
      </c>
      <c r="G675" s="41"/>
      <c r="H675" s="41"/>
      <c r="I675" s="230"/>
      <c r="J675" s="41"/>
      <c r="K675" s="41"/>
      <c r="L675" s="45"/>
      <c r="M675" s="231"/>
      <c r="N675" s="23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192</v>
      </c>
      <c r="AU675" s="18" t="s">
        <v>81</v>
      </c>
    </row>
    <row r="676" s="2" customFormat="1" ht="33" customHeight="1">
      <c r="A676" s="39"/>
      <c r="B676" s="40"/>
      <c r="C676" s="215" t="s">
        <v>1061</v>
      </c>
      <c r="D676" s="215" t="s">
        <v>185</v>
      </c>
      <c r="E676" s="216" t="s">
        <v>915</v>
      </c>
      <c r="F676" s="217" t="s">
        <v>916</v>
      </c>
      <c r="G676" s="218" t="s">
        <v>218</v>
      </c>
      <c r="H676" s="219">
        <v>0.625</v>
      </c>
      <c r="I676" s="220"/>
      <c r="J676" s="221">
        <f>ROUND(I676*H676,2)</f>
        <v>0</v>
      </c>
      <c r="K676" s="217" t="s">
        <v>189</v>
      </c>
      <c r="L676" s="45"/>
      <c r="M676" s="222" t="s">
        <v>19</v>
      </c>
      <c r="N676" s="223" t="s">
        <v>43</v>
      </c>
      <c r="O676" s="85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6" t="s">
        <v>284</v>
      </c>
      <c r="AT676" s="226" t="s">
        <v>185</v>
      </c>
      <c r="AU676" s="226" t="s">
        <v>81</v>
      </c>
      <c r="AY676" s="18" t="s">
        <v>183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8" t="s">
        <v>79</v>
      </c>
      <c r="BK676" s="227">
        <f>ROUND(I676*H676,2)</f>
        <v>0</v>
      </c>
      <c r="BL676" s="18" t="s">
        <v>284</v>
      </c>
      <c r="BM676" s="226" t="s">
        <v>4035</v>
      </c>
    </row>
    <row r="677" s="2" customFormat="1">
      <c r="A677" s="39"/>
      <c r="B677" s="40"/>
      <c r="C677" s="41"/>
      <c r="D677" s="228" t="s">
        <v>192</v>
      </c>
      <c r="E677" s="41"/>
      <c r="F677" s="229" t="s">
        <v>918</v>
      </c>
      <c r="G677" s="41"/>
      <c r="H677" s="41"/>
      <c r="I677" s="230"/>
      <c r="J677" s="41"/>
      <c r="K677" s="41"/>
      <c r="L677" s="45"/>
      <c r="M677" s="231"/>
      <c r="N677" s="23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192</v>
      </c>
      <c r="AU677" s="18" t="s">
        <v>81</v>
      </c>
    </row>
    <row r="678" s="12" customFormat="1" ht="22.8" customHeight="1">
      <c r="A678" s="12"/>
      <c r="B678" s="199"/>
      <c r="C678" s="200"/>
      <c r="D678" s="201" t="s">
        <v>71</v>
      </c>
      <c r="E678" s="213" t="s">
        <v>4036</v>
      </c>
      <c r="F678" s="213" t="s">
        <v>4037</v>
      </c>
      <c r="G678" s="200"/>
      <c r="H678" s="200"/>
      <c r="I678" s="203"/>
      <c r="J678" s="214">
        <f>BK678</f>
        <v>0</v>
      </c>
      <c r="K678" s="200"/>
      <c r="L678" s="205"/>
      <c r="M678" s="206"/>
      <c r="N678" s="207"/>
      <c r="O678" s="207"/>
      <c r="P678" s="208">
        <f>P679</f>
        <v>0</v>
      </c>
      <c r="Q678" s="207"/>
      <c r="R678" s="208">
        <f>R679</f>
        <v>0</v>
      </c>
      <c r="S678" s="207"/>
      <c r="T678" s="209">
        <f>T679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0" t="s">
        <v>81</v>
      </c>
      <c r="AT678" s="211" t="s">
        <v>71</v>
      </c>
      <c r="AU678" s="211" t="s">
        <v>79</v>
      </c>
      <c r="AY678" s="210" t="s">
        <v>183</v>
      </c>
      <c r="BK678" s="212">
        <f>BK679</f>
        <v>0</v>
      </c>
    </row>
    <row r="679" s="2" customFormat="1" ht="16.5" customHeight="1">
      <c r="A679" s="39"/>
      <c r="B679" s="40"/>
      <c r="C679" s="215" t="s">
        <v>1064</v>
      </c>
      <c r="D679" s="215" t="s">
        <v>185</v>
      </c>
      <c r="E679" s="216" t="s">
        <v>4038</v>
      </c>
      <c r="F679" s="217" t="s">
        <v>4039</v>
      </c>
      <c r="G679" s="218" t="s">
        <v>1780</v>
      </c>
      <c r="H679" s="219">
        <v>1</v>
      </c>
      <c r="I679" s="220"/>
      <c r="J679" s="221">
        <f>ROUND(I679*H679,2)</f>
        <v>0</v>
      </c>
      <c r="K679" s="217" t="s">
        <v>19</v>
      </c>
      <c r="L679" s="45"/>
      <c r="M679" s="222" t="s">
        <v>19</v>
      </c>
      <c r="N679" s="223" t="s">
        <v>43</v>
      </c>
      <c r="O679" s="85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6" t="s">
        <v>284</v>
      </c>
      <c r="AT679" s="226" t="s">
        <v>185</v>
      </c>
      <c r="AU679" s="226" t="s">
        <v>81</v>
      </c>
      <c r="AY679" s="18" t="s">
        <v>183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8" t="s">
        <v>79</v>
      </c>
      <c r="BK679" s="227">
        <f>ROUND(I679*H679,2)</f>
        <v>0</v>
      </c>
      <c r="BL679" s="18" t="s">
        <v>284</v>
      </c>
      <c r="BM679" s="226" t="s">
        <v>4040</v>
      </c>
    </row>
    <row r="680" s="12" customFormat="1" ht="22.8" customHeight="1">
      <c r="A680" s="12"/>
      <c r="B680" s="199"/>
      <c r="C680" s="200"/>
      <c r="D680" s="201" t="s">
        <v>71</v>
      </c>
      <c r="E680" s="213" t="s">
        <v>2357</v>
      </c>
      <c r="F680" s="213" t="s">
        <v>4041</v>
      </c>
      <c r="G680" s="200"/>
      <c r="H680" s="200"/>
      <c r="I680" s="203"/>
      <c r="J680" s="214">
        <f>BK680</f>
        <v>0</v>
      </c>
      <c r="K680" s="200"/>
      <c r="L680" s="205"/>
      <c r="M680" s="206"/>
      <c r="N680" s="207"/>
      <c r="O680" s="207"/>
      <c r="P680" s="208">
        <f>P681</f>
        <v>0</v>
      </c>
      <c r="Q680" s="207"/>
      <c r="R680" s="208">
        <f>R681</f>
        <v>0</v>
      </c>
      <c r="S680" s="207"/>
      <c r="T680" s="209">
        <f>T681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0" t="s">
        <v>81</v>
      </c>
      <c r="AT680" s="211" t="s">
        <v>71</v>
      </c>
      <c r="AU680" s="211" t="s">
        <v>79</v>
      </c>
      <c r="AY680" s="210" t="s">
        <v>183</v>
      </c>
      <c r="BK680" s="212">
        <f>BK681</f>
        <v>0</v>
      </c>
    </row>
    <row r="681" s="2" customFormat="1" ht="16.5" customHeight="1">
      <c r="A681" s="39"/>
      <c r="B681" s="40"/>
      <c r="C681" s="215" t="s">
        <v>1069</v>
      </c>
      <c r="D681" s="215" t="s">
        <v>185</v>
      </c>
      <c r="E681" s="216" t="s">
        <v>4042</v>
      </c>
      <c r="F681" s="217" t="s">
        <v>4043</v>
      </c>
      <c r="G681" s="218" t="s">
        <v>207</v>
      </c>
      <c r="H681" s="219">
        <v>1</v>
      </c>
      <c r="I681" s="220"/>
      <c r="J681" s="221">
        <f>ROUND(I681*H681,2)</f>
        <v>0</v>
      </c>
      <c r="K681" s="217" t="s">
        <v>19</v>
      </c>
      <c r="L681" s="45"/>
      <c r="M681" s="222" t="s">
        <v>19</v>
      </c>
      <c r="N681" s="223" t="s">
        <v>43</v>
      </c>
      <c r="O681" s="85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6" t="s">
        <v>284</v>
      </c>
      <c r="AT681" s="226" t="s">
        <v>185</v>
      </c>
      <c r="AU681" s="226" t="s">
        <v>81</v>
      </c>
      <c r="AY681" s="18" t="s">
        <v>183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8" t="s">
        <v>79</v>
      </c>
      <c r="BK681" s="227">
        <f>ROUND(I681*H681,2)</f>
        <v>0</v>
      </c>
      <c r="BL681" s="18" t="s">
        <v>284</v>
      </c>
      <c r="BM681" s="226" t="s">
        <v>4044</v>
      </c>
    </row>
    <row r="682" s="12" customFormat="1" ht="22.8" customHeight="1">
      <c r="A682" s="12"/>
      <c r="B682" s="199"/>
      <c r="C682" s="200"/>
      <c r="D682" s="201" t="s">
        <v>71</v>
      </c>
      <c r="E682" s="213" t="s">
        <v>3293</v>
      </c>
      <c r="F682" s="213" t="s">
        <v>3294</v>
      </c>
      <c r="G682" s="200"/>
      <c r="H682" s="200"/>
      <c r="I682" s="203"/>
      <c r="J682" s="214">
        <f>BK682</f>
        <v>0</v>
      </c>
      <c r="K682" s="200"/>
      <c r="L682" s="205"/>
      <c r="M682" s="206"/>
      <c r="N682" s="207"/>
      <c r="O682" s="207"/>
      <c r="P682" s="208">
        <f>SUM(P683:P706)</f>
        <v>0</v>
      </c>
      <c r="Q682" s="207"/>
      <c r="R682" s="208">
        <f>SUM(R683:R706)</f>
        <v>0.2482492</v>
      </c>
      <c r="S682" s="207"/>
      <c r="T682" s="209">
        <f>SUM(T683:T706)</f>
        <v>0.18800810000000001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10" t="s">
        <v>81</v>
      </c>
      <c r="AT682" s="211" t="s">
        <v>71</v>
      </c>
      <c r="AU682" s="211" t="s">
        <v>79</v>
      </c>
      <c r="AY682" s="210" t="s">
        <v>183</v>
      </c>
      <c r="BK682" s="212">
        <f>SUM(BK683:BK706)</f>
        <v>0</v>
      </c>
    </row>
    <row r="683" s="2" customFormat="1" ht="16.5" customHeight="1">
      <c r="A683" s="39"/>
      <c r="B683" s="40"/>
      <c r="C683" s="215" t="s">
        <v>1073</v>
      </c>
      <c r="D683" s="215" t="s">
        <v>185</v>
      </c>
      <c r="E683" s="216" t="s">
        <v>4045</v>
      </c>
      <c r="F683" s="217" t="s">
        <v>4046</v>
      </c>
      <c r="G683" s="218" t="s">
        <v>419</v>
      </c>
      <c r="H683" s="219">
        <v>38.729999999999997</v>
      </c>
      <c r="I683" s="220"/>
      <c r="J683" s="221">
        <f>ROUND(I683*H683,2)</f>
        <v>0</v>
      </c>
      <c r="K683" s="217" t="s">
        <v>189</v>
      </c>
      <c r="L683" s="45"/>
      <c r="M683" s="222" t="s">
        <v>19</v>
      </c>
      <c r="N683" s="223" t="s">
        <v>43</v>
      </c>
      <c r="O683" s="85"/>
      <c r="P683" s="224">
        <f>O683*H683</f>
        <v>0</v>
      </c>
      <c r="Q683" s="224">
        <v>0</v>
      </c>
      <c r="R683" s="224">
        <f>Q683*H683</f>
        <v>0</v>
      </c>
      <c r="S683" s="224">
        <v>0.00167</v>
      </c>
      <c r="T683" s="225">
        <f>S683*H683</f>
        <v>0.064679100000000003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6" t="s">
        <v>284</v>
      </c>
      <c r="AT683" s="226" t="s">
        <v>185</v>
      </c>
      <c r="AU683" s="226" t="s">
        <v>81</v>
      </c>
      <c r="AY683" s="18" t="s">
        <v>183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8" t="s">
        <v>79</v>
      </c>
      <c r="BK683" s="227">
        <f>ROUND(I683*H683,2)</f>
        <v>0</v>
      </c>
      <c r="BL683" s="18" t="s">
        <v>284</v>
      </c>
      <c r="BM683" s="226" t="s">
        <v>4047</v>
      </c>
    </row>
    <row r="684" s="2" customFormat="1">
      <c r="A684" s="39"/>
      <c r="B684" s="40"/>
      <c r="C684" s="41"/>
      <c r="D684" s="228" t="s">
        <v>192</v>
      </c>
      <c r="E684" s="41"/>
      <c r="F684" s="229" t="s">
        <v>4048</v>
      </c>
      <c r="G684" s="41"/>
      <c r="H684" s="41"/>
      <c r="I684" s="230"/>
      <c r="J684" s="41"/>
      <c r="K684" s="41"/>
      <c r="L684" s="45"/>
      <c r="M684" s="231"/>
      <c r="N684" s="232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192</v>
      </c>
      <c r="AU684" s="18" t="s">
        <v>81</v>
      </c>
    </row>
    <row r="685" s="13" customFormat="1">
      <c r="A685" s="13"/>
      <c r="B685" s="233"/>
      <c r="C685" s="234"/>
      <c r="D685" s="235" t="s">
        <v>194</v>
      </c>
      <c r="E685" s="236" t="s">
        <v>19</v>
      </c>
      <c r="F685" s="237" t="s">
        <v>4049</v>
      </c>
      <c r="G685" s="234"/>
      <c r="H685" s="238">
        <v>38.729999999999997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194</v>
      </c>
      <c r="AU685" s="244" t="s">
        <v>81</v>
      </c>
      <c r="AV685" s="13" t="s">
        <v>81</v>
      </c>
      <c r="AW685" s="13" t="s">
        <v>33</v>
      </c>
      <c r="AX685" s="13" t="s">
        <v>79</v>
      </c>
      <c r="AY685" s="244" t="s">
        <v>183</v>
      </c>
    </row>
    <row r="686" s="2" customFormat="1" ht="16.5" customHeight="1">
      <c r="A686" s="39"/>
      <c r="B686" s="40"/>
      <c r="C686" s="215" t="s">
        <v>1075</v>
      </c>
      <c r="D686" s="215" t="s">
        <v>185</v>
      </c>
      <c r="E686" s="216" t="s">
        <v>4050</v>
      </c>
      <c r="F686" s="217" t="s">
        <v>4051</v>
      </c>
      <c r="G686" s="218" t="s">
        <v>419</v>
      </c>
      <c r="H686" s="219">
        <v>2.2999999999999998</v>
      </c>
      <c r="I686" s="220"/>
      <c r="J686" s="221">
        <f>ROUND(I686*H686,2)</f>
        <v>0</v>
      </c>
      <c r="K686" s="217" t="s">
        <v>189</v>
      </c>
      <c r="L686" s="45"/>
      <c r="M686" s="222" t="s">
        <v>19</v>
      </c>
      <c r="N686" s="223" t="s">
        <v>43</v>
      </c>
      <c r="O686" s="85"/>
      <c r="P686" s="224">
        <f>O686*H686</f>
        <v>0</v>
      </c>
      <c r="Q686" s="224">
        <v>0</v>
      </c>
      <c r="R686" s="224">
        <f>Q686*H686</f>
        <v>0</v>
      </c>
      <c r="S686" s="224">
        <v>0.0022300000000000002</v>
      </c>
      <c r="T686" s="225">
        <f>S686*H686</f>
        <v>0.0051289999999999999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6" t="s">
        <v>284</v>
      </c>
      <c r="AT686" s="226" t="s">
        <v>185</v>
      </c>
      <c r="AU686" s="226" t="s">
        <v>81</v>
      </c>
      <c r="AY686" s="18" t="s">
        <v>183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8" t="s">
        <v>79</v>
      </c>
      <c r="BK686" s="227">
        <f>ROUND(I686*H686,2)</f>
        <v>0</v>
      </c>
      <c r="BL686" s="18" t="s">
        <v>284</v>
      </c>
      <c r="BM686" s="226" t="s">
        <v>4052</v>
      </c>
    </row>
    <row r="687" s="2" customFormat="1">
      <c r="A687" s="39"/>
      <c r="B687" s="40"/>
      <c r="C687" s="41"/>
      <c r="D687" s="228" t="s">
        <v>192</v>
      </c>
      <c r="E687" s="41"/>
      <c r="F687" s="229" t="s">
        <v>4053</v>
      </c>
      <c r="G687" s="41"/>
      <c r="H687" s="41"/>
      <c r="I687" s="230"/>
      <c r="J687" s="41"/>
      <c r="K687" s="41"/>
      <c r="L687" s="45"/>
      <c r="M687" s="231"/>
      <c r="N687" s="23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192</v>
      </c>
      <c r="AU687" s="18" t="s">
        <v>81</v>
      </c>
    </row>
    <row r="688" s="2" customFormat="1" ht="16.5" customHeight="1">
      <c r="A688" s="39"/>
      <c r="B688" s="40"/>
      <c r="C688" s="215" t="s">
        <v>1079</v>
      </c>
      <c r="D688" s="215" t="s">
        <v>185</v>
      </c>
      <c r="E688" s="216" t="s">
        <v>4054</v>
      </c>
      <c r="F688" s="217" t="s">
        <v>4055</v>
      </c>
      <c r="G688" s="218" t="s">
        <v>419</v>
      </c>
      <c r="H688" s="219">
        <v>30</v>
      </c>
      <c r="I688" s="220"/>
      <c r="J688" s="221">
        <f>ROUND(I688*H688,2)</f>
        <v>0</v>
      </c>
      <c r="K688" s="217" t="s">
        <v>189</v>
      </c>
      <c r="L688" s="45"/>
      <c r="M688" s="222" t="s">
        <v>19</v>
      </c>
      <c r="N688" s="223" t="s">
        <v>43</v>
      </c>
      <c r="O688" s="85"/>
      <c r="P688" s="224">
        <f>O688*H688</f>
        <v>0</v>
      </c>
      <c r="Q688" s="224">
        <v>0</v>
      </c>
      <c r="R688" s="224">
        <f>Q688*H688</f>
        <v>0</v>
      </c>
      <c r="S688" s="224">
        <v>0.0039399999999999999</v>
      </c>
      <c r="T688" s="225">
        <f>S688*H688</f>
        <v>0.1182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6" t="s">
        <v>284</v>
      </c>
      <c r="AT688" s="226" t="s">
        <v>185</v>
      </c>
      <c r="AU688" s="226" t="s">
        <v>81</v>
      </c>
      <c r="AY688" s="18" t="s">
        <v>183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8" t="s">
        <v>79</v>
      </c>
      <c r="BK688" s="227">
        <f>ROUND(I688*H688,2)</f>
        <v>0</v>
      </c>
      <c r="BL688" s="18" t="s">
        <v>284</v>
      </c>
      <c r="BM688" s="226" t="s">
        <v>4056</v>
      </c>
    </row>
    <row r="689" s="2" customFormat="1">
      <c r="A689" s="39"/>
      <c r="B689" s="40"/>
      <c r="C689" s="41"/>
      <c r="D689" s="228" t="s">
        <v>192</v>
      </c>
      <c r="E689" s="41"/>
      <c r="F689" s="229" t="s">
        <v>4057</v>
      </c>
      <c r="G689" s="41"/>
      <c r="H689" s="41"/>
      <c r="I689" s="230"/>
      <c r="J689" s="41"/>
      <c r="K689" s="41"/>
      <c r="L689" s="45"/>
      <c r="M689" s="231"/>
      <c r="N689" s="232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192</v>
      </c>
      <c r="AU689" s="18" t="s">
        <v>81</v>
      </c>
    </row>
    <row r="690" s="13" customFormat="1">
      <c r="A690" s="13"/>
      <c r="B690" s="233"/>
      <c r="C690" s="234"/>
      <c r="D690" s="235" t="s">
        <v>194</v>
      </c>
      <c r="E690" s="236" t="s">
        <v>19</v>
      </c>
      <c r="F690" s="237" t="s">
        <v>4058</v>
      </c>
      <c r="G690" s="234"/>
      <c r="H690" s="238">
        <v>30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194</v>
      </c>
      <c r="AU690" s="244" t="s">
        <v>81</v>
      </c>
      <c r="AV690" s="13" t="s">
        <v>81</v>
      </c>
      <c r="AW690" s="13" t="s">
        <v>33</v>
      </c>
      <c r="AX690" s="13" t="s">
        <v>79</v>
      </c>
      <c r="AY690" s="244" t="s">
        <v>183</v>
      </c>
    </row>
    <row r="691" s="2" customFormat="1" ht="24.15" customHeight="1">
      <c r="A691" s="39"/>
      <c r="B691" s="40"/>
      <c r="C691" s="215" t="s">
        <v>1081</v>
      </c>
      <c r="D691" s="215" t="s">
        <v>185</v>
      </c>
      <c r="E691" s="216" t="s">
        <v>4059</v>
      </c>
      <c r="F691" s="217" t="s">
        <v>4060</v>
      </c>
      <c r="G691" s="218" t="s">
        <v>237</v>
      </c>
      <c r="H691" s="219">
        <v>0.182</v>
      </c>
      <c r="I691" s="220"/>
      <c r="J691" s="221">
        <f>ROUND(I691*H691,2)</f>
        <v>0</v>
      </c>
      <c r="K691" s="217" t="s">
        <v>189</v>
      </c>
      <c r="L691" s="45"/>
      <c r="M691" s="222" t="s">
        <v>19</v>
      </c>
      <c r="N691" s="223" t="s">
        <v>43</v>
      </c>
      <c r="O691" s="85"/>
      <c r="P691" s="224">
        <f>O691*H691</f>
        <v>0</v>
      </c>
      <c r="Q691" s="224">
        <v>0.0066</v>
      </c>
      <c r="R691" s="224">
        <f>Q691*H691</f>
        <v>0.0012011999999999999</v>
      </c>
      <c r="S691" s="224">
        <v>0</v>
      </c>
      <c r="T691" s="225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6" t="s">
        <v>284</v>
      </c>
      <c r="AT691" s="226" t="s">
        <v>185</v>
      </c>
      <c r="AU691" s="226" t="s">
        <v>81</v>
      </c>
      <c r="AY691" s="18" t="s">
        <v>183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8" t="s">
        <v>79</v>
      </c>
      <c r="BK691" s="227">
        <f>ROUND(I691*H691,2)</f>
        <v>0</v>
      </c>
      <c r="BL691" s="18" t="s">
        <v>284</v>
      </c>
      <c r="BM691" s="226" t="s">
        <v>4061</v>
      </c>
    </row>
    <row r="692" s="2" customFormat="1">
      <c r="A692" s="39"/>
      <c r="B692" s="40"/>
      <c r="C692" s="41"/>
      <c r="D692" s="228" t="s">
        <v>192</v>
      </c>
      <c r="E692" s="41"/>
      <c r="F692" s="229" t="s">
        <v>4062</v>
      </c>
      <c r="G692" s="41"/>
      <c r="H692" s="41"/>
      <c r="I692" s="230"/>
      <c r="J692" s="41"/>
      <c r="K692" s="41"/>
      <c r="L692" s="45"/>
      <c r="M692" s="231"/>
      <c r="N692" s="232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192</v>
      </c>
      <c r="AU692" s="18" t="s">
        <v>81</v>
      </c>
    </row>
    <row r="693" s="13" customFormat="1">
      <c r="A693" s="13"/>
      <c r="B693" s="233"/>
      <c r="C693" s="234"/>
      <c r="D693" s="235" t="s">
        <v>194</v>
      </c>
      <c r="E693" s="236" t="s">
        <v>19</v>
      </c>
      <c r="F693" s="237" t="s">
        <v>4063</v>
      </c>
      <c r="G693" s="234"/>
      <c r="H693" s="238">
        <v>0.182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194</v>
      </c>
      <c r="AU693" s="244" t="s">
        <v>81</v>
      </c>
      <c r="AV693" s="13" t="s">
        <v>81</v>
      </c>
      <c r="AW693" s="13" t="s">
        <v>33</v>
      </c>
      <c r="AX693" s="13" t="s">
        <v>79</v>
      </c>
      <c r="AY693" s="244" t="s">
        <v>183</v>
      </c>
    </row>
    <row r="694" s="2" customFormat="1" ht="24.15" customHeight="1">
      <c r="A694" s="39"/>
      <c r="B694" s="40"/>
      <c r="C694" s="215" t="s">
        <v>1083</v>
      </c>
      <c r="D694" s="215" t="s">
        <v>185</v>
      </c>
      <c r="E694" s="216" t="s">
        <v>4064</v>
      </c>
      <c r="F694" s="217" t="s">
        <v>4065</v>
      </c>
      <c r="G694" s="218" t="s">
        <v>419</v>
      </c>
      <c r="H694" s="219">
        <v>32.5</v>
      </c>
      <c r="I694" s="220"/>
      <c r="J694" s="221">
        <f>ROUND(I694*H694,2)</f>
        <v>0</v>
      </c>
      <c r="K694" s="217" t="s">
        <v>189</v>
      </c>
      <c r="L694" s="45"/>
      <c r="M694" s="222" t="s">
        <v>19</v>
      </c>
      <c r="N694" s="223" t="s">
        <v>43</v>
      </c>
      <c r="O694" s="85"/>
      <c r="P694" s="224">
        <f>O694*H694</f>
        <v>0</v>
      </c>
      <c r="Q694" s="224">
        <v>0.0053499999999999997</v>
      </c>
      <c r="R694" s="224">
        <f>Q694*H694</f>
        <v>0.173875</v>
      </c>
      <c r="S694" s="224">
        <v>0</v>
      </c>
      <c r="T694" s="225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6" t="s">
        <v>284</v>
      </c>
      <c r="AT694" s="226" t="s">
        <v>185</v>
      </c>
      <c r="AU694" s="226" t="s">
        <v>81</v>
      </c>
      <c r="AY694" s="18" t="s">
        <v>183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8" t="s">
        <v>79</v>
      </c>
      <c r="BK694" s="227">
        <f>ROUND(I694*H694,2)</f>
        <v>0</v>
      </c>
      <c r="BL694" s="18" t="s">
        <v>284</v>
      </c>
      <c r="BM694" s="226" t="s">
        <v>4066</v>
      </c>
    </row>
    <row r="695" s="2" customFormat="1">
      <c r="A695" s="39"/>
      <c r="B695" s="40"/>
      <c r="C695" s="41"/>
      <c r="D695" s="228" t="s">
        <v>192</v>
      </c>
      <c r="E695" s="41"/>
      <c r="F695" s="229" t="s">
        <v>4067</v>
      </c>
      <c r="G695" s="41"/>
      <c r="H695" s="41"/>
      <c r="I695" s="230"/>
      <c r="J695" s="41"/>
      <c r="K695" s="41"/>
      <c r="L695" s="45"/>
      <c r="M695" s="231"/>
      <c r="N695" s="23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192</v>
      </c>
      <c r="AU695" s="18" t="s">
        <v>81</v>
      </c>
    </row>
    <row r="696" s="13" customFormat="1">
      <c r="A696" s="13"/>
      <c r="B696" s="233"/>
      <c r="C696" s="234"/>
      <c r="D696" s="235" t="s">
        <v>194</v>
      </c>
      <c r="E696" s="236" t="s">
        <v>19</v>
      </c>
      <c r="F696" s="237" t="s">
        <v>4068</v>
      </c>
      <c r="G696" s="234"/>
      <c r="H696" s="238">
        <v>32.5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194</v>
      </c>
      <c r="AU696" s="244" t="s">
        <v>81</v>
      </c>
      <c r="AV696" s="13" t="s">
        <v>81</v>
      </c>
      <c r="AW696" s="13" t="s">
        <v>33</v>
      </c>
      <c r="AX696" s="13" t="s">
        <v>79</v>
      </c>
      <c r="AY696" s="244" t="s">
        <v>183</v>
      </c>
    </row>
    <row r="697" s="2" customFormat="1" ht="24.15" customHeight="1">
      <c r="A697" s="39"/>
      <c r="B697" s="40"/>
      <c r="C697" s="215" t="s">
        <v>1086</v>
      </c>
      <c r="D697" s="215" t="s">
        <v>185</v>
      </c>
      <c r="E697" s="216" t="s">
        <v>4069</v>
      </c>
      <c r="F697" s="217" t="s">
        <v>4070</v>
      </c>
      <c r="G697" s="218" t="s">
        <v>419</v>
      </c>
      <c r="H697" s="219">
        <v>2.2999999999999998</v>
      </c>
      <c r="I697" s="220"/>
      <c r="J697" s="221">
        <f>ROUND(I697*H697,2)</f>
        <v>0</v>
      </c>
      <c r="K697" s="217" t="s">
        <v>189</v>
      </c>
      <c r="L697" s="45"/>
      <c r="M697" s="222" t="s">
        <v>19</v>
      </c>
      <c r="N697" s="223" t="s">
        <v>43</v>
      </c>
      <c r="O697" s="85"/>
      <c r="P697" s="224">
        <f>O697*H697</f>
        <v>0</v>
      </c>
      <c r="Q697" s="224">
        <v>0.0035100000000000001</v>
      </c>
      <c r="R697" s="224">
        <f>Q697*H697</f>
        <v>0.0080730000000000003</v>
      </c>
      <c r="S697" s="224">
        <v>0</v>
      </c>
      <c r="T697" s="225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6" t="s">
        <v>284</v>
      </c>
      <c r="AT697" s="226" t="s">
        <v>185</v>
      </c>
      <c r="AU697" s="226" t="s">
        <v>81</v>
      </c>
      <c r="AY697" s="18" t="s">
        <v>183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8" t="s">
        <v>79</v>
      </c>
      <c r="BK697" s="227">
        <f>ROUND(I697*H697,2)</f>
        <v>0</v>
      </c>
      <c r="BL697" s="18" t="s">
        <v>284</v>
      </c>
      <c r="BM697" s="226" t="s">
        <v>4071</v>
      </c>
    </row>
    <row r="698" s="2" customFormat="1">
      <c r="A698" s="39"/>
      <c r="B698" s="40"/>
      <c r="C698" s="41"/>
      <c r="D698" s="228" t="s">
        <v>192</v>
      </c>
      <c r="E698" s="41"/>
      <c r="F698" s="229" t="s">
        <v>4072</v>
      </c>
      <c r="G698" s="41"/>
      <c r="H698" s="41"/>
      <c r="I698" s="230"/>
      <c r="J698" s="41"/>
      <c r="K698" s="41"/>
      <c r="L698" s="45"/>
      <c r="M698" s="231"/>
      <c r="N698" s="23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192</v>
      </c>
      <c r="AU698" s="18" t="s">
        <v>81</v>
      </c>
    </row>
    <row r="699" s="13" customFormat="1">
      <c r="A699" s="13"/>
      <c r="B699" s="233"/>
      <c r="C699" s="234"/>
      <c r="D699" s="235" t="s">
        <v>194</v>
      </c>
      <c r="E699" s="236" t="s">
        <v>19</v>
      </c>
      <c r="F699" s="237" t="s">
        <v>4073</v>
      </c>
      <c r="G699" s="234"/>
      <c r="H699" s="238">
        <v>2.2999999999999998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194</v>
      </c>
      <c r="AU699" s="244" t="s">
        <v>81</v>
      </c>
      <c r="AV699" s="13" t="s">
        <v>81</v>
      </c>
      <c r="AW699" s="13" t="s">
        <v>33</v>
      </c>
      <c r="AX699" s="13" t="s">
        <v>79</v>
      </c>
      <c r="AY699" s="244" t="s">
        <v>183</v>
      </c>
    </row>
    <row r="700" s="2" customFormat="1" ht="24.15" customHeight="1">
      <c r="A700" s="39"/>
      <c r="B700" s="40"/>
      <c r="C700" s="215" t="s">
        <v>1088</v>
      </c>
      <c r="D700" s="215" t="s">
        <v>185</v>
      </c>
      <c r="E700" s="216" t="s">
        <v>4074</v>
      </c>
      <c r="F700" s="217" t="s">
        <v>4075</v>
      </c>
      <c r="G700" s="218" t="s">
        <v>419</v>
      </c>
      <c r="H700" s="219">
        <v>30</v>
      </c>
      <c r="I700" s="220"/>
      <c r="J700" s="221">
        <f>ROUND(I700*H700,2)</f>
        <v>0</v>
      </c>
      <c r="K700" s="217" t="s">
        <v>189</v>
      </c>
      <c r="L700" s="45"/>
      <c r="M700" s="222" t="s">
        <v>19</v>
      </c>
      <c r="N700" s="223" t="s">
        <v>43</v>
      </c>
      <c r="O700" s="85"/>
      <c r="P700" s="224">
        <f>O700*H700</f>
        <v>0</v>
      </c>
      <c r="Q700" s="224">
        <v>0.0021700000000000001</v>
      </c>
      <c r="R700" s="224">
        <f>Q700*H700</f>
        <v>0.065100000000000005</v>
      </c>
      <c r="S700" s="224">
        <v>0</v>
      </c>
      <c r="T700" s="22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6" t="s">
        <v>284</v>
      </c>
      <c r="AT700" s="226" t="s">
        <v>185</v>
      </c>
      <c r="AU700" s="226" t="s">
        <v>81</v>
      </c>
      <c r="AY700" s="18" t="s">
        <v>183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8" t="s">
        <v>79</v>
      </c>
      <c r="BK700" s="227">
        <f>ROUND(I700*H700,2)</f>
        <v>0</v>
      </c>
      <c r="BL700" s="18" t="s">
        <v>284</v>
      </c>
      <c r="BM700" s="226" t="s">
        <v>4076</v>
      </c>
    </row>
    <row r="701" s="2" customFormat="1">
      <c r="A701" s="39"/>
      <c r="B701" s="40"/>
      <c r="C701" s="41"/>
      <c r="D701" s="228" t="s">
        <v>192</v>
      </c>
      <c r="E701" s="41"/>
      <c r="F701" s="229" t="s">
        <v>4077</v>
      </c>
      <c r="G701" s="41"/>
      <c r="H701" s="41"/>
      <c r="I701" s="230"/>
      <c r="J701" s="41"/>
      <c r="K701" s="41"/>
      <c r="L701" s="45"/>
      <c r="M701" s="231"/>
      <c r="N701" s="23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192</v>
      </c>
      <c r="AU701" s="18" t="s">
        <v>81</v>
      </c>
    </row>
    <row r="702" s="13" customFormat="1">
      <c r="A702" s="13"/>
      <c r="B702" s="233"/>
      <c r="C702" s="234"/>
      <c r="D702" s="235" t="s">
        <v>194</v>
      </c>
      <c r="E702" s="236" t="s">
        <v>19</v>
      </c>
      <c r="F702" s="237" t="s">
        <v>4078</v>
      </c>
      <c r="G702" s="234"/>
      <c r="H702" s="238">
        <v>30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194</v>
      </c>
      <c r="AU702" s="244" t="s">
        <v>81</v>
      </c>
      <c r="AV702" s="13" t="s">
        <v>81</v>
      </c>
      <c r="AW702" s="13" t="s">
        <v>33</v>
      </c>
      <c r="AX702" s="13" t="s">
        <v>79</v>
      </c>
      <c r="AY702" s="244" t="s">
        <v>183</v>
      </c>
    </row>
    <row r="703" s="2" customFormat="1" ht="24.15" customHeight="1">
      <c r="A703" s="39"/>
      <c r="B703" s="40"/>
      <c r="C703" s="215" t="s">
        <v>1090</v>
      </c>
      <c r="D703" s="215" t="s">
        <v>185</v>
      </c>
      <c r="E703" s="216" t="s">
        <v>3358</v>
      </c>
      <c r="F703" s="217" t="s">
        <v>3359</v>
      </c>
      <c r="G703" s="218" t="s">
        <v>218</v>
      </c>
      <c r="H703" s="219">
        <v>0.248</v>
      </c>
      <c r="I703" s="220"/>
      <c r="J703" s="221">
        <f>ROUND(I703*H703,2)</f>
        <v>0</v>
      </c>
      <c r="K703" s="217" t="s">
        <v>189</v>
      </c>
      <c r="L703" s="45"/>
      <c r="M703" s="222" t="s">
        <v>19</v>
      </c>
      <c r="N703" s="223" t="s">
        <v>43</v>
      </c>
      <c r="O703" s="85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6" t="s">
        <v>284</v>
      </c>
      <c r="AT703" s="226" t="s">
        <v>185</v>
      </c>
      <c r="AU703" s="226" t="s">
        <v>81</v>
      </c>
      <c r="AY703" s="18" t="s">
        <v>183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8" t="s">
        <v>79</v>
      </c>
      <c r="BK703" s="227">
        <f>ROUND(I703*H703,2)</f>
        <v>0</v>
      </c>
      <c r="BL703" s="18" t="s">
        <v>284</v>
      </c>
      <c r="BM703" s="226" t="s">
        <v>4079</v>
      </c>
    </row>
    <row r="704" s="2" customFormat="1">
      <c r="A704" s="39"/>
      <c r="B704" s="40"/>
      <c r="C704" s="41"/>
      <c r="D704" s="228" t="s">
        <v>192</v>
      </c>
      <c r="E704" s="41"/>
      <c r="F704" s="229" t="s">
        <v>3361</v>
      </c>
      <c r="G704" s="41"/>
      <c r="H704" s="41"/>
      <c r="I704" s="230"/>
      <c r="J704" s="41"/>
      <c r="K704" s="41"/>
      <c r="L704" s="45"/>
      <c r="M704" s="231"/>
      <c r="N704" s="23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192</v>
      </c>
      <c r="AU704" s="18" t="s">
        <v>81</v>
      </c>
    </row>
    <row r="705" s="2" customFormat="1" ht="24.15" customHeight="1">
      <c r="A705" s="39"/>
      <c r="B705" s="40"/>
      <c r="C705" s="215" t="s">
        <v>1096</v>
      </c>
      <c r="D705" s="215" t="s">
        <v>185</v>
      </c>
      <c r="E705" s="216" t="s">
        <v>3362</v>
      </c>
      <c r="F705" s="217" t="s">
        <v>3363</v>
      </c>
      <c r="G705" s="218" t="s">
        <v>218</v>
      </c>
      <c r="H705" s="219">
        <v>0.248</v>
      </c>
      <c r="I705" s="220"/>
      <c r="J705" s="221">
        <f>ROUND(I705*H705,2)</f>
        <v>0</v>
      </c>
      <c r="K705" s="217" t="s">
        <v>189</v>
      </c>
      <c r="L705" s="45"/>
      <c r="M705" s="222" t="s">
        <v>19</v>
      </c>
      <c r="N705" s="223" t="s">
        <v>43</v>
      </c>
      <c r="O705" s="85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6" t="s">
        <v>284</v>
      </c>
      <c r="AT705" s="226" t="s">
        <v>185</v>
      </c>
      <c r="AU705" s="226" t="s">
        <v>81</v>
      </c>
      <c r="AY705" s="18" t="s">
        <v>183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8" t="s">
        <v>79</v>
      </c>
      <c r="BK705" s="227">
        <f>ROUND(I705*H705,2)</f>
        <v>0</v>
      </c>
      <c r="BL705" s="18" t="s">
        <v>284</v>
      </c>
      <c r="BM705" s="226" t="s">
        <v>4080</v>
      </c>
    </row>
    <row r="706" s="2" customFormat="1">
      <c r="A706" s="39"/>
      <c r="B706" s="40"/>
      <c r="C706" s="41"/>
      <c r="D706" s="228" t="s">
        <v>192</v>
      </c>
      <c r="E706" s="41"/>
      <c r="F706" s="229" t="s">
        <v>3365</v>
      </c>
      <c r="G706" s="41"/>
      <c r="H706" s="41"/>
      <c r="I706" s="230"/>
      <c r="J706" s="41"/>
      <c r="K706" s="41"/>
      <c r="L706" s="45"/>
      <c r="M706" s="231"/>
      <c r="N706" s="23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192</v>
      </c>
      <c r="AU706" s="18" t="s">
        <v>81</v>
      </c>
    </row>
    <row r="707" s="12" customFormat="1" ht="22.8" customHeight="1">
      <c r="A707" s="12"/>
      <c r="B707" s="199"/>
      <c r="C707" s="200"/>
      <c r="D707" s="201" t="s">
        <v>71</v>
      </c>
      <c r="E707" s="213" t="s">
        <v>414</v>
      </c>
      <c r="F707" s="213" t="s">
        <v>415</v>
      </c>
      <c r="G707" s="200"/>
      <c r="H707" s="200"/>
      <c r="I707" s="203"/>
      <c r="J707" s="214">
        <f>BK707</f>
        <v>0</v>
      </c>
      <c r="K707" s="200"/>
      <c r="L707" s="205"/>
      <c r="M707" s="206"/>
      <c r="N707" s="207"/>
      <c r="O707" s="207"/>
      <c r="P707" s="208">
        <f>SUM(P708:P791)</f>
        <v>0</v>
      </c>
      <c r="Q707" s="207"/>
      <c r="R707" s="208">
        <f>SUM(R708:R791)</f>
        <v>1.0952594599999999</v>
      </c>
      <c r="S707" s="207"/>
      <c r="T707" s="209">
        <f>SUM(T708:T791)</f>
        <v>0.14800000000000002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81</v>
      </c>
      <c r="AT707" s="211" t="s">
        <v>71</v>
      </c>
      <c r="AU707" s="211" t="s">
        <v>79</v>
      </c>
      <c r="AY707" s="210" t="s">
        <v>183</v>
      </c>
      <c r="BK707" s="212">
        <f>SUM(BK708:BK791)</f>
        <v>0</v>
      </c>
    </row>
    <row r="708" s="2" customFormat="1" ht="16.5" customHeight="1">
      <c r="A708" s="39"/>
      <c r="B708" s="40"/>
      <c r="C708" s="215" t="s">
        <v>1102</v>
      </c>
      <c r="D708" s="215" t="s">
        <v>185</v>
      </c>
      <c r="E708" s="216" t="s">
        <v>4081</v>
      </c>
      <c r="F708" s="217" t="s">
        <v>4082</v>
      </c>
      <c r="G708" s="218" t="s">
        <v>207</v>
      </c>
      <c r="H708" s="219">
        <v>19</v>
      </c>
      <c r="I708" s="220"/>
      <c r="J708" s="221">
        <f>ROUND(I708*H708,2)</f>
        <v>0</v>
      </c>
      <c r="K708" s="217" t="s">
        <v>189</v>
      </c>
      <c r="L708" s="45"/>
      <c r="M708" s="222" t="s">
        <v>19</v>
      </c>
      <c r="N708" s="223" t="s">
        <v>43</v>
      </c>
      <c r="O708" s="85"/>
      <c r="P708" s="224">
        <f>O708*H708</f>
        <v>0</v>
      </c>
      <c r="Q708" s="224">
        <v>0</v>
      </c>
      <c r="R708" s="224">
        <f>Q708*H708</f>
        <v>0</v>
      </c>
      <c r="S708" s="224">
        <v>0.0040000000000000001</v>
      </c>
      <c r="T708" s="225">
        <f>S708*H708</f>
        <v>0.075999999999999998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6" t="s">
        <v>284</v>
      </c>
      <c r="AT708" s="226" t="s">
        <v>185</v>
      </c>
      <c r="AU708" s="226" t="s">
        <v>81</v>
      </c>
      <c r="AY708" s="18" t="s">
        <v>183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8" t="s">
        <v>79</v>
      </c>
      <c r="BK708" s="227">
        <f>ROUND(I708*H708,2)</f>
        <v>0</v>
      </c>
      <c r="BL708" s="18" t="s">
        <v>284</v>
      </c>
      <c r="BM708" s="226" t="s">
        <v>4083</v>
      </c>
    </row>
    <row r="709" s="2" customFormat="1">
      <c r="A709" s="39"/>
      <c r="B709" s="40"/>
      <c r="C709" s="41"/>
      <c r="D709" s="228" t="s">
        <v>192</v>
      </c>
      <c r="E709" s="41"/>
      <c r="F709" s="229" t="s">
        <v>4084</v>
      </c>
      <c r="G709" s="41"/>
      <c r="H709" s="41"/>
      <c r="I709" s="230"/>
      <c r="J709" s="41"/>
      <c r="K709" s="41"/>
      <c r="L709" s="45"/>
      <c r="M709" s="231"/>
      <c r="N709" s="23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192</v>
      </c>
      <c r="AU709" s="18" t="s">
        <v>81</v>
      </c>
    </row>
    <row r="710" s="13" customFormat="1">
      <c r="A710" s="13"/>
      <c r="B710" s="233"/>
      <c r="C710" s="234"/>
      <c r="D710" s="235" t="s">
        <v>194</v>
      </c>
      <c r="E710" s="236" t="s">
        <v>19</v>
      </c>
      <c r="F710" s="237" t="s">
        <v>4085</v>
      </c>
      <c r="G710" s="234"/>
      <c r="H710" s="238">
        <v>19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194</v>
      </c>
      <c r="AU710" s="244" t="s">
        <v>81</v>
      </c>
      <c r="AV710" s="13" t="s">
        <v>81</v>
      </c>
      <c r="AW710" s="13" t="s">
        <v>33</v>
      </c>
      <c r="AX710" s="13" t="s">
        <v>79</v>
      </c>
      <c r="AY710" s="244" t="s">
        <v>183</v>
      </c>
    </row>
    <row r="711" s="2" customFormat="1" ht="21.75" customHeight="1">
      <c r="A711" s="39"/>
      <c r="B711" s="40"/>
      <c r="C711" s="215" t="s">
        <v>1106</v>
      </c>
      <c r="D711" s="215" t="s">
        <v>185</v>
      </c>
      <c r="E711" s="216" t="s">
        <v>4086</v>
      </c>
      <c r="F711" s="217" t="s">
        <v>4087</v>
      </c>
      <c r="G711" s="218" t="s">
        <v>207</v>
      </c>
      <c r="H711" s="219">
        <v>12</v>
      </c>
      <c r="I711" s="220"/>
      <c r="J711" s="221">
        <f>ROUND(I711*H711,2)</f>
        <v>0</v>
      </c>
      <c r="K711" s="217" t="s">
        <v>189</v>
      </c>
      <c r="L711" s="45"/>
      <c r="M711" s="222" t="s">
        <v>19</v>
      </c>
      <c r="N711" s="223" t="s">
        <v>43</v>
      </c>
      <c r="O711" s="85"/>
      <c r="P711" s="224">
        <f>O711*H711</f>
        <v>0</v>
      </c>
      <c r="Q711" s="224">
        <v>0</v>
      </c>
      <c r="R711" s="224">
        <f>Q711*H711</f>
        <v>0</v>
      </c>
      <c r="S711" s="224">
        <v>0.0060000000000000001</v>
      </c>
      <c r="T711" s="225">
        <f>S711*H711</f>
        <v>0.072000000000000008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6" t="s">
        <v>284</v>
      </c>
      <c r="AT711" s="226" t="s">
        <v>185</v>
      </c>
      <c r="AU711" s="226" t="s">
        <v>81</v>
      </c>
      <c r="AY711" s="18" t="s">
        <v>183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8" t="s">
        <v>79</v>
      </c>
      <c r="BK711" s="227">
        <f>ROUND(I711*H711,2)</f>
        <v>0</v>
      </c>
      <c r="BL711" s="18" t="s">
        <v>284</v>
      </c>
      <c r="BM711" s="226" t="s">
        <v>4088</v>
      </c>
    </row>
    <row r="712" s="2" customFormat="1">
      <c r="A712" s="39"/>
      <c r="B712" s="40"/>
      <c r="C712" s="41"/>
      <c r="D712" s="228" t="s">
        <v>192</v>
      </c>
      <c r="E712" s="41"/>
      <c r="F712" s="229" t="s">
        <v>4089</v>
      </c>
      <c r="G712" s="41"/>
      <c r="H712" s="41"/>
      <c r="I712" s="230"/>
      <c r="J712" s="41"/>
      <c r="K712" s="41"/>
      <c r="L712" s="45"/>
      <c r="M712" s="231"/>
      <c r="N712" s="23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192</v>
      </c>
      <c r="AU712" s="18" t="s">
        <v>81</v>
      </c>
    </row>
    <row r="713" s="13" customFormat="1">
      <c r="A713" s="13"/>
      <c r="B713" s="233"/>
      <c r="C713" s="234"/>
      <c r="D713" s="235" t="s">
        <v>194</v>
      </c>
      <c r="E713" s="236" t="s">
        <v>19</v>
      </c>
      <c r="F713" s="237" t="s">
        <v>4090</v>
      </c>
      <c r="G713" s="234"/>
      <c r="H713" s="238">
        <v>12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194</v>
      </c>
      <c r="AU713" s="244" t="s">
        <v>81</v>
      </c>
      <c r="AV713" s="13" t="s">
        <v>81</v>
      </c>
      <c r="AW713" s="13" t="s">
        <v>33</v>
      </c>
      <c r="AX713" s="13" t="s">
        <v>79</v>
      </c>
      <c r="AY713" s="244" t="s">
        <v>183</v>
      </c>
    </row>
    <row r="714" s="2" customFormat="1" ht="21.75" customHeight="1">
      <c r="A714" s="39"/>
      <c r="B714" s="40"/>
      <c r="C714" s="215" t="s">
        <v>1108</v>
      </c>
      <c r="D714" s="215" t="s">
        <v>185</v>
      </c>
      <c r="E714" s="216" t="s">
        <v>4091</v>
      </c>
      <c r="F714" s="217" t="s">
        <v>4092</v>
      </c>
      <c r="G714" s="218" t="s">
        <v>237</v>
      </c>
      <c r="H714" s="219">
        <v>43.406999999999996</v>
      </c>
      <c r="I714" s="220"/>
      <c r="J714" s="221">
        <f>ROUND(I714*H714,2)</f>
        <v>0</v>
      </c>
      <c r="K714" s="217" t="s">
        <v>189</v>
      </c>
      <c r="L714" s="45"/>
      <c r="M714" s="222" t="s">
        <v>19</v>
      </c>
      <c r="N714" s="223" t="s">
        <v>43</v>
      </c>
      <c r="O714" s="85"/>
      <c r="P714" s="224">
        <f>O714*H714</f>
        <v>0</v>
      </c>
      <c r="Q714" s="224">
        <v>0.00025999999999999998</v>
      </c>
      <c r="R714" s="224">
        <f>Q714*H714</f>
        <v>0.011285819999999999</v>
      </c>
      <c r="S714" s="224">
        <v>0</v>
      </c>
      <c r="T714" s="225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6" t="s">
        <v>284</v>
      </c>
      <c r="AT714" s="226" t="s">
        <v>185</v>
      </c>
      <c r="AU714" s="226" t="s">
        <v>81</v>
      </c>
      <c r="AY714" s="18" t="s">
        <v>183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8" t="s">
        <v>79</v>
      </c>
      <c r="BK714" s="227">
        <f>ROUND(I714*H714,2)</f>
        <v>0</v>
      </c>
      <c r="BL714" s="18" t="s">
        <v>284</v>
      </c>
      <c r="BM714" s="226" t="s">
        <v>4093</v>
      </c>
    </row>
    <row r="715" s="2" customFormat="1">
      <c r="A715" s="39"/>
      <c r="B715" s="40"/>
      <c r="C715" s="41"/>
      <c r="D715" s="228" t="s">
        <v>192</v>
      </c>
      <c r="E715" s="41"/>
      <c r="F715" s="229" t="s">
        <v>4094</v>
      </c>
      <c r="G715" s="41"/>
      <c r="H715" s="41"/>
      <c r="I715" s="230"/>
      <c r="J715" s="41"/>
      <c r="K715" s="41"/>
      <c r="L715" s="45"/>
      <c r="M715" s="231"/>
      <c r="N715" s="232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192</v>
      </c>
      <c r="AU715" s="18" t="s">
        <v>81</v>
      </c>
    </row>
    <row r="716" s="13" customFormat="1">
      <c r="A716" s="13"/>
      <c r="B716" s="233"/>
      <c r="C716" s="234"/>
      <c r="D716" s="235" t="s">
        <v>194</v>
      </c>
      <c r="E716" s="236" t="s">
        <v>19</v>
      </c>
      <c r="F716" s="237" t="s">
        <v>4095</v>
      </c>
      <c r="G716" s="234"/>
      <c r="H716" s="238">
        <v>9.8900000000000006</v>
      </c>
      <c r="I716" s="239"/>
      <c r="J716" s="234"/>
      <c r="K716" s="234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194</v>
      </c>
      <c r="AU716" s="244" t="s">
        <v>81</v>
      </c>
      <c r="AV716" s="13" t="s">
        <v>81</v>
      </c>
      <c r="AW716" s="13" t="s">
        <v>33</v>
      </c>
      <c r="AX716" s="13" t="s">
        <v>72</v>
      </c>
      <c r="AY716" s="244" t="s">
        <v>183</v>
      </c>
    </row>
    <row r="717" s="13" customFormat="1">
      <c r="A717" s="13"/>
      <c r="B717" s="233"/>
      <c r="C717" s="234"/>
      <c r="D717" s="235" t="s">
        <v>194</v>
      </c>
      <c r="E717" s="236" t="s">
        <v>19</v>
      </c>
      <c r="F717" s="237" t="s">
        <v>4096</v>
      </c>
      <c r="G717" s="234"/>
      <c r="H717" s="238">
        <v>10.643000000000001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194</v>
      </c>
      <c r="AU717" s="244" t="s">
        <v>81</v>
      </c>
      <c r="AV717" s="13" t="s">
        <v>81</v>
      </c>
      <c r="AW717" s="13" t="s">
        <v>33</v>
      </c>
      <c r="AX717" s="13" t="s">
        <v>72</v>
      </c>
      <c r="AY717" s="244" t="s">
        <v>183</v>
      </c>
    </row>
    <row r="718" s="13" customFormat="1">
      <c r="A718" s="13"/>
      <c r="B718" s="233"/>
      <c r="C718" s="234"/>
      <c r="D718" s="235" t="s">
        <v>194</v>
      </c>
      <c r="E718" s="236" t="s">
        <v>19</v>
      </c>
      <c r="F718" s="237" t="s">
        <v>4097</v>
      </c>
      <c r="G718" s="234"/>
      <c r="H718" s="238">
        <v>1.3979999999999999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194</v>
      </c>
      <c r="AU718" s="244" t="s">
        <v>81</v>
      </c>
      <c r="AV718" s="13" t="s">
        <v>81</v>
      </c>
      <c r="AW718" s="13" t="s">
        <v>33</v>
      </c>
      <c r="AX718" s="13" t="s">
        <v>72</v>
      </c>
      <c r="AY718" s="244" t="s">
        <v>183</v>
      </c>
    </row>
    <row r="719" s="13" customFormat="1">
      <c r="A719" s="13"/>
      <c r="B719" s="233"/>
      <c r="C719" s="234"/>
      <c r="D719" s="235" t="s">
        <v>194</v>
      </c>
      <c r="E719" s="236" t="s">
        <v>19</v>
      </c>
      <c r="F719" s="237" t="s">
        <v>3983</v>
      </c>
      <c r="G719" s="234"/>
      <c r="H719" s="238">
        <v>4.5149999999999997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194</v>
      </c>
      <c r="AU719" s="244" t="s">
        <v>81</v>
      </c>
      <c r="AV719" s="13" t="s">
        <v>81</v>
      </c>
      <c r="AW719" s="13" t="s">
        <v>33</v>
      </c>
      <c r="AX719" s="13" t="s">
        <v>72</v>
      </c>
      <c r="AY719" s="244" t="s">
        <v>183</v>
      </c>
    </row>
    <row r="720" s="13" customFormat="1">
      <c r="A720" s="13"/>
      <c r="B720" s="233"/>
      <c r="C720" s="234"/>
      <c r="D720" s="235" t="s">
        <v>194</v>
      </c>
      <c r="E720" s="236" t="s">
        <v>19</v>
      </c>
      <c r="F720" s="237" t="s">
        <v>4098</v>
      </c>
      <c r="G720" s="234"/>
      <c r="H720" s="238">
        <v>3.3330000000000002</v>
      </c>
      <c r="I720" s="239"/>
      <c r="J720" s="234"/>
      <c r="K720" s="234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194</v>
      </c>
      <c r="AU720" s="244" t="s">
        <v>81</v>
      </c>
      <c r="AV720" s="13" t="s">
        <v>81</v>
      </c>
      <c r="AW720" s="13" t="s">
        <v>33</v>
      </c>
      <c r="AX720" s="13" t="s">
        <v>72</v>
      </c>
      <c r="AY720" s="244" t="s">
        <v>183</v>
      </c>
    </row>
    <row r="721" s="13" customFormat="1">
      <c r="A721" s="13"/>
      <c r="B721" s="233"/>
      <c r="C721" s="234"/>
      <c r="D721" s="235" t="s">
        <v>194</v>
      </c>
      <c r="E721" s="236" t="s">
        <v>19</v>
      </c>
      <c r="F721" s="237" t="s">
        <v>4099</v>
      </c>
      <c r="G721" s="234"/>
      <c r="H721" s="238">
        <v>3.7000000000000002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194</v>
      </c>
      <c r="AU721" s="244" t="s">
        <v>81</v>
      </c>
      <c r="AV721" s="13" t="s">
        <v>81</v>
      </c>
      <c r="AW721" s="13" t="s">
        <v>33</v>
      </c>
      <c r="AX721" s="13" t="s">
        <v>72</v>
      </c>
      <c r="AY721" s="244" t="s">
        <v>183</v>
      </c>
    </row>
    <row r="722" s="13" customFormat="1">
      <c r="A722" s="13"/>
      <c r="B722" s="233"/>
      <c r="C722" s="234"/>
      <c r="D722" s="235" t="s">
        <v>194</v>
      </c>
      <c r="E722" s="236" t="s">
        <v>19</v>
      </c>
      <c r="F722" s="237" t="s">
        <v>4100</v>
      </c>
      <c r="G722" s="234"/>
      <c r="H722" s="238">
        <v>3.3999999999999999</v>
      </c>
      <c r="I722" s="239"/>
      <c r="J722" s="234"/>
      <c r="K722" s="234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194</v>
      </c>
      <c r="AU722" s="244" t="s">
        <v>81</v>
      </c>
      <c r="AV722" s="13" t="s">
        <v>81</v>
      </c>
      <c r="AW722" s="13" t="s">
        <v>33</v>
      </c>
      <c r="AX722" s="13" t="s">
        <v>72</v>
      </c>
      <c r="AY722" s="244" t="s">
        <v>183</v>
      </c>
    </row>
    <row r="723" s="13" customFormat="1">
      <c r="A723" s="13"/>
      <c r="B723" s="233"/>
      <c r="C723" s="234"/>
      <c r="D723" s="235" t="s">
        <v>194</v>
      </c>
      <c r="E723" s="236" t="s">
        <v>19</v>
      </c>
      <c r="F723" s="237" t="s">
        <v>4101</v>
      </c>
      <c r="G723" s="234"/>
      <c r="H723" s="238">
        <v>2.9580000000000002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194</v>
      </c>
      <c r="AU723" s="244" t="s">
        <v>81</v>
      </c>
      <c r="AV723" s="13" t="s">
        <v>81</v>
      </c>
      <c r="AW723" s="13" t="s">
        <v>33</v>
      </c>
      <c r="AX723" s="13" t="s">
        <v>72</v>
      </c>
      <c r="AY723" s="244" t="s">
        <v>183</v>
      </c>
    </row>
    <row r="724" s="13" customFormat="1">
      <c r="A724" s="13"/>
      <c r="B724" s="233"/>
      <c r="C724" s="234"/>
      <c r="D724" s="235" t="s">
        <v>194</v>
      </c>
      <c r="E724" s="236" t="s">
        <v>19</v>
      </c>
      <c r="F724" s="237" t="s">
        <v>4102</v>
      </c>
      <c r="G724" s="234"/>
      <c r="H724" s="238">
        <v>3.5699999999999998</v>
      </c>
      <c r="I724" s="239"/>
      <c r="J724" s="234"/>
      <c r="K724" s="234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194</v>
      </c>
      <c r="AU724" s="244" t="s">
        <v>81</v>
      </c>
      <c r="AV724" s="13" t="s">
        <v>81</v>
      </c>
      <c r="AW724" s="13" t="s">
        <v>33</v>
      </c>
      <c r="AX724" s="13" t="s">
        <v>72</v>
      </c>
      <c r="AY724" s="244" t="s">
        <v>183</v>
      </c>
    </row>
    <row r="725" s="14" customFormat="1">
      <c r="A725" s="14"/>
      <c r="B725" s="245"/>
      <c r="C725" s="246"/>
      <c r="D725" s="235" t="s">
        <v>194</v>
      </c>
      <c r="E725" s="247" t="s">
        <v>19</v>
      </c>
      <c r="F725" s="248" t="s">
        <v>204</v>
      </c>
      <c r="G725" s="246"/>
      <c r="H725" s="249">
        <v>43.406999999999996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194</v>
      </c>
      <c r="AU725" s="255" t="s">
        <v>81</v>
      </c>
      <c r="AV725" s="14" t="s">
        <v>190</v>
      </c>
      <c r="AW725" s="14" t="s">
        <v>33</v>
      </c>
      <c r="AX725" s="14" t="s">
        <v>79</v>
      </c>
      <c r="AY725" s="255" t="s">
        <v>183</v>
      </c>
    </row>
    <row r="726" s="2" customFormat="1" ht="16.5" customHeight="1">
      <c r="A726" s="39"/>
      <c r="B726" s="40"/>
      <c r="C726" s="256" t="s">
        <v>1112</v>
      </c>
      <c r="D726" s="256" t="s">
        <v>310</v>
      </c>
      <c r="E726" s="257" t="s">
        <v>4103</v>
      </c>
      <c r="F726" s="258" t="s">
        <v>4104</v>
      </c>
      <c r="G726" s="259" t="s">
        <v>207</v>
      </c>
      <c r="H726" s="260">
        <v>3</v>
      </c>
      <c r="I726" s="261"/>
      <c r="J726" s="262">
        <f>ROUND(I726*H726,2)</f>
        <v>0</v>
      </c>
      <c r="K726" s="258" t="s">
        <v>19</v>
      </c>
      <c r="L726" s="263"/>
      <c r="M726" s="264" t="s">
        <v>19</v>
      </c>
      <c r="N726" s="265" t="s">
        <v>43</v>
      </c>
      <c r="O726" s="85"/>
      <c r="P726" s="224">
        <f>O726*H726</f>
        <v>0</v>
      </c>
      <c r="Q726" s="224">
        <v>0.042999999999999997</v>
      </c>
      <c r="R726" s="224">
        <f>Q726*H726</f>
        <v>0.129</v>
      </c>
      <c r="S726" s="224">
        <v>0</v>
      </c>
      <c r="T726" s="225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6" t="s">
        <v>376</v>
      </c>
      <c r="AT726" s="226" t="s">
        <v>310</v>
      </c>
      <c r="AU726" s="226" t="s">
        <v>81</v>
      </c>
      <c r="AY726" s="18" t="s">
        <v>183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8" t="s">
        <v>79</v>
      </c>
      <c r="BK726" s="227">
        <f>ROUND(I726*H726,2)</f>
        <v>0</v>
      </c>
      <c r="BL726" s="18" t="s">
        <v>284</v>
      </c>
      <c r="BM726" s="226" t="s">
        <v>4105</v>
      </c>
    </row>
    <row r="727" s="2" customFormat="1" ht="16.5" customHeight="1">
      <c r="A727" s="39"/>
      <c r="B727" s="40"/>
      <c r="C727" s="256" t="s">
        <v>1118</v>
      </c>
      <c r="D727" s="256" t="s">
        <v>310</v>
      </c>
      <c r="E727" s="257" t="s">
        <v>4106</v>
      </c>
      <c r="F727" s="258" t="s">
        <v>4107</v>
      </c>
      <c r="G727" s="259" t="s">
        <v>207</v>
      </c>
      <c r="H727" s="260">
        <v>2</v>
      </c>
      <c r="I727" s="261"/>
      <c r="J727" s="262">
        <f>ROUND(I727*H727,2)</f>
        <v>0</v>
      </c>
      <c r="K727" s="258" t="s">
        <v>19</v>
      </c>
      <c r="L727" s="263"/>
      <c r="M727" s="264" t="s">
        <v>19</v>
      </c>
      <c r="N727" s="265" t="s">
        <v>43</v>
      </c>
      <c r="O727" s="85"/>
      <c r="P727" s="224">
        <f>O727*H727</f>
        <v>0</v>
      </c>
      <c r="Q727" s="224">
        <v>0.042999999999999997</v>
      </c>
      <c r="R727" s="224">
        <f>Q727*H727</f>
        <v>0.085999999999999993</v>
      </c>
      <c r="S727" s="224">
        <v>0</v>
      </c>
      <c r="T727" s="22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6" t="s">
        <v>376</v>
      </c>
      <c r="AT727" s="226" t="s">
        <v>310</v>
      </c>
      <c r="AU727" s="226" t="s">
        <v>81</v>
      </c>
      <c r="AY727" s="18" t="s">
        <v>183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8" t="s">
        <v>79</v>
      </c>
      <c r="BK727" s="227">
        <f>ROUND(I727*H727,2)</f>
        <v>0</v>
      </c>
      <c r="BL727" s="18" t="s">
        <v>284</v>
      </c>
      <c r="BM727" s="226" t="s">
        <v>4108</v>
      </c>
    </row>
    <row r="728" s="2" customFormat="1" ht="16.5" customHeight="1">
      <c r="A728" s="39"/>
      <c r="B728" s="40"/>
      <c r="C728" s="256" t="s">
        <v>1121</v>
      </c>
      <c r="D728" s="256" t="s">
        <v>310</v>
      </c>
      <c r="E728" s="257" t="s">
        <v>4109</v>
      </c>
      <c r="F728" s="258" t="s">
        <v>4110</v>
      </c>
      <c r="G728" s="259" t="s">
        <v>207</v>
      </c>
      <c r="H728" s="260">
        <v>2</v>
      </c>
      <c r="I728" s="261"/>
      <c r="J728" s="262">
        <f>ROUND(I728*H728,2)</f>
        <v>0</v>
      </c>
      <c r="K728" s="258" t="s">
        <v>19</v>
      </c>
      <c r="L728" s="263"/>
      <c r="M728" s="264" t="s">
        <v>19</v>
      </c>
      <c r="N728" s="265" t="s">
        <v>43</v>
      </c>
      <c r="O728" s="85"/>
      <c r="P728" s="224">
        <f>O728*H728</f>
        <v>0</v>
      </c>
      <c r="Q728" s="224">
        <v>0.042999999999999997</v>
      </c>
      <c r="R728" s="224">
        <f>Q728*H728</f>
        <v>0.085999999999999993</v>
      </c>
      <c r="S728" s="224">
        <v>0</v>
      </c>
      <c r="T728" s="225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6" t="s">
        <v>376</v>
      </c>
      <c r="AT728" s="226" t="s">
        <v>310</v>
      </c>
      <c r="AU728" s="226" t="s">
        <v>81</v>
      </c>
      <c r="AY728" s="18" t="s">
        <v>183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8" t="s">
        <v>79</v>
      </c>
      <c r="BK728" s="227">
        <f>ROUND(I728*H728,2)</f>
        <v>0</v>
      </c>
      <c r="BL728" s="18" t="s">
        <v>284</v>
      </c>
      <c r="BM728" s="226" t="s">
        <v>4111</v>
      </c>
    </row>
    <row r="729" s="2" customFormat="1" ht="16.5" customHeight="1">
      <c r="A729" s="39"/>
      <c r="B729" s="40"/>
      <c r="C729" s="256" t="s">
        <v>1125</v>
      </c>
      <c r="D729" s="256" t="s">
        <v>310</v>
      </c>
      <c r="E729" s="257" t="s">
        <v>4112</v>
      </c>
      <c r="F729" s="258" t="s">
        <v>4113</v>
      </c>
      <c r="G729" s="259" t="s">
        <v>207</v>
      </c>
      <c r="H729" s="260">
        <v>1</v>
      </c>
      <c r="I729" s="261"/>
      <c r="J729" s="262">
        <f>ROUND(I729*H729,2)</f>
        <v>0</v>
      </c>
      <c r="K729" s="258" t="s">
        <v>19</v>
      </c>
      <c r="L729" s="263"/>
      <c r="M729" s="264" t="s">
        <v>19</v>
      </c>
      <c r="N729" s="265" t="s">
        <v>43</v>
      </c>
      <c r="O729" s="85"/>
      <c r="P729" s="224">
        <f>O729*H729</f>
        <v>0</v>
      </c>
      <c r="Q729" s="224">
        <v>0.042999999999999997</v>
      </c>
      <c r="R729" s="224">
        <f>Q729*H729</f>
        <v>0.042999999999999997</v>
      </c>
      <c r="S729" s="224">
        <v>0</v>
      </c>
      <c r="T729" s="225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6" t="s">
        <v>376</v>
      </c>
      <c r="AT729" s="226" t="s">
        <v>310</v>
      </c>
      <c r="AU729" s="226" t="s">
        <v>81</v>
      </c>
      <c r="AY729" s="18" t="s">
        <v>183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8" t="s">
        <v>79</v>
      </c>
      <c r="BK729" s="227">
        <f>ROUND(I729*H729,2)</f>
        <v>0</v>
      </c>
      <c r="BL729" s="18" t="s">
        <v>284</v>
      </c>
      <c r="BM729" s="226" t="s">
        <v>4114</v>
      </c>
    </row>
    <row r="730" s="2" customFormat="1" ht="16.5" customHeight="1">
      <c r="A730" s="39"/>
      <c r="B730" s="40"/>
      <c r="C730" s="256" t="s">
        <v>1131</v>
      </c>
      <c r="D730" s="256" t="s">
        <v>310</v>
      </c>
      <c r="E730" s="257" t="s">
        <v>4115</v>
      </c>
      <c r="F730" s="258" t="s">
        <v>4116</v>
      </c>
      <c r="G730" s="259" t="s">
        <v>207</v>
      </c>
      <c r="H730" s="260">
        <v>1</v>
      </c>
      <c r="I730" s="261"/>
      <c r="J730" s="262">
        <f>ROUND(I730*H730,2)</f>
        <v>0</v>
      </c>
      <c r="K730" s="258" t="s">
        <v>19</v>
      </c>
      <c r="L730" s="263"/>
      <c r="M730" s="264" t="s">
        <v>19</v>
      </c>
      <c r="N730" s="265" t="s">
        <v>43</v>
      </c>
      <c r="O730" s="85"/>
      <c r="P730" s="224">
        <f>O730*H730</f>
        <v>0</v>
      </c>
      <c r="Q730" s="224">
        <v>0.042999999999999997</v>
      </c>
      <c r="R730" s="224">
        <f>Q730*H730</f>
        <v>0.042999999999999997</v>
      </c>
      <c r="S730" s="224">
        <v>0</v>
      </c>
      <c r="T730" s="22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6" t="s">
        <v>376</v>
      </c>
      <c r="AT730" s="226" t="s">
        <v>310</v>
      </c>
      <c r="AU730" s="226" t="s">
        <v>81</v>
      </c>
      <c r="AY730" s="18" t="s">
        <v>183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8" t="s">
        <v>79</v>
      </c>
      <c r="BK730" s="227">
        <f>ROUND(I730*H730,2)</f>
        <v>0</v>
      </c>
      <c r="BL730" s="18" t="s">
        <v>284</v>
      </c>
      <c r="BM730" s="226" t="s">
        <v>4117</v>
      </c>
    </row>
    <row r="731" s="2" customFormat="1" ht="16.5" customHeight="1">
      <c r="A731" s="39"/>
      <c r="B731" s="40"/>
      <c r="C731" s="256" t="s">
        <v>1135</v>
      </c>
      <c r="D731" s="256" t="s">
        <v>310</v>
      </c>
      <c r="E731" s="257" t="s">
        <v>4118</v>
      </c>
      <c r="F731" s="258" t="s">
        <v>4119</v>
      </c>
      <c r="G731" s="259" t="s">
        <v>207</v>
      </c>
      <c r="H731" s="260">
        <v>2</v>
      </c>
      <c r="I731" s="261"/>
      <c r="J731" s="262">
        <f>ROUND(I731*H731,2)</f>
        <v>0</v>
      </c>
      <c r="K731" s="258" t="s">
        <v>927</v>
      </c>
      <c r="L731" s="263"/>
      <c r="M731" s="264" t="s">
        <v>19</v>
      </c>
      <c r="N731" s="265" t="s">
        <v>43</v>
      </c>
      <c r="O731" s="85"/>
      <c r="P731" s="224">
        <f>O731*H731</f>
        <v>0</v>
      </c>
      <c r="Q731" s="224">
        <v>0.042999999999999997</v>
      </c>
      <c r="R731" s="224">
        <f>Q731*H731</f>
        <v>0.085999999999999993</v>
      </c>
      <c r="S731" s="224">
        <v>0</v>
      </c>
      <c r="T731" s="225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6" t="s">
        <v>376</v>
      </c>
      <c r="AT731" s="226" t="s">
        <v>310</v>
      </c>
      <c r="AU731" s="226" t="s">
        <v>81</v>
      </c>
      <c r="AY731" s="18" t="s">
        <v>183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8" t="s">
        <v>79</v>
      </c>
      <c r="BK731" s="227">
        <f>ROUND(I731*H731,2)</f>
        <v>0</v>
      </c>
      <c r="BL731" s="18" t="s">
        <v>284</v>
      </c>
      <c r="BM731" s="226" t="s">
        <v>4120</v>
      </c>
    </row>
    <row r="732" s="2" customFormat="1" ht="16.5" customHeight="1">
      <c r="A732" s="39"/>
      <c r="B732" s="40"/>
      <c r="C732" s="256" t="s">
        <v>1141</v>
      </c>
      <c r="D732" s="256" t="s">
        <v>310</v>
      </c>
      <c r="E732" s="257" t="s">
        <v>4121</v>
      </c>
      <c r="F732" s="258" t="s">
        <v>4122</v>
      </c>
      <c r="G732" s="259" t="s">
        <v>207</v>
      </c>
      <c r="H732" s="260">
        <v>2</v>
      </c>
      <c r="I732" s="261"/>
      <c r="J732" s="262">
        <f>ROUND(I732*H732,2)</f>
        <v>0</v>
      </c>
      <c r="K732" s="258" t="s">
        <v>19</v>
      </c>
      <c r="L732" s="263"/>
      <c r="M732" s="264" t="s">
        <v>19</v>
      </c>
      <c r="N732" s="265" t="s">
        <v>43</v>
      </c>
      <c r="O732" s="85"/>
      <c r="P732" s="224">
        <f>O732*H732</f>
        <v>0</v>
      </c>
      <c r="Q732" s="224">
        <v>0.042999999999999997</v>
      </c>
      <c r="R732" s="224">
        <f>Q732*H732</f>
        <v>0.085999999999999993</v>
      </c>
      <c r="S732" s="224">
        <v>0</v>
      </c>
      <c r="T732" s="22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6" t="s">
        <v>376</v>
      </c>
      <c r="AT732" s="226" t="s">
        <v>310</v>
      </c>
      <c r="AU732" s="226" t="s">
        <v>81</v>
      </c>
      <c r="AY732" s="18" t="s">
        <v>183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8" t="s">
        <v>79</v>
      </c>
      <c r="BK732" s="227">
        <f>ROUND(I732*H732,2)</f>
        <v>0</v>
      </c>
      <c r="BL732" s="18" t="s">
        <v>284</v>
      </c>
      <c r="BM732" s="226" t="s">
        <v>4123</v>
      </c>
    </row>
    <row r="733" s="2" customFormat="1" ht="16.5" customHeight="1">
      <c r="A733" s="39"/>
      <c r="B733" s="40"/>
      <c r="C733" s="256" t="s">
        <v>1145</v>
      </c>
      <c r="D733" s="256" t="s">
        <v>310</v>
      </c>
      <c r="E733" s="257" t="s">
        <v>4124</v>
      </c>
      <c r="F733" s="258" t="s">
        <v>4125</v>
      </c>
      <c r="G733" s="259" t="s">
        <v>207</v>
      </c>
      <c r="H733" s="260">
        <v>2</v>
      </c>
      <c r="I733" s="261"/>
      <c r="J733" s="262">
        <f>ROUND(I733*H733,2)</f>
        <v>0</v>
      </c>
      <c r="K733" s="258" t="s">
        <v>19</v>
      </c>
      <c r="L733" s="263"/>
      <c r="M733" s="264" t="s">
        <v>19</v>
      </c>
      <c r="N733" s="265" t="s">
        <v>43</v>
      </c>
      <c r="O733" s="85"/>
      <c r="P733" s="224">
        <f>O733*H733</f>
        <v>0</v>
      </c>
      <c r="Q733" s="224">
        <v>0.042999999999999997</v>
      </c>
      <c r="R733" s="224">
        <f>Q733*H733</f>
        <v>0.085999999999999993</v>
      </c>
      <c r="S733" s="224">
        <v>0</v>
      </c>
      <c r="T733" s="22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6" t="s">
        <v>376</v>
      </c>
      <c r="AT733" s="226" t="s">
        <v>310</v>
      </c>
      <c r="AU733" s="226" t="s">
        <v>81</v>
      </c>
      <c r="AY733" s="18" t="s">
        <v>183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8" t="s">
        <v>79</v>
      </c>
      <c r="BK733" s="227">
        <f>ROUND(I733*H733,2)</f>
        <v>0</v>
      </c>
      <c r="BL733" s="18" t="s">
        <v>284</v>
      </c>
      <c r="BM733" s="226" t="s">
        <v>4126</v>
      </c>
    </row>
    <row r="734" s="2" customFormat="1" ht="16.5" customHeight="1">
      <c r="A734" s="39"/>
      <c r="B734" s="40"/>
      <c r="C734" s="256" t="s">
        <v>1148</v>
      </c>
      <c r="D734" s="256" t="s">
        <v>310</v>
      </c>
      <c r="E734" s="257" t="s">
        <v>4127</v>
      </c>
      <c r="F734" s="258" t="s">
        <v>4128</v>
      </c>
      <c r="G734" s="259" t="s">
        <v>207</v>
      </c>
      <c r="H734" s="260">
        <v>1</v>
      </c>
      <c r="I734" s="261"/>
      <c r="J734" s="262">
        <f>ROUND(I734*H734,2)</f>
        <v>0</v>
      </c>
      <c r="K734" s="258" t="s">
        <v>19</v>
      </c>
      <c r="L734" s="263"/>
      <c r="M734" s="264" t="s">
        <v>19</v>
      </c>
      <c r="N734" s="265" t="s">
        <v>43</v>
      </c>
      <c r="O734" s="85"/>
      <c r="P734" s="224">
        <f>O734*H734</f>
        <v>0</v>
      </c>
      <c r="Q734" s="224">
        <v>0.042999999999999997</v>
      </c>
      <c r="R734" s="224">
        <f>Q734*H734</f>
        <v>0.042999999999999997</v>
      </c>
      <c r="S734" s="224">
        <v>0</v>
      </c>
      <c r="T734" s="225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6" t="s">
        <v>376</v>
      </c>
      <c r="AT734" s="226" t="s">
        <v>310</v>
      </c>
      <c r="AU734" s="226" t="s">
        <v>81</v>
      </c>
      <c r="AY734" s="18" t="s">
        <v>183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8" t="s">
        <v>79</v>
      </c>
      <c r="BK734" s="227">
        <f>ROUND(I734*H734,2)</f>
        <v>0</v>
      </c>
      <c r="BL734" s="18" t="s">
        <v>284</v>
      </c>
      <c r="BM734" s="226" t="s">
        <v>4129</v>
      </c>
    </row>
    <row r="735" s="2" customFormat="1" ht="16.5" customHeight="1">
      <c r="A735" s="39"/>
      <c r="B735" s="40"/>
      <c r="C735" s="215" t="s">
        <v>1154</v>
      </c>
      <c r="D735" s="215" t="s">
        <v>185</v>
      </c>
      <c r="E735" s="216" t="s">
        <v>4130</v>
      </c>
      <c r="F735" s="217" t="s">
        <v>4131</v>
      </c>
      <c r="G735" s="218" t="s">
        <v>207</v>
      </c>
      <c r="H735" s="219">
        <v>13</v>
      </c>
      <c r="I735" s="220"/>
      <c r="J735" s="221">
        <f>ROUND(I735*H735,2)</f>
        <v>0</v>
      </c>
      <c r="K735" s="217" t="s">
        <v>189</v>
      </c>
      <c r="L735" s="45"/>
      <c r="M735" s="222" t="s">
        <v>19</v>
      </c>
      <c r="N735" s="223" t="s">
        <v>43</v>
      </c>
      <c r="O735" s="85"/>
      <c r="P735" s="224">
        <f>O735*H735</f>
        <v>0</v>
      </c>
      <c r="Q735" s="224">
        <v>0.00027</v>
      </c>
      <c r="R735" s="224">
        <f>Q735*H735</f>
        <v>0.0035100000000000001</v>
      </c>
      <c r="S735" s="224">
        <v>0</v>
      </c>
      <c r="T735" s="225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6" t="s">
        <v>284</v>
      </c>
      <c r="AT735" s="226" t="s">
        <v>185</v>
      </c>
      <c r="AU735" s="226" t="s">
        <v>81</v>
      </c>
      <c r="AY735" s="18" t="s">
        <v>183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8" t="s">
        <v>79</v>
      </c>
      <c r="BK735" s="227">
        <f>ROUND(I735*H735,2)</f>
        <v>0</v>
      </c>
      <c r="BL735" s="18" t="s">
        <v>284</v>
      </c>
      <c r="BM735" s="226" t="s">
        <v>4132</v>
      </c>
    </row>
    <row r="736" s="2" customFormat="1">
      <c r="A736" s="39"/>
      <c r="B736" s="40"/>
      <c r="C736" s="41"/>
      <c r="D736" s="228" t="s">
        <v>192</v>
      </c>
      <c r="E736" s="41"/>
      <c r="F736" s="229" t="s">
        <v>4133</v>
      </c>
      <c r="G736" s="41"/>
      <c r="H736" s="41"/>
      <c r="I736" s="230"/>
      <c r="J736" s="41"/>
      <c r="K736" s="41"/>
      <c r="L736" s="45"/>
      <c r="M736" s="231"/>
      <c r="N736" s="232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192</v>
      </c>
      <c r="AU736" s="18" t="s">
        <v>81</v>
      </c>
    </row>
    <row r="737" s="13" customFormat="1">
      <c r="A737" s="13"/>
      <c r="B737" s="233"/>
      <c r="C737" s="234"/>
      <c r="D737" s="235" t="s">
        <v>194</v>
      </c>
      <c r="E737" s="236" t="s">
        <v>19</v>
      </c>
      <c r="F737" s="237" t="s">
        <v>4134</v>
      </c>
      <c r="G737" s="234"/>
      <c r="H737" s="238">
        <v>13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194</v>
      </c>
      <c r="AU737" s="244" t="s">
        <v>81</v>
      </c>
      <c r="AV737" s="13" t="s">
        <v>81</v>
      </c>
      <c r="AW737" s="13" t="s">
        <v>33</v>
      </c>
      <c r="AX737" s="13" t="s">
        <v>79</v>
      </c>
      <c r="AY737" s="244" t="s">
        <v>183</v>
      </c>
    </row>
    <row r="738" s="2" customFormat="1" ht="16.5" customHeight="1">
      <c r="A738" s="39"/>
      <c r="B738" s="40"/>
      <c r="C738" s="256" t="s">
        <v>1159</v>
      </c>
      <c r="D738" s="256" t="s">
        <v>310</v>
      </c>
      <c r="E738" s="257" t="s">
        <v>4135</v>
      </c>
      <c r="F738" s="258" t="s">
        <v>4136</v>
      </c>
      <c r="G738" s="259" t="s">
        <v>207</v>
      </c>
      <c r="H738" s="260">
        <v>4</v>
      </c>
      <c r="I738" s="261"/>
      <c r="J738" s="262">
        <f>ROUND(I738*H738,2)</f>
        <v>0</v>
      </c>
      <c r="K738" s="258" t="s">
        <v>19</v>
      </c>
      <c r="L738" s="263"/>
      <c r="M738" s="264" t="s">
        <v>19</v>
      </c>
      <c r="N738" s="265" t="s">
        <v>43</v>
      </c>
      <c r="O738" s="85"/>
      <c r="P738" s="224">
        <f>O738*H738</f>
        <v>0</v>
      </c>
      <c r="Q738" s="224">
        <v>0.024</v>
      </c>
      <c r="R738" s="224">
        <f>Q738*H738</f>
        <v>0.096000000000000002</v>
      </c>
      <c r="S738" s="224">
        <v>0</v>
      </c>
      <c r="T738" s="225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6" t="s">
        <v>376</v>
      </c>
      <c r="AT738" s="226" t="s">
        <v>310</v>
      </c>
      <c r="AU738" s="226" t="s">
        <v>81</v>
      </c>
      <c r="AY738" s="18" t="s">
        <v>183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8" t="s">
        <v>79</v>
      </c>
      <c r="BK738" s="227">
        <f>ROUND(I738*H738,2)</f>
        <v>0</v>
      </c>
      <c r="BL738" s="18" t="s">
        <v>284</v>
      </c>
      <c r="BM738" s="226" t="s">
        <v>4137</v>
      </c>
    </row>
    <row r="739" s="2" customFormat="1" ht="16.5" customHeight="1">
      <c r="A739" s="39"/>
      <c r="B739" s="40"/>
      <c r="C739" s="256" t="s">
        <v>1161</v>
      </c>
      <c r="D739" s="256" t="s">
        <v>310</v>
      </c>
      <c r="E739" s="257" t="s">
        <v>4138</v>
      </c>
      <c r="F739" s="258" t="s">
        <v>4139</v>
      </c>
      <c r="G739" s="259" t="s">
        <v>207</v>
      </c>
      <c r="H739" s="260">
        <v>4</v>
      </c>
      <c r="I739" s="261"/>
      <c r="J739" s="262">
        <f>ROUND(I739*H739,2)</f>
        <v>0</v>
      </c>
      <c r="K739" s="258" t="s">
        <v>19</v>
      </c>
      <c r="L739" s="263"/>
      <c r="M739" s="264" t="s">
        <v>19</v>
      </c>
      <c r="N739" s="265" t="s">
        <v>43</v>
      </c>
      <c r="O739" s="85"/>
      <c r="P739" s="224">
        <f>O739*H739</f>
        <v>0</v>
      </c>
      <c r="Q739" s="224">
        <v>0.024</v>
      </c>
      <c r="R739" s="224">
        <f>Q739*H739</f>
        <v>0.096000000000000002</v>
      </c>
      <c r="S739" s="224">
        <v>0</v>
      </c>
      <c r="T739" s="22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6" t="s">
        <v>376</v>
      </c>
      <c r="AT739" s="226" t="s">
        <v>310</v>
      </c>
      <c r="AU739" s="226" t="s">
        <v>81</v>
      </c>
      <c r="AY739" s="18" t="s">
        <v>183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8" t="s">
        <v>79</v>
      </c>
      <c r="BK739" s="227">
        <f>ROUND(I739*H739,2)</f>
        <v>0</v>
      </c>
      <c r="BL739" s="18" t="s">
        <v>284</v>
      </c>
      <c r="BM739" s="226" t="s">
        <v>4140</v>
      </c>
    </row>
    <row r="740" s="2" customFormat="1" ht="16.5" customHeight="1">
      <c r="A740" s="39"/>
      <c r="B740" s="40"/>
      <c r="C740" s="256" t="s">
        <v>1164</v>
      </c>
      <c r="D740" s="256" t="s">
        <v>310</v>
      </c>
      <c r="E740" s="257" t="s">
        <v>4141</v>
      </c>
      <c r="F740" s="258" t="s">
        <v>4142</v>
      </c>
      <c r="G740" s="259" t="s">
        <v>207</v>
      </c>
      <c r="H740" s="260">
        <v>3</v>
      </c>
      <c r="I740" s="261"/>
      <c r="J740" s="262">
        <f>ROUND(I740*H740,2)</f>
        <v>0</v>
      </c>
      <c r="K740" s="258" t="s">
        <v>19</v>
      </c>
      <c r="L740" s="263"/>
      <c r="M740" s="264" t="s">
        <v>19</v>
      </c>
      <c r="N740" s="265" t="s">
        <v>43</v>
      </c>
      <c r="O740" s="85"/>
      <c r="P740" s="224">
        <f>O740*H740</f>
        <v>0</v>
      </c>
      <c r="Q740" s="224">
        <v>0.01882</v>
      </c>
      <c r="R740" s="224">
        <f>Q740*H740</f>
        <v>0.056459999999999996</v>
      </c>
      <c r="S740" s="224">
        <v>0</v>
      </c>
      <c r="T740" s="225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6" t="s">
        <v>376</v>
      </c>
      <c r="AT740" s="226" t="s">
        <v>310</v>
      </c>
      <c r="AU740" s="226" t="s">
        <v>81</v>
      </c>
      <c r="AY740" s="18" t="s">
        <v>183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8" t="s">
        <v>79</v>
      </c>
      <c r="BK740" s="227">
        <f>ROUND(I740*H740,2)</f>
        <v>0</v>
      </c>
      <c r="BL740" s="18" t="s">
        <v>284</v>
      </c>
      <c r="BM740" s="226" t="s">
        <v>4143</v>
      </c>
    </row>
    <row r="741" s="2" customFormat="1" ht="16.5" customHeight="1">
      <c r="A741" s="39"/>
      <c r="B741" s="40"/>
      <c r="C741" s="256" t="s">
        <v>1166</v>
      </c>
      <c r="D741" s="256" t="s">
        <v>310</v>
      </c>
      <c r="E741" s="257" t="s">
        <v>4144</v>
      </c>
      <c r="F741" s="258" t="s">
        <v>4145</v>
      </c>
      <c r="G741" s="259" t="s">
        <v>207</v>
      </c>
      <c r="H741" s="260">
        <v>2</v>
      </c>
      <c r="I741" s="261"/>
      <c r="J741" s="262">
        <f>ROUND(I741*H741,2)</f>
        <v>0</v>
      </c>
      <c r="K741" s="258" t="s">
        <v>19</v>
      </c>
      <c r="L741" s="263"/>
      <c r="M741" s="264" t="s">
        <v>19</v>
      </c>
      <c r="N741" s="265" t="s">
        <v>43</v>
      </c>
      <c r="O741" s="85"/>
      <c r="P741" s="224">
        <f>O741*H741</f>
        <v>0</v>
      </c>
      <c r="Q741" s="224">
        <v>0.024</v>
      </c>
      <c r="R741" s="224">
        <f>Q741*H741</f>
        <v>0.048000000000000001</v>
      </c>
      <c r="S741" s="224">
        <v>0</v>
      </c>
      <c r="T741" s="225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6" t="s">
        <v>376</v>
      </c>
      <c r="AT741" s="226" t="s">
        <v>310</v>
      </c>
      <c r="AU741" s="226" t="s">
        <v>81</v>
      </c>
      <c r="AY741" s="18" t="s">
        <v>183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8" t="s">
        <v>79</v>
      </c>
      <c r="BK741" s="227">
        <f>ROUND(I741*H741,2)</f>
        <v>0</v>
      </c>
      <c r="BL741" s="18" t="s">
        <v>284</v>
      </c>
      <c r="BM741" s="226" t="s">
        <v>4146</v>
      </c>
    </row>
    <row r="742" s="2" customFormat="1" ht="24.15" customHeight="1">
      <c r="A742" s="39"/>
      <c r="B742" s="40"/>
      <c r="C742" s="215" t="s">
        <v>1170</v>
      </c>
      <c r="D742" s="215" t="s">
        <v>185</v>
      </c>
      <c r="E742" s="216" t="s">
        <v>4147</v>
      </c>
      <c r="F742" s="217" t="s">
        <v>4148</v>
      </c>
      <c r="G742" s="218" t="s">
        <v>207</v>
      </c>
      <c r="H742" s="219">
        <v>1</v>
      </c>
      <c r="I742" s="220"/>
      <c r="J742" s="221">
        <f>ROUND(I742*H742,2)</f>
        <v>0</v>
      </c>
      <c r="K742" s="217" t="s">
        <v>189</v>
      </c>
      <c r="L742" s="45"/>
      <c r="M742" s="222" t="s">
        <v>19</v>
      </c>
      <c r="N742" s="223" t="s">
        <v>43</v>
      </c>
      <c r="O742" s="85"/>
      <c r="P742" s="224">
        <f>O742*H742</f>
        <v>0</v>
      </c>
      <c r="Q742" s="224">
        <v>0.00093000000000000005</v>
      </c>
      <c r="R742" s="224">
        <f>Q742*H742</f>
        <v>0.00093000000000000005</v>
      </c>
      <c r="S742" s="224">
        <v>0</v>
      </c>
      <c r="T742" s="225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6" t="s">
        <v>284</v>
      </c>
      <c r="AT742" s="226" t="s">
        <v>185</v>
      </c>
      <c r="AU742" s="226" t="s">
        <v>81</v>
      </c>
      <c r="AY742" s="18" t="s">
        <v>183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8" t="s">
        <v>79</v>
      </c>
      <c r="BK742" s="227">
        <f>ROUND(I742*H742,2)</f>
        <v>0</v>
      </c>
      <c r="BL742" s="18" t="s">
        <v>284</v>
      </c>
      <c r="BM742" s="226" t="s">
        <v>4149</v>
      </c>
    </row>
    <row r="743" s="2" customFormat="1">
      <c r="A743" s="39"/>
      <c r="B743" s="40"/>
      <c r="C743" s="41"/>
      <c r="D743" s="228" t="s">
        <v>192</v>
      </c>
      <c r="E743" s="41"/>
      <c r="F743" s="229" t="s">
        <v>4150</v>
      </c>
      <c r="G743" s="41"/>
      <c r="H743" s="41"/>
      <c r="I743" s="230"/>
      <c r="J743" s="41"/>
      <c r="K743" s="41"/>
      <c r="L743" s="45"/>
      <c r="M743" s="231"/>
      <c r="N743" s="232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192</v>
      </c>
      <c r="AU743" s="18" t="s">
        <v>81</v>
      </c>
    </row>
    <row r="744" s="2" customFormat="1" ht="21.75" customHeight="1">
      <c r="A744" s="39"/>
      <c r="B744" s="40"/>
      <c r="C744" s="256" t="s">
        <v>1176</v>
      </c>
      <c r="D744" s="256" t="s">
        <v>310</v>
      </c>
      <c r="E744" s="257" t="s">
        <v>4151</v>
      </c>
      <c r="F744" s="258" t="s">
        <v>4152</v>
      </c>
      <c r="G744" s="259" t="s">
        <v>207</v>
      </c>
      <c r="H744" s="260">
        <v>1</v>
      </c>
      <c r="I744" s="261"/>
      <c r="J744" s="262">
        <f>ROUND(I744*H744,2)</f>
        <v>0</v>
      </c>
      <c r="K744" s="258" t="s">
        <v>19</v>
      </c>
      <c r="L744" s="263"/>
      <c r="M744" s="264" t="s">
        <v>19</v>
      </c>
      <c r="N744" s="265" t="s">
        <v>43</v>
      </c>
      <c r="O744" s="85"/>
      <c r="P744" s="224">
        <f>O744*H744</f>
        <v>0</v>
      </c>
      <c r="Q744" s="224">
        <v>0.029999999999999999</v>
      </c>
      <c r="R744" s="224">
        <f>Q744*H744</f>
        <v>0.029999999999999999</v>
      </c>
      <c r="S744" s="224">
        <v>0</v>
      </c>
      <c r="T744" s="225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6" t="s">
        <v>376</v>
      </c>
      <c r="AT744" s="226" t="s">
        <v>310</v>
      </c>
      <c r="AU744" s="226" t="s">
        <v>81</v>
      </c>
      <c r="AY744" s="18" t="s">
        <v>183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8" t="s">
        <v>79</v>
      </c>
      <c r="BK744" s="227">
        <f>ROUND(I744*H744,2)</f>
        <v>0</v>
      </c>
      <c r="BL744" s="18" t="s">
        <v>284</v>
      </c>
      <c r="BM744" s="226" t="s">
        <v>4153</v>
      </c>
    </row>
    <row r="745" s="2" customFormat="1" ht="24.15" customHeight="1">
      <c r="A745" s="39"/>
      <c r="B745" s="40"/>
      <c r="C745" s="215" t="s">
        <v>1182</v>
      </c>
      <c r="D745" s="215" t="s">
        <v>185</v>
      </c>
      <c r="E745" s="216" t="s">
        <v>4154</v>
      </c>
      <c r="F745" s="217" t="s">
        <v>4155</v>
      </c>
      <c r="G745" s="218" t="s">
        <v>419</v>
      </c>
      <c r="H745" s="219">
        <v>295.92000000000002</v>
      </c>
      <c r="I745" s="220"/>
      <c r="J745" s="221">
        <f>ROUND(I745*H745,2)</f>
        <v>0</v>
      </c>
      <c r="K745" s="217" t="s">
        <v>189</v>
      </c>
      <c r="L745" s="45"/>
      <c r="M745" s="222" t="s">
        <v>19</v>
      </c>
      <c r="N745" s="223" t="s">
        <v>43</v>
      </c>
      <c r="O745" s="85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6" t="s">
        <v>284</v>
      </c>
      <c r="AT745" s="226" t="s">
        <v>185</v>
      </c>
      <c r="AU745" s="226" t="s">
        <v>81</v>
      </c>
      <c r="AY745" s="18" t="s">
        <v>183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8" t="s">
        <v>79</v>
      </c>
      <c r="BK745" s="227">
        <f>ROUND(I745*H745,2)</f>
        <v>0</v>
      </c>
      <c r="BL745" s="18" t="s">
        <v>284</v>
      </c>
      <c r="BM745" s="226" t="s">
        <v>4156</v>
      </c>
    </row>
    <row r="746" s="2" customFormat="1">
      <c r="A746" s="39"/>
      <c r="B746" s="40"/>
      <c r="C746" s="41"/>
      <c r="D746" s="228" t="s">
        <v>192</v>
      </c>
      <c r="E746" s="41"/>
      <c r="F746" s="229" t="s">
        <v>4157</v>
      </c>
      <c r="G746" s="41"/>
      <c r="H746" s="41"/>
      <c r="I746" s="230"/>
      <c r="J746" s="41"/>
      <c r="K746" s="41"/>
      <c r="L746" s="45"/>
      <c r="M746" s="231"/>
      <c r="N746" s="23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192</v>
      </c>
      <c r="AU746" s="18" t="s">
        <v>81</v>
      </c>
    </row>
    <row r="747" s="13" customFormat="1">
      <c r="A747" s="13"/>
      <c r="B747" s="233"/>
      <c r="C747" s="234"/>
      <c r="D747" s="235" t="s">
        <v>194</v>
      </c>
      <c r="E747" s="236" t="s">
        <v>19</v>
      </c>
      <c r="F747" s="237" t="s">
        <v>4158</v>
      </c>
      <c r="G747" s="234"/>
      <c r="H747" s="238">
        <v>12.800000000000001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194</v>
      </c>
      <c r="AU747" s="244" t="s">
        <v>81</v>
      </c>
      <c r="AV747" s="13" t="s">
        <v>81</v>
      </c>
      <c r="AW747" s="13" t="s">
        <v>33</v>
      </c>
      <c r="AX747" s="13" t="s">
        <v>72</v>
      </c>
      <c r="AY747" s="244" t="s">
        <v>183</v>
      </c>
    </row>
    <row r="748" s="13" customFormat="1">
      <c r="A748" s="13"/>
      <c r="B748" s="233"/>
      <c r="C748" s="234"/>
      <c r="D748" s="235" t="s">
        <v>194</v>
      </c>
      <c r="E748" s="236" t="s">
        <v>19</v>
      </c>
      <c r="F748" s="237" t="s">
        <v>4159</v>
      </c>
      <c r="G748" s="234"/>
      <c r="H748" s="238">
        <v>12</v>
      </c>
      <c r="I748" s="239"/>
      <c r="J748" s="234"/>
      <c r="K748" s="234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194</v>
      </c>
      <c r="AU748" s="244" t="s">
        <v>81</v>
      </c>
      <c r="AV748" s="13" t="s">
        <v>81</v>
      </c>
      <c r="AW748" s="13" t="s">
        <v>33</v>
      </c>
      <c r="AX748" s="13" t="s">
        <v>72</v>
      </c>
      <c r="AY748" s="244" t="s">
        <v>183</v>
      </c>
    </row>
    <row r="749" s="15" customFormat="1">
      <c r="A749" s="15"/>
      <c r="B749" s="266"/>
      <c r="C749" s="267"/>
      <c r="D749" s="235" t="s">
        <v>194</v>
      </c>
      <c r="E749" s="268" t="s">
        <v>19</v>
      </c>
      <c r="F749" s="269" t="s">
        <v>4160</v>
      </c>
      <c r="G749" s="267"/>
      <c r="H749" s="270">
        <v>24.800000000000001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6" t="s">
        <v>194</v>
      </c>
      <c r="AU749" s="276" t="s">
        <v>81</v>
      </c>
      <c r="AV749" s="15" t="s">
        <v>89</v>
      </c>
      <c r="AW749" s="15" t="s">
        <v>33</v>
      </c>
      <c r="AX749" s="15" t="s">
        <v>72</v>
      </c>
      <c r="AY749" s="276" t="s">
        <v>183</v>
      </c>
    </row>
    <row r="750" s="13" customFormat="1">
      <c r="A750" s="13"/>
      <c r="B750" s="233"/>
      <c r="C750" s="234"/>
      <c r="D750" s="235" t="s">
        <v>194</v>
      </c>
      <c r="E750" s="236" t="s">
        <v>19</v>
      </c>
      <c r="F750" s="237" t="s">
        <v>3685</v>
      </c>
      <c r="G750" s="234"/>
      <c r="H750" s="238">
        <v>17.800000000000001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194</v>
      </c>
      <c r="AU750" s="244" t="s">
        <v>81</v>
      </c>
      <c r="AV750" s="13" t="s">
        <v>81</v>
      </c>
      <c r="AW750" s="13" t="s">
        <v>33</v>
      </c>
      <c r="AX750" s="13" t="s">
        <v>72</v>
      </c>
      <c r="AY750" s="244" t="s">
        <v>183</v>
      </c>
    </row>
    <row r="751" s="13" customFormat="1">
      <c r="A751" s="13"/>
      <c r="B751" s="233"/>
      <c r="C751" s="234"/>
      <c r="D751" s="235" t="s">
        <v>194</v>
      </c>
      <c r="E751" s="236" t="s">
        <v>19</v>
      </c>
      <c r="F751" s="237" t="s">
        <v>3686</v>
      </c>
      <c r="G751" s="234"/>
      <c r="H751" s="238">
        <v>22.800000000000001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194</v>
      </c>
      <c r="AU751" s="244" t="s">
        <v>81</v>
      </c>
      <c r="AV751" s="13" t="s">
        <v>81</v>
      </c>
      <c r="AW751" s="13" t="s">
        <v>33</v>
      </c>
      <c r="AX751" s="13" t="s">
        <v>72</v>
      </c>
      <c r="AY751" s="244" t="s">
        <v>183</v>
      </c>
    </row>
    <row r="752" s="13" customFormat="1">
      <c r="A752" s="13"/>
      <c r="B752" s="233"/>
      <c r="C752" s="234"/>
      <c r="D752" s="235" t="s">
        <v>194</v>
      </c>
      <c r="E752" s="236" t="s">
        <v>19</v>
      </c>
      <c r="F752" s="237" t="s">
        <v>4161</v>
      </c>
      <c r="G752" s="234"/>
      <c r="H752" s="238">
        <v>5.5999999999999996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194</v>
      </c>
      <c r="AU752" s="244" t="s">
        <v>81</v>
      </c>
      <c r="AV752" s="13" t="s">
        <v>81</v>
      </c>
      <c r="AW752" s="13" t="s">
        <v>33</v>
      </c>
      <c r="AX752" s="13" t="s">
        <v>72</v>
      </c>
      <c r="AY752" s="244" t="s">
        <v>183</v>
      </c>
    </row>
    <row r="753" s="13" customFormat="1">
      <c r="A753" s="13"/>
      <c r="B753" s="233"/>
      <c r="C753" s="234"/>
      <c r="D753" s="235" t="s">
        <v>194</v>
      </c>
      <c r="E753" s="236" t="s">
        <v>19</v>
      </c>
      <c r="F753" s="237" t="s">
        <v>3688</v>
      </c>
      <c r="G753" s="234"/>
      <c r="H753" s="238">
        <v>12.800000000000001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194</v>
      </c>
      <c r="AU753" s="244" t="s">
        <v>81</v>
      </c>
      <c r="AV753" s="13" t="s">
        <v>81</v>
      </c>
      <c r="AW753" s="13" t="s">
        <v>33</v>
      </c>
      <c r="AX753" s="13" t="s">
        <v>72</v>
      </c>
      <c r="AY753" s="244" t="s">
        <v>183</v>
      </c>
    </row>
    <row r="754" s="13" customFormat="1">
      <c r="A754" s="13"/>
      <c r="B754" s="233"/>
      <c r="C754" s="234"/>
      <c r="D754" s="235" t="s">
        <v>194</v>
      </c>
      <c r="E754" s="236" t="s">
        <v>19</v>
      </c>
      <c r="F754" s="237" t="s">
        <v>4162</v>
      </c>
      <c r="G754" s="234"/>
      <c r="H754" s="238">
        <v>7.4000000000000004</v>
      </c>
      <c r="I754" s="239"/>
      <c r="J754" s="234"/>
      <c r="K754" s="234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194</v>
      </c>
      <c r="AU754" s="244" t="s">
        <v>81</v>
      </c>
      <c r="AV754" s="13" t="s">
        <v>81</v>
      </c>
      <c r="AW754" s="13" t="s">
        <v>33</v>
      </c>
      <c r="AX754" s="13" t="s">
        <v>72</v>
      </c>
      <c r="AY754" s="244" t="s">
        <v>183</v>
      </c>
    </row>
    <row r="755" s="13" customFormat="1">
      <c r="A755" s="13"/>
      <c r="B755" s="233"/>
      <c r="C755" s="234"/>
      <c r="D755" s="235" t="s">
        <v>194</v>
      </c>
      <c r="E755" s="236" t="s">
        <v>19</v>
      </c>
      <c r="F755" s="237" t="s">
        <v>3690</v>
      </c>
      <c r="G755" s="234"/>
      <c r="H755" s="238">
        <v>11.4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194</v>
      </c>
      <c r="AU755" s="244" t="s">
        <v>81</v>
      </c>
      <c r="AV755" s="13" t="s">
        <v>81</v>
      </c>
      <c r="AW755" s="13" t="s">
        <v>33</v>
      </c>
      <c r="AX755" s="13" t="s">
        <v>72</v>
      </c>
      <c r="AY755" s="244" t="s">
        <v>183</v>
      </c>
    </row>
    <row r="756" s="13" customFormat="1">
      <c r="A756" s="13"/>
      <c r="B756" s="233"/>
      <c r="C756" s="234"/>
      <c r="D756" s="235" t="s">
        <v>194</v>
      </c>
      <c r="E756" s="236" t="s">
        <v>19</v>
      </c>
      <c r="F756" s="237" t="s">
        <v>3691</v>
      </c>
      <c r="G756" s="234"/>
      <c r="H756" s="238">
        <v>11.4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194</v>
      </c>
      <c r="AU756" s="244" t="s">
        <v>81</v>
      </c>
      <c r="AV756" s="13" t="s">
        <v>81</v>
      </c>
      <c r="AW756" s="13" t="s">
        <v>33</v>
      </c>
      <c r="AX756" s="13" t="s">
        <v>72</v>
      </c>
      <c r="AY756" s="244" t="s">
        <v>183</v>
      </c>
    </row>
    <row r="757" s="15" customFormat="1">
      <c r="A757" s="15"/>
      <c r="B757" s="266"/>
      <c r="C757" s="267"/>
      <c r="D757" s="235" t="s">
        <v>194</v>
      </c>
      <c r="E757" s="268" t="s">
        <v>19</v>
      </c>
      <c r="F757" s="269" t="s">
        <v>3692</v>
      </c>
      <c r="G757" s="267"/>
      <c r="H757" s="270">
        <v>89.200000000000003</v>
      </c>
      <c r="I757" s="271"/>
      <c r="J757" s="267"/>
      <c r="K757" s="267"/>
      <c r="L757" s="272"/>
      <c r="M757" s="273"/>
      <c r="N757" s="274"/>
      <c r="O757" s="274"/>
      <c r="P757" s="274"/>
      <c r="Q757" s="274"/>
      <c r="R757" s="274"/>
      <c r="S757" s="274"/>
      <c r="T757" s="27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6" t="s">
        <v>194</v>
      </c>
      <c r="AU757" s="276" t="s">
        <v>81</v>
      </c>
      <c r="AV757" s="15" t="s">
        <v>89</v>
      </c>
      <c r="AW757" s="15" t="s">
        <v>33</v>
      </c>
      <c r="AX757" s="15" t="s">
        <v>72</v>
      </c>
      <c r="AY757" s="276" t="s">
        <v>183</v>
      </c>
    </row>
    <row r="758" s="13" customFormat="1">
      <c r="A758" s="13"/>
      <c r="B758" s="233"/>
      <c r="C758" s="234"/>
      <c r="D758" s="235" t="s">
        <v>194</v>
      </c>
      <c r="E758" s="236" t="s">
        <v>19</v>
      </c>
      <c r="F758" s="237" t="s">
        <v>3695</v>
      </c>
      <c r="G758" s="234"/>
      <c r="H758" s="238">
        <v>10.800000000000001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194</v>
      </c>
      <c r="AU758" s="244" t="s">
        <v>81</v>
      </c>
      <c r="AV758" s="13" t="s">
        <v>81</v>
      </c>
      <c r="AW758" s="13" t="s">
        <v>33</v>
      </c>
      <c r="AX758" s="13" t="s">
        <v>72</v>
      </c>
      <c r="AY758" s="244" t="s">
        <v>183</v>
      </c>
    </row>
    <row r="759" s="13" customFormat="1">
      <c r="A759" s="13"/>
      <c r="B759" s="233"/>
      <c r="C759" s="234"/>
      <c r="D759" s="235" t="s">
        <v>194</v>
      </c>
      <c r="E759" s="236" t="s">
        <v>19</v>
      </c>
      <c r="F759" s="237" t="s">
        <v>4163</v>
      </c>
      <c r="G759" s="234"/>
      <c r="H759" s="238">
        <v>6.8799999999999999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194</v>
      </c>
      <c r="AU759" s="244" t="s">
        <v>81</v>
      </c>
      <c r="AV759" s="13" t="s">
        <v>81</v>
      </c>
      <c r="AW759" s="13" t="s">
        <v>33</v>
      </c>
      <c r="AX759" s="13" t="s">
        <v>72</v>
      </c>
      <c r="AY759" s="244" t="s">
        <v>183</v>
      </c>
    </row>
    <row r="760" s="13" customFormat="1">
      <c r="A760" s="13"/>
      <c r="B760" s="233"/>
      <c r="C760" s="234"/>
      <c r="D760" s="235" t="s">
        <v>194</v>
      </c>
      <c r="E760" s="236" t="s">
        <v>19</v>
      </c>
      <c r="F760" s="237" t="s">
        <v>3694</v>
      </c>
      <c r="G760" s="234"/>
      <c r="H760" s="238">
        <v>11</v>
      </c>
      <c r="I760" s="239"/>
      <c r="J760" s="234"/>
      <c r="K760" s="234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194</v>
      </c>
      <c r="AU760" s="244" t="s">
        <v>81</v>
      </c>
      <c r="AV760" s="13" t="s">
        <v>81</v>
      </c>
      <c r="AW760" s="13" t="s">
        <v>33</v>
      </c>
      <c r="AX760" s="13" t="s">
        <v>72</v>
      </c>
      <c r="AY760" s="244" t="s">
        <v>183</v>
      </c>
    </row>
    <row r="761" s="15" customFormat="1">
      <c r="A761" s="15"/>
      <c r="B761" s="266"/>
      <c r="C761" s="267"/>
      <c r="D761" s="235" t="s">
        <v>194</v>
      </c>
      <c r="E761" s="268" t="s">
        <v>19</v>
      </c>
      <c r="F761" s="269" t="s">
        <v>3696</v>
      </c>
      <c r="G761" s="267"/>
      <c r="H761" s="270">
        <v>28.68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6" t="s">
        <v>194</v>
      </c>
      <c r="AU761" s="276" t="s">
        <v>81</v>
      </c>
      <c r="AV761" s="15" t="s">
        <v>89</v>
      </c>
      <c r="AW761" s="15" t="s">
        <v>33</v>
      </c>
      <c r="AX761" s="15" t="s">
        <v>72</v>
      </c>
      <c r="AY761" s="276" t="s">
        <v>183</v>
      </c>
    </row>
    <row r="762" s="13" customFormat="1">
      <c r="A762" s="13"/>
      <c r="B762" s="233"/>
      <c r="C762" s="234"/>
      <c r="D762" s="235" t="s">
        <v>194</v>
      </c>
      <c r="E762" s="236" t="s">
        <v>19</v>
      </c>
      <c r="F762" s="237" t="s">
        <v>3697</v>
      </c>
      <c r="G762" s="234"/>
      <c r="H762" s="238">
        <v>5.2800000000000002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194</v>
      </c>
      <c r="AU762" s="244" t="s">
        <v>81</v>
      </c>
      <c r="AV762" s="13" t="s">
        <v>81</v>
      </c>
      <c r="AW762" s="13" t="s">
        <v>33</v>
      </c>
      <c r="AX762" s="13" t="s">
        <v>72</v>
      </c>
      <c r="AY762" s="244" t="s">
        <v>183</v>
      </c>
    </row>
    <row r="763" s="15" customFormat="1">
      <c r="A763" s="15"/>
      <c r="B763" s="266"/>
      <c r="C763" s="267"/>
      <c r="D763" s="235" t="s">
        <v>194</v>
      </c>
      <c r="E763" s="268" t="s">
        <v>19</v>
      </c>
      <c r="F763" s="269" t="s">
        <v>3698</v>
      </c>
      <c r="G763" s="267"/>
      <c r="H763" s="270">
        <v>5.2800000000000002</v>
      </c>
      <c r="I763" s="271"/>
      <c r="J763" s="267"/>
      <c r="K763" s="267"/>
      <c r="L763" s="272"/>
      <c r="M763" s="273"/>
      <c r="N763" s="274"/>
      <c r="O763" s="274"/>
      <c r="P763" s="274"/>
      <c r="Q763" s="274"/>
      <c r="R763" s="274"/>
      <c r="S763" s="274"/>
      <c r="T763" s="27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6" t="s">
        <v>194</v>
      </c>
      <c r="AU763" s="276" t="s">
        <v>81</v>
      </c>
      <c r="AV763" s="15" t="s">
        <v>89</v>
      </c>
      <c r="AW763" s="15" t="s">
        <v>33</v>
      </c>
      <c r="AX763" s="15" t="s">
        <v>72</v>
      </c>
      <c r="AY763" s="276" t="s">
        <v>183</v>
      </c>
    </row>
    <row r="764" s="14" customFormat="1">
      <c r="A764" s="14"/>
      <c r="B764" s="245"/>
      <c r="C764" s="246"/>
      <c r="D764" s="235" t="s">
        <v>194</v>
      </c>
      <c r="E764" s="247" t="s">
        <v>19</v>
      </c>
      <c r="F764" s="248" t="s">
        <v>204</v>
      </c>
      <c r="G764" s="246"/>
      <c r="H764" s="249">
        <v>147.96000000000001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194</v>
      </c>
      <c r="AU764" s="255" t="s">
        <v>81</v>
      </c>
      <c r="AV764" s="14" t="s">
        <v>190</v>
      </c>
      <c r="AW764" s="14" t="s">
        <v>33</v>
      </c>
      <c r="AX764" s="14" t="s">
        <v>79</v>
      </c>
      <c r="AY764" s="255" t="s">
        <v>183</v>
      </c>
    </row>
    <row r="765" s="13" customFormat="1">
      <c r="A765" s="13"/>
      <c r="B765" s="233"/>
      <c r="C765" s="234"/>
      <c r="D765" s="235" t="s">
        <v>194</v>
      </c>
      <c r="E765" s="234"/>
      <c r="F765" s="237" t="s">
        <v>4164</v>
      </c>
      <c r="G765" s="234"/>
      <c r="H765" s="238">
        <v>295.92000000000002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194</v>
      </c>
      <c r="AU765" s="244" t="s">
        <v>81</v>
      </c>
      <c r="AV765" s="13" t="s">
        <v>81</v>
      </c>
      <c r="AW765" s="13" t="s">
        <v>4</v>
      </c>
      <c r="AX765" s="13" t="s">
        <v>79</v>
      </c>
      <c r="AY765" s="244" t="s">
        <v>183</v>
      </c>
    </row>
    <row r="766" s="2" customFormat="1" ht="16.5" customHeight="1">
      <c r="A766" s="39"/>
      <c r="B766" s="40"/>
      <c r="C766" s="256" t="s">
        <v>1187</v>
      </c>
      <c r="D766" s="256" t="s">
        <v>310</v>
      </c>
      <c r="E766" s="257" t="s">
        <v>4165</v>
      </c>
      <c r="F766" s="258" t="s">
        <v>4166</v>
      </c>
      <c r="G766" s="259" t="s">
        <v>419</v>
      </c>
      <c r="H766" s="260">
        <v>155.358</v>
      </c>
      <c r="I766" s="261"/>
      <c r="J766" s="262">
        <f>ROUND(I766*H766,2)</f>
        <v>0</v>
      </c>
      <c r="K766" s="258" t="s">
        <v>189</v>
      </c>
      <c r="L766" s="263"/>
      <c r="M766" s="264" t="s">
        <v>19</v>
      </c>
      <c r="N766" s="265" t="s">
        <v>43</v>
      </c>
      <c r="O766" s="85"/>
      <c r="P766" s="224">
        <f>O766*H766</f>
        <v>0</v>
      </c>
      <c r="Q766" s="224">
        <v>4.0000000000000003E-05</v>
      </c>
      <c r="R766" s="224">
        <f>Q766*H766</f>
        <v>0.0062143200000000006</v>
      </c>
      <c r="S766" s="224">
        <v>0</v>
      </c>
      <c r="T766" s="22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6" t="s">
        <v>376</v>
      </c>
      <c r="AT766" s="226" t="s">
        <v>310</v>
      </c>
      <c r="AU766" s="226" t="s">
        <v>81</v>
      </c>
      <c r="AY766" s="18" t="s">
        <v>183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8" t="s">
        <v>79</v>
      </c>
      <c r="BK766" s="227">
        <f>ROUND(I766*H766,2)</f>
        <v>0</v>
      </c>
      <c r="BL766" s="18" t="s">
        <v>284</v>
      </c>
      <c r="BM766" s="226" t="s">
        <v>4167</v>
      </c>
    </row>
    <row r="767" s="13" customFormat="1">
      <c r="A767" s="13"/>
      <c r="B767" s="233"/>
      <c r="C767" s="234"/>
      <c r="D767" s="235" t="s">
        <v>194</v>
      </c>
      <c r="E767" s="234"/>
      <c r="F767" s="237" t="s">
        <v>4168</v>
      </c>
      <c r="G767" s="234"/>
      <c r="H767" s="238">
        <v>155.358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194</v>
      </c>
      <c r="AU767" s="244" t="s">
        <v>81</v>
      </c>
      <c r="AV767" s="13" t="s">
        <v>81</v>
      </c>
      <c r="AW767" s="13" t="s">
        <v>4</v>
      </c>
      <c r="AX767" s="13" t="s">
        <v>79</v>
      </c>
      <c r="AY767" s="244" t="s">
        <v>183</v>
      </c>
    </row>
    <row r="768" s="2" customFormat="1" ht="16.5" customHeight="1">
      <c r="A768" s="39"/>
      <c r="B768" s="40"/>
      <c r="C768" s="256" t="s">
        <v>1192</v>
      </c>
      <c r="D768" s="256" t="s">
        <v>310</v>
      </c>
      <c r="E768" s="257" t="s">
        <v>4169</v>
      </c>
      <c r="F768" s="258" t="s">
        <v>4170</v>
      </c>
      <c r="G768" s="259" t="s">
        <v>419</v>
      </c>
      <c r="H768" s="260">
        <v>155.358</v>
      </c>
      <c r="I768" s="261"/>
      <c r="J768" s="262">
        <f>ROUND(I768*H768,2)</f>
        <v>0</v>
      </c>
      <c r="K768" s="258" t="s">
        <v>189</v>
      </c>
      <c r="L768" s="263"/>
      <c r="M768" s="264" t="s">
        <v>19</v>
      </c>
      <c r="N768" s="265" t="s">
        <v>43</v>
      </c>
      <c r="O768" s="85"/>
      <c r="P768" s="224">
        <f>O768*H768</f>
        <v>0</v>
      </c>
      <c r="Q768" s="224">
        <v>4.0000000000000003E-05</v>
      </c>
      <c r="R768" s="224">
        <f>Q768*H768</f>
        <v>0.0062143200000000006</v>
      </c>
      <c r="S768" s="224">
        <v>0</v>
      </c>
      <c r="T768" s="22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6" t="s">
        <v>376</v>
      </c>
      <c r="AT768" s="226" t="s">
        <v>310</v>
      </c>
      <c r="AU768" s="226" t="s">
        <v>81</v>
      </c>
      <c r="AY768" s="18" t="s">
        <v>183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8" t="s">
        <v>79</v>
      </c>
      <c r="BK768" s="227">
        <f>ROUND(I768*H768,2)</f>
        <v>0</v>
      </c>
      <c r="BL768" s="18" t="s">
        <v>284</v>
      </c>
      <c r="BM768" s="226" t="s">
        <v>4171</v>
      </c>
    </row>
    <row r="769" s="13" customFormat="1">
      <c r="A769" s="13"/>
      <c r="B769" s="233"/>
      <c r="C769" s="234"/>
      <c r="D769" s="235" t="s">
        <v>194</v>
      </c>
      <c r="E769" s="234"/>
      <c r="F769" s="237" t="s">
        <v>4168</v>
      </c>
      <c r="G769" s="234"/>
      <c r="H769" s="238">
        <v>155.358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194</v>
      </c>
      <c r="AU769" s="244" t="s">
        <v>81</v>
      </c>
      <c r="AV769" s="13" t="s">
        <v>81</v>
      </c>
      <c r="AW769" s="13" t="s">
        <v>4</v>
      </c>
      <c r="AX769" s="13" t="s">
        <v>79</v>
      </c>
      <c r="AY769" s="244" t="s">
        <v>183</v>
      </c>
    </row>
    <row r="770" s="2" customFormat="1" ht="24.15" customHeight="1">
      <c r="A770" s="39"/>
      <c r="B770" s="40"/>
      <c r="C770" s="215" t="s">
        <v>1197</v>
      </c>
      <c r="D770" s="215" t="s">
        <v>185</v>
      </c>
      <c r="E770" s="216" t="s">
        <v>4172</v>
      </c>
      <c r="F770" s="217" t="s">
        <v>4173</v>
      </c>
      <c r="G770" s="218" t="s">
        <v>207</v>
      </c>
      <c r="H770" s="219">
        <v>18</v>
      </c>
      <c r="I770" s="220"/>
      <c r="J770" s="221">
        <f>ROUND(I770*H770,2)</f>
        <v>0</v>
      </c>
      <c r="K770" s="217" t="s">
        <v>189</v>
      </c>
      <c r="L770" s="45"/>
      <c r="M770" s="222" t="s">
        <v>19</v>
      </c>
      <c r="N770" s="223" t="s">
        <v>43</v>
      </c>
      <c r="O770" s="85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6" t="s">
        <v>284</v>
      </c>
      <c r="AT770" s="226" t="s">
        <v>185</v>
      </c>
      <c r="AU770" s="226" t="s">
        <v>81</v>
      </c>
      <c r="AY770" s="18" t="s">
        <v>183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8" t="s">
        <v>79</v>
      </c>
      <c r="BK770" s="227">
        <f>ROUND(I770*H770,2)</f>
        <v>0</v>
      </c>
      <c r="BL770" s="18" t="s">
        <v>284</v>
      </c>
      <c r="BM770" s="226" t="s">
        <v>4174</v>
      </c>
    </row>
    <row r="771" s="2" customFormat="1">
      <c r="A771" s="39"/>
      <c r="B771" s="40"/>
      <c r="C771" s="41"/>
      <c r="D771" s="228" t="s">
        <v>192</v>
      </c>
      <c r="E771" s="41"/>
      <c r="F771" s="229" t="s">
        <v>4175</v>
      </c>
      <c r="G771" s="41"/>
      <c r="H771" s="41"/>
      <c r="I771" s="230"/>
      <c r="J771" s="41"/>
      <c r="K771" s="41"/>
      <c r="L771" s="45"/>
      <c r="M771" s="231"/>
      <c r="N771" s="23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192</v>
      </c>
      <c r="AU771" s="18" t="s">
        <v>81</v>
      </c>
    </row>
    <row r="772" s="13" customFormat="1">
      <c r="A772" s="13"/>
      <c r="B772" s="233"/>
      <c r="C772" s="234"/>
      <c r="D772" s="235" t="s">
        <v>194</v>
      </c>
      <c r="E772" s="236" t="s">
        <v>19</v>
      </c>
      <c r="F772" s="237" t="s">
        <v>4176</v>
      </c>
      <c r="G772" s="234"/>
      <c r="H772" s="238">
        <v>18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194</v>
      </c>
      <c r="AU772" s="244" t="s">
        <v>81</v>
      </c>
      <c r="AV772" s="13" t="s">
        <v>81</v>
      </c>
      <c r="AW772" s="13" t="s">
        <v>33</v>
      </c>
      <c r="AX772" s="13" t="s">
        <v>79</v>
      </c>
      <c r="AY772" s="244" t="s">
        <v>183</v>
      </c>
    </row>
    <row r="773" s="2" customFormat="1" ht="16.5" customHeight="1">
      <c r="A773" s="39"/>
      <c r="B773" s="40"/>
      <c r="C773" s="256" t="s">
        <v>1202</v>
      </c>
      <c r="D773" s="256" t="s">
        <v>310</v>
      </c>
      <c r="E773" s="257" t="s">
        <v>4177</v>
      </c>
      <c r="F773" s="258" t="s">
        <v>4178</v>
      </c>
      <c r="G773" s="259" t="s">
        <v>419</v>
      </c>
      <c r="H773" s="260">
        <v>14.19</v>
      </c>
      <c r="I773" s="261"/>
      <c r="J773" s="262">
        <f>ROUND(I773*H773,2)</f>
        <v>0</v>
      </c>
      <c r="K773" s="258" t="s">
        <v>189</v>
      </c>
      <c r="L773" s="263"/>
      <c r="M773" s="264" t="s">
        <v>19</v>
      </c>
      <c r="N773" s="265" t="s">
        <v>43</v>
      </c>
      <c r="O773" s="85"/>
      <c r="P773" s="224">
        <f>O773*H773</f>
        <v>0</v>
      </c>
      <c r="Q773" s="224">
        <v>0.0015</v>
      </c>
      <c r="R773" s="224">
        <f>Q773*H773</f>
        <v>0.021284999999999998</v>
      </c>
      <c r="S773" s="224">
        <v>0</v>
      </c>
      <c r="T773" s="22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6" t="s">
        <v>376</v>
      </c>
      <c r="AT773" s="226" t="s">
        <v>310</v>
      </c>
      <c r="AU773" s="226" t="s">
        <v>81</v>
      </c>
      <c r="AY773" s="18" t="s">
        <v>183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8" t="s">
        <v>79</v>
      </c>
      <c r="BK773" s="227">
        <f>ROUND(I773*H773,2)</f>
        <v>0</v>
      </c>
      <c r="BL773" s="18" t="s">
        <v>284</v>
      </c>
      <c r="BM773" s="226" t="s">
        <v>4179</v>
      </c>
    </row>
    <row r="774" s="13" customFormat="1">
      <c r="A774" s="13"/>
      <c r="B774" s="233"/>
      <c r="C774" s="234"/>
      <c r="D774" s="235" t="s">
        <v>194</v>
      </c>
      <c r="E774" s="236" t="s">
        <v>19</v>
      </c>
      <c r="F774" s="237" t="s">
        <v>4180</v>
      </c>
      <c r="G774" s="234"/>
      <c r="H774" s="238">
        <v>14.19</v>
      </c>
      <c r="I774" s="239"/>
      <c r="J774" s="234"/>
      <c r="K774" s="234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194</v>
      </c>
      <c r="AU774" s="244" t="s">
        <v>81</v>
      </c>
      <c r="AV774" s="13" t="s">
        <v>81</v>
      </c>
      <c r="AW774" s="13" t="s">
        <v>33</v>
      </c>
      <c r="AX774" s="13" t="s">
        <v>79</v>
      </c>
      <c r="AY774" s="244" t="s">
        <v>183</v>
      </c>
    </row>
    <row r="775" s="2" customFormat="1" ht="16.5" customHeight="1">
      <c r="A775" s="39"/>
      <c r="B775" s="40"/>
      <c r="C775" s="256" t="s">
        <v>1207</v>
      </c>
      <c r="D775" s="256" t="s">
        <v>310</v>
      </c>
      <c r="E775" s="257" t="s">
        <v>4181</v>
      </c>
      <c r="F775" s="258" t="s">
        <v>4182</v>
      </c>
      <c r="G775" s="259" t="s">
        <v>4183</v>
      </c>
      <c r="H775" s="260">
        <v>18</v>
      </c>
      <c r="I775" s="261"/>
      <c r="J775" s="262">
        <f>ROUND(I775*H775,2)</f>
        <v>0</v>
      </c>
      <c r="K775" s="258" t="s">
        <v>189</v>
      </c>
      <c r="L775" s="263"/>
      <c r="M775" s="264" t="s">
        <v>19</v>
      </c>
      <c r="N775" s="265" t="s">
        <v>43</v>
      </c>
      <c r="O775" s="85"/>
      <c r="P775" s="224">
        <f>O775*H775</f>
        <v>0</v>
      </c>
      <c r="Q775" s="224">
        <v>0.00020000000000000001</v>
      </c>
      <c r="R775" s="224">
        <f>Q775*H775</f>
        <v>0.0036000000000000003</v>
      </c>
      <c r="S775" s="224">
        <v>0</v>
      </c>
      <c r="T775" s="225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6" t="s">
        <v>376</v>
      </c>
      <c r="AT775" s="226" t="s">
        <v>310</v>
      </c>
      <c r="AU775" s="226" t="s">
        <v>81</v>
      </c>
      <c r="AY775" s="18" t="s">
        <v>183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8" t="s">
        <v>79</v>
      </c>
      <c r="BK775" s="227">
        <f>ROUND(I775*H775,2)</f>
        <v>0</v>
      </c>
      <c r="BL775" s="18" t="s">
        <v>284</v>
      </c>
      <c r="BM775" s="226" t="s">
        <v>4184</v>
      </c>
    </row>
    <row r="776" s="2" customFormat="1" ht="24.15" customHeight="1">
      <c r="A776" s="39"/>
      <c r="B776" s="40"/>
      <c r="C776" s="215" t="s">
        <v>1212</v>
      </c>
      <c r="D776" s="215" t="s">
        <v>185</v>
      </c>
      <c r="E776" s="216" t="s">
        <v>4185</v>
      </c>
      <c r="F776" s="217" t="s">
        <v>4186</v>
      </c>
      <c r="G776" s="218" t="s">
        <v>207</v>
      </c>
      <c r="H776" s="219">
        <v>5</v>
      </c>
      <c r="I776" s="220"/>
      <c r="J776" s="221">
        <f>ROUND(I776*H776,2)</f>
        <v>0</v>
      </c>
      <c r="K776" s="217" t="s">
        <v>189</v>
      </c>
      <c r="L776" s="45"/>
      <c r="M776" s="222" t="s">
        <v>19</v>
      </c>
      <c r="N776" s="223" t="s">
        <v>43</v>
      </c>
      <c r="O776" s="85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6" t="s">
        <v>284</v>
      </c>
      <c r="AT776" s="226" t="s">
        <v>185</v>
      </c>
      <c r="AU776" s="226" t="s">
        <v>81</v>
      </c>
      <c r="AY776" s="18" t="s">
        <v>183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8" t="s">
        <v>79</v>
      </c>
      <c r="BK776" s="227">
        <f>ROUND(I776*H776,2)</f>
        <v>0</v>
      </c>
      <c r="BL776" s="18" t="s">
        <v>284</v>
      </c>
      <c r="BM776" s="226" t="s">
        <v>4187</v>
      </c>
    </row>
    <row r="777" s="2" customFormat="1">
      <c r="A777" s="39"/>
      <c r="B777" s="40"/>
      <c r="C777" s="41"/>
      <c r="D777" s="228" t="s">
        <v>192</v>
      </c>
      <c r="E777" s="41"/>
      <c r="F777" s="229" t="s">
        <v>4188</v>
      </c>
      <c r="G777" s="41"/>
      <c r="H777" s="41"/>
      <c r="I777" s="230"/>
      <c r="J777" s="41"/>
      <c r="K777" s="41"/>
      <c r="L777" s="45"/>
      <c r="M777" s="231"/>
      <c r="N777" s="232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192</v>
      </c>
      <c r="AU777" s="18" t="s">
        <v>81</v>
      </c>
    </row>
    <row r="778" s="13" customFormat="1">
      <c r="A778" s="13"/>
      <c r="B778" s="233"/>
      <c r="C778" s="234"/>
      <c r="D778" s="235" t="s">
        <v>194</v>
      </c>
      <c r="E778" s="236" t="s">
        <v>19</v>
      </c>
      <c r="F778" s="237" t="s">
        <v>4189</v>
      </c>
      <c r="G778" s="234"/>
      <c r="H778" s="238">
        <v>5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194</v>
      </c>
      <c r="AU778" s="244" t="s">
        <v>81</v>
      </c>
      <c r="AV778" s="13" t="s">
        <v>81</v>
      </c>
      <c r="AW778" s="13" t="s">
        <v>33</v>
      </c>
      <c r="AX778" s="13" t="s">
        <v>79</v>
      </c>
      <c r="AY778" s="244" t="s">
        <v>183</v>
      </c>
    </row>
    <row r="779" s="2" customFormat="1" ht="16.5" customHeight="1">
      <c r="A779" s="39"/>
      <c r="B779" s="40"/>
      <c r="C779" s="256" t="s">
        <v>1217</v>
      </c>
      <c r="D779" s="256" t="s">
        <v>310</v>
      </c>
      <c r="E779" s="257" t="s">
        <v>4177</v>
      </c>
      <c r="F779" s="258" t="s">
        <v>4178</v>
      </c>
      <c r="G779" s="259" t="s">
        <v>419</v>
      </c>
      <c r="H779" s="260">
        <v>5.75</v>
      </c>
      <c r="I779" s="261"/>
      <c r="J779" s="262">
        <f>ROUND(I779*H779,2)</f>
        <v>0</v>
      </c>
      <c r="K779" s="258" t="s">
        <v>189</v>
      </c>
      <c r="L779" s="263"/>
      <c r="M779" s="264" t="s">
        <v>19</v>
      </c>
      <c r="N779" s="265" t="s">
        <v>43</v>
      </c>
      <c r="O779" s="85"/>
      <c r="P779" s="224">
        <f>O779*H779</f>
        <v>0</v>
      </c>
      <c r="Q779" s="224">
        <v>0.0015</v>
      </c>
      <c r="R779" s="224">
        <f>Q779*H779</f>
        <v>0.0086250000000000007</v>
      </c>
      <c r="S779" s="224">
        <v>0</v>
      </c>
      <c r="T779" s="225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6" t="s">
        <v>376</v>
      </c>
      <c r="AT779" s="226" t="s">
        <v>310</v>
      </c>
      <c r="AU779" s="226" t="s">
        <v>81</v>
      </c>
      <c r="AY779" s="18" t="s">
        <v>183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8" t="s">
        <v>79</v>
      </c>
      <c r="BK779" s="227">
        <f>ROUND(I779*H779,2)</f>
        <v>0</v>
      </c>
      <c r="BL779" s="18" t="s">
        <v>284</v>
      </c>
      <c r="BM779" s="226" t="s">
        <v>4190</v>
      </c>
    </row>
    <row r="780" s="13" customFormat="1">
      <c r="A780" s="13"/>
      <c r="B780" s="233"/>
      <c r="C780" s="234"/>
      <c r="D780" s="235" t="s">
        <v>194</v>
      </c>
      <c r="E780" s="236" t="s">
        <v>19</v>
      </c>
      <c r="F780" s="237" t="s">
        <v>4191</v>
      </c>
      <c r="G780" s="234"/>
      <c r="H780" s="238">
        <v>5.75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194</v>
      </c>
      <c r="AU780" s="244" t="s">
        <v>81</v>
      </c>
      <c r="AV780" s="13" t="s">
        <v>81</v>
      </c>
      <c r="AW780" s="13" t="s">
        <v>33</v>
      </c>
      <c r="AX780" s="13" t="s">
        <v>79</v>
      </c>
      <c r="AY780" s="244" t="s">
        <v>183</v>
      </c>
    </row>
    <row r="781" s="2" customFormat="1" ht="16.5" customHeight="1">
      <c r="A781" s="39"/>
      <c r="B781" s="40"/>
      <c r="C781" s="256" t="s">
        <v>1222</v>
      </c>
      <c r="D781" s="256" t="s">
        <v>310</v>
      </c>
      <c r="E781" s="257" t="s">
        <v>4181</v>
      </c>
      <c r="F781" s="258" t="s">
        <v>4182</v>
      </c>
      <c r="G781" s="259" t="s">
        <v>4183</v>
      </c>
      <c r="H781" s="260">
        <v>5</v>
      </c>
      <c r="I781" s="261"/>
      <c r="J781" s="262">
        <f>ROUND(I781*H781,2)</f>
        <v>0</v>
      </c>
      <c r="K781" s="258" t="s">
        <v>189</v>
      </c>
      <c r="L781" s="263"/>
      <c r="M781" s="264" t="s">
        <v>19</v>
      </c>
      <c r="N781" s="265" t="s">
        <v>43</v>
      </c>
      <c r="O781" s="85"/>
      <c r="P781" s="224">
        <f>O781*H781</f>
        <v>0</v>
      </c>
      <c r="Q781" s="224">
        <v>0.00020000000000000001</v>
      </c>
      <c r="R781" s="224">
        <f>Q781*H781</f>
        <v>0.001</v>
      </c>
      <c r="S781" s="224">
        <v>0</v>
      </c>
      <c r="T781" s="22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6" t="s">
        <v>376</v>
      </c>
      <c r="AT781" s="226" t="s">
        <v>310</v>
      </c>
      <c r="AU781" s="226" t="s">
        <v>81</v>
      </c>
      <c r="AY781" s="18" t="s">
        <v>183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8" t="s">
        <v>79</v>
      </c>
      <c r="BK781" s="227">
        <f>ROUND(I781*H781,2)</f>
        <v>0</v>
      </c>
      <c r="BL781" s="18" t="s">
        <v>284</v>
      </c>
      <c r="BM781" s="226" t="s">
        <v>4192</v>
      </c>
    </row>
    <row r="782" s="2" customFormat="1" ht="24.15" customHeight="1">
      <c r="A782" s="39"/>
      <c r="B782" s="40"/>
      <c r="C782" s="215" t="s">
        <v>1228</v>
      </c>
      <c r="D782" s="215" t="s">
        <v>185</v>
      </c>
      <c r="E782" s="216" t="s">
        <v>4193</v>
      </c>
      <c r="F782" s="217" t="s">
        <v>4194</v>
      </c>
      <c r="G782" s="218" t="s">
        <v>207</v>
      </c>
      <c r="H782" s="219">
        <v>6</v>
      </c>
      <c r="I782" s="220"/>
      <c r="J782" s="221">
        <f>ROUND(I782*H782,2)</f>
        <v>0</v>
      </c>
      <c r="K782" s="217" t="s">
        <v>189</v>
      </c>
      <c r="L782" s="45"/>
      <c r="M782" s="222" t="s">
        <v>19</v>
      </c>
      <c r="N782" s="223" t="s">
        <v>43</v>
      </c>
      <c r="O782" s="85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6" t="s">
        <v>284</v>
      </c>
      <c r="AT782" s="226" t="s">
        <v>185</v>
      </c>
      <c r="AU782" s="226" t="s">
        <v>81</v>
      </c>
      <c r="AY782" s="18" t="s">
        <v>183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8" t="s">
        <v>79</v>
      </c>
      <c r="BK782" s="227">
        <f>ROUND(I782*H782,2)</f>
        <v>0</v>
      </c>
      <c r="BL782" s="18" t="s">
        <v>284</v>
      </c>
      <c r="BM782" s="226" t="s">
        <v>4195</v>
      </c>
    </row>
    <row r="783" s="2" customFormat="1">
      <c r="A783" s="39"/>
      <c r="B783" s="40"/>
      <c r="C783" s="41"/>
      <c r="D783" s="228" t="s">
        <v>192</v>
      </c>
      <c r="E783" s="41"/>
      <c r="F783" s="229" t="s">
        <v>4196</v>
      </c>
      <c r="G783" s="41"/>
      <c r="H783" s="41"/>
      <c r="I783" s="230"/>
      <c r="J783" s="41"/>
      <c r="K783" s="41"/>
      <c r="L783" s="45"/>
      <c r="M783" s="231"/>
      <c r="N783" s="232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192</v>
      </c>
      <c r="AU783" s="18" t="s">
        <v>81</v>
      </c>
    </row>
    <row r="784" s="13" customFormat="1">
      <c r="A784" s="13"/>
      <c r="B784" s="233"/>
      <c r="C784" s="234"/>
      <c r="D784" s="235" t="s">
        <v>194</v>
      </c>
      <c r="E784" s="236" t="s">
        <v>19</v>
      </c>
      <c r="F784" s="237" t="s">
        <v>4197</v>
      </c>
      <c r="G784" s="234"/>
      <c r="H784" s="238">
        <v>6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194</v>
      </c>
      <c r="AU784" s="244" t="s">
        <v>81</v>
      </c>
      <c r="AV784" s="13" t="s">
        <v>81</v>
      </c>
      <c r="AW784" s="13" t="s">
        <v>33</v>
      </c>
      <c r="AX784" s="13" t="s">
        <v>79</v>
      </c>
      <c r="AY784" s="244" t="s">
        <v>183</v>
      </c>
    </row>
    <row r="785" s="2" customFormat="1" ht="16.5" customHeight="1">
      <c r="A785" s="39"/>
      <c r="B785" s="40"/>
      <c r="C785" s="256" t="s">
        <v>1233</v>
      </c>
      <c r="D785" s="256" t="s">
        <v>310</v>
      </c>
      <c r="E785" s="257" t="s">
        <v>4177</v>
      </c>
      <c r="F785" s="258" t="s">
        <v>4178</v>
      </c>
      <c r="G785" s="259" t="s">
        <v>419</v>
      </c>
      <c r="H785" s="260">
        <v>11.289999999999999</v>
      </c>
      <c r="I785" s="261"/>
      <c r="J785" s="262">
        <f>ROUND(I785*H785,2)</f>
        <v>0</v>
      </c>
      <c r="K785" s="258" t="s">
        <v>189</v>
      </c>
      <c r="L785" s="263"/>
      <c r="M785" s="264" t="s">
        <v>19</v>
      </c>
      <c r="N785" s="265" t="s">
        <v>43</v>
      </c>
      <c r="O785" s="85"/>
      <c r="P785" s="224">
        <f>O785*H785</f>
        <v>0</v>
      </c>
      <c r="Q785" s="224">
        <v>0.0015</v>
      </c>
      <c r="R785" s="224">
        <f>Q785*H785</f>
        <v>0.016934999999999999</v>
      </c>
      <c r="S785" s="224">
        <v>0</v>
      </c>
      <c r="T785" s="225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6" t="s">
        <v>376</v>
      </c>
      <c r="AT785" s="226" t="s">
        <v>310</v>
      </c>
      <c r="AU785" s="226" t="s">
        <v>81</v>
      </c>
      <c r="AY785" s="18" t="s">
        <v>183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8" t="s">
        <v>79</v>
      </c>
      <c r="BK785" s="227">
        <f>ROUND(I785*H785,2)</f>
        <v>0</v>
      </c>
      <c r="BL785" s="18" t="s">
        <v>284</v>
      </c>
      <c r="BM785" s="226" t="s">
        <v>4198</v>
      </c>
    </row>
    <row r="786" s="13" customFormat="1">
      <c r="A786" s="13"/>
      <c r="B786" s="233"/>
      <c r="C786" s="234"/>
      <c r="D786" s="235" t="s">
        <v>194</v>
      </c>
      <c r="E786" s="236" t="s">
        <v>19</v>
      </c>
      <c r="F786" s="237" t="s">
        <v>4199</v>
      </c>
      <c r="G786" s="234"/>
      <c r="H786" s="238">
        <v>11.289999999999999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194</v>
      </c>
      <c r="AU786" s="244" t="s">
        <v>81</v>
      </c>
      <c r="AV786" s="13" t="s">
        <v>81</v>
      </c>
      <c r="AW786" s="13" t="s">
        <v>33</v>
      </c>
      <c r="AX786" s="13" t="s">
        <v>79</v>
      </c>
      <c r="AY786" s="244" t="s">
        <v>183</v>
      </c>
    </row>
    <row r="787" s="2" customFormat="1" ht="16.5" customHeight="1">
      <c r="A787" s="39"/>
      <c r="B787" s="40"/>
      <c r="C787" s="256" t="s">
        <v>1238</v>
      </c>
      <c r="D787" s="256" t="s">
        <v>310</v>
      </c>
      <c r="E787" s="257" t="s">
        <v>4181</v>
      </c>
      <c r="F787" s="258" t="s">
        <v>4182</v>
      </c>
      <c r="G787" s="259" t="s">
        <v>4183</v>
      </c>
      <c r="H787" s="260">
        <v>6</v>
      </c>
      <c r="I787" s="261"/>
      <c r="J787" s="262">
        <f>ROUND(I787*H787,2)</f>
        <v>0</v>
      </c>
      <c r="K787" s="258" t="s">
        <v>189</v>
      </c>
      <c r="L787" s="263"/>
      <c r="M787" s="264" t="s">
        <v>19</v>
      </c>
      <c r="N787" s="265" t="s">
        <v>43</v>
      </c>
      <c r="O787" s="85"/>
      <c r="P787" s="224">
        <f>O787*H787</f>
        <v>0</v>
      </c>
      <c r="Q787" s="224">
        <v>0.00020000000000000001</v>
      </c>
      <c r="R787" s="224">
        <f>Q787*H787</f>
        <v>0.0012000000000000001</v>
      </c>
      <c r="S787" s="224">
        <v>0</v>
      </c>
      <c r="T787" s="22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6" t="s">
        <v>376</v>
      </c>
      <c r="AT787" s="226" t="s">
        <v>310</v>
      </c>
      <c r="AU787" s="226" t="s">
        <v>81</v>
      </c>
      <c r="AY787" s="18" t="s">
        <v>183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8" t="s">
        <v>79</v>
      </c>
      <c r="BK787" s="227">
        <f>ROUND(I787*H787,2)</f>
        <v>0</v>
      </c>
      <c r="BL787" s="18" t="s">
        <v>284</v>
      </c>
      <c r="BM787" s="226" t="s">
        <v>4200</v>
      </c>
    </row>
    <row r="788" s="2" customFormat="1" ht="24.15" customHeight="1">
      <c r="A788" s="39"/>
      <c r="B788" s="40"/>
      <c r="C788" s="215" t="s">
        <v>1244</v>
      </c>
      <c r="D788" s="215" t="s">
        <v>185</v>
      </c>
      <c r="E788" s="216" t="s">
        <v>1628</v>
      </c>
      <c r="F788" s="217" t="s">
        <v>1629</v>
      </c>
      <c r="G788" s="218" t="s">
        <v>218</v>
      </c>
      <c r="H788" s="219">
        <v>1.095</v>
      </c>
      <c r="I788" s="220"/>
      <c r="J788" s="221">
        <f>ROUND(I788*H788,2)</f>
        <v>0</v>
      </c>
      <c r="K788" s="217" t="s">
        <v>189</v>
      </c>
      <c r="L788" s="45"/>
      <c r="M788" s="222" t="s">
        <v>19</v>
      </c>
      <c r="N788" s="223" t="s">
        <v>43</v>
      </c>
      <c r="O788" s="85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6" t="s">
        <v>284</v>
      </c>
      <c r="AT788" s="226" t="s">
        <v>185</v>
      </c>
      <c r="AU788" s="226" t="s">
        <v>81</v>
      </c>
      <c r="AY788" s="18" t="s">
        <v>183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8" t="s">
        <v>79</v>
      </c>
      <c r="BK788" s="227">
        <f>ROUND(I788*H788,2)</f>
        <v>0</v>
      </c>
      <c r="BL788" s="18" t="s">
        <v>284</v>
      </c>
      <c r="BM788" s="226" t="s">
        <v>4201</v>
      </c>
    </row>
    <row r="789" s="2" customFormat="1">
      <c r="A789" s="39"/>
      <c r="B789" s="40"/>
      <c r="C789" s="41"/>
      <c r="D789" s="228" t="s">
        <v>192</v>
      </c>
      <c r="E789" s="41"/>
      <c r="F789" s="229" t="s">
        <v>1631</v>
      </c>
      <c r="G789" s="41"/>
      <c r="H789" s="41"/>
      <c r="I789" s="230"/>
      <c r="J789" s="41"/>
      <c r="K789" s="41"/>
      <c r="L789" s="45"/>
      <c r="M789" s="231"/>
      <c r="N789" s="232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192</v>
      </c>
      <c r="AU789" s="18" t="s">
        <v>81</v>
      </c>
    </row>
    <row r="790" s="2" customFormat="1" ht="24.15" customHeight="1">
      <c r="A790" s="39"/>
      <c r="B790" s="40"/>
      <c r="C790" s="215" t="s">
        <v>1250</v>
      </c>
      <c r="D790" s="215" t="s">
        <v>185</v>
      </c>
      <c r="E790" s="216" t="s">
        <v>451</v>
      </c>
      <c r="F790" s="217" t="s">
        <v>452</v>
      </c>
      <c r="G790" s="218" t="s">
        <v>218</v>
      </c>
      <c r="H790" s="219">
        <v>1.095</v>
      </c>
      <c r="I790" s="220"/>
      <c r="J790" s="221">
        <f>ROUND(I790*H790,2)</f>
        <v>0</v>
      </c>
      <c r="K790" s="217" t="s">
        <v>189</v>
      </c>
      <c r="L790" s="45"/>
      <c r="M790" s="222" t="s">
        <v>19</v>
      </c>
      <c r="N790" s="223" t="s">
        <v>43</v>
      </c>
      <c r="O790" s="85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6" t="s">
        <v>284</v>
      </c>
      <c r="AT790" s="226" t="s">
        <v>185</v>
      </c>
      <c r="AU790" s="226" t="s">
        <v>81</v>
      </c>
      <c r="AY790" s="18" t="s">
        <v>183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8" t="s">
        <v>79</v>
      </c>
      <c r="BK790" s="227">
        <f>ROUND(I790*H790,2)</f>
        <v>0</v>
      </c>
      <c r="BL790" s="18" t="s">
        <v>284</v>
      </c>
      <c r="BM790" s="226" t="s">
        <v>4202</v>
      </c>
    </row>
    <row r="791" s="2" customFormat="1">
      <c r="A791" s="39"/>
      <c r="B791" s="40"/>
      <c r="C791" s="41"/>
      <c r="D791" s="228" t="s">
        <v>192</v>
      </c>
      <c r="E791" s="41"/>
      <c r="F791" s="229" t="s">
        <v>454</v>
      </c>
      <c r="G791" s="41"/>
      <c r="H791" s="41"/>
      <c r="I791" s="230"/>
      <c r="J791" s="41"/>
      <c r="K791" s="41"/>
      <c r="L791" s="45"/>
      <c r="M791" s="231"/>
      <c r="N791" s="232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192</v>
      </c>
      <c r="AU791" s="18" t="s">
        <v>81</v>
      </c>
    </row>
    <row r="792" s="12" customFormat="1" ht="22.8" customHeight="1">
      <c r="A792" s="12"/>
      <c r="B792" s="199"/>
      <c r="C792" s="200"/>
      <c r="D792" s="201" t="s">
        <v>71</v>
      </c>
      <c r="E792" s="213" t="s">
        <v>455</v>
      </c>
      <c r="F792" s="213" t="s">
        <v>456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SUM(P793:P795)</f>
        <v>0</v>
      </c>
      <c r="Q792" s="207"/>
      <c r="R792" s="208">
        <f>SUM(R793:R795)</f>
        <v>0</v>
      </c>
      <c r="S792" s="207"/>
      <c r="T792" s="209">
        <f>SUM(T793:T795)</f>
        <v>0.044999999999999998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81</v>
      </c>
      <c r="AT792" s="211" t="s">
        <v>71</v>
      </c>
      <c r="AU792" s="211" t="s">
        <v>79</v>
      </c>
      <c r="AY792" s="210" t="s">
        <v>183</v>
      </c>
      <c r="BK792" s="212">
        <f>SUM(BK793:BK795)</f>
        <v>0</v>
      </c>
    </row>
    <row r="793" s="2" customFormat="1" ht="16.5" customHeight="1">
      <c r="A793" s="39"/>
      <c r="B793" s="40"/>
      <c r="C793" s="215" t="s">
        <v>1254</v>
      </c>
      <c r="D793" s="215" t="s">
        <v>185</v>
      </c>
      <c r="E793" s="216" t="s">
        <v>3540</v>
      </c>
      <c r="F793" s="217" t="s">
        <v>3541</v>
      </c>
      <c r="G793" s="218" t="s">
        <v>2937</v>
      </c>
      <c r="H793" s="219">
        <v>45</v>
      </c>
      <c r="I793" s="220"/>
      <c r="J793" s="221">
        <f>ROUND(I793*H793,2)</f>
        <v>0</v>
      </c>
      <c r="K793" s="217" t="s">
        <v>189</v>
      </c>
      <c r="L793" s="45"/>
      <c r="M793" s="222" t="s">
        <v>19</v>
      </c>
      <c r="N793" s="223" t="s">
        <v>43</v>
      </c>
      <c r="O793" s="85"/>
      <c r="P793" s="224">
        <f>O793*H793</f>
        <v>0</v>
      </c>
      <c r="Q793" s="224">
        <v>0</v>
      </c>
      <c r="R793" s="224">
        <f>Q793*H793</f>
        <v>0</v>
      </c>
      <c r="S793" s="224">
        <v>0.001</v>
      </c>
      <c r="T793" s="225">
        <f>S793*H793</f>
        <v>0.044999999999999998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6" t="s">
        <v>284</v>
      </c>
      <c r="AT793" s="226" t="s">
        <v>185</v>
      </c>
      <c r="AU793" s="226" t="s">
        <v>81</v>
      </c>
      <c r="AY793" s="18" t="s">
        <v>183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8" t="s">
        <v>79</v>
      </c>
      <c r="BK793" s="227">
        <f>ROUND(I793*H793,2)</f>
        <v>0</v>
      </c>
      <c r="BL793" s="18" t="s">
        <v>284</v>
      </c>
      <c r="BM793" s="226" t="s">
        <v>4203</v>
      </c>
    </row>
    <row r="794" s="2" customFormat="1">
      <c r="A794" s="39"/>
      <c r="B794" s="40"/>
      <c r="C794" s="41"/>
      <c r="D794" s="228" t="s">
        <v>192</v>
      </c>
      <c r="E794" s="41"/>
      <c r="F794" s="229" t="s">
        <v>3543</v>
      </c>
      <c r="G794" s="41"/>
      <c r="H794" s="41"/>
      <c r="I794" s="230"/>
      <c r="J794" s="41"/>
      <c r="K794" s="41"/>
      <c r="L794" s="45"/>
      <c r="M794" s="231"/>
      <c r="N794" s="232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192</v>
      </c>
      <c r="AU794" s="18" t="s">
        <v>81</v>
      </c>
    </row>
    <row r="795" s="13" customFormat="1">
      <c r="A795" s="13"/>
      <c r="B795" s="233"/>
      <c r="C795" s="234"/>
      <c r="D795" s="235" t="s">
        <v>194</v>
      </c>
      <c r="E795" s="236" t="s">
        <v>19</v>
      </c>
      <c r="F795" s="237" t="s">
        <v>4204</v>
      </c>
      <c r="G795" s="234"/>
      <c r="H795" s="238">
        <v>45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194</v>
      </c>
      <c r="AU795" s="244" t="s">
        <v>81</v>
      </c>
      <c r="AV795" s="13" t="s">
        <v>81</v>
      </c>
      <c r="AW795" s="13" t="s">
        <v>33</v>
      </c>
      <c r="AX795" s="13" t="s">
        <v>79</v>
      </c>
      <c r="AY795" s="244" t="s">
        <v>183</v>
      </c>
    </row>
    <row r="796" s="12" customFormat="1" ht="22.8" customHeight="1">
      <c r="A796" s="12"/>
      <c r="B796" s="199"/>
      <c r="C796" s="200"/>
      <c r="D796" s="201" t="s">
        <v>71</v>
      </c>
      <c r="E796" s="213" t="s">
        <v>621</v>
      </c>
      <c r="F796" s="213" t="s">
        <v>622</v>
      </c>
      <c r="G796" s="200"/>
      <c r="H796" s="200"/>
      <c r="I796" s="203"/>
      <c r="J796" s="214">
        <f>BK796</f>
        <v>0</v>
      </c>
      <c r="K796" s="200"/>
      <c r="L796" s="205"/>
      <c r="M796" s="206"/>
      <c r="N796" s="207"/>
      <c r="O796" s="207"/>
      <c r="P796" s="208">
        <f>SUM(P797:P810)</f>
        <v>0</v>
      </c>
      <c r="Q796" s="207"/>
      <c r="R796" s="208">
        <f>SUM(R797:R810)</f>
        <v>0.00040364999999999997</v>
      </c>
      <c r="S796" s="207"/>
      <c r="T796" s="209">
        <f>SUM(T797:T810)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0" t="s">
        <v>81</v>
      </c>
      <c r="AT796" s="211" t="s">
        <v>71</v>
      </c>
      <c r="AU796" s="211" t="s">
        <v>79</v>
      </c>
      <c r="AY796" s="210" t="s">
        <v>183</v>
      </c>
      <c r="BK796" s="212">
        <f>SUM(BK797:BK810)</f>
        <v>0</v>
      </c>
    </row>
    <row r="797" s="2" customFormat="1" ht="21.75" customHeight="1">
      <c r="A797" s="39"/>
      <c r="B797" s="40"/>
      <c r="C797" s="215" t="s">
        <v>1259</v>
      </c>
      <c r="D797" s="290" t="s">
        <v>185</v>
      </c>
      <c r="E797" s="216" t="s">
        <v>624</v>
      </c>
      <c r="F797" s="217" t="s">
        <v>625</v>
      </c>
      <c r="G797" s="218" t="s">
        <v>237</v>
      </c>
      <c r="H797" s="219">
        <v>0.58499999999999996</v>
      </c>
      <c r="I797" s="220"/>
      <c r="J797" s="221">
        <f>ROUND(I797*H797,2)</f>
        <v>0</v>
      </c>
      <c r="K797" s="217" t="s">
        <v>189</v>
      </c>
      <c r="L797" s="45"/>
      <c r="M797" s="222" t="s">
        <v>19</v>
      </c>
      <c r="N797" s="223" t="s">
        <v>43</v>
      </c>
      <c r="O797" s="85"/>
      <c r="P797" s="224">
        <f>O797*H797</f>
        <v>0</v>
      </c>
      <c r="Q797" s="224">
        <v>6.9999999999999994E-05</v>
      </c>
      <c r="R797" s="224">
        <f>Q797*H797</f>
        <v>4.0949999999999992E-05</v>
      </c>
      <c r="S797" s="224">
        <v>0</v>
      </c>
      <c r="T797" s="22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6" t="s">
        <v>284</v>
      </c>
      <c r="AT797" s="226" t="s">
        <v>185</v>
      </c>
      <c r="AU797" s="226" t="s">
        <v>81</v>
      </c>
      <c r="AY797" s="18" t="s">
        <v>183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8" t="s">
        <v>79</v>
      </c>
      <c r="BK797" s="227">
        <f>ROUND(I797*H797,2)</f>
        <v>0</v>
      </c>
      <c r="BL797" s="18" t="s">
        <v>284</v>
      </c>
      <c r="BM797" s="226" t="s">
        <v>4205</v>
      </c>
    </row>
    <row r="798" s="2" customFormat="1">
      <c r="A798" s="39"/>
      <c r="B798" s="40"/>
      <c r="C798" s="41"/>
      <c r="D798" s="228" t="s">
        <v>192</v>
      </c>
      <c r="E798" s="41"/>
      <c r="F798" s="229" t="s">
        <v>627</v>
      </c>
      <c r="G798" s="41"/>
      <c r="H798" s="41"/>
      <c r="I798" s="230"/>
      <c r="J798" s="41"/>
      <c r="K798" s="41"/>
      <c r="L798" s="45"/>
      <c r="M798" s="231"/>
      <c r="N798" s="23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192</v>
      </c>
      <c r="AU798" s="18" t="s">
        <v>81</v>
      </c>
    </row>
    <row r="799" s="13" customFormat="1">
      <c r="A799" s="13"/>
      <c r="B799" s="233"/>
      <c r="C799" s="234"/>
      <c r="D799" s="235" t="s">
        <v>194</v>
      </c>
      <c r="E799" s="236" t="s">
        <v>19</v>
      </c>
      <c r="F799" s="237" t="s">
        <v>4206</v>
      </c>
      <c r="G799" s="234"/>
      <c r="H799" s="238">
        <v>0.58499999999999996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194</v>
      </c>
      <c r="AU799" s="244" t="s">
        <v>81</v>
      </c>
      <c r="AV799" s="13" t="s">
        <v>81</v>
      </c>
      <c r="AW799" s="13" t="s">
        <v>33</v>
      </c>
      <c r="AX799" s="13" t="s">
        <v>79</v>
      </c>
      <c r="AY799" s="244" t="s">
        <v>183</v>
      </c>
    </row>
    <row r="800" s="2" customFormat="1" ht="21.75" customHeight="1">
      <c r="A800" s="39"/>
      <c r="B800" s="40"/>
      <c r="C800" s="215" t="s">
        <v>1263</v>
      </c>
      <c r="D800" s="290" t="s">
        <v>185</v>
      </c>
      <c r="E800" s="216" t="s">
        <v>633</v>
      </c>
      <c r="F800" s="217" t="s">
        <v>634</v>
      </c>
      <c r="G800" s="218" t="s">
        <v>237</v>
      </c>
      <c r="H800" s="219">
        <v>0.58499999999999996</v>
      </c>
      <c r="I800" s="220"/>
      <c r="J800" s="221">
        <f>ROUND(I800*H800,2)</f>
        <v>0</v>
      </c>
      <c r="K800" s="217" t="s">
        <v>189</v>
      </c>
      <c r="L800" s="45"/>
      <c r="M800" s="222" t="s">
        <v>19</v>
      </c>
      <c r="N800" s="223" t="s">
        <v>43</v>
      </c>
      <c r="O800" s="85"/>
      <c r="P800" s="224">
        <f>O800*H800</f>
        <v>0</v>
      </c>
      <c r="Q800" s="224">
        <v>6.9999999999999994E-05</v>
      </c>
      <c r="R800" s="224">
        <f>Q800*H800</f>
        <v>4.0949999999999992E-05</v>
      </c>
      <c r="S800" s="224">
        <v>0</v>
      </c>
      <c r="T800" s="225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6" t="s">
        <v>284</v>
      </c>
      <c r="AT800" s="226" t="s">
        <v>185</v>
      </c>
      <c r="AU800" s="226" t="s">
        <v>81</v>
      </c>
      <c r="AY800" s="18" t="s">
        <v>183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8" t="s">
        <v>79</v>
      </c>
      <c r="BK800" s="227">
        <f>ROUND(I800*H800,2)</f>
        <v>0</v>
      </c>
      <c r="BL800" s="18" t="s">
        <v>284</v>
      </c>
      <c r="BM800" s="226" t="s">
        <v>4207</v>
      </c>
    </row>
    <row r="801" s="2" customFormat="1">
      <c r="A801" s="39"/>
      <c r="B801" s="40"/>
      <c r="C801" s="41"/>
      <c r="D801" s="228" t="s">
        <v>192</v>
      </c>
      <c r="E801" s="41"/>
      <c r="F801" s="229" t="s">
        <v>636</v>
      </c>
      <c r="G801" s="41"/>
      <c r="H801" s="41"/>
      <c r="I801" s="230"/>
      <c r="J801" s="41"/>
      <c r="K801" s="41"/>
      <c r="L801" s="45"/>
      <c r="M801" s="231"/>
      <c r="N801" s="232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192</v>
      </c>
      <c r="AU801" s="18" t="s">
        <v>81</v>
      </c>
    </row>
    <row r="802" s="2" customFormat="1" ht="24.15" customHeight="1">
      <c r="A802" s="39"/>
      <c r="B802" s="40"/>
      <c r="C802" s="215" t="s">
        <v>1269</v>
      </c>
      <c r="D802" s="290" t="s">
        <v>185</v>
      </c>
      <c r="E802" s="216" t="s">
        <v>4208</v>
      </c>
      <c r="F802" s="217" t="s">
        <v>4209</v>
      </c>
      <c r="G802" s="218" t="s">
        <v>237</v>
      </c>
      <c r="H802" s="219">
        <v>0.58499999999999996</v>
      </c>
      <c r="I802" s="220"/>
      <c r="J802" s="221">
        <f>ROUND(I802*H802,2)</f>
        <v>0</v>
      </c>
      <c r="K802" s="217" t="s">
        <v>189</v>
      </c>
      <c r="L802" s="45"/>
      <c r="M802" s="222" t="s">
        <v>19</v>
      </c>
      <c r="N802" s="223" t="s">
        <v>43</v>
      </c>
      <c r="O802" s="85"/>
      <c r="P802" s="224">
        <f>O802*H802</f>
        <v>0</v>
      </c>
      <c r="Q802" s="224">
        <v>0.00010000000000000001</v>
      </c>
      <c r="R802" s="224">
        <f>Q802*H802</f>
        <v>5.8499999999999999E-05</v>
      </c>
      <c r="S802" s="224">
        <v>0</v>
      </c>
      <c r="T802" s="225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6" t="s">
        <v>284</v>
      </c>
      <c r="AT802" s="226" t="s">
        <v>185</v>
      </c>
      <c r="AU802" s="226" t="s">
        <v>81</v>
      </c>
      <c r="AY802" s="18" t="s">
        <v>183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8" t="s">
        <v>79</v>
      </c>
      <c r="BK802" s="227">
        <f>ROUND(I802*H802,2)</f>
        <v>0</v>
      </c>
      <c r="BL802" s="18" t="s">
        <v>284</v>
      </c>
      <c r="BM802" s="226" t="s">
        <v>4210</v>
      </c>
    </row>
    <row r="803" s="2" customFormat="1">
      <c r="A803" s="39"/>
      <c r="B803" s="40"/>
      <c r="C803" s="41"/>
      <c r="D803" s="228" t="s">
        <v>192</v>
      </c>
      <c r="E803" s="41"/>
      <c r="F803" s="229" t="s">
        <v>4211</v>
      </c>
      <c r="G803" s="41"/>
      <c r="H803" s="41"/>
      <c r="I803" s="230"/>
      <c r="J803" s="41"/>
      <c r="K803" s="41"/>
      <c r="L803" s="45"/>
      <c r="M803" s="231"/>
      <c r="N803" s="232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192</v>
      </c>
      <c r="AU803" s="18" t="s">
        <v>81</v>
      </c>
    </row>
    <row r="804" s="2" customFormat="1" ht="16.5" customHeight="1">
      <c r="A804" s="39"/>
      <c r="B804" s="40"/>
      <c r="C804" s="215" t="s">
        <v>1275</v>
      </c>
      <c r="D804" s="290" t="s">
        <v>185</v>
      </c>
      <c r="E804" s="216" t="s">
        <v>638</v>
      </c>
      <c r="F804" s="217" t="s">
        <v>639</v>
      </c>
      <c r="G804" s="218" t="s">
        <v>237</v>
      </c>
      <c r="H804" s="219">
        <v>0.58499999999999996</v>
      </c>
      <c r="I804" s="220"/>
      <c r="J804" s="221">
        <f>ROUND(I804*H804,2)</f>
        <v>0</v>
      </c>
      <c r="K804" s="217" t="s">
        <v>189</v>
      </c>
      <c r="L804" s="45"/>
      <c r="M804" s="222" t="s">
        <v>19</v>
      </c>
      <c r="N804" s="223" t="s">
        <v>43</v>
      </c>
      <c r="O804" s="85"/>
      <c r="P804" s="224">
        <f>O804*H804</f>
        <v>0</v>
      </c>
      <c r="Q804" s="224">
        <v>0.00012999999999999999</v>
      </c>
      <c r="R804" s="224">
        <f>Q804*H804</f>
        <v>7.6049999999999992E-05</v>
      </c>
      <c r="S804" s="224">
        <v>0</v>
      </c>
      <c r="T804" s="22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6" t="s">
        <v>284</v>
      </c>
      <c r="AT804" s="226" t="s">
        <v>185</v>
      </c>
      <c r="AU804" s="226" t="s">
        <v>81</v>
      </c>
      <c r="AY804" s="18" t="s">
        <v>183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8" t="s">
        <v>79</v>
      </c>
      <c r="BK804" s="227">
        <f>ROUND(I804*H804,2)</f>
        <v>0</v>
      </c>
      <c r="BL804" s="18" t="s">
        <v>284</v>
      </c>
      <c r="BM804" s="226" t="s">
        <v>4212</v>
      </c>
    </row>
    <row r="805" s="2" customFormat="1">
      <c r="A805" s="39"/>
      <c r="B805" s="40"/>
      <c r="C805" s="41"/>
      <c r="D805" s="228" t="s">
        <v>192</v>
      </c>
      <c r="E805" s="41"/>
      <c r="F805" s="229" t="s">
        <v>641</v>
      </c>
      <c r="G805" s="41"/>
      <c r="H805" s="41"/>
      <c r="I805" s="230"/>
      <c r="J805" s="41"/>
      <c r="K805" s="41"/>
      <c r="L805" s="45"/>
      <c r="M805" s="231"/>
      <c r="N805" s="232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192</v>
      </c>
      <c r="AU805" s="18" t="s">
        <v>81</v>
      </c>
    </row>
    <row r="806" s="2" customFormat="1" ht="16.5" customHeight="1">
      <c r="A806" s="39"/>
      <c r="B806" s="40"/>
      <c r="C806" s="215" t="s">
        <v>1280</v>
      </c>
      <c r="D806" s="290" t="s">
        <v>185</v>
      </c>
      <c r="E806" s="216" t="s">
        <v>643</v>
      </c>
      <c r="F806" s="217" t="s">
        <v>644</v>
      </c>
      <c r="G806" s="218" t="s">
        <v>237</v>
      </c>
      <c r="H806" s="219">
        <v>0.58499999999999996</v>
      </c>
      <c r="I806" s="220"/>
      <c r="J806" s="221">
        <f>ROUND(I806*H806,2)</f>
        <v>0</v>
      </c>
      <c r="K806" s="217" t="s">
        <v>189</v>
      </c>
      <c r="L806" s="45"/>
      <c r="M806" s="222" t="s">
        <v>19</v>
      </c>
      <c r="N806" s="223" t="s">
        <v>43</v>
      </c>
      <c r="O806" s="85"/>
      <c r="P806" s="224">
        <f>O806*H806</f>
        <v>0</v>
      </c>
      <c r="Q806" s="224">
        <v>0.00013999999999999999</v>
      </c>
      <c r="R806" s="224">
        <f>Q806*H806</f>
        <v>8.1899999999999985E-05</v>
      </c>
      <c r="S806" s="224">
        <v>0</v>
      </c>
      <c r="T806" s="225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6" t="s">
        <v>284</v>
      </c>
      <c r="AT806" s="226" t="s">
        <v>185</v>
      </c>
      <c r="AU806" s="226" t="s">
        <v>81</v>
      </c>
      <c r="AY806" s="18" t="s">
        <v>183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8" t="s">
        <v>79</v>
      </c>
      <c r="BK806" s="227">
        <f>ROUND(I806*H806,2)</f>
        <v>0</v>
      </c>
      <c r="BL806" s="18" t="s">
        <v>284</v>
      </c>
      <c r="BM806" s="226" t="s">
        <v>4213</v>
      </c>
    </row>
    <row r="807" s="2" customFormat="1">
      <c r="A807" s="39"/>
      <c r="B807" s="40"/>
      <c r="C807" s="41"/>
      <c r="D807" s="228" t="s">
        <v>192</v>
      </c>
      <c r="E807" s="41"/>
      <c r="F807" s="229" t="s">
        <v>646</v>
      </c>
      <c r="G807" s="41"/>
      <c r="H807" s="41"/>
      <c r="I807" s="230"/>
      <c r="J807" s="41"/>
      <c r="K807" s="41"/>
      <c r="L807" s="45"/>
      <c r="M807" s="231"/>
      <c r="N807" s="232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192</v>
      </c>
      <c r="AU807" s="18" t="s">
        <v>81</v>
      </c>
    </row>
    <row r="808" s="2" customFormat="1" ht="16.5" customHeight="1">
      <c r="A808" s="39"/>
      <c r="B808" s="40"/>
      <c r="C808" s="215" t="s">
        <v>1285</v>
      </c>
      <c r="D808" s="290" t="s">
        <v>185</v>
      </c>
      <c r="E808" s="216" t="s">
        <v>648</v>
      </c>
      <c r="F808" s="217" t="s">
        <v>649</v>
      </c>
      <c r="G808" s="218" t="s">
        <v>237</v>
      </c>
      <c r="H808" s="219">
        <v>1.1699999999999999</v>
      </c>
      <c r="I808" s="220"/>
      <c r="J808" s="221">
        <f>ROUND(I808*H808,2)</f>
        <v>0</v>
      </c>
      <c r="K808" s="217" t="s">
        <v>189</v>
      </c>
      <c r="L808" s="45"/>
      <c r="M808" s="222" t="s">
        <v>19</v>
      </c>
      <c r="N808" s="223" t="s">
        <v>43</v>
      </c>
      <c r="O808" s="85"/>
      <c r="P808" s="224">
        <f>O808*H808</f>
        <v>0</v>
      </c>
      <c r="Q808" s="224">
        <v>9.0000000000000006E-05</v>
      </c>
      <c r="R808" s="224">
        <f>Q808*H808</f>
        <v>0.0001053</v>
      </c>
      <c r="S808" s="224">
        <v>0</v>
      </c>
      <c r="T808" s="225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6" t="s">
        <v>284</v>
      </c>
      <c r="AT808" s="226" t="s">
        <v>185</v>
      </c>
      <c r="AU808" s="226" t="s">
        <v>81</v>
      </c>
      <c r="AY808" s="18" t="s">
        <v>183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18" t="s">
        <v>79</v>
      </c>
      <c r="BK808" s="227">
        <f>ROUND(I808*H808,2)</f>
        <v>0</v>
      </c>
      <c r="BL808" s="18" t="s">
        <v>284</v>
      </c>
      <c r="BM808" s="226" t="s">
        <v>4214</v>
      </c>
    </row>
    <row r="809" s="2" customFormat="1">
      <c r="A809" s="39"/>
      <c r="B809" s="40"/>
      <c r="C809" s="41"/>
      <c r="D809" s="228" t="s">
        <v>192</v>
      </c>
      <c r="E809" s="41"/>
      <c r="F809" s="229" t="s">
        <v>651</v>
      </c>
      <c r="G809" s="41"/>
      <c r="H809" s="41"/>
      <c r="I809" s="230"/>
      <c r="J809" s="41"/>
      <c r="K809" s="41"/>
      <c r="L809" s="45"/>
      <c r="M809" s="231"/>
      <c r="N809" s="232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192</v>
      </c>
      <c r="AU809" s="18" t="s">
        <v>81</v>
      </c>
    </row>
    <row r="810" s="13" customFormat="1">
      <c r="A810" s="13"/>
      <c r="B810" s="233"/>
      <c r="C810" s="234"/>
      <c r="D810" s="235" t="s">
        <v>194</v>
      </c>
      <c r="E810" s="234"/>
      <c r="F810" s="237" t="s">
        <v>4215</v>
      </c>
      <c r="G810" s="234"/>
      <c r="H810" s="238">
        <v>1.1699999999999999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194</v>
      </c>
      <c r="AU810" s="244" t="s">
        <v>81</v>
      </c>
      <c r="AV810" s="13" t="s">
        <v>81</v>
      </c>
      <c r="AW810" s="13" t="s">
        <v>4</v>
      </c>
      <c r="AX810" s="13" t="s">
        <v>79</v>
      </c>
      <c r="AY810" s="244" t="s">
        <v>183</v>
      </c>
    </row>
    <row r="811" s="12" customFormat="1" ht="25.92" customHeight="1">
      <c r="A811" s="12"/>
      <c r="B811" s="199"/>
      <c r="C811" s="200"/>
      <c r="D811" s="201" t="s">
        <v>71</v>
      </c>
      <c r="E811" s="202" t="s">
        <v>2589</v>
      </c>
      <c r="F811" s="202" t="s">
        <v>2590</v>
      </c>
      <c r="G811" s="200"/>
      <c r="H811" s="200"/>
      <c r="I811" s="203"/>
      <c r="J811" s="204">
        <f>BK811</f>
        <v>0</v>
      </c>
      <c r="K811" s="200"/>
      <c r="L811" s="205"/>
      <c r="M811" s="206"/>
      <c r="N811" s="207"/>
      <c r="O811" s="207"/>
      <c r="P811" s="208">
        <f>P812</f>
        <v>0</v>
      </c>
      <c r="Q811" s="207"/>
      <c r="R811" s="208">
        <f>R812</f>
        <v>0</v>
      </c>
      <c r="S811" s="207"/>
      <c r="T811" s="209">
        <f>T812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0" t="s">
        <v>215</v>
      </c>
      <c r="AT811" s="211" t="s">
        <v>71</v>
      </c>
      <c r="AU811" s="211" t="s">
        <v>72</v>
      </c>
      <c r="AY811" s="210" t="s">
        <v>183</v>
      </c>
      <c r="BK811" s="212">
        <f>BK812</f>
        <v>0</v>
      </c>
    </row>
    <row r="812" s="12" customFormat="1" ht="22.8" customHeight="1">
      <c r="A812" s="12"/>
      <c r="B812" s="199"/>
      <c r="C812" s="200"/>
      <c r="D812" s="201" t="s">
        <v>71</v>
      </c>
      <c r="E812" s="213" t="s">
        <v>2685</v>
      </c>
      <c r="F812" s="213" t="s">
        <v>2686</v>
      </c>
      <c r="G812" s="200"/>
      <c r="H812" s="200"/>
      <c r="I812" s="203"/>
      <c r="J812" s="214">
        <f>BK812</f>
        <v>0</v>
      </c>
      <c r="K812" s="200"/>
      <c r="L812" s="205"/>
      <c r="M812" s="206"/>
      <c r="N812" s="207"/>
      <c r="O812" s="207"/>
      <c r="P812" s="208">
        <f>SUM(P813:P814)</f>
        <v>0</v>
      </c>
      <c r="Q812" s="207"/>
      <c r="R812" s="208">
        <f>SUM(R813:R814)</f>
        <v>0</v>
      </c>
      <c r="S812" s="207"/>
      <c r="T812" s="209">
        <f>SUM(T813:T814)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0" t="s">
        <v>215</v>
      </c>
      <c r="AT812" s="211" t="s">
        <v>71</v>
      </c>
      <c r="AU812" s="211" t="s">
        <v>79</v>
      </c>
      <c r="AY812" s="210" t="s">
        <v>183</v>
      </c>
      <c r="BK812" s="212">
        <f>SUM(BK813:BK814)</f>
        <v>0</v>
      </c>
    </row>
    <row r="813" s="2" customFormat="1" ht="16.5" customHeight="1">
      <c r="A813" s="39"/>
      <c r="B813" s="40"/>
      <c r="C813" s="215" t="s">
        <v>1290</v>
      </c>
      <c r="D813" s="215" t="s">
        <v>185</v>
      </c>
      <c r="E813" s="216" t="s">
        <v>4216</v>
      </c>
      <c r="F813" s="217" t="s">
        <v>4217</v>
      </c>
      <c r="G813" s="218" t="s">
        <v>2670</v>
      </c>
      <c r="H813" s="219">
        <v>1</v>
      </c>
      <c r="I813" s="220"/>
      <c r="J813" s="221">
        <f>ROUND(I813*H813,2)</f>
        <v>0</v>
      </c>
      <c r="K813" s="217" t="s">
        <v>189</v>
      </c>
      <c r="L813" s="45"/>
      <c r="M813" s="222" t="s">
        <v>19</v>
      </c>
      <c r="N813" s="223" t="s">
        <v>43</v>
      </c>
      <c r="O813" s="85"/>
      <c r="P813" s="224">
        <f>O813*H813</f>
        <v>0</v>
      </c>
      <c r="Q813" s="224">
        <v>0</v>
      </c>
      <c r="R813" s="224">
        <f>Q813*H813</f>
        <v>0</v>
      </c>
      <c r="S813" s="224">
        <v>0</v>
      </c>
      <c r="T813" s="22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6" t="s">
        <v>2671</v>
      </c>
      <c r="AT813" s="226" t="s">
        <v>185</v>
      </c>
      <c r="AU813" s="226" t="s">
        <v>81</v>
      </c>
      <c r="AY813" s="18" t="s">
        <v>183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8" t="s">
        <v>79</v>
      </c>
      <c r="BK813" s="227">
        <f>ROUND(I813*H813,2)</f>
        <v>0</v>
      </c>
      <c r="BL813" s="18" t="s">
        <v>2671</v>
      </c>
      <c r="BM813" s="226" t="s">
        <v>4218</v>
      </c>
    </row>
    <row r="814" s="2" customFormat="1">
      <c r="A814" s="39"/>
      <c r="B814" s="40"/>
      <c r="C814" s="41"/>
      <c r="D814" s="228" t="s">
        <v>192</v>
      </c>
      <c r="E814" s="41"/>
      <c r="F814" s="229" t="s">
        <v>4219</v>
      </c>
      <c r="G814" s="41"/>
      <c r="H814" s="41"/>
      <c r="I814" s="230"/>
      <c r="J814" s="41"/>
      <c r="K814" s="41"/>
      <c r="L814" s="45"/>
      <c r="M814" s="277"/>
      <c r="N814" s="278"/>
      <c r="O814" s="279"/>
      <c r="P814" s="279"/>
      <c r="Q814" s="279"/>
      <c r="R814" s="279"/>
      <c r="S814" s="279"/>
      <c r="T814" s="280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192</v>
      </c>
      <c r="AU814" s="18" t="s">
        <v>81</v>
      </c>
    </row>
    <row r="815" s="2" customFormat="1" ht="6.96" customHeight="1">
      <c r="A815" s="39"/>
      <c r="B815" s="60"/>
      <c r="C815" s="61"/>
      <c r="D815" s="61"/>
      <c r="E815" s="61"/>
      <c r="F815" s="61"/>
      <c r="G815" s="61"/>
      <c r="H815" s="61"/>
      <c r="I815" s="61"/>
      <c r="J815" s="61"/>
      <c r="K815" s="61"/>
      <c r="L815" s="45"/>
      <c r="M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</sheetData>
  <sheetProtection sheet="1" autoFilter="0" formatColumns="0" formatRows="0" objects="1" scenarios="1" spinCount="100000" saltValue="G/KARRuskprTpp/GH7o7pgLugn0dGS/d08fwO5ySWfsLfZ3RkiZEuwVoyKUc/BsorSTB5foWMymSBmHANAJF9g==" hashValue="GDMvLxvO549dvlQIrqXLxztx+omCM0wGBb3QBjfW/RC6gm52IVFiIwVUS5BM+DfP/PhedhvAyXwj6LciRY7yOw==" algorithmName="SHA-512" password="CC35"/>
  <autoFilter ref="C109:K8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6:H96"/>
    <mergeCell ref="E100:H100"/>
    <mergeCell ref="E98:H98"/>
    <mergeCell ref="E102:H102"/>
    <mergeCell ref="L2:V2"/>
  </mergeCells>
  <hyperlinks>
    <hyperlink ref="F114" r:id="rId1" display="https://podminky.urs.cz/item/CS_URS_2022_01/113107136"/>
    <hyperlink ref="F117" r:id="rId2" display="https://podminky.urs.cz/item/CS_URS_2022_01/130001101"/>
    <hyperlink ref="F120" r:id="rId3" display="https://podminky.urs.cz/item/CS_URS_2022_01/132212221"/>
    <hyperlink ref="F125" r:id="rId4" display="https://podminky.urs.cz/item/CS_URS_2022_01/162751117"/>
    <hyperlink ref="F128" r:id="rId5" display="https://podminky.urs.cz/item/CS_URS_2022_01/162751119"/>
    <hyperlink ref="F131" r:id="rId6" display="https://podminky.urs.cz/item/CS_URS_2022_01/167111101"/>
    <hyperlink ref="F133" r:id="rId7" display="https://podminky.urs.cz/item/CS_URS_2022_01/171201221"/>
    <hyperlink ref="F137" r:id="rId8" display="https://podminky.urs.cz/item/CS_URS_2022_01/171201231"/>
    <hyperlink ref="F140" r:id="rId9" display="https://podminky.urs.cz/item/CS_URS_2022_01/171251201"/>
    <hyperlink ref="F142" r:id="rId10" display="https://podminky.urs.cz/item/CS_URS_2022_01/174111101"/>
    <hyperlink ref="F150" r:id="rId11" display="https://podminky.urs.cz/item/CS_URS_2022_01/181912112"/>
    <hyperlink ref="F154" r:id="rId12" display="https://podminky.urs.cz/item/CS_URS_2022_01/319201321"/>
    <hyperlink ref="F162" r:id="rId13" display="https://podminky.urs.cz/item/CS_URS_2022_01/319202321"/>
    <hyperlink ref="F165" r:id="rId14" display="https://podminky.urs.cz/item/CS_URS_2022_01/319202331"/>
    <hyperlink ref="F169" r:id="rId15" display="https://podminky.urs.cz/item/CS_URS_2022_01/564831111"/>
    <hyperlink ref="F172" r:id="rId16" display="https://podminky.urs.cz/item/CS_URS_2022_01/581121115"/>
    <hyperlink ref="F175" r:id="rId17" display="https://podminky.urs.cz/item/CS_URS_2022_01/599141111"/>
    <hyperlink ref="F179" r:id="rId18" display="https://podminky.urs.cz/item/CS_URS_2022_01/622131121"/>
    <hyperlink ref="F199" r:id="rId19" display="https://podminky.urs.cz/item/CS_URS_2022_01/622151011"/>
    <hyperlink ref="F201" r:id="rId20" display="https://podminky.urs.cz/item/CS_URS_2022_01/622151021"/>
    <hyperlink ref="F203" r:id="rId21" display="https://podminky.urs.cz/item/CS_URS_2022_01/622211021"/>
    <hyperlink ref="F213" r:id="rId22" display="https://podminky.urs.cz/item/CS_URS_2022_01/622211031"/>
    <hyperlink ref="F234" r:id="rId23" display="https://podminky.urs.cz/item/CS_URS_2022_01/622212051"/>
    <hyperlink ref="F297" r:id="rId24" display="https://podminky.urs.cz/item/CS_URS_2022_01/622251101"/>
    <hyperlink ref="F302" r:id="rId25" display="https://podminky.urs.cz/item/CS_URS_2022_01/622252001"/>
    <hyperlink ref="F306" r:id="rId26" display="https://podminky.urs.cz/item/CS_URS_2022_01/622252002"/>
    <hyperlink ref="F395" r:id="rId27" display="https://podminky.urs.cz/item/CS_URS_2022_01/622335103"/>
    <hyperlink ref="F415" r:id="rId28" display="https://podminky.urs.cz/item/CS_URS_2022_01/622511112"/>
    <hyperlink ref="F423" r:id="rId29" display="https://podminky.urs.cz/item/CS_URS_2022_01/622525102"/>
    <hyperlink ref="F426" r:id="rId30" display="https://podminky.urs.cz/item/CS_URS_2022_01/622531012"/>
    <hyperlink ref="F445" r:id="rId31" display="https://podminky.urs.cz/item/CS_URS_2022_01/623142001"/>
    <hyperlink ref="F448" r:id="rId32" display="https://podminky.urs.cz/item/CS_URS_2022_01/623151011"/>
    <hyperlink ref="F450" r:id="rId33" display="https://podminky.urs.cz/item/CS_URS_2022_01/623531012"/>
    <hyperlink ref="F453" r:id="rId34" display="https://podminky.urs.cz/item/CS_URS_2022_01/629991001"/>
    <hyperlink ref="F456" r:id="rId35" display="https://podminky.urs.cz/item/CS_URS_2022_01/629991012"/>
    <hyperlink ref="F477" r:id="rId36" display="https://podminky.urs.cz/item/CS_URS_2022_01/629995101"/>
    <hyperlink ref="F503" r:id="rId37" display="https://podminky.urs.cz/item/CS_URS_2022_01/629999011"/>
    <hyperlink ref="F506" r:id="rId38" display="https://podminky.urs.cz/item/CS_URS_2022_01/632451022"/>
    <hyperlink ref="F509" r:id="rId39" display="https://podminky.urs.cz/item/CS_URS_2022_01/637211321"/>
    <hyperlink ref="F513" r:id="rId40" display="https://podminky.urs.cz/item/CS_URS_2022_01/877265271"/>
    <hyperlink ref="F518" r:id="rId41" display="https://podminky.urs.cz/item/CS_URS_2022_01/916331112"/>
    <hyperlink ref="F522" r:id="rId42" display="https://podminky.urs.cz/item/CS_URS_2022_01/919735123"/>
    <hyperlink ref="F525" r:id="rId43" display="https://podminky.urs.cz/item/CS_URS_2022_01/941211111"/>
    <hyperlink ref="F530" r:id="rId44" display="https://podminky.urs.cz/item/CS_URS_2022_01/941211211"/>
    <hyperlink ref="F533" r:id="rId45" display="https://podminky.urs.cz/item/CS_URS_2022_01/941211811"/>
    <hyperlink ref="F535" r:id="rId46" display="https://podminky.urs.cz/item/CS_URS_2022_01/944511111"/>
    <hyperlink ref="F540" r:id="rId47" display="https://podminky.urs.cz/item/CS_URS_2022_01/944511211"/>
    <hyperlink ref="F543" r:id="rId48" display="https://podminky.urs.cz/item/CS_URS_2022_01/944511811"/>
    <hyperlink ref="F545" r:id="rId49" display="https://podminky.urs.cz/item/CS_URS_2022_01/949101111"/>
    <hyperlink ref="F548" r:id="rId50" display="https://podminky.urs.cz/item/CS_URS_2022_01/949521111"/>
    <hyperlink ref="F550" r:id="rId51" display="https://podminky.urs.cz/item/CS_URS_2022_01/949521211"/>
    <hyperlink ref="F553" r:id="rId52" display="https://podminky.urs.cz/item/CS_URS_2022_01/949521811"/>
    <hyperlink ref="F557" r:id="rId53" display="https://podminky.urs.cz/item/CS_URS_2022_01/966023131"/>
    <hyperlink ref="F563" r:id="rId54" display="https://podminky.urs.cz/item/CS_URS_2022_01/966032921"/>
    <hyperlink ref="F566" r:id="rId55" display="https://podminky.urs.cz/item/CS_URS_2022_01/967032974"/>
    <hyperlink ref="F569" r:id="rId56" display="https://podminky.urs.cz/item/CS_URS_2022_01/967042712"/>
    <hyperlink ref="F572" r:id="rId57" display="https://podminky.urs.cz/item/CS_URS_2022_01/968062374"/>
    <hyperlink ref="F580" r:id="rId58" display="https://podminky.urs.cz/item/CS_URS_2022_01/968062375"/>
    <hyperlink ref="F588" r:id="rId59" display="https://podminky.urs.cz/item/CS_URS_2022_01/968062376"/>
    <hyperlink ref="F594" r:id="rId60" display="https://podminky.urs.cz/item/CS_URS_2022_01/968062377"/>
    <hyperlink ref="F597" r:id="rId61" display="https://podminky.urs.cz/item/CS_URS_2022_01/968062456"/>
    <hyperlink ref="F602" r:id="rId62" display="https://podminky.urs.cz/item/CS_URS_2022_01/978036161"/>
    <hyperlink ref="F628" r:id="rId63" display="https://podminky.urs.cz/item/CS_URS_2022_01/985131311"/>
    <hyperlink ref="F632" r:id="rId64" display="https://podminky.urs.cz/item/CS_URS_2022_01/997013112"/>
    <hyperlink ref="F634" r:id="rId65" display="https://podminky.urs.cz/item/CS_URS_2022_01/997013501"/>
    <hyperlink ref="F636" r:id="rId66" display="https://podminky.urs.cz/item/CS_URS_2022_01/997013509"/>
    <hyperlink ref="F641" r:id="rId67" display="https://podminky.urs.cz/item/CS_URS_2022_01/997013631"/>
    <hyperlink ref="F644" r:id="rId68" display="https://podminky.urs.cz/item/CS_URS_2022_01/997013871"/>
    <hyperlink ref="F648" r:id="rId69" display="https://podminky.urs.cz/item/CS_URS_2022_01/998018002"/>
    <hyperlink ref="F652" r:id="rId70" display="https://podminky.urs.cz/item/CS_URS_2022_01/711112001"/>
    <hyperlink ref="F662" r:id="rId71" display="https://podminky.urs.cz/item/CS_URS_2022_01/711161221"/>
    <hyperlink ref="F665" r:id="rId72" display="https://podminky.urs.cz/item/CS_URS_2022_01/711161384"/>
    <hyperlink ref="F667" r:id="rId73" display="https://podminky.urs.cz/item/CS_URS_2022_01/711413121"/>
    <hyperlink ref="F675" r:id="rId74" display="https://podminky.urs.cz/item/CS_URS_2022_01/998711102"/>
    <hyperlink ref="F677" r:id="rId75" display="https://podminky.urs.cz/item/CS_URS_2022_01/998711181"/>
    <hyperlink ref="F684" r:id="rId76" display="https://podminky.urs.cz/item/CS_URS_2022_01/764002851"/>
    <hyperlink ref="F687" r:id="rId77" display="https://podminky.urs.cz/item/CS_URS_2022_01/764002861"/>
    <hyperlink ref="F689" r:id="rId78" display="https://podminky.urs.cz/item/CS_URS_2022_01/764004861"/>
    <hyperlink ref="F692" r:id="rId79" display="https://podminky.urs.cz/item/CS_URS_2022_01/764111671"/>
    <hyperlink ref="F695" r:id="rId80" display="https://podminky.urs.cz/item/CS_URS_2022_01/764216646"/>
    <hyperlink ref="F698" r:id="rId81" display="https://podminky.urs.cz/item/CS_URS_2022_01/764218624"/>
    <hyperlink ref="F701" r:id="rId82" display="https://podminky.urs.cz/item/CS_URS_2022_01/764518622"/>
    <hyperlink ref="F704" r:id="rId83" display="https://podminky.urs.cz/item/CS_URS_2022_01/998764102"/>
    <hyperlink ref="F706" r:id="rId84" display="https://podminky.urs.cz/item/CS_URS_2022_01/998764181"/>
    <hyperlink ref="F709" r:id="rId85" display="https://podminky.urs.cz/item/CS_URS_2022_01/766441812"/>
    <hyperlink ref="F712" r:id="rId86" display="https://podminky.urs.cz/item/CS_URS_2022_01/766441822"/>
    <hyperlink ref="F715" r:id="rId87" display="https://podminky.urs.cz/item/CS_URS_2022_01/766622132"/>
    <hyperlink ref="F736" r:id="rId88" display="https://podminky.urs.cz/item/CS_URS_2022_01/766622216"/>
    <hyperlink ref="F743" r:id="rId89" display="https://podminky.urs.cz/item/CS_URS_2022_01/766660421"/>
    <hyperlink ref="F746" r:id="rId90" display="https://podminky.urs.cz/item/CS_URS_2022_01/766691510"/>
    <hyperlink ref="F771" r:id="rId91" display="https://podminky.urs.cz/item/CS_URS_2022_01/766694111"/>
    <hyperlink ref="F777" r:id="rId92" display="https://podminky.urs.cz/item/CS_URS_2022_01/766694112"/>
    <hyperlink ref="F783" r:id="rId93" display="https://podminky.urs.cz/item/CS_URS_2022_01/766694113"/>
    <hyperlink ref="F789" r:id="rId94" display="https://podminky.urs.cz/item/CS_URS_2022_01/998766102"/>
    <hyperlink ref="F791" r:id="rId95" display="https://podminky.urs.cz/item/CS_URS_2022_01/998766181"/>
    <hyperlink ref="F794" r:id="rId96" display="https://podminky.urs.cz/item/CS_URS_2022_01/767996801"/>
    <hyperlink ref="F798" r:id="rId97" display="https://podminky.urs.cz/item/CS_URS_2022_01/783301303"/>
    <hyperlink ref="F801" r:id="rId98" display="https://podminky.urs.cz/item/CS_URS_2022_01/783301313"/>
    <hyperlink ref="F803" r:id="rId99" display="https://podminky.urs.cz/item/CS_URS_2022_01/783343101"/>
    <hyperlink ref="F805" r:id="rId100" display="https://podminky.urs.cz/item/CS_URS_2022_01/783344101"/>
    <hyperlink ref="F807" r:id="rId101" display="https://podminky.urs.cz/item/CS_URS_2022_01/783344201"/>
    <hyperlink ref="F809" r:id="rId102" display="https://podminky.urs.cz/item/CS_URS_2022_01/783347101"/>
    <hyperlink ref="F814" r:id="rId103" display="https://podminky.urs.cz/item/CS_URS_2022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4220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4221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2331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2331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ROUND(J93,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ROUND((SUM(BE93:BE121)),  2)</f>
        <v>0</v>
      </c>
      <c r="G37" s="39"/>
      <c r="H37" s="39"/>
      <c r="I37" s="159">
        <v>0.20999999999999999</v>
      </c>
      <c r="J37" s="158">
        <f>ROUND(((SUM(BE93:BE121))*I37),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ROUND((SUM(BF93:BF121)),  2)</f>
        <v>0</v>
      </c>
      <c r="G38" s="39"/>
      <c r="H38" s="39"/>
      <c r="I38" s="159">
        <v>0.14999999999999999</v>
      </c>
      <c r="J38" s="158">
        <f>ROUND(((SUM(BF93:BF121))*I38),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ROUND((SUM(BG93:BG121)),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ROUND((SUM(BH93:BH121)),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ROUND((SUM(BI93:BI121)),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4220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02.2.b - Silnoproudá instalace a hromosvod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Ing. Ota Pour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Ing. Ota Pour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161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2338</v>
      </c>
      <c r="E69" s="185"/>
      <c r="F69" s="185"/>
      <c r="G69" s="185"/>
      <c r="H69" s="185"/>
      <c r="I69" s="185"/>
      <c r="J69" s="186">
        <f>J95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168</v>
      </c>
      <c r="D76" s="41"/>
      <c r="E76" s="41"/>
      <c r="F76" s="41"/>
      <c r="G76" s="41"/>
      <c r="H76" s="41"/>
      <c r="I76" s="41"/>
      <c r="J76" s="41"/>
      <c r="K76" s="4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Centrum Pokorum - stavební úpravy a přístavba k objektu č.p. 1094/27, k.ú. Rumburk - II. etapa</v>
      </c>
      <c r="F79" s="33"/>
      <c r="G79" s="33"/>
      <c r="H79" s="33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144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2699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146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2" t="s">
        <v>4220</v>
      </c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148</v>
      </c>
      <c r="D84" s="41"/>
      <c r="E84" s="41"/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SO 02.2.b - Silnoproudá instalace a hromosvod</v>
      </c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>st.p.č. 649; k.ú. Rumburk</v>
      </c>
      <c r="G87" s="41"/>
      <c r="H87" s="41"/>
      <c r="I87" s="33" t="s">
        <v>23</v>
      </c>
      <c r="J87" s="73" t="str">
        <f>IF(J16="","",J16)</f>
        <v>22. 10. 2022</v>
      </c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Město Rumburk</v>
      </c>
      <c r="G89" s="41"/>
      <c r="H89" s="41"/>
      <c r="I89" s="33" t="s">
        <v>31</v>
      </c>
      <c r="J89" s="37" t="str">
        <f>E25</f>
        <v>Ing. Ota Pour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IF(E22="","",E22)</f>
        <v>Vyplň údaj</v>
      </c>
      <c r="G90" s="41"/>
      <c r="H90" s="41"/>
      <c r="I90" s="33" t="s">
        <v>34</v>
      </c>
      <c r="J90" s="37" t="str">
        <f>E28</f>
        <v>Ing. Ota Pour</v>
      </c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8"/>
      <c r="B92" s="189"/>
      <c r="C92" s="190" t="s">
        <v>169</v>
      </c>
      <c r="D92" s="191" t="s">
        <v>57</v>
      </c>
      <c r="E92" s="191" t="s">
        <v>53</v>
      </c>
      <c r="F92" s="191" t="s">
        <v>54</v>
      </c>
      <c r="G92" s="191" t="s">
        <v>170</v>
      </c>
      <c r="H92" s="191" t="s">
        <v>171</v>
      </c>
      <c r="I92" s="191" t="s">
        <v>172</v>
      </c>
      <c r="J92" s="191" t="s">
        <v>152</v>
      </c>
      <c r="K92" s="192" t="s">
        <v>173</v>
      </c>
      <c r="L92" s="193"/>
      <c r="M92" s="93" t="s">
        <v>19</v>
      </c>
      <c r="N92" s="94" t="s">
        <v>42</v>
      </c>
      <c r="O92" s="94" t="s">
        <v>174</v>
      </c>
      <c r="P92" s="94" t="s">
        <v>175</v>
      </c>
      <c r="Q92" s="94" t="s">
        <v>176</v>
      </c>
      <c r="R92" s="94" t="s">
        <v>177</v>
      </c>
      <c r="S92" s="94" t="s">
        <v>178</v>
      </c>
      <c r="T92" s="95" t="s">
        <v>179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39"/>
      <c r="B93" s="40"/>
      <c r="C93" s="100" t="s">
        <v>180</v>
      </c>
      <c r="D93" s="41"/>
      <c r="E93" s="41"/>
      <c r="F93" s="41"/>
      <c r="G93" s="41"/>
      <c r="H93" s="41"/>
      <c r="I93" s="41"/>
      <c r="J93" s="194">
        <f>BK93</f>
        <v>0</v>
      </c>
      <c r="K93" s="41"/>
      <c r="L93" s="45"/>
      <c r="M93" s="96"/>
      <c r="N93" s="195"/>
      <c r="O93" s="97"/>
      <c r="P93" s="196">
        <f>P94</f>
        <v>0</v>
      </c>
      <c r="Q93" s="97"/>
      <c r="R93" s="196">
        <f>R94</f>
        <v>0</v>
      </c>
      <c r="S93" s="97"/>
      <c r="T93" s="197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153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412</v>
      </c>
      <c r="F94" s="202" t="s">
        <v>413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183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2503</v>
      </c>
      <c r="F95" s="213" t="s">
        <v>2504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SUM(P96:P121)</f>
        <v>0</v>
      </c>
      <c r="Q95" s="207"/>
      <c r="R95" s="208">
        <f>SUM(R96:R121)</f>
        <v>0</v>
      </c>
      <c r="S95" s="207"/>
      <c r="T95" s="209">
        <f>SUM(T96:T121)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79</v>
      </c>
      <c r="AY95" s="210" t="s">
        <v>183</v>
      </c>
      <c r="BK95" s="212">
        <f>SUM(BK96:BK121)</f>
        <v>0</v>
      </c>
    </row>
    <row r="96" s="2" customFormat="1" ht="16.5" customHeight="1">
      <c r="A96" s="39"/>
      <c r="B96" s="40"/>
      <c r="C96" s="215" t="s">
        <v>79</v>
      </c>
      <c r="D96" s="215" t="s">
        <v>185</v>
      </c>
      <c r="E96" s="216" t="s">
        <v>4222</v>
      </c>
      <c r="F96" s="217" t="s">
        <v>4223</v>
      </c>
      <c r="G96" s="218" t="s">
        <v>207</v>
      </c>
      <c r="H96" s="219">
        <v>82</v>
      </c>
      <c r="I96" s="220"/>
      <c r="J96" s="221">
        <f>ROUND(I96*H96,2)</f>
        <v>0</v>
      </c>
      <c r="K96" s="217" t="s">
        <v>19</v>
      </c>
      <c r="L96" s="45"/>
      <c r="M96" s="222" t="s">
        <v>19</v>
      </c>
      <c r="N96" s="223" t="s">
        <v>43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284</v>
      </c>
      <c r="AT96" s="226" t="s">
        <v>185</v>
      </c>
      <c r="AU96" s="226" t="s">
        <v>81</v>
      </c>
      <c r="AY96" s="18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79</v>
      </c>
      <c r="BK96" s="227">
        <f>ROUND(I96*H96,2)</f>
        <v>0</v>
      </c>
      <c r="BL96" s="18" t="s">
        <v>284</v>
      </c>
      <c r="BM96" s="226" t="s">
        <v>1324</v>
      </c>
    </row>
    <row r="97" s="2" customFormat="1" ht="16.5" customHeight="1">
      <c r="A97" s="39"/>
      <c r="B97" s="40"/>
      <c r="C97" s="256" t="s">
        <v>81</v>
      </c>
      <c r="D97" s="256" t="s">
        <v>310</v>
      </c>
      <c r="E97" s="257" t="s">
        <v>4224</v>
      </c>
      <c r="F97" s="258" t="s">
        <v>4225</v>
      </c>
      <c r="G97" s="259" t="s">
        <v>207</v>
      </c>
      <c r="H97" s="260">
        <v>11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43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376</v>
      </c>
      <c r="AT97" s="226" t="s">
        <v>310</v>
      </c>
      <c r="AU97" s="226" t="s">
        <v>81</v>
      </c>
      <c r="AY97" s="18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79</v>
      </c>
      <c r="BK97" s="227">
        <f>ROUND(I97*H97,2)</f>
        <v>0</v>
      </c>
      <c r="BL97" s="18" t="s">
        <v>284</v>
      </c>
      <c r="BM97" s="226" t="s">
        <v>1334</v>
      </c>
    </row>
    <row r="98" s="2" customFormat="1">
      <c r="A98" s="39"/>
      <c r="B98" s="40"/>
      <c r="C98" s="41"/>
      <c r="D98" s="235" t="s">
        <v>4226</v>
      </c>
      <c r="E98" s="41"/>
      <c r="F98" s="292" t="s">
        <v>4227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4226</v>
      </c>
      <c r="AU98" s="18" t="s">
        <v>81</v>
      </c>
    </row>
    <row r="99" s="2" customFormat="1" ht="16.5" customHeight="1">
      <c r="A99" s="39"/>
      <c r="B99" s="40"/>
      <c r="C99" s="256" t="s">
        <v>89</v>
      </c>
      <c r="D99" s="256" t="s">
        <v>310</v>
      </c>
      <c r="E99" s="257" t="s">
        <v>4228</v>
      </c>
      <c r="F99" s="258" t="s">
        <v>4229</v>
      </c>
      <c r="G99" s="259" t="s">
        <v>207</v>
      </c>
      <c r="H99" s="260">
        <v>6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43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376</v>
      </c>
      <c r="AT99" s="226" t="s">
        <v>310</v>
      </c>
      <c r="AU99" s="226" t="s">
        <v>81</v>
      </c>
      <c r="AY99" s="18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79</v>
      </c>
      <c r="BK99" s="227">
        <f>ROUND(I99*H99,2)</f>
        <v>0</v>
      </c>
      <c r="BL99" s="18" t="s">
        <v>284</v>
      </c>
      <c r="BM99" s="226" t="s">
        <v>1339</v>
      </c>
    </row>
    <row r="100" s="2" customFormat="1">
      <c r="A100" s="39"/>
      <c r="B100" s="40"/>
      <c r="C100" s="41"/>
      <c r="D100" s="235" t="s">
        <v>4226</v>
      </c>
      <c r="E100" s="41"/>
      <c r="F100" s="292" t="s">
        <v>4227</v>
      </c>
      <c r="G100" s="41"/>
      <c r="H100" s="41"/>
      <c r="I100" s="230"/>
      <c r="J100" s="41"/>
      <c r="K100" s="41"/>
      <c r="L100" s="45"/>
      <c r="M100" s="231"/>
      <c r="N100" s="23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4226</v>
      </c>
      <c r="AU100" s="18" t="s">
        <v>81</v>
      </c>
    </row>
    <row r="101" s="2" customFormat="1" ht="16.5" customHeight="1">
      <c r="A101" s="39"/>
      <c r="B101" s="40"/>
      <c r="C101" s="256" t="s">
        <v>190</v>
      </c>
      <c r="D101" s="256" t="s">
        <v>310</v>
      </c>
      <c r="E101" s="257" t="s">
        <v>4230</v>
      </c>
      <c r="F101" s="258" t="s">
        <v>4231</v>
      </c>
      <c r="G101" s="259" t="s">
        <v>207</v>
      </c>
      <c r="H101" s="260">
        <v>2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43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376</v>
      </c>
      <c r="AT101" s="226" t="s">
        <v>310</v>
      </c>
      <c r="AU101" s="226" t="s">
        <v>81</v>
      </c>
      <c r="AY101" s="18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284</v>
      </c>
      <c r="BM101" s="226" t="s">
        <v>1348</v>
      </c>
    </row>
    <row r="102" s="2" customFormat="1">
      <c r="A102" s="39"/>
      <c r="B102" s="40"/>
      <c r="C102" s="41"/>
      <c r="D102" s="235" t="s">
        <v>4226</v>
      </c>
      <c r="E102" s="41"/>
      <c r="F102" s="292" t="s">
        <v>4227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4226</v>
      </c>
      <c r="AU102" s="18" t="s">
        <v>81</v>
      </c>
    </row>
    <row r="103" s="2" customFormat="1" ht="16.5" customHeight="1">
      <c r="A103" s="39"/>
      <c r="B103" s="40"/>
      <c r="C103" s="256" t="s">
        <v>215</v>
      </c>
      <c r="D103" s="256" t="s">
        <v>310</v>
      </c>
      <c r="E103" s="257" t="s">
        <v>4232</v>
      </c>
      <c r="F103" s="258" t="s">
        <v>4233</v>
      </c>
      <c r="G103" s="259" t="s">
        <v>207</v>
      </c>
      <c r="H103" s="260">
        <v>8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43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376</v>
      </c>
      <c r="AT103" s="226" t="s">
        <v>310</v>
      </c>
      <c r="AU103" s="226" t="s">
        <v>81</v>
      </c>
      <c r="AY103" s="18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79</v>
      </c>
      <c r="BK103" s="227">
        <f>ROUND(I103*H103,2)</f>
        <v>0</v>
      </c>
      <c r="BL103" s="18" t="s">
        <v>284</v>
      </c>
      <c r="BM103" s="226" t="s">
        <v>1358</v>
      </c>
    </row>
    <row r="104" s="2" customFormat="1">
      <c r="A104" s="39"/>
      <c r="B104" s="40"/>
      <c r="C104" s="41"/>
      <c r="D104" s="235" t="s">
        <v>4226</v>
      </c>
      <c r="E104" s="41"/>
      <c r="F104" s="292" t="s">
        <v>4227</v>
      </c>
      <c r="G104" s="41"/>
      <c r="H104" s="41"/>
      <c r="I104" s="230"/>
      <c r="J104" s="41"/>
      <c r="K104" s="41"/>
      <c r="L104" s="45"/>
      <c r="M104" s="231"/>
      <c r="N104" s="23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4226</v>
      </c>
      <c r="AU104" s="18" t="s">
        <v>81</v>
      </c>
    </row>
    <row r="105" s="2" customFormat="1" ht="16.5" customHeight="1">
      <c r="A105" s="39"/>
      <c r="B105" s="40"/>
      <c r="C105" s="256" t="s">
        <v>222</v>
      </c>
      <c r="D105" s="256" t="s">
        <v>310</v>
      </c>
      <c r="E105" s="257" t="s">
        <v>4234</v>
      </c>
      <c r="F105" s="258" t="s">
        <v>4235</v>
      </c>
      <c r="G105" s="259" t="s">
        <v>207</v>
      </c>
      <c r="H105" s="260">
        <v>15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43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376</v>
      </c>
      <c r="AT105" s="226" t="s">
        <v>310</v>
      </c>
      <c r="AU105" s="226" t="s">
        <v>81</v>
      </c>
      <c r="AY105" s="18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284</v>
      </c>
      <c r="BM105" s="226" t="s">
        <v>1368</v>
      </c>
    </row>
    <row r="106" s="2" customFormat="1">
      <c r="A106" s="39"/>
      <c r="B106" s="40"/>
      <c r="C106" s="41"/>
      <c r="D106" s="235" t="s">
        <v>4226</v>
      </c>
      <c r="E106" s="41"/>
      <c r="F106" s="292" t="s">
        <v>4227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4226</v>
      </c>
      <c r="AU106" s="18" t="s">
        <v>81</v>
      </c>
    </row>
    <row r="107" s="2" customFormat="1" ht="16.5" customHeight="1">
      <c r="A107" s="39"/>
      <c r="B107" s="40"/>
      <c r="C107" s="256" t="s">
        <v>228</v>
      </c>
      <c r="D107" s="256" t="s">
        <v>310</v>
      </c>
      <c r="E107" s="257" t="s">
        <v>4236</v>
      </c>
      <c r="F107" s="258" t="s">
        <v>4237</v>
      </c>
      <c r="G107" s="259" t="s">
        <v>207</v>
      </c>
      <c r="H107" s="260">
        <v>2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376</v>
      </c>
      <c r="AT107" s="226" t="s">
        <v>310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284</v>
      </c>
      <c r="BM107" s="226" t="s">
        <v>1372</v>
      </c>
    </row>
    <row r="108" s="2" customFormat="1">
      <c r="A108" s="39"/>
      <c r="B108" s="40"/>
      <c r="C108" s="41"/>
      <c r="D108" s="235" t="s">
        <v>4226</v>
      </c>
      <c r="E108" s="41"/>
      <c r="F108" s="292" t="s">
        <v>4227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4226</v>
      </c>
      <c r="AU108" s="18" t="s">
        <v>81</v>
      </c>
    </row>
    <row r="109" s="2" customFormat="1" ht="16.5" customHeight="1">
      <c r="A109" s="39"/>
      <c r="B109" s="40"/>
      <c r="C109" s="256" t="s">
        <v>234</v>
      </c>
      <c r="D109" s="256" t="s">
        <v>310</v>
      </c>
      <c r="E109" s="257" t="s">
        <v>4238</v>
      </c>
      <c r="F109" s="258" t="s">
        <v>4239</v>
      </c>
      <c r="G109" s="259" t="s">
        <v>207</v>
      </c>
      <c r="H109" s="260">
        <v>1</v>
      </c>
      <c r="I109" s="261"/>
      <c r="J109" s="262">
        <f>ROUND(I109*H109,2)</f>
        <v>0</v>
      </c>
      <c r="K109" s="258" t="s">
        <v>19</v>
      </c>
      <c r="L109" s="263"/>
      <c r="M109" s="264" t="s">
        <v>19</v>
      </c>
      <c r="N109" s="265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376</v>
      </c>
      <c r="AT109" s="226" t="s">
        <v>310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284</v>
      </c>
      <c r="BM109" s="226" t="s">
        <v>1378</v>
      </c>
    </row>
    <row r="110" s="2" customFormat="1">
      <c r="A110" s="39"/>
      <c r="B110" s="40"/>
      <c r="C110" s="41"/>
      <c r="D110" s="235" t="s">
        <v>4226</v>
      </c>
      <c r="E110" s="41"/>
      <c r="F110" s="292" t="s">
        <v>4227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4226</v>
      </c>
      <c r="AU110" s="18" t="s">
        <v>81</v>
      </c>
    </row>
    <row r="111" s="2" customFormat="1" ht="16.5" customHeight="1">
      <c r="A111" s="39"/>
      <c r="B111" s="40"/>
      <c r="C111" s="256" t="s">
        <v>241</v>
      </c>
      <c r="D111" s="256" t="s">
        <v>310</v>
      </c>
      <c r="E111" s="257" t="s">
        <v>4240</v>
      </c>
      <c r="F111" s="258" t="s">
        <v>4241</v>
      </c>
      <c r="G111" s="259" t="s">
        <v>207</v>
      </c>
      <c r="H111" s="260">
        <v>11</v>
      </c>
      <c r="I111" s="261"/>
      <c r="J111" s="262">
        <f>ROUND(I111*H111,2)</f>
        <v>0</v>
      </c>
      <c r="K111" s="258" t="s">
        <v>19</v>
      </c>
      <c r="L111" s="263"/>
      <c r="M111" s="264" t="s">
        <v>19</v>
      </c>
      <c r="N111" s="265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376</v>
      </c>
      <c r="AT111" s="226" t="s">
        <v>310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284</v>
      </c>
      <c r="BM111" s="226" t="s">
        <v>1389</v>
      </c>
    </row>
    <row r="112" s="2" customFormat="1">
      <c r="A112" s="39"/>
      <c r="B112" s="40"/>
      <c r="C112" s="41"/>
      <c r="D112" s="235" t="s">
        <v>4226</v>
      </c>
      <c r="E112" s="41"/>
      <c r="F112" s="292" t="s">
        <v>4227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4226</v>
      </c>
      <c r="AU112" s="18" t="s">
        <v>81</v>
      </c>
    </row>
    <row r="113" s="2" customFormat="1" ht="16.5" customHeight="1">
      <c r="A113" s="39"/>
      <c r="B113" s="40"/>
      <c r="C113" s="256" t="s">
        <v>248</v>
      </c>
      <c r="D113" s="256" t="s">
        <v>310</v>
      </c>
      <c r="E113" s="257" t="s">
        <v>4242</v>
      </c>
      <c r="F113" s="258" t="s">
        <v>4243</v>
      </c>
      <c r="G113" s="259" t="s">
        <v>207</v>
      </c>
      <c r="H113" s="260">
        <v>18</v>
      </c>
      <c r="I113" s="261"/>
      <c r="J113" s="262">
        <f>ROUND(I113*H113,2)</f>
        <v>0</v>
      </c>
      <c r="K113" s="258" t="s">
        <v>19</v>
      </c>
      <c r="L113" s="263"/>
      <c r="M113" s="264" t="s">
        <v>19</v>
      </c>
      <c r="N113" s="265" t="s">
        <v>43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376</v>
      </c>
      <c r="AT113" s="226" t="s">
        <v>310</v>
      </c>
      <c r="AU113" s="226" t="s">
        <v>81</v>
      </c>
      <c r="AY113" s="18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79</v>
      </c>
      <c r="BK113" s="227">
        <f>ROUND(I113*H113,2)</f>
        <v>0</v>
      </c>
      <c r="BL113" s="18" t="s">
        <v>284</v>
      </c>
      <c r="BM113" s="226" t="s">
        <v>4244</v>
      </c>
    </row>
    <row r="114" s="2" customFormat="1">
      <c r="A114" s="39"/>
      <c r="B114" s="40"/>
      <c r="C114" s="41"/>
      <c r="D114" s="235" t="s">
        <v>4226</v>
      </c>
      <c r="E114" s="41"/>
      <c r="F114" s="292" t="s">
        <v>4227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4226</v>
      </c>
      <c r="AU114" s="18" t="s">
        <v>81</v>
      </c>
    </row>
    <row r="115" s="2" customFormat="1" ht="16.5" customHeight="1">
      <c r="A115" s="39"/>
      <c r="B115" s="40"/>
      <c r="C115" s="256" t="s">
        <v>255</v>
      </c>
      <c r="D115" s="256" t="s">
        <v>310</v>
      </c>
      <c r="E115" s="257" t="s">
        <v>4245</v>
      </c>
      <c r="F115" s="258" t="s">
        <v>4246</v>
      </c>
      <c r="G115" s="259" t="s">
        <v>207</v>
      </c>
      <c r="H115" s="260">
        <v>4</v>
      </c>
      <c r="I115" s="261"/>
      <c r="J115" s="262">
        <f>ROUND(I115*H115,2)</f>
        <v>0</v>
      </c>
      <c r="K115" s="258" t="s">
        <v>19</v>
      </c>
      <c r="L115" s="263"/>
      <c r="M115" s="264" t="s">
        <v>19</v>
      </c>
      <c r="N115" s="265" t="s">
        <v>43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376</v>
      </c>
      <c r="AT115" s="226" t="s">
        <v>310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284</v>
      </c>
      <c r="BM115" s="226" t="s">
        <v>4247</v>
      </c>
    </row>
    <row r="116" s="2" customFormat="1">
      <c r="A116" s="39"/>
      <c r="B116" s="40"/>
      <c r="C116" s="41"/>
      <c r="D116" s="235" t="s">
        <v>4226</v>
      </c>
      <c r="E116" s="41"/>
      <c r="F116" s="292" t="s">
        <v>4227</v>
      </c>
      <c r="G116" s="41"/>
      <c r="H116" s="41"/>
      <c r="I116" s="230"/>
      <c r="J116" s="41"/>
      <c r="K116" s="41"/>
      <c r="L116" s="45"/>
      <c r="M116" s="231"/>
      <c r="N116" s="23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4226</v>
      </c>
      <c r="AU116" s="18" t="s">
        <v>81</v>
      </c>
    </row>
    <row r="117" s="2" customFormat="1" ht="16.5" customHeight="1">
      <c r="A117" s="39"/>
      <c r="B117" s="40"/>
      <c r="C117" s="256" t="s">
        <v>261</v>
      </c>
      <c r="D117" s="256" t="s">
        <v>310</v>
      </c>
      <c r="E117" s="257" t="s">
        <v>4248</v>
      </c>
      <c r="F117" s="258" t="s">
        <v>4249</v>
      </c>
      <c r="G117" s="259" t="s">
        <v>207</v>
      </c>
      <c r="H117" s="260">
        <v>2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43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376</v>
      </c>
      <c r="AT117" s="226" t="s">
        <v>310</v>
      </c>
      <c r="AU117" s="226" t="s">
        <v>81</v>
      </c>
      <c r="AY117" s="18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284</v>
      </c>
      <c r="BM117" s="226" t="s">
        <v>4250</v>
      </c>
    </row>
    <row r="118" s="2" customFormat="1">
      <c r="A118" s="39"/>
      <c r="B118" s="40"/>
      <c r="C118" s="41"/>
      <c r="D118" s="235" t="s">
        <v>4226</v>
      </c>
      <c r="E118" s="41"/>
      <c r="F118" s="292" t="s">
        <v>4227</v>
      </c>
      <c r="G118" s="41"/>
      <c r="H118" s="41"/>
      <c r="I118" s="230"/>
      <c r="J118" s="41"/>
      <c r="K118" s="41"/>
      <c r="L118" s="45"/>
      <c r="M118" s="231"/>
      <c r="N118" s="23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4226</v>
      </c>
      <c r="AU118" s="18" t="s">
        <v>81</v>
      </c>
    </row>
    <row r="119" s="2" customFormat="1" ht="21.75" customHeight="1">
      <c r="A119" s="39"/>
      <c r="B119" s="40"/>
      <c r="C119" s="256" t="s">
        <v>269</v>
      </c>
      <c r="D119" s="256" t="s">
        <v>310</v>
      </c>
      <c r="E119" s="257" t="s">
        <v>4251</v>
      </c>
      <c r="F119" s="258" t="s">
        <v>4252</v>
      </c>
      <c r="G119" s="259" t="s">
        <v>207</v>
      </c>
      <c r="H119" s="260">
        <v>2</v>
      </c>
      <c r="I119" s="261"/>
      <c r="J119" s="262">
        <f>ROUND(I119*H119,2)</f>
        <v>0</v>
      </c>
      <c r="K119" s="258" t="s">
        <v>19</v>
      </c>
      <c r="L119" s="263"/>
      <c r="M119" s="264" t="s">
        <v>19</v>
      </c>
      <c r="N119" s="265" t="s">
        <v>43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376</v>
      </c>
      <c r="AT119" s="226" t="s">
        <v>310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284</v>
      </c>
      <c r="BM119" s="226" t="s">
        <v>4253</v>
      </c>
    </row>
    <row r="120" s="2" customFormat="1">
      <c r="A120" s="39"/>
      <c r="B120" s="40"/>
      <c r="C120" s="41"/>
      <c r="D120" s="235" t="s">
        <v>4226</v>
      </c>
      <c r="E120" s="41"/>
      <c r="F120" s="292" t="s">
        <v>4227</v>
      </c>
      <c r="G120" s="41"/>
      <c r="H120" s="41"/>
      <c r="I120" s="230"/>
      <c r="J120" s="41"/>
      <c r="K120" s="41"/>
      <c r="L120" s="45"/>
      <c r="M120" s="231"/>
      <c r="N120" s="23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4226</v>
      </c>
      <c r="AU120" s="18" t="s">
        <v>81</v>
      </c>
    </row>
    <row r="121" s="2" customFormat="1" ht="16.5" customHeight="1">
      <c r="A121" s="39"/>
      <c r="B121" s="40"/>
      <c r="C121" s="215" t="s">
        <v>275</v>
      </c>
      <c r="D121" s="215" t="s">
        <v>185</v>
      </c>
      <c r="E121" s="216" t="s">
        <v>4254</v>
      </c>
      <c r="F121" s="217" t="s">
        <v>4255</v>
      </c>
      <c r="G121" s="218" t="s">
        <v>2195</v>
      </c>
      <c r="H121" s="219">
        <v>1</v>
      </c>
      <c r="I121" s="220"/>
      <c r="J121" s="221">
        <f>ROUND(I121*H121,2)</f>
        <v>0</v>
      </c>
      <c r="K121" s="217" t="s">
        <v>19</v>
      </c>
      <c r="L121" s="45"/>
      <c r="M121" s="284" t="s">
        <v>19</v>
      </c>
      <c r="N121" s="285" t="s">
        <v>43</v>
      </c>
      <c r="O121" s="279"/>
      <c r="P121" s="286">
        <f>O121*H121</f>
        <v>0</v>
      </c>
      <c r="Q121" s="286">
        <v>0</v>
      </c>
      <c r="R121" s="286">
        <f>Q121*H121</f>
        <v>0</v>
      </c>
      <c r="S121" s="286">
        <v>0</v>
      </c>
      <c r="T121" s="28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284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284</v>
      </c>
      <c r="BM121" s="226" t="s">
        <v>4256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VU0ekB4rQWgxGCY3N5XybtX6uSVkPY6inIp0DK0VP2Nax+2ya98EWbltmfpgtY9fDJiw+Cc3mrr/ghCpTWgM0Q==" hashValue="CEboW4RXyzsizIVpbf2hhOllk3uAD0bzbujpPmOCJcz06LiWaIzekkg/pn6CI+FjHAPRCDLIrSJ9wP0x6vvtJg==" algorithmName="SHA-512" password="CC35"/>
  <autoFilter ref="C92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>
      <c r="B8" s="21"/>
      <c r="D8" s="144" t="s">
        <v>144</v>
      </c>
      <c r="L8" s="21"/>
    </row>
    <row r="9" s="1" customFormat="1" ht="16.5" customHeight="1">
      <c r="B9" s="21"/>
      <c r="E9" s="145" t="s">
        <v>2699</v>
      </c>
      <c r="F9" s="1"/>
      <c r="G9" s="1"/>
      <c r="H9" s="1"/>
      <c r="L9" s="21"/>
    </row>
    <row r="10" s="1" customFormat="1" ht="12" customHeight="1">
      <c r="B10" s="21"/>
      <c r="D10" s="144" t="s">
        <v>146</v>
      </c>
      <c r="L10" s="21"/>
    </row>
    <row r="11" s="2" customFormat="1" ht="16.5" customHeight="1">
      <c r="A11" s="39"/>
      <c r="B11" s="45"/>
      <c r="C11" s="39"/>
      <c r="D11" s="39"/>
      <c r="E11" s="146" t="s">
        <v>4220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148</v>
      </c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8" t="s">
        <v>4257</v>
      </c>
      <c r="F13" s="39"/>
      <c r="G13" s="39"/>
      <c r="H13" s="39"/>
      <c r="I13" s="39"/>
      <c r="J13" s="39"/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9" t="str">
        <f>'Rekapitulace zakázky'!AN8</f>
        <v>22. 10. 2022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19</v>
      </c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27</v>
      </c>
      <c r="F19" s="39"/>
      <c r="G19" s="39"/>
      <c r="H19" s="39"/>
      <c r="I19" s="144" t="s">
        <v>28</v>
      </c>
      <c r="J19" s="134" t="s">
        <v>19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28</v>
      </c>
      <c r="J22" s="34" t="str">
        <f>'Rekapitulace zakázky'!AN14</f>
        <v>Vyplň údaj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">
        <v>19</v>
      </c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2331</v>
      </c>
      <c r="F25" s="39"/>
      <c r="G25" s="39"/>
      <c r="H25" s="39"/>
      <c r="I25" s="144" t="s">
        <v>28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">
        <v>19</v>
      </c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2331</v>
      </c>
      <c r="F28" s="39"/>
      <c r="G28" s="39"/>
      <c r="H28" s="39"/>
      <c r="I28" s="144" t="s">
        <v>28</v>
      </c>
      <c r="J28" s="134" t="s">
        <v>19</v>
      </c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5" t="s">
        <v>38</v>
      </c>
      <c r="E34" s="39"/>
      <c r="F34" s="39"/>
      <c r="G34" s="39"/>
      <c r="H34" s="39"/>
      <c r="I34" s="39"/>
      <c r="J34" s="156">
        <f>ROUND(J98, 2)</f>
        <v>0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4"/>
      <c r="E35" s="154"/>
      <c r="F35" s="154"/>
      <c r="G35" s="154"/>
      <c r="H35" s="154"/>
      <c r="I35" s="154"/>
      <c r="J35" s="154"/>
      <c r="K35" s="154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7" t="s">
        <v>40</v>
      </c>
      <c r="G36" s="39"/>
      <c r="H36" s="39"/>
      <c r="I36" s="157" t="s">
        <v>39</v>
      </c>
      <c r="J36" s="157" t="s">
        <v>41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6" t="s">
        <v>42</v>
      </c>
      <c r="E37" s="144" t="s">
        <v>43</v>
      </c>
      <c r="F37" s="158">
        <f>ROUND((SUM(BE98:BE140)),  2)</f>
        <v>0</v>
      </c>
      <c r="G37" s="39"/>
      <c r="H37" s="39"/>
      <c r="I37" s="159">
        <v>0.20999999999999999</v>
      </c>
      <c r="J37" s="158">
        <f>ROUND(((SUM(BE98:BE140))*I37),  2)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ROUND((SUM(BF98:BF140)),  2)</f>
        <v>0</v>
      </c>
      <c r="G38" s="39"/>
      <c r="H38" s="39"/>
      <c r="I38" s="159">
        <v>0.14999999999999999</v>
      </c>
      <c r="J38" s="158">
        <f>ROUND(((SUM(BF98:BF140))*I38),  2)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ROUND((SUM(BG98:BG140)),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ROUND((SUM(BH98:BH140)),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ROUND((SUM(BI98:BI140)),  2)</f>
        <v>0</v>
      </c>
      <c r="G41" s="39"/>
      <c r="H41" s="39"/>
      <c r="I41" s="159">
        <v>0</v>
      </c>
      <c r="J41" s="158">
        <f>0</f>
        <v>0</v>
      </c>
      <c r="K41" s="39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150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Centrum Pokorum - stavební úpravy a přístavba k objektu č.p. 1094/27, k.ú. Rumburk - II. etapa</v>
      </c>
      <c r="F52" s="33"/>
      <c r="G52" s="33"/>
      <c r="H52" s="33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144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2699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72" t="s">
        <v>4220</v>
      </c>
      <c r="F56" s="41"/>
      <c r="G56" s="41"/>
      <c r="H56" s="41"/>
      <c r="I56" s="41"/>
      <c r="J56" s="41"/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148</v>
      </c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02.2.d - Zařízení pro vytápění</v>
      </c>
      <c r="F58" s="41"/>
      <c r="G58" s="41"/>
      <c r="H58" s="41"/>
      <c r="I58" s="41"/>
      <c r="J58" s="41"/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>st.p.č. 649; k.ú. Rumburk</v>
      </c>
      <c r="G60" s="41"/>
      <c r="H60" s="41"/>
      <c r="I60" s="33" t="s">
        <v>23</v>
      </c>
      <c r="J60" s="73" t="str">
        <f>IF(J16="","",J16)</f>
        <v>22. 10. 2022</v>
      </c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Rumburk</v>
      </c>
      <c r="G62" s="41"/>
      <c r="H62" s="41"/>
      <c r="I62" s="33" t="s">
        <v>31</v>
      </c>
      <c r="J62" s="37" t="str">
        <f>E25</f>
        <v>Ing. Ota Pour</v>
      </c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Ing. Ota Pour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3" t="s">
        <v>151</v>
      </c>
      <c r="D65" s="174"/>
      <c r="E65" s="174"/>
      <c r="F65" s="174"/>
      <c r="G65" s="174"/>
      <c r="H65" s="174"/>
      <c r="I65" s="174"/>
      <c r="J65" s="175" t="s">
        <v>152</v>
      </c>
      <c r="K65" s="174"/>
      <c r="L65" s="14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6" t="s">
        <v>70</v>
      </c>
      <c r="D67" s="41"/>
      <c r="E67" s="41"/>
      <c r="F67" s="41"/>
      <c r="G67" s="41"/>
      <c r="H67" s="41"/>
      <c r="I67" s="41"/>
      <c r="J67" s="103">
        <f>J98</f>
        <v>0</v>
      </c>
      <c r="K67" s="41"/>
      <c r="L67" s="14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153</v>
      </c>
    </row>
    <row r="68" s="9" customFormat="1" ht="24.96" customHeight="1">
      <c r="A68" s="9"/>
      <c r="B68" s="177"/>
      <c r="C68" s="178"/>
      <c r="D68" s="179" t="s">
        <v>161</v>
      </c>
      <c r="E68" s="180"/>
      <c r="F68" s="180"/>
      <c r="G68" s="180"/>
      <c r="H68" s="180"/>
      <c r="I68" s="180"/>
      <c r="J68" s="181">
        <f>J99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5"/>
      <c r="D69" s="184" t="s">
        <v>4258</v>
      </c>
      <c r="E69" s="185"/>
      <c r="F69" s="185"/>
      <c r="G69" s="185"/>
      <c r="H69" s="185"/>
      <c r="I69" s="185"/>
      <c r="J69" s="186">
        <f>J100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4259</v>
      </c>
      <c r="E70" s="185"/>
      <c r="F70" s="185"/>
      <c r="G70" s="185"/>
      <c r="H70" s="185"/>
      <c r="I70" s="185"/>
      <c r="J70" s="186">
        <f>J103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5"/>
      <c r="D71" s="184" t="s">
        <v>4260</v>
      </c>
      <c r="E71" s="185"/>
      <c r="F71" s="185"/>
      <c r="G71" s="185"/>
      <c r="H71" s="185"/>
      <c r="I71" s="185"/>
      <c r="J71" s="186">
        <f>J108</f>
        <v>0</v>
      </c>
      <c r="K71" s="125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5"/>
      <c r="D72" s="184" t="s">
        <v>4261</v>
      </c>
      <c r="E72" s="185"/>
      <c r="F72" s="185"/>
      <c r="G72" s="185"/>
      <c r="H72" s="185"/>
      <c r="I72" s="185"/>
      <c r="J72" s="186">
        <f>J113</f>
        <v>0</v>
      </c>
      <c r="K72" s="125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5"/>
      <c r="D73" s="184" t="s">
        <v>4262</v>
      </c>
      <c r="E73" s="185"/>
      <c r="F73" s="185"/>
      <c r="G73" s="185"/>
      <c r="H73" s="185"/>
      <c r="I73" s="185"/>
      <c r="J73" s="186">
        <f>J124</f>
        <v>0</v>
      </c>
      <c r="K73" s="125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5"/>
      <c r="D74" s="184" t="s">
        <v>4263</v>
      </c>
      <c r="E74" s="185"/>
      <c r="F74" s="185"/>
      <c r="G74" s="185"/>
      <c r="H74" s="185"/>
      <c r="I74" s="185"/>
      <c r="J74" s="186">
        <f>J128</f>
        <v>0</v>
      </c>
      <c r="K74" s="125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168</v>
      </c>
      <c r="D81" s="41"/>
      <c r="E81" s="41"/>
      <c r="F81" s="41"/>
      <c r="G81" s="41"/>
      <c r="H81" s="41"/>
      <c r="I81" s="41"/>
      <c r="J81" s="41"/>
      <c r="K81" s="41"/>
      <c r="L81" s="14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Centrum Pokorum - stavební úpravy a přístavba k objektu č.p. 1094/27, k.ú. Rumburk - II. etapa</v>
      </c>
      <c r="F84" s="33"/>
      <c r="G84" s="33"/>
      <c r="H84" s="33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144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1" customFormat="1" ht="16.5" customHeight="1">
      <c r="B86" s="22"/>
      <c r="C86" s="23"/>
      <c r="D86" s="23"/>
      <c r="E86" s="171" t="s">
        <v>2699</v>
      </c>
      <c r="F86" s="23"/>
      <c r="G86" s="23"/>
      <c r="H86" s="23"/>
      <c r="I86" s="23"/>
      <c r="J86" s="23"/>
      <c r="K86" s="23"/>
      <c r="L86" s="21"/>
    </row>
    <row r="87" s="1" customFormat="1" ht="12" customHeight="1">
      <c r="B87" s="22"/>
      <c r="C87" s="33" t="s">
        <v>146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2" t="s">
        <v>4220</v>
      </c>
      <c r="F88" s="41"/>
      <c r="G88" s="41"/>
      <c r="H88" s="41"/>
      <c r="I88" s="41"/>
      <c r="J88" s="41"/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148</v>
      </c>
      <c r="D89" s="41"/>
      <c r="E89" s="41"/>
      <c r="F89" s="41"/>
      <c r="G89" s="41"/>
      <c r="H89" s="41"/>
      <c r="I89" s="41"/>
      <c r="J89" s="41"/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E13</f>
        <v>SO 02.2.d - Zařízení pro vytápění</v>
      </c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F16</f>
        <v>st.p.č. 649; k.ú. Rumburk</v>
      </c>
      <c r="G92" s="41"/>
      <c r="H92" s="41"/>
      <c r="I92" s="33" t="s">
        <v>23</v>
      </c>
      <c r="J92" s="73" t="str">
        <f>IF(J16="","",J16)</f>
        <v>22. 10. 2022</v>
      </c>
      <c r="K92" s="41"/>
      <c r="L92" s="14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E19</f>
        <v>Město Rumburk</v>
      </c>
      <c r="G94" s="41"/>
      <c r="H94" s="41"/>
      <c r="I94" s="33" t="s">
        <v>31</v>
      </c>
      <c r="J94" s="37" t="str">
        <f>E25</f>
        <v>Ing. Ota Pour</v>
      </c>
      <c r="K94" s="41"/>
      <c r="L94" s="14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IF(E22="","",E22)</f>
        <v>Vyplň údaj</v>
      </c>
      <c r="G95" s="41"/>
      <c r="H95" s="41"/>
      <c r="I95" s="33" t="s">
        <v>34</v>
      </c>
      <c r="J95" s="37" t="str">
        <f>E28</f>
        <v>Ing. Ota Pour</v>
      </c>
      <c r="K95" s="41"/>
      <c r="L95" s="14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8"/>
      <c r="B97" s="189"/>
      <c r="C97" s="190" t="s">
        <v>169</v>
      </c>
      <c r="D97" s="191" t="s">
        <v>57</v>
      </c>
      <c r="E97" s="191" t="s">
        <v>53</v>
      </c>
      <c r="F97" s="191" t="s">
        <v>54</v>
      </c>
      <c r="G97" s="191" t="s">
        <v>170</v>
      </c>
      <c r="H97" s="191" t="s">
        <v>171</v>
      </c>
      <c r="I97" s="191" t="s">
        <v>172</v>
      </c>
      <c r="J97" s="191" t="s">
        <v>152</v>
      </c>
      <c r="K97" s="192" t="s">
        <v>173</v>
      </c>
      <c r="L97" s="193"/>
      <c r="M97" s="93" t="s">
        <v>19</v>
      </c>
      <c r="N97" s="94" t="s">
        <v>42</v>
      </c>
      <c r="O97" s="94" t="s">
        <v>174</v>
      </c>
      <c r="P97" s="94" t="s">
        <v>175</v>
      </c>
      <c r="Q97" s="94" t="s">
        <v>176</v>
      </c>
      <c r="R97" s="94" t="s">
        <v>177</v>
      </c>
      <c r="S97" s="94" t="s">
        <v>178</v>
      </c>
      <c r="T97" s="95" t="s">
        <v>179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39"/>
      <c r="B98" s="40"/>
      <c r="C98" s="100" t="s">
        <v>180</v>
      </c>
      <c r="D98" s="41"/>
      <c r="E98" s="41"/>
      <c r="F98" s="41"/>
      <c r="G98" s="41"/>
      <c r="H98" s="41"/>
      <c r="I98" s="41"/>
      <c r="J98" s="194">
        <f>BK98</f>
        <v>0</v>
      </c>
      <c r="K98" s="41"/>
      <c r="L98" s="45"/>
      <c r="M98" s="96"/>
      <c r="N98" s="195"/>
      <c r="O98" s="97"/>
      <c r="P98" s="196">
        <f>P99</f>
        <v>0</v>
      </c>
      <c r="Q98" s="97"/>
      <c r="R98" s="196">
        <f>R99</f>
        <v>0</v>
      </c>
      <c r="S98" s="97"/>
      <c r="T98" s="197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153</v>
      </c>
      <c r="BK98" s="198">
        <f>BK99</f>
        <v>0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412</v>
      </c>
      <c r="F99" s="202" t="s">
        <v>413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P100+P103+P108+P113+P124+P128</f>
        <v>0</v>
      </c>
      <c r="Q99" s="207"/>
      <c r="R99" s="208">
        <f>R100+R103+R108+R113+R124+R128</f>
        <v>0</v>
      </c>
      <c r="S99" s="207"/>
      <c r="T99" s="209">
        <f>T100+T103+T108+T113+T124+T128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81</v>
      </c>
      <c r="AT99" s="211" t="s">
        <v>71</v>
      </c>
      <c r="AU99" s="211" t="s">
        <v>72</v>
      </c>
      <c r="AY99" s="210" t="s">
        <v>183</v>
      </c>
      <c r="BK99" s="212">
        <f>BK100+BK103+BK108+BK113+BK124+BK128</f>
        <v>0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4264</v>
      </c>
      <c r="F100" s="213" t="s">
        <v>4265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71</v>
      </c>
      <c r="AU100" s="211" t="s">
        <v>79</v>
      </c>
      <c r="AY100" s="210" t="s">
        <v>183</v>
      </c>
      <c r="BK100" s="212">
        <f>SUM(BK101:BK102)</f>
        <v>0</v>
      </c>
    </row>
    <row r="101" s="2" customFormat="1" ht="24.15" customHeight="1">
      <c r="A101" s="39"/>
      <c r="B101" s="40"/>
      <c r="C101" s="215" t="s">
        <v>79</v>
      </c>
      <c r="D101" s="215" t="s">
        <v>185</v>
      </c>
      <c r="E101" s="216" t="s">
        <v>4266</v>
      </c>
      <c r="F101" s="217" t="s">
        <v>4267</v>
      </c>
      <c r="G101" s="218" t="s">
        <v>419</v>
      </c>
      <c r="H101" s="219">
        <v>160</v>
      </c>
      <c r="I101" s="220"/>
      <c r="J101" s="221">
        <f>ROUND(I101*H101,2)</f>
        <v>0</v>
      </c>
      <c r="K101" s="217" t="s">
        <v>19</v>
      </c>
      <c r="L101" s="45"/>
      <c r="M101" s="222" t="s">
        <v>19</v>
      </c>
      <c r="N101" s="223" t="s">
        <v>43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284</v>
      </c>
      <c r="AT101" s="226" t="s">
        <v>185</v>
      </c>
      <c r="AU101" s="226" t="s">
        <v>81</v>
      </c>
      <c r="AY101" s="18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284</v>
      </c>
      <c r="BM101" s="226" t="s">
        <v>81</v>
      </c>
    </row>
    <row r="102" s="2" customFormat="1" ht="24.15" customHeight="1">
      <c r="A102" s="39"/>
      <c r="B102" s="40"/>
      <c r="C102" s="215" t="s">
        <v>81</v>
      </c>
      <c r="D102" s="215" t="s">
        <v>185</v>
      </c>
      <c r="E102" s="216" t="s">
        <v>4268</v>
      </c>
      <c r="F102" s="217" t="s">
        <v>4269</v>
      </c>
      <c r="G102" s="218" t="s">
        <v>207</v>
      </c>
      <c r="H102" s="219">
        <v>28</v>
      </c>
      <c r="I102" s="220"/>
      <c r="J102" s="221">
        <f>ROUND(I102*H102,2)</f>
        <v>0</v>
      </c>
      <c r="K102" s="217" t="s">
        <v>19</v>
      </c>
      <c r="L102" s="45"/>
      <c r="M102" s="222" t="s">
        <v>19</v>
      </c>
      <c r="N102" s="223" t="s">
        <v>43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284</v>
      </c>
      <c r="AT102" s="226" t="s">
        <v>185</v>
      </c>
      <c r="AU102" s="226" t="s">
        <v>81</v>
      </c>
      <c r="AY102" s="18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79</v>
      </c>
      <c r="BK102" s="227">
        <f>ROUND(I102*H102,2)</f>
        <v>0</v>
      </c>
      <c r="BL102" s="18" t="s">
        <v>284</v>
      </c>
      <c r="BM102" s="226" t="s">
        <v>190</v>
      </c>
    </row>
    <row r="103" s="12" customFormat="1" ht="22.8" customHeight="1">
      <c r="A103" s="12"/>
      <c r="B103" s="199"/>
      <c r="C103" s="200"/>
      <c r="D103" s="201" t="s">
        <v>71</v>
      </c>
      <c r="E103" s="213" t="s">
        <v>4270</v>
      </c>
      <c r="F103" s="213" t="s">
        <v>4271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SUM(P104:P107)</f>
        <v>0</v>
      </c>
      <c r="Q103" s="207"/>
      <c r="R103" s="208">
        <f>SUM(R104:R107)</f>
        <v>0</v>
      </c>
      <c r="S103" s="207"/>
      <c r="T103" s="20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81</v>
      </c>
      <c r="AT103" s="211" t="s">
        <v>71</v>
      </c>
      <c r="AU103" s="211" t="s">
        <v>79</v>
      </c>
      <c r="AY103" s="210" t="s">
        <v>183</v>
      </c>
      <c r="BK103" s="212">
        <f>SUM(BK104:BK107)</f>
        <v>0</v>
      </c>
    </row>
    <row r="104" s="2" customFormat="1" ht="24.15" customHeight="1">
      <c r="A104" s="39"/>
      <c r="B104" s="40"/>
      <c r="C104" s="215" t="s">
        <v>89</v>
      </c>
      <c r="D104" s="215" t="s">
        <v>185</v>
      </c>
      <c r="E104" s="216" t="s">
        <v>4272</v>
      </c>
      <c r="F104" s="217" t="s">
        <v>4273</v>
      </c>
      <c r="G104" s="218" t="s">
        <v>419</v>
      </c>
      <c r="H104" s="219">
        <v>386</v>
      </c>
      <c r="I104" s="220"/>
      <c r="J104" s="221">
        <f>ROUND(I104*H104,2)</f>
        <v>0</v>
      </c>
      <c r="K104" s="217" t="s">
        <v>19</v>
      </c>
      <c r="L104" s="45"/>
      <c r="M104" s="222" t="s">
        <v>19</v>
      </c>
      <c r="N104" s="223" t="s">
        <v>43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284</v>
      </c>
      <c r="AT104" s="226" t="s">
        <v>185</v>
      </c>
      <c r="AU104" s="226" t="s">
        <v>81</v>
      </c>
      <c r="AY104" s="18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284</v>
      </c>
      <c r="BM104" s="226" t="s">
        <v>222</v>
      </c>
    </row>
    <row r="105" s="2" customFormat="1" ht="24.15" customHeight="1">
      <c r="A105" s="39"/>
      <c r="B105" s="40"/>
      <c r="C105" s="215" t="s">
        <v>190</v>
      </c>
      <c r="D105" s="215" t="s">
        <v>185</v>
      </c>
      <c r="E105" s="216" t="s">
        <v>4274</v>
      </c>
      <c r="F105" s="217" t="s">
        <v>4275</v>
      </c>
      <c r="G105" s="218" t="s">
        <v>419</v>
      </c>
      <c r="H105" s="219">
        <v>92</v>
      </c>
      <c r="I105" s="220"/>
      <c r="J105" s="221">
        <f>ROUND(I105*H105,2)</f>
        <v>0</v>
      </c>
      <c r="K105" s="217" t="s">
        <v>19</v>
      </c>
      <c r="L105" s="45"/>
      <c r="M105" s="222" t="s">
        <v>19</v>
      </c>
      <c r="N105" s="223" t="s">
        <v>43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284</v>
      </c>
      <c r="AT105" s="226" t="s">
        <v>185</v>
      </c>
      <c r="AU105" s="226" t="s">
        <v>81</v>
      </c>
      <c r="AY105" s="18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284</v>
      </c>
      <c r="BM105" s="226" t="s">
        <v>234</v>
      </c>
    </row>
    <row r="106" s="2" customFormat="1" ht="24.15" customHeight="1">
      <c r="A106" s="39"/>
      <c r="B106" s="40"/>
      <c r="C106" s="215" t="s">
        <v>215</v>
      </c>
      <c r="D106" s="215" t="s">
        <v>185</v>
      </c>
      <c r="E106" s="216" t="s">
        <v>4276</v>
      </c>
      <c r="F106" s="217" t="s">
        <v>4277</v>
      </c>
      <c r="G106" s="218" t="s">
        <v>419</v>
      </c>
      <c r="H106" s="219">
        <v>126</v>
      </c>
      <c r="I106" s="220"/>
      <c r="J106" s="221">
        <f>ROUND(I106*H106,2)</f>
        <v>0</v>
      </c>
      <c r="K106" s="217" t="s">
        <v>19</v>
      </c>
      <c r="L106" s="45"/>
      <c r="M106" s="222" t="s">
        <v>19</v>
      </c>
      <c r="N106" s="223" t="s">
        <v>43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284</v>
      </c>
      <c r="AT106" s="226" t="s">
        <v>185</v>
      </c>
      <c r="AU106" s="226" t="s">
        <v>81</v>
      </c>
      <c r="AY106" s="18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79</v>
      </c>
      <c r="BK106" s="227">
        <f>ROUND(I106*H106,2)</f>
        <v>0</v>
      </c>
      <c r="BL106" s="18" t="s">
        <v>284</v>
      </c>
      <c r="BM106" s="226" t="s">
        <v>248</v>
      </c>
    </row>
    <row r="107" s="2" customFormat="1" ht="24.15" customHeight="1">
      <c r="A107" s="39"/>
      <c r="B107" s="40"/>
      <c r="C107" s="215" t="s">
        <v>222</v>
      </c>
      <c r="D107" s="215" t="s">
        <v>185</v>
      </c>
      <c r="E107" s="216" t="s">
        <v>4278</v>
      </c>
      <c r="F107" s="217" t="s">
        <v>4279</v>
      </c>
      <c r="G107" s="218" t="s">
        <v>419</v>
      </c>
      <c r="H107" s="219">
        <v>68</v>
      </c>
      <c r="I107" s="220"/>
      <c r="J107" s="221">
        <f>ROUND(I107*H107,2)</f>
        <v>0</v>
      </c>
      <c r="K107" s="217" t="s">
        <v>19</v>
      </c>
      <c r="L107" s="45"/>
      <c r="M107" s="222" t="s">
        <v>19</v>
      </c>
      <c r="N107" s="223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284</v>
      </c>
      <c r="AT107" s="226" t="s">
        <v>185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284</v>
      </c>
      <c r="BM107" s="226" t="s">
        <v>261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4280</v>
      </c>
      <c r="F108" s="213" t="s">
        <v>4281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81</v>
      </c>
      <c r="AT108" s="211" t="s">
        <v>71</v>
      </c>
      <c r="AU108" s="211" t="s">
        <v>79</v>
      </c>
      <c r="AY108" s="210" t="s">
        <v>183</v>
      </c>
      <c r="BK108" s="212">
        <f>SUM(BK109:BK112)</f>
        <v>0</v>
      </c>
    </row>
    <row r="109" s="2" customFormat="1" ht="24.15" customHeight="1">
      <c r="A109" s="39"/>
      <c r="B109" s="40"/>
      <c r="C109" s="215" t="s">
        <v>228</v>
      </c>
      <c r="D109" s="215" t="s">
        <v>185</v>
      </c>
      <c r="E109" s="216" t="s">
        <v>4282</v>
      </c>
      <c r="F109" s="217" t="s">
        <v>4283</v>
      </c>
      <c r="G109" s="218" t="s">
        <v>419</v>
      </c>
      <c r="H109" s="219">
        <v>320</v>
      </c>
      <c r="I109" s="220"/>
      <c r="J109" s="221">
        <f>ROUND(I109*H109,2)</f>
        <v>0</v>
      </c>
      <c r="K109" s="217" t="s">
        <v>19</v>
      </c>
      <c r="L109" s="45"/>
      <c r="M109" s="222" t="s">
        <v>19</v>
      </c>
      <c r="N109" s="223" t="s">
        <v>43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284</v>
      </c>
      <c r="AT109" s="226" t="s">
        <v>185</v>
      </c>
      <c r="AU109" s="226" t="s">
        <v>81</v>
      </c>
      <c r="AY109" s="18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284</v>
      </c>
      <c r="BM109" s="226" t="s">
        <v>275</v>
      </c>
    </row>
    <row r="110" s="2" customFormat="1" ht="24.15" customHeight="1">
      <c r="A110" s="39"/>
      <c r="B110" s="40"/>
      <c r="C110" s="215" t="s">
        <v>234</v>
      </c>
      <c r="D110" s="215" t="s">
        <v>185</v>
      </c>
      <c r="E110" s="216" t="s">
        <v>4284</v>
      </c>
      <c r="F110" s="217" t="s">
        <v>4285</v>
      </c>
      <c r="G110" s="218" t="s">
        <v>419</v>
      </c>
      <c r="H110" s="219">
        <v>80</v>
      </c>
      <c r="I110" s="220"/>
      <c r="J110" s="221">
        <f>ROUND(I110*H110,2)</f>
        <v>0</v>
      </c>
      <c r="K110" s="217" t="s">
        <v>19</v>
      </c>
      <c r="L110" s="45"/>
      <c r="M110" s="222" t="s">
        <v>19</v>
      </c>
      <c r="N110" s="223" t="s">
        <v>43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284</v>
      </c>
      <c r="AT110" s="226" t="s">
        <v>185</v>
      </c>
      <c r="AU110" s="226" t="s">
        <v>81</v>
      </c>
      <c r="AY110" s="18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284</v>
      </c>
      <c r="BM110" s="226" t="s">
        <v>284</v>
      </c>
    </row>
    <row r="111" s="2" customFormat="1" ht="24.15" customHeight="1">
      <c r="A111" s="39"/>
      <c r="B111" s="40"/>
      <c r="C111" s="215" t="s">
        <v>241</v>
      </c>
      <c r="D111" s="215" t="s">
        <v>185</v>
      </c>
      <c r="E111" s="216" t="s">
        <v>4286</v>
      </c>
      <c r="F111" s="217" t="s">
        <v>4287</v>
      </c>
      <c r="G111" s="218" t="s">
        <v>419</v>
      </c>
      <c r="H111" s="219">
        <v>110</v>
      </c>
      <c r="I111" s="220"/>
      <c r="J111" s="221">
        <f>ROUND(I111*H111,2)</f>
        <v>0</v>
      </c>
      <c r="K111" s="217" t="s">
        <v>19</v>
      </c>
      <c r="L111" s="45"/>
      <c r="M111" s="222" t="s">
        <v>19</v>
      </c>
      <c r="N111" s="223" t="s">
        <v>43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284</v>
      </c>
      <c r="AT111" s="226" t="s">
        <v>185</v>
      </c>
      <c r="AU111" s="226" t="s">
        <v>81</v>
      </c>
      <c r="AY111" s="18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284</v>
      </c>
      <c r="BM111" s="226" t="s">
        <v>295</v>
      </c>
    </row>
    <row r="112" s="2" customFormat="1" ht="24.15" customHeight="1">
      <c r="A112" s="39"/>
      <c r="B112" s="40"/>
      <c r="C112" s="215" t="s">
        <v>248</v>
      </c>
      <c r="D112" s="215" t="s">
        <v>185</v>
      </c>
      <c r="E112" s="216" t="s">
        <v>4288</v>
      </c>
      <c r="F112" s="217" t="s">
        <v>4289</v>
      </c>
      <c r="G112" s="218" t="s">
        <v>419</v>
      </c>
      <c r="H112" s="219">
        <v>50</v>
      </c>
      <c r="I112" s="220"/>
      <c r="J112" s="221">
        <f>ROUND(I112*H112,2)</f>
        <v>0</v>
      </c>
      <c r="K112" s="217" t="s">
        <v>19</v>
      </c>
      <c r="L112" s="45"/>
      <c r="M112" s="222" t="s">
        <v>19</v>
      </c>
      <c r="N112" s="223" t="s">
        <v>43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284</v>
      </c>
      <c r="AT112" s="226" t="s">
        <v>185</v>
      </c>
      <c r="AU112" s="226" t="s">
        <v>81</v>
      </c>
      <c r="AY112" s="18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79</v>
      </c>
      <c r="BK112" s="227">
        <f>ROUND(I112*H112,2)</f>
        <v>0</v>
      </c>
      <c r="BL112" s="18" t="s">
        <v>284</v>
      </c>
      <c r="BM112" s="226" t="s">
        <v>305</v>
      </c>
    </row>
    <row r="113" s="12" customFormat="1" ht="22.8" customHeight="1">
      <c r="A113" s="12"/>
      <c r="B113" s="199"/>
      <c r="C113" s="200"/>
      <c r="D113" s="201" t="s">
        <v>71</v>
      </c>
      <c r="E113" s="213" t="s">
        <v>4290</v>
      </c>
      <c r="F113" s="213" t="s">
        <v>4291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SUM(P114:P123)</f>
        <v>0</v>
      </c>
      <c r="Q113" s="207"/>
      <c r="R113" s="208">
        <f>SUM(R114:R123)</f>
        <v>0</v>
      </c>
      <c r="S113" s="207"/>
      <c r="T113" s="209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71</v>
      </c>
      <c r="AU113" s="211" t="s">
        <v>79</v>
      </c>
      <c r="AY113" s="210" t="s">
        <v>183</v>
      </c>
      <c r="BK113" s="212">
        <f>SUM(BK114:BK123)</f>
        <v>0</v>
      </c>
    </row>
    <row r="114" s="2" customFormat="1" ht="37.8" customHeight="1">
      <c r="A114" s="39"/>
      <c r="B114" s="40"/>
      <c r="C114" s="215" t="s">
        <v>255</v>
      </c>
      <c r="D114" s="215" t="s">
        <v>185</v>
      </c>
      <c r="E114" s="216" t="s">
        <v>4292</v>
      </c>
      <c r="F114" s="217" t="s">
        <v>4293</v>
      </c>
      <c r="G114" s="218" t="s">
        <v>207</v>
      </c>
      <c r="H114" s="219">
        <v>11</v>
      </c>
      <c r="I114" s="220"/>
      <c r="J114" s="221">
        <f>ROUND(I114*H114,2)</f>
        <v>0</v>
      </c>
      <c r="K114" s="217" t="s">
        <v>19</v>
      </c>
      <c r="L114" s="45"/>
      <c r="M114" s="222" t="s">
        <v>19</v>
      </c>
      <c r="N114" s="223" t="s">
        <v>43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284</v>
      </c>
      <c r="AT114" s="226" t="s">
        <v>185</v>
      </c>
      <c r="AU114" s="226" t="s">
        <v>81</v>
      </c>
      <c r="AY114" s="18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79</v>
      </c>
      <c r="BK114" s="227">
        <f>ROUND(I114*H114,2)</f>
        <v>0</v>
      </c>
      <c r="BL114" s="18" t="s">
        <v>284</v>
      </c>
      <c r="BM114" s="226" t="s">
        <v>314</v>
      </c>
    </row>
    <row r="115" s="2" customFormat="1" ht="37.8" customHeight="1">
      <c r="A115" s="39"/>
      <c r="B115" s="40"/>
      <c r="C115" s="215" t="s">
        <v>261</v>
      </c>
      <c r="D115" s="215" t="s">
        <v>185</v>
      </c>
      <c r="E115" s="216" t="s">
        <v>4294</v>
      </c>
      <c r="F115" s="217" t="s">
        <v>4295</v>
      </c>
      <c r="G115" s="218" t="s">
        <v>207</v>
      </c>
      <c r="H115" s="219">
        <v>4</v>
      </c>
      <c r="I115" s="220"/>
      <c r="J115" s="221">
        <f>ROUND(I115*H115,2)</f>
        <v>0</v>
      </c>
      <c r="K115" s="217" t="s">
        <v>19</v>
      </c>
      <c r="L115" s="45"/>
      <c r="M115" s="222" t="s">
        <v>19</v>
      </c>
      <c r="N115" s="223" t="s">
        <v>43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284</v>
      </c>
      <c r="AT115" s="226" t="s">
        <v>185</v>
      </c>
      <c r="AU115" s="226" t="s">
        <v>81</v>
      </c>
      <c r="AY115" s="18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79</v>
      </c>
      <c r="BK115" s="227">
        <f>ROUND(I115*H115,2)</f>
        <v>0</v>
      </c>
      <c r="BL115" s="18" t="s">
        <v>284</v>
      </c>
      <c r="BM115" s="226" t="s">
        <v>324</v>
      </c>
    </row>
    <row r="116" s="2" customFormat="1" ht="37.8" customHeight="1">
      <c r="A116" s="39"/>
      <c r="B116" s="40"/>
      <c r="C116" s="215" t="s">
        <v>269</v>
      </c>
      <c r="D116" s="215" t="s">
        <v>185</v>
      </c>
      <c r="E116" s="216" t="s">
        <v>4296</v>
      </c>
      <c r="F116" s="217" t="s">
        <v>4297</v>
      </c>
      <c r="G116" s="218" t="s">
        <v>207</v>
      </c>
      <c r="H116" s="219">
        <v>4</v>
      </c>
      <c r="I116" s="220"/>
      <c r="J116" s="221">
        <f>ROUND(I116*H116,2)</f>
        <v>0</v>
      </c>
      <c r="K116" s="217" t="s">
        <v>19</v>
      </c>
      <c r="L116" s="45"/>
      <c r="M116" s="222" t="s">
        <v>19</v>
      </c>
      <c r="N116" s="223" t="s">
        <v>43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284</v>
      </c>
      <c r="AT116" s="226" t="s">
        <v>185</v>
      </c>
      <c r="AU116" s="226" t="s">
        <v>81</v>
      </c>
      <c r="AY116" s="18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79</v>
      </c>
      <c r="BK116" s="227">
        <f>ROUND(I116*H116,2)</f>
        <v>0</v>
      </c>
      <c r="BL116" s="18" t="s">
        <v>284</v>
      </c>
      <c r="BM116" s="226" t="s">
        <v>336</v>
      </c>
    </row>
    <row r="117" s="2" customFormat="1" ht="37.8" customHeight="1">
      <c r="A117" s="39"/>
      <c r="B117" s="40"/>
      <c r="C117" s="215" t="s">
        <v>275</v>
      </c>
      <c r="D117" s="215" t="s">
        <v>185</v>
      </c>
      <c r="E117" s="216" t="s">
        <v>4298</v>
      </c>
      <c r="F117" s="217" t="s">
        <v>4299</v>
      </c>
      <c r="G117" s="218" t="s">
        <v>207</v>
      </c>
      <c r="H117" s="219">
        <v>6</v>
      </c>
      <c r="I117" s="220"/>
      <c r="J117" s="221">
        <f>ROUND(I117*H117,2)</f>
        <v>0</v>
      </c>
      <c r="K117" s="217" t="s">
        <v>19</v>
      </c>
      <c r="L117" s="45"/>
      <c r="M117" s="222" t="s">
        <v>19</v>
      </c>
      <c r="N117" s="223" t="s">
        <v>43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284</v>
      </c>
      <c r="AT117" s="226" t="s">
        <v>185</v>
      </c>
      <c r="AU117" s="226" t="s">
        <v>81</v>
      </c>
      <c r="AY117" s="18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284</v>
      </c>
      <c r="BM117" s="226" t="s">
        <v>348</v>
      </c>
    </row>
    <row r="118" s="2" customFormat="1" ht="16.5" customHeight="1">
      <c r="A118" s="39"/>
      <c r="B118" s="40"/>
      <c r="C118" s="215" t="s">
        <v>8</v>
      </c>
      <c r="D118" s="215" t="s">
        <v>185</v>
      </c>
      <c r="E118" s="216" t="s">
        <v>4300</v>
      </c>
      <c r="F118" s="217" t="s">
        <v>4301</v>
      </c>
      <c r="G118" s="218" t="s">
        <v>207</v>
      </c>
      <c r="H118" s="219">
        <v>25</v>
      </c>
      <c r="I118" s="220"/>
      <c r="J118" s="221">
        <f>ROUND(I118*H118,2)</f>
        <v>0</v>
      </c>
      <c r="K118" s="217" t="s">
        <v>19</v>
      </c>
      <c r="L118" s="45"/>
      <c r="M118" s="222" t="s">
        <v>19</v>
      </c>
      <c r="N118" s="223" t="s">
        <v>43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284</v>
      </c>
      <c r="AT118" s="226" t="s">
        <v>185</v>
      </c>
      <c r="AU118" s="226" t="s">
        <v>81</v>
      </c>
      <c r="AY118" s="18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79</v>
      </c>
      <c r="BK118" s="227">
        <f>ROUND(I118*H118,2)</f>
        <v>0</v>
      </c>
      <c r="BL118" s="18" t="s">
        <v>284</v>
      </c>
      <c r="BM118" s="226" t="s">
        <v>363</v>
      </c>
    </row>
    <row r="119" s="2" customFormat="1" ht="44.25" customHeight="1">
      <c r="A119" s="39"/>
      <c r="B119" s="40"/>
      <c r="C119" s="215" t="s">
        <v>284</v>
      </c>
      <c r="D119" s="215" t="s">
        <v>185</v>
      </c>
      <c r="E119" s="216" t="s">
        <v>4302</v>
      </c>
      <c r="F119" s="217" t="s">
        <v>4303</v>
      </c>
      <c r="G119" s="218" t="s">
        <v>207</v>
      </c>
      <c r="H119" s="219">
        <v>25</v>
      </c>
      <c r="I119" s="220"/>
      <c r="J119" s="221">
        <f>ROUND(I119*H119,2)</f>
        <v>0</v>
      </c>
      <c r="K119" s="217" t="s">
        <v>19</v>
      </c>
      <c r="L119" s="45"/>
      <c r="M119" s="222" t="s">
        <v>19</v>
      </c>
      <c r="N119" s="223" t="s">
        <v>43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284</v>
      </c>
      <c r="AT119" s="226" t="s">
        <v>185</v>
      </c>
      <c r="AU119" s="226" t="s">
        <v>81</v>
      </c>
      <c r="AY119" s="18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79</v>
      </c>
      <c r="BK119" s="227">
        <f>ROUND(I119*H119,2)</f>
        <v>0</v>
      </c>
      <c r="BL119" s="18" t="s">
        <v>284</v>
      </c>
      <c r="BM119" s="226" t="s">
        <v>376</v>
      </c>
    </row>
    <row r="120" s="2" customFormat="1" ht="44.25" customHeight="1">
      <c r="A120" s="39"/>
      <c r="B120" s="40"/>
      <c r="C120" s="215" t="s">
        <v>290</v>
      </c>
      <c r="D120" s="215" t="s">
        <v>185</v>
      </c>
      <c r="E120" s="216" t="s">
        <v>4304</v>
      </c>
      <c r="F120" s="217" t="s">
        <v>4305</v>
      </c>
      <c r="G120" s="218" t="s">
        <v>207</v>
      </c>
      <c r="H120" s="219">
        <v>25</v>
      </c>
      <c r="I120" s="220"/>
      <c r="J120" s="221">
        <f>ROUND(I120*H120,2)</f>
        <v>0</v>
      </c>
      <c r="K120" s="217" t="s">
        <v>19</v>
      </c>
      <c r="L120" s="45"/>
      <c r="M120" s="222" t="s">
        <v>19</v>
      </c>
      <c r="N120" s="223" t="s">
        <v>43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284</v>
      </c>
      <c r="AT120" s="226" t="s">
        <v>185</v>
      </c>
      <c r="AU120" s="226" t="s">
        <v>81</v>
      </c>
      <c r="AY120" s="18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79</v>
      </c>
      <c r="BK120" s="227">
        <f>ROUND(I120*H120,2)</f>
        <v>0</v>
      </c>
      <c r="BL120" s="18" t="s">
        <v>284</v>
      </c>
      <c r="BM120" s="226" t="s">
        <v>386</v>
      </c>
    </row>
    <row r="121" s="2" customFormat="1" ht="21.75" customHeight="1">
      <c r="A121" s="39"/>
      <c r="B121" s="40"/>
      <c r="C121" s="215" t="s">
        <v>295</v>
      </c>
      <c r="D121" s="215" t="s">
        <v>185</v>
      </c>
      <c r="E121" s="216" t="s">
        <v>4306</v>
      </c>
      <c r="F121" s="217" t="s">
        <v>4307</v>
      </c>
      <c r="G121" s="218" t="s">
        <v>207</v>
      </c>
      <c r="H121" s="219">
        <v>25</v>
      </c>
      <c r="I121" s="220"/>
      <c r="J121" s="221">
        <f>ROUND(I121*H121,2)</f>
        <v>0</v>
      </c>
      <c r="K121" s="217" t="s">
        <v>19</v>
      </c>
      <c r="L121" s="45"/>
      <c r="M121" s="222" t="s">
        <v>19</v>
      </c>
      <c r="N121" s="223" t="s">
        <v>43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284</v>
      </c>
      <c r="AT121" s="226" t="s">
        <v>185</v>
      </c>
      <c r="AU121" s="226" t="s">
        <v>81</v>
      </c>
      <c r="AY121" s="18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284</v>
      </c>
      <c r="BM121" s="226" t="s">
        <v>399</v>
      </c>
    </row>
    <row r="122" s="2" customFormat="1" ht="16.5" customHeight="1">
      <c r="A122" s="39"/>
      <c r="B122" s="40"/>
      <c r="C122" s="215" t="s">
        <v>300</v>
      </c>
      <c r="D122" s="215" t="s">
        <v>185</v>
      </c>
      <c r="E122" s="216" t="s">
        <v>4308</v>
      </c>
      <c r="F122" s="217" t="s">
        <v>4309</v>
      </c>
      <c r="G122" s="218" t="s">
        <v>207</v>
      </c>
      <c r="H122" s="219">
        <v>25</v>
      </c>
      <c r="I122" s="220"/>
      <c r="J122" s="221">
        <f>ROUND(I122*H122,2)</f>
        <v>0</v>
      </c>
      <c r="K122" s="217" t="s">
        <v>19</v>
      </c>
      <c r="L122" s="45"/>
      <c r="M122" s="222" t="s">
        <v>19</v>
      </c>
      <c r="N122" s="223" t="s">
        <v>43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284</v>
      </c>
      <c r="AT122" s="226" t="s">
        <v>185</v>
      </c>
      <c r="AU122" s="226" t="s">
        <v>81</v>
      </c>
      <c r="AY122" s="18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284</v>
      </c>
      <c r="BM122" s="226" t="s">
        <v>416</v>
      </c>
    </row>
    <row r="123" s="2" customFormat="1" ht="16.5" customHeight="1">
      <c r="A123" s="39"/>
      <c r="B123" s="40"/>
      <c r="C123" s="215" t="s">
        <v>305</v>
      </c>
      <c r="D123" s="215" t="s">
        <v>185</v>
      </c>
      <c r="E123" s="216" t="s">
        <v>4310</v>
      </c>
      <c r="F123" s="217" t="s">
        <v>4311</v>
      </c>
      <c r="G123" s="218" t="s">
        <v>207</v>
      </c>
      <c r="H123" s="219">
        <v>25</v>
      </c>
      <c r="I123" s="220"/>
      <c r="J123" s="221">
        <f>ROUND(I123*H123,2)</f>
        <v>0</v>
      </c>
      <c r="K123" s="217" t="s">
        <v>19</v>
      </c>
      <c r="L123" s="45"/>
      <c r="M123" s="222" t="s">
        <v>19</v>
      </c>
      <c r="N123" s="223" t="s">
        <v>43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284</v>
      </c>
      <c r="AT123" s="226" t="s">
        <v>185</v>
      </c>
      <c r="AU123" s="226" t="s">
        <v>81</v>
      </c>
      <c r="AY123" s="18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284</v>
      </c>
      <c r="BM123" s="226" t="s">
        <v>427</v>
      </c>
    </row>
    <row r="124" s="12" customFormat="1" ht="22.8" customHeight="1">
      <c r="A124" s="12"/>
      <c r="B124" s="199"/>
      <c r="C124" s="200"/>
      <c r="D124" s="201" t="s">
        <v>71</v>
      </c>
      <c r="E124" s="213" t="s">
        <v>4312</v>
      </c>
      <c r="F124" s="213" t="s">
        <v>4313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SUM(P125:P127)</f>
        <v>0</v>
      </c>
      <c r="Q124" s="207"/>
      <c r="R124" s="208">
        <f>SUM(R125:R127)</f>
        <v>0</v>
      </c>
      <c r="S124" s="207"/>
      <c r="T124" s="209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81</v>
      </c>
      <c r="AT124" s="211" t="s">
        <v>71</v>
      </c>
      <c r="AU124" s="211" t="s">
        <v>79</v>
      </c>
      <c r="AY124" s="210" t="s">
        <v>183</v>
      </c>
      <c r="BK124" s="212">
        <f>SUM(BK125:BK127)</f>
        <v>0</v>
      </c>
    </row>
    <row r="125" s="2" customFormat="1" ht="24.15" customHeight="1">
      <c r="A125" s="39"/>
      <c r="B125" s="40"/>
      <c r="C125" s="215" t="s">
        <v>7</v>
      </c>
      <c r="D125" s="215" t="s">
        <v>185</v>
      </c>
      <c r="E125" s="216" t="s">
        <v>4314</v>
      </c>
      <c r="F125" s="217" t="s">
        <v>4315</v>
      </c>
      <c r="G125" s="218" t="s">
        <v>419</v>
      </c>
      <c r="H125" s="219">
        <v>380</v>
      </c>
      <c r="I125" s="220"/>
      <c r="J125" s="221">
        <f>ROUND(I125*H125,2)</f>
        <v>0</v>
      </c>
      <c r="K125" s="217" t="s">
        <v>19</v>
      </c>
      <c r="L125" s="45"/>
      <c r="M125" s="222" t="s">
        <v>19</v>
      </c>
      <c r="N125" s="223" t="s">
        <v>43</v>
      </c>
      <c r="O125" s="85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284</v>
      </c>
      <c r="AT125" s="226" t="s">
        <v>185</v>
      </c>
      <c r="AU125" s="226" t="s">
        <v>81</v>
      </c>
      <c r="AY125" s="18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79</v>
      </c>
      <c r="BK125" s="227">
        <f>ROUND(I125*H125,2)</f>
        <v>0</v>
      </c>
      <c r="BL125" s="18" t="s">
        <v>284</v>
      </c>
      <c r="BM125" s="226" t="s">
        <v>436</v>
      </c>
    </row>
    <row r="126" s="2" customFormat="1" ht="24.15" customHeight="1">
      <c r="A126" s="39"/>
      <c r="B126" s="40"/>
      <c r="C126" s="215" t="s">
        <v>314</v>
      </c>
      <c r="D126" s="215" t="s">
        <v>185</v>
      </c>
      <c r="E126" s="216" t="s">
        <v>4316</v>
      </c>
      <c r="F126" s="217" t="s">
        <v>4317</v>
      </c>
      <c r="G126" s="218" t="s">
        <v>237</v>
      </c>
      <c r="H126" s="219">
        <v>96</v>
      </c>
      <c r="I126" s="220"/>
      <c r="J126" s="221">
        <f>ROUND(I126*H126,2)</f>
        <v>0</v>
      </c>
      <c r="K126" s="217" t="s">
        <v>19</v>
      </c>
      <c r="L126" s="45"/>
      <c r="M126" s="222" t="s">
        <v>19</v>
      </c>
      <c r="N126" s="223" t="s">
        <v>43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284</v>
      </c>
      <c r="AT126" s="226" t="s">
        <v>185</v>
      </c>
      <c r="AU126" s="226" t="s">
        <v>81</v>
      </c>
      <c r="AY126" s="18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79</v>
      </c>
      <c r="BK126" s="227">
        <f>ROUND(I126*H126,2)</f>
        <v>0</v>
      </c>
      <c r="BL126" s="18" t="s">
        <v>284</v>
      </c>
      <c r="BM126" s="226" t="s">
        <v>445</v>
      </c>
    </row>
    <row r="127" s="2" customFormat="1" ht="16.5" customHeight="1">
      <c r="A127" s="39"/>
      <c r="B127" s="40"/>
      <c r="C127" s="215" t="s">
        <v>319</v>
      </c>
      <c r="D127" s="215" t="s">
        <v>185</v>
      </c>
      <c r="E127" s="216" t="s">
        <v>4318</v>
      </c>
      <c r="F127" s="217" t="s">
        <v>2607</v>
      </c>
      <c r="G127" s="218" t="s">
        <v>2371</v>
      </c>
      <c r="H127" s="219">
        <v>20</v>
      </c>
      <c r="I127" s="220"/>
      <c r="J127" s="221">
        <f>ROUND(I127*H127,2)</f>
        <v>0</v>
      </c>
      <c r="K127" s="217" t="s">
        <v>19</v>
      </c>
      <c r="L127" s="45"/>
      <c r="M127" s="222" t="s">
        <v>19</v>
      </c>
      <c r="N127" s="223" t="s">
        <v>43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284</v>
      </c>
      <c r="AT127" s="226" t="s">
        <v>185</v>
      </c>
      <c r="AU127" s="226" t="s">
        <v>81</v>
      </c>
      <c r="AY127" s="18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284</v>
      </c>
      <c r="BM127" s="226" t="s">
        <v>457</v>
      </c>
    </row>
    <row r="128" s="12" customFormat="1" ht="22.8" customHeight="1">
      <c r="A128" s="12"/>
      <c r="B128" s="199"/>
      <c r="C128" s="200"/>
      <c r="D128" s="201" t="s">
        <v>71</v>
      </c>
      <c r="E128" s="213" t="s">
        <v>4319</v>
      </c>
      <c r="F128" s="213" t="s">
        <v>4320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SUM(P129:P140)</f>
        <v>0</v>
      </c>
      <c r="Q128" s="207"/>
      <c r="R128" s="208">
        <f>SUM(R129:R140)</f>
        <v>0</v>
      </c>
      <c r="S128" s="207"/>
      <c r="T128" s="209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81</v>
      </c>
      <c r="AT128" s="211" t="s">
        <v>71</v>
      </c>
      <c r="AU128" s="211" t="s">
        <v>79</v>
      </c>
      <c r="AY128" s="210" t="s">
        <v>183</v>
      </c>
      <c r="BK128" s="212">
        <f>SUM(BK129:BK140)</f>
        <v>0</v>
      </c>
    </row>
    <row r="129" s="2" customFormat="1" ht="16.5" customHeight="1">
      <c r="A129" s="39"/>
      <c r="B129" s="40"/>
      <c r="C129" s="215" t="s">
        <v>324</v>
      </c>
      <c r="D129" s="215" t="s">
        <v>185</v>
      </c>
      <c r="E129" s="216" t="s">
        <v>4321</v>
      </c>
      <c r="F129" s="217" t="s">
        <v>4322</v>
      </c>
      <c r="G129" s="218" t="s">
        <v>207</v>
      </c>
      <c r="H129" s="219">
        <v>1</v>
      </c>
      <c r="I129" s="220"/>
      <c r="J129" s="221">
        <f>ROUND(I129*H129,2)</f>
        <v>0</v>
      </c>
      <c r="K129" s="217" t="s">
        <v>19</v>
      </c>
      <c r="L129" s="45"/>
      <c r="M129" s="222" t="s">
        <v>19</v>
      </c>
      <c r="N129" s="223" t="s">
        <v>43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284</v>
      </c>
      <c r="AT129" s="226" t="s">
        <v>185</v>
      </c>
      <c r="AU129" s="226" t="s">
        <v>81</v>
      </c>
      <c r="AY129" s="18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79</v>
      </c>
      <c r="BK129" s="227">
        <f>ROUND(I129*H129,2)</f>
        <v>0</v>
      </c>
      <c r="BL129" s="18" t="s">
        <v>284</v>
      </c>
      <c r="BM129" s="226" t="s">
        <v>467</v>
      </c>
    </row>
    <row r="130" s="2" customFormat="1" ht="16.5" customHeight="1">
      <c r="A130" s="39"/>
      <c r="B130" s="40"/>
      <c r="C130" s="215" t="s">
        <v>330</v>
      </c>
      <c r="D130" s="215" t="s">
        <v>185</v>
      </c>
      <c r="E130" s="216" t="s">
        <v>4323</v>
      </c>
      <c r="F130" s="217" t="s">
        <v>4324</v>
      </c>
      <c r="G130" s="218" t="s">
        <v>207</v>
      </c>
      <c r="H130" s="219">
        <v>1</v>
      </c>
      <c r="I130" s="220"/>
      <c r="J130" s="221">
        <f>ROUND(I130*H130,2)</f>
        <v>0</v>
      </c>
      <c r="K130" s="217" t="s">
        <v>19</v>
      </c>
      <c r="L130" s="45"/>
      <c r="M130" s="222" t="s">
        <v>19</v>
      </c>
      <c r="N130" s="223" t="s">
        <v>43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284</v>
      </c>
      <c r="AT130" s="226" t="s">
        <v>185</v>
      </c>
      <c r="AU130" s="226" t="s">
        <v>81</v>
      </c>
      <c r="AY130" s="18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284</v>
      </c>
      <c r="BM130" s="226" t="s">
        <v>479</v>
      </c>
    </row>
    <row r="131" s="2" customFormat="1" ht="16.5" customHeight="1">
      <c r="A131" s="39"/>
      <c r="B131" s="40"/>
      <c r="C131" s="215" t="s">
        <v>336</v>
      </c>
      <c r="D131" s="215" t="s">
        <v>185</v>
      </c>
      <c r="E131" s="216" t="s">
        <v>4325</v>
      </c>
      <c r="F131" s="217" t="s">
        <v>4326</v>
      </c>
      <c r="G131" s="218" t="s">
        <v>207</v>
      </c>
      <c r="H131" s="219">
        <v>2</v>
      </c>
      <c r="I131" s="220"/>
      <c r="J131" s="221">
        <f>ROUND(I131*H131,2)</f>
        <v>0</v>
      </c>
      <c r="K131" s="217" t="s">
        <v>19</v>
      </c>
      <c r="L131" s="45"/>
      <c r="M131" s="222" t="s">
        <v>19</v>
      </c>
      <c r="N131" s="223" t="s">
        <v>43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284</v>
      </c>
      <c r="AT131" s="226" t="s">
        <v>185</v>
      </c>
      <c r="AU131" s="226" t="s">
        <v>81</v>
      </c>
      <c r="AY131" s="18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79</v>
      </c>
      <c r="BK131" s="227">
        <f>ROUND(I131*H131,2)</f>
        <v>0</v>
      </c>
      <c r="BL131" s="18" t="s">
        <v>284</v>
      </c>
      <c r="BM131" s="226" t="s">
        <v>490</v>
      </c>
    </row>
    <row r="132" s="2" customFormat="1" ht="16.5" customHeight="1">
      <c r="A132" s="39"/>
      <c r="B132" s="40"/>
      <c r="C132" s="215" t="s">
        <v>342</v>
      </c>
      <c r="D132" s="215" t="s">
        <v>185</v>
      </c>
      <c r="E132" s="216" t="s">
        <v>4327</v>
      </c>
      <c r="F132" s="217" t="s">
        <v>4328</v>
      </c>
      <c r="G132" s="218" t="s">
        <v>207</v>
      </c>
      <c r="H132" s="219">
        <v>25</v>
      </c>
      <c r="I132" s="220"/>
      <c r="J132" s="221">
        <f>ROUND(I132*H132,2)</f>
        <v>0</v>
      </c>
      <c r="K132" s="217" t="s">
        <v>19</v>
      </c>
      <c r="L132" s="45"/>
      <c r="M132" s="222" t="s">
        <v>19</v>
      </c>
      <c r="N132" s="223" t="s">
        <v>43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284</v>
      </c>
      <c r="AT132" s="226" t="s">
        <v>185</v>
      </c>
      <c r="AU132" s="226" t="s">
        <v>81</v>
      </c>
      <c r="AY132" s="18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79</v>
      </c>
      <c r="BK132" s="227">
        <f>ROUND(I132*H132,2)</f>
        <v>0</v>
      </c>
      <c r="BL132" s="18" t="s">
        <v>284</v>
      </c>
      <c r="BM132" s="226" t="s">
        <v>502</v>
      </c>
    </row>
    <row r="133" s="2" customFormat="1" ht="16.5" customHeight="1">
      <c r="A133" s="39"/>
      <c r="B133" s="40"/>
      <c r="C133" s="215" t="s">
        <v>348</v>
      </c>
      <c r="D133" s="215" t="s">
        <v>185</v>
      </c>
      <c r="E133" s="216" t="s">
        <v>4329</v>
      </c>
      <c r="F133" s="217" t="s">
        <v>4330</v>
      </c>
      <c r="G133" s="218" t="s">
        <v>207</v>
      </c>
      <c r="H133" s="219">
        <v>1</v>
      </c>
      <c r="I133" s="220"/>
      <c r="J133" s="221">
        <f>ROUND(I133*H133,2)</f>
        <v>0</v>
      </c>
      <c r="K133" s="217" t="s">
        <v>19</v>
      </c>
      <c r="L133" s="45"/>
      <c r="M133" s="222" t="s">
        <v>19</v>
      </c>
      <c r="N133" s="223" t="s">
        <v>43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284</v>
      </c>
      <c r="AT133" s="226" t="s">
        <v>185</v>
      </c>
      <c r="AU133" s="226" t="s">
        <v>81</v>
      </c>
      <c r="AY133" s="18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284</v>
      </c>
      <c r="BM133" s="226" t="s">
        <v>513</v>
      </c>
    </row>
    <row r="134" s="2" customFormat="1" ht="16.5" customHeight="1">
      <c r="A134" s="39"/>
      <c r="B134" s="40"/>
      <c r="C134" s="215" t="s">
        <v>357</v>
      </c>
      <c r="D134" s="215" t="s">
        <v>185</v>
      </c>
      <c r="E134" s="216" t="s">
        <v>4331</v>
      </c>
      <c r="F134" s="217" t="s">
        <v>4332</v>
      </c>
      <c r="G134" s="218" t="s">
        <v>207</v>
      </c>
      <c r="H134" s="219">
        <v>2</v>
      </c>
      <c r="I134" s="220"/>
      <c r="J134" s="221">
        <f>ROUND(I134*H134,2)</f>
        <v>0</v>
      </c>
      <c r="K134" s="217" t="s">
        <v>19</v>
      </c>
      <c r="L134" s="45"/>
      <c r="M134" s="222" t="s">
        <v>19</v>
      </c>
      <c r="N134" s="223" t="s">
        <v>43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284</v>
      </c>
      <c r="AT134" s="226" t="s">
        <v>185</v>
      </c>
      <c r="AU134" s="226" t="s">
        <v>81</v>
      </c>
      <c r="AY134" s="18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284</v>
      </c>
      <c r="BM134" s="226" t="s">
        <v>524</v>
      </c>
    </row>
    <row r="135" s="2" customFormat="1" ht="16.5" customHeight="1">
      <c r="A135" s="39"/>
      <c r="B135" s="40"/>
      <c r="C135" s="215" t="s">
        <v>363</v>
      </c>
      <c r="D135" s="215" t="s">
        <v>185</v>
      </c>
      <c r="E135" s="216" t="s">
        <v>4333</v>
      </c>
      <c r="F135" s="217" t="s">
        <v>4334</v>
      </c>
      <c r="G135" s="218" t="s">
        <v>207</v>
      </c>
      <c r="H135" s="219">
        <v>6</v>
      </c>
      <c r="I135" s="220"/>
      <c r="J135" s="221">
        <f>ROUND(I135*H135,2)</f>
        <v>0</v>
      </c>
      <c r="K135" s="217" t="s">
        <v>19</v>
      </c>
      <c r="L135" s="45"/>
      <c r="M135" s="222" t="s">
        <v>19</v>
      </c>
      <c r="N135" s="223" t="s">
        <v>43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284</v>
      </c>
      <c r="AT135" s="226" t="s">
        <v>185</v>
      </c>
      <c r="AU135" s="226" t="s">
        <v>81</v>
      </c>
      <c r="AY135" s="18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79</v>
      </c>
      <c r="BK135" s="227">
        <f>ROUND(I135*H135,2)</f>
        <v>0</v>
      </c>
      <c r="BL135" s="18" t="s">
        <v>284</v>
      </c>
      <c r="BM135" s="226" t="s">
        <v>534</v>
      </c>
    </row>
    <row r="136" s="2" customFormat="1" ht="16.5" customHeight="1">
      <c r="A136" s="39"/>
      <c r="B136" s="40"/>
      <c r="C136" s="215" t="s">
        <v>369</v>
      </c>
      <c r="D136" s="215" t="s">
        <v>185</v>
      </c>
      <c r="E136" s="216" t="s">
        <v>4335</v>
      </c>
      <c r="F136" s="217" t="s">
        <v>4336</v>
      </c>
      <c r="G136" s="218" t="s">
        <v>207</v>
      </c>
      <c r="H136" s="219">
        <v>1</v>
      </c>
      <c r="I136" s="220"/>
      <c r="J136" s="221">
        <f>ROUND(I136*H136,2)</f>
        <v>0</v>
      </c>
      <c r="K136" s="217" t="s">
        <v>19</v>
      </c>
      <c r="L136" s="45"/>
      <c r="M136" s="222" t="s">
        <v>19</v>
      </c>
      <c r="N136" s="223" t="s">
        <v>43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284</v>
      </c>
      <c r="AT136" s="226" t="s">
        <v>185</v>
      </c>
      <c r="AU136" s="226" t="s">
        <v>81</v>
      </c>
      <c r="AY136" s="18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284</v>
      </c>
      <c r="BM136" s="226" t="s">
        <v>552</v>
      </c>
    </row>
    <row r="137" s="2" customFormat="1" ht="16.5" customHeight="1">
      <c r="A137" s="39"/>
      <c r="B137" s="40"/>
      <c r="C137" s="215" t="s">
        <v>376</v>
      </c>
      <c r="D137" s="215" t="s">
        <v>185</v>
      </c>
      <c r="E137" s="216" t="s">
        <v>4337</v>
      </c>
      <c r="F137" s="217" t="s">
        <v>4338</v>
      </c>
      <c r="G137" s="218" t="s">
        <v>207</v>
      </c>
      <c r="H137" s="219">
        <v>1</v>
      </c>
      <c r="I137" s="220"/>
      <c r="J137" s="221">
        <f>ROUND(I137*H137,2)</f>
        <v>0</v>
      </c>
      <c r="K137" s="217" t="s">
        <v>19</v>
      </c>
      <c r="L137" s="45"/>
      <c r="M137" s="222" t="s">
        <v>19</v>
      </c>
      <c r="N137" s="223" t="s">
        <v>43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284</v>
      </c>
      <c r="AT137" s="226" t="s">
        <v>185</v>
      </c>
      <c r="AU137" s="226" t="s">
        <v>81</v>
      </c>
      <c r="AY137" s="18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79</v>
      </c>
      <c r="BK137" s="227">
        <f>ROUND(I137*H137,2)</f>
        <v>0</v>
      </c>
      <c r="BL137" s="18" t="s">
        <v>284</v>
      </c>
      <c r="BM137" s="226" t="s">
        <v>562</v>
      </c>
    </row>
    <row r="138" s="2" customFormat="1" ht="16.5" customHeight="1">
      <c r="A138" s="39"/>
      <c r="B138" s="40"/>
      <c r="C138" s="215" t="s">
        <v>381</v>
      </c>
      <c r="D138" s="215" t="s">
        <v>185</v>
      </c>
      <c r="E138" s="216" t="s">
        <v>4339</v>
      </c>
      <c r="F138" s="217" t="s">
        <v>406</v>
      </c>
      <c r="G138" s="218" t="s">
        <v>207</v>
      </c>
      <c r="H138" s="219">
        <v>1</v>
      </c>
      <c r="I138" s="220"/>
      <c r="J138" s="221">
        <f>ROUND(I138*H138,2)</f>
        <v>0</v>
      </c>
      <c r="K138" s="217" t="s">
        <v>19</v>
      </c>
      <c r="L138" s="45"/>
      <c r="M138" s="222" t="s">
        <v>19</v>
      </c>
      <c r="N138" s="223" t="s">
        <v>43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284</v>
      </c>
      <c r="AT138" s="226" t="s">
        <v>185</v>
      </c>
      <c r="AU138" s="226" t="s">
        <v>81</v>
      </c>
      <c r="AY138" s="18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284</v>
      </c>
      <c r="BM138" s="226" t="s">
        <v>584</v>
      </c>
    </row>
    <row r="139" s="2" customFormat="1" ht="16.5" customHeight="1">
      <c r="A139" s="39"/>
      <c r="B139" s="40"/>
      <c r="C139" s="215" t="s">
        <v>386</v>
      </c>
      <c r="D139" s="215" t="s">
        <v>185</v>
      </c>
      <c r="E139" s="216" t="s">
        <v>4340</v>
      </c>
      <c r="F139" s="217" t="s">
        <v>4341</v>
      </c>
      <c r="G139" s="218" t="s">
        <v>207</v>
      </c>
      <c r="H139" s="219">
        <v>1</v>
      </c>
      <c r="I139" s="220"/>
      <c r="J139" s="221">
        <f>ROUND(I139*H139,2)</f>
        <v>0</v>
      </c>
      <c r="K139" s="217" t="s">
        <v>19</v>
      </c>
      <c r="L139" s="45"/>
      <c r="M139" s="222" t="s">
        <v>19</v>
      </c>
      <c r="N139" s="223" t="s">
        <v>43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284</v>
      </c>
      <c r="AT139" s="226" t="s">
        <v>185</v>
      </c>
      <c r="AU139" s="226" t="s">
        <v>81</v>
      </c>
      <c r="AY139" s="18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284</v>
      </c>
      <c r="BM139" s="226" t="s">
        <v>595</v>
      </c>
    </row>
    <row r="140" s="2" customFormat="1" ht="16.5" customHeight="1">
      <c r="A140" s="39"/>
      <c r="B140" s="40"/>
      <c r="C140" s="215" t="s">
        <v>393</v>
      </c>
      <c r="D140" s="215" t="s">
        <v>185</v>
      </c>
      <c r="E140" s="216" t="s">
        <v>4342</v>
      </c>
      <c r="F140" s="217" t="s">
        <v>4343</v>
      </c>
      <c r="G140" s="218" t="s">
        <v>207</v>
      </c>
      <c r="H140" s="219">
        <v>1</v>
      </c>
      <c r="I140" s="220"/>
      <c r="J140" s="221">
        <f>ROUND(I140*H140,2)</f>
        <v>0</v>
      </c>
      <c r="K140" s="217" t="s">
        <v>19</v>
      </c>
      <c r="L140" s="45"/>
      <c r="M140" s="284" t="s">
        <v>19</v>
      </c>
      <c r="N140" s="285" t="s">
        <v>43</v>
      </c>
      <c r="O140" s="279"/>
      <c r="P140" s="286">
        <f>O140*H140</f>
        <v>0</v>
      </c>
      <c r="Q140" s="286">
        <v>0</v>
      </c>
      <c r="R140" s="286">
        <f>Q140*H140</f>
        <v>0</v>
      </c>
      <c r="S140" s="286">
        <v>0</v>
      </c>
      <c r="T140" s="28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284</v>
      </c>
      <c r="AT140" s="226" t="s">
        <v>185</v>
      </c>
      <c r="AU140" s="226" t="s">
        <v>81</v>
      </c>
      <c r="AY140" s="18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79</v>
      </c>
      <c r="BK140" s="227">
        <f>ROUND(I140*H140,2)</f>
        <v>0</v>
      </c>
      <c r="BL140" s="18" t="s">
        <v>284</v>
      </c>
      <c r="BM140" s="226" t="s">
        <v>616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OUBe3SjfOJ7sQC/uknz+Izp3Qmg5tGdpp8T5nSC+khNYNJmH8ClyXJ8HGkP9ykys2OFADoBLFYj2468HrJN4Yw==" hashValue="PMGKc8Sn5CTtO5bIYUjME9gtJQxCO38HwPSxtzPbhwaxqzlperWPZqpZlWbNFBBP5yLxoG7PyZUztgBFjGSWqw==" algorithmName="SHA-512" password="CC35"/>
  <autoFilter ref="C97:K1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143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Centrum Pokorum - stavební úpravy a přístavba k objektu č.p. 1094/27, k.ú. Rumburk - II. etapa</v>
      </c>
      <c r="F7" s="144"/>
      <c r="G7" s="144"/>
      <c r="H7" s="144"/>
      <c r="L7" s="21"/>
    </row>
    <row r="8" s="1" customFormat="1" ht="12" customHeight="1">
      <c r="B8" s="21"/>
      <c r="D8" s="144" t="s">
        <v>144</v>
      </c>
      <c r="L8" s="21"/>
    </row>
    <row r="9" s="2" customFormat="1" ht="16.5" customHeight="1">
      <c r="A9" s="39"/>
      <c r="B9" s="45"/>
      <c r="C9" s="39"/>
      <c r="D9" s="39"/>
      <c r="E9" s="145" t="s">
        <v>2699</v>
      </c>
      <c r="F9" s="39"/>
      <c r="G9" s="39"/>
      <c r="H9" s="39"/>
      <c r="I9" s="39"/>
      <c r="J9" s="39"/>
      <c r="K9" s="39"/>
      <c r="L9" s="14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146</v>
      </c>
      <c r="E10" s="39"/>
      <c r="F10" s="39"/>
      <c r="G10" s="39"/>
      <c r="H10" s="39"/>
      <c r="I10" s="39"/>
      <c r="J10" s="39"/>
      <c r="K10" s="39"/>
      <c r="L10" s="14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8" t="s">
        <v>4344</v>
      </c>
      <c r="F11" s="39"/>
      <c r="G11" s="39"/>
      <c r="H11" s="39"/>
      <c r="I11" s="39"/>
      <c r="J11" s="39"/>
      <c r="K11" s="39"/>
      <c r="L11" s="14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9" t="str">
        <f>'Rekapitulace zakázky'!AN8</f>
        <v>22. 10. 2022</v>
      </c>
      <c r="K14" s="39"/>
      <c r="L14" s="14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28</v>
      </c>
      <c r="J20" s="34" t="str">
        <f>'Rekapitulace zakázky'!AN14</f>
        <v>Vyplň údaj</v>
      </c>
      <c r="K20" s="39"/>
      <c r="L20" s="14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4"/>
      <c r="E31" s="154"/>
      <c r="F31" s="154"/>
      <c r="G31" s="154"/>
      <c r="H31" s="154"/>
      <c r="I31" s="154"/>
      <c r="J31" s="154"/>
      <c r="K31" s="154"/>
      <c r="L31" s="14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5" t="s">
        <v>38</v>
      </c>
      <c r="E32" s="39"/>
      <c r="F32" s="39"/>
      <c r="G32" s="39"/>
      <c r="H32" s="39"/>
      <c r="I32" s="39"/>
      <c r="J32" s="156">
        <f>ROUND(J92, 2)</f>
        <v>0</v>
      </c>
      <c r="K32" s="39"/>
      <c r="L32" s="14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4"/>
      <c r="E33" s="154"/>
      <c r="F33" s="154"/>
      <c r="G33" s="154"/>
      <c r="H33" s="154"/>
      <c r="I33" s="154"/>
      <c r="J33" s="154"/>
      <c r="K33" s="154"/>
      <c r="L33" s="14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7" t="s">
        <v>40</v>
      </c>
      <c r="G34" s="39"/>
      <c r="H34" s="39"/>
      <c r="I34" s="157" t="s">
        <v>39</v>
      </c>
      <c r="J34" s="157" t="s">
        <v>41</v>
      </c>
      <c r="K34" s="39"/>
      <c r="L34" s="14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6" t="s">
        <v>42</v>
      </c>
      <c r="E35" s="144" t="s">
        <v>43</v>
      </c>
      <c r="F35" s="158">
        <f>ROUND((SUM(BE92:BE111)),  2)</f>
        <v>0</v>
      </c>
      <c r="G35" s="39"/>
      <c r="H35" s="39"/>
      <c r="I35" s="159">
        <v>0.20999999999999999</v>
      </c>
      <c r="J35" s="158">
        <f>ROUND(((SUM(BE92:BE111))*I35),  2)</f>
        <v>0</v>
      </c>
      <c r="K35" s="39"/>
      <c r="L35" s="14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ROUND((SUM(BF92:BF111)),  2)</f>
        <v>0</v>
      </c>
      <c r="G36" s="39"/>
      <c r="H36" s="39"/>
      <c r="I36" s="159">
        <v>0.14999999999999999</v>
      </c>
      <c r="J36" s="158">
        <f>ROUND(((SUM(BF92:BF111))*I36),  2)</f>
        <v>0</v>
      </c>
      <c r="K36" s="39"/>
      <c r="L36" s="14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ROUND((SUM(BG92:BG111)),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ROUND((SUM(BH92:BH111)),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ROUND((SUM(BI92:BI111)),  2)</f>
        <v>0</v>
      </c>
      <c r="G39" s="39"/>
      <c r="H39" s="39"/>
      <c r="I39" s="159">
        <v>0</v>
      </c>
      <c r="J39" s="158">
        <f>0</f>
        <v>0</v>
      </c>
      <c r="K39" s="39"/>
      <c r="L39" s="14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150</v>
      </c>
      <c r="D47" s="41"/>
      <c r="E47" s="41"/>
      <c r="F47" s="41"/>
      <c r="G47" s="41"/>
      <c r="H47" s="41"/>
      <c r="I47" s="41"/>
      <c r="J47" s="41"/>
      <c r="K47" s="41"/>
      <c r="L47" s="14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Centrum Pokorum - stavební úpravy a přístavba k objektu č.p. 1094/27, k.ú. Rumburk - II. etapa</v>
      </c>
      <c r="F50" s="33"/>
      <c r="G50" s="33"/>
      <c r="H50" s="33"/>
      <c r="I50" s="41"/>
      <c r="J50" s="41"/>
      <c r="K50" s="41"/>
      <c r="L50" s="14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2699</v>
      </c>
      <c r="F52" s="41"/>
      <c r="G52" s="41"/>
      <c r="H52" s="41"/>
      <c r="I52" s="41"/>
      <c r="J52" s="41"/>
      <c r="K52" s="41"/>
      <c r="L52" s="14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146</v>
      </c>
      <c r="D53" s="41"/>
      <c r="E53" s="41"/>
      <c r="F53" s="41"/>
      <c r="G53" s="41"/>
      <c r="H53" s="41"/>
      <c r="I53" s="41"/>
      <c r="J53" s="41"/>
      <c r="K53" s="41"/>
      <c r="L53" s="14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 VRN - Vedlejší a ostatní náklady stavby</v>
      </c>
      <c r="F54" s="41"/>
      <c r="G54" s="41"/>
      <c r="H54" s="41"/>
      <c r="I54" s="41"/>
      <c r="J54" s="41"/>
      <c r="K54" s="41"/>
      <c r="L54" s="14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st.p.č. 649; k.ú. Rumburk</v>
      </c>
      <c r="G56" s="41"/>
      <c r="H56" s="41"/>
      <c r="I56" s="33" t="s">
        <v>23</v>
      </c>
      <c r="J56" s="73" t="str">
        <f>IF(J14="","",J14)</f>
        <v>22. 10. 2022</v>
      </c>
      <c r="K56" s="41"/>
      <c r="L56" s="14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31</v>
      </c>
      <c r="J58" s="37" t="str">
        <f>E23</f>
        <v>ProProjekt, s.r.o.</v>
      </c>
      <c r="K58" s="41"/>
      <c r="L58" s="14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3" t="s">
        <v>151</v>
      </c>
      <c r="D61" s="174"/>
      <c r="E61" s="174"/>
      <c r="F61" s="174"/>
      <c r="G61" s="174"/>
      <c r="H61" s="174"/>
      <c r="I61" s="174"/>
      <c r="J61" s="175" t="s">
        <v>152</v>
      </c>
      <c r="K61" s="174"/>
      <c r="L61" s="14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6" t="s">
        <v>70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153</v>
      </c>
    </row>
    <row r="64" s="9" customFormat="1" ht="24.96" customHeight="1">
      <c r="A64" s="9"/>
      <c r="B64" s="177"/>
      <c r="C64" s="178"/>
      <c r="D64" s="179" t="s">
        <v>2340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5"/>
      <c r="D65" s="184" t="s">
        <v>2341</v>
      </c>
      <c r="E65" s="185"/>
      <c r="F65" s="185"/>
      <c r="G65" s="185"/>
      <c r="H65" s="185"/>
      <c r="I65" s="185"/>
      <c r="J65" s="186">
        <f>J94</f>
        <v>0</v>
      </c>
      <c r="K65" s="125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5"/>
      <c r="D66" s="184" t="s">
        <v>2665</v>
      </c>
      <c r="E66" s="185"/>
      <c r="F66" s="185"/>
      <c r="G66" s="185"/>
      <c r="H66" s="185"/>
      <c r="I66" s="185"/>
      <c r="J66" s="186">
        <f>J97</f>
        <v>0</v>
      </c>
      <c r="K66" s="125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5"/>
      <c r="D67" s="184" t="s">
        <v>2666</v>
      </c>
      <c r="E67" s="185"/>
      <c r="F67" s="185"/>
      <c r="G67" s="185"/>
      <c r="H67" s="185"/>
      <c r="I67" s="185"/>
      <c r="J67" s="186">
        <f>J100</f>
        <v>0</v>
      </c>
      <c r="K67" s="125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5"/>
      <c r="D68" s="184" t="s">
        <v>2667</v>
      </c>
      <c r="E68" s="185"/>
      <c r="F68" s="185"/>
      <c r="G68" s="185"/>
      <c r="H68" s="185"/>
      <c r="I68" s="185"/>
      <c r="J68" s="186">
        <f>J103</f>
        <v>0</v>
      </c>
      <c r="K68" s="125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5"/>
      <c r="D69" s="184" t="s">
        <v>2342</v>
      </c>
      <c r="E69" s="185"/>
      <c r="F69" s="185"/>
      <c r="G69" s="185"/>
      <c r="H69" s="185"/>
      <c r="I69" s="185"/>
      <c r="J69" s="186">
        <f>J106</f>
        <v>0</v>
      </c>
      <c r="K69" s="125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5"/>
      <c r="D70" s="184" t="s">
        <v>2343</v>
      </c>
      <c r="E70" s="185"/>
      <c r="F70" s="185"/>
      <c r="G70" s="185"/>
      <c r="H70" s="185"/>
      <c r="I70" s="185"/>
      <c r="J70" s="186">
        <f>J109</f>
        <v>0</v>
      </c>
      <c r="K70" s="125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168</v>
      </c>
      <c r="D77" s="41"/>
      <c r="E77" s="41"/>
      <c r="F77" s="41"/>
      <c r="G77" s="41"/>
      <c r="H77" s="41"/>
      <c r="I77" s="41"/>
      <c r="J77" s="41"/>
      <c r="K77" s="41"/>
      <c r="L77" s="14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Centrum Pokorum - stavební úpravy a přístavba k objektu č.p. 1094/27, k.ú. Rumburk - II. etapa</v>
      </c>
      <c r="F80" s="33"/>
      <c r="G80" s="33"/>
      <c r="H80" s="33"/>
      <c r="I80" s="41"/>
      <c r="J80" s="41"/>
      <c r="K80" s="41"/>
      <c r="L80" s="14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144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2699</v>
      </c>
      <c r="F82" s="41"/>
      <c r="G82" s="41"/>
      <c r="H82" s="41"/>
      <c r="I82" s="41"/>
      <c r="J82" s="41"/>
      <c r="K82" s="41"/>
      <c r="L82" s="14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146</v>
      </c>
      <c r="D83" s="41"/>
      <c r="E83" s="41"/>
      <c r="F83" s="41"/>
      <c r="G83" s="41"/>
      <c r="H83" s="41"/>
      <c r="I83" s="41"/>
      <c r="J83" s="41"/>
      <c r="K83" s="41"/>
      <c r="L83" s="14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02 VRN - Vedlejší a ostatní náklady stavby</v>
      </c>
      <c r="F84" s="41"/>
      <c r="G84" s="41"/>
      <c r="H84" s="41"/>
      <c r="I84" s="41"/>
      <c r="J84" s="41"/>
      <c r="K84" s="41"/>
      <c r="L84" s="14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st.p.č. 649; k.ú. Rumburk</v>
      </c>
      <c r="G86" s="41"/>
      <c r="H86" s="41"/>
      <c r="I86" s="33" t="s">
        <v>23</v>
      </c>
      <c r="J86" s="73" t="str">
        <f>IF(J14="","",J14)</f>
        <v>22. 10. 2022</v>
      </c>
      <c r="K86" s="41"/>
      <c r="L86" s="14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31</v>
      </c>
      <c r="J88" s="37" t="str">
        <f>E23</f>
        <v>ProProjekt, s.r.o.</v>
      </c>
      <c r="K88" s="41"/>
      <c r="L88" s="14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IF(E20="","",E20)</f>
        <v>Vyplň údaj</v>
      </c>
      <c r="G89" s="41"/>
      <c r="H89" s="41"/>
      <c r="I89" s="33" t="s">
        <v>34</v>
      </c>
      <c r="J89" s="37" t="str">
        <f>E26</f>
        <v>Martin Rousek</v>
      </c>
      <c r="K89" s="41"/>
      <c r="L89" s="14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8"/>
      <c r="B91" s="189"/>
      <c r="C91" s="190" t="s">
        <v>169</v>
      </c>
      <c r="D91" s="191" t="s">
        <v>57</v>
      </c>
      <c r="E91" s="191" t="s">
        <v>53</v>
      </c>
      <c r="F91" s="191" t="s">
        <v>54</v>
      </c>
      <c r="G91" s="191" t="s">
        <v>170</v>
      </c>
      <c r="H91" s="191" t="s">
        <v>171</v>
      </c>
      <c r="I91" s="191" t="s">
        <v>172</v>
      </c>
      <c r="J91" s="191" t="s">
        <v>152</v>
      </c>
      <c r="K91" s="192" t="s">
        <v>173</v>
      </c>
      <c r="L91" s="193"/>
      <c r="M91" s="93" t="s">
        <v>19</v>
      </c>
      <c r="N91" s="94" t="s">
        <v>42</v>
      </c>
      <c r="O91" s="94" t="s">
        <v>174</v>
      </c>
      <c r="P91" s="94" t="s">
        <v>175</v>
      </c>
      <c r="Q91" s="94" t="s">
        <v>176</v>
      </c>
      <c r="R91" s="94" t="s">
        <v>177</v>
      </c>
      <c r="S91" s="94" t="s">
        <v>178</v>
      </c>
      <c r="T91" s="95" t="s">
        <v>179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39"/>
      <c r="B92" s="40"/>
      <c r="C92" s="100" t="s">
        <v>180</v>
      </c>
      <c r="D92" s="41"/>
      <c r="E92" s="41"/>
      <c r="F92" s="41"/>
      <c r="G92" s="41"/>
      <c r="H92" s="41"/>
      <c r="I92" s="41"/>
      <c r="J92" s="194">
        <f>BK92</f>
        <v>0</v>
      </c>
      <c r="K92" s="41"/>
      <c r="L92" s="45"/>
      <c r="M92" s="96"/>
      <c r="N92" s="195"/>
      <c r="O92" s="97"/>
      <c r="P92" s="196">
        <f>P93</f>
        <v>0</v>
      </c>
      <c r="Q92" s="97"/>
      <c r="R92" s="196">
        <f>R93</f>
        <v>0</v>
      </c>
      <c r="S92" s="97"/>
      <c r="T92" s="197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153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2589</v>
      </c>
      <c r="F93" s="202" t="s">
        <v>2590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P94+P97+P100+P103+P106+P109</f>
        <v>0</v>
      </c>
      <c r="Q93" s="207"/>
      <c r="R93" s="208">
        <f>R94+R97+R100+R103+R106+R109</f>
        <v>0</v>
      </c>
      <c r="S93" s="207"/>
      <c r="T93" s="209">
        <f>T94+T97+T100+T103+T106+T109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215</v>
      </c>
      <c r="AT93" s="211" t="s">
        <v>71</v>
      </c>
      <c r="AU93" s="211" t="s">
        <v>72</v>
      </c>
      <c r="AY93" s="210" t="s">
        <v>183</v>
      </c>
      <c r="BK93" s="212">
        <f>BK94+BK97+BK100+BK103+BK106+BK109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2591</v>
      </c>
      <c r="F94" s="213" t="s">
        <v>2592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SUM(P95:P96)</f>
        <v>0</v>
      </c>
      <c r="Q94" s="207"/>
      <c r="R94" s="208">
        <f>SUM(R95:R96)</f>
        <v>0</v>
      </c>
      <c r="S94" s="207"/>
      <c r="T94" s="20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215</v>
      </c>
      <c r="AT94" s="211" t="s">
        <v>71</v>
      </c>
      <c r="AU94" s="211" t="s">
        <v>79</v>
      </c>
      <c r="AY94" s="210" t="s">
        <v>183</v>
      </c>
      <c r="BK94" s="212">
        <f>SUM(BK95:BK96)</f>
        <v>0</v>
      </c>
    </row>
    <row r="95" s="2" customFormat="1" ht="16.5" customHeight="1">
      <c r="A95" s="39"/>
      <c r="B95" s="40"/>
      <c r="C95" s="215" t="s">
        <v>79</v>
      </c>
      <c r="D95" s="215" t="s">
        <v>185</v>
      </c>
      <c r="E95" s="216" t="s">
        <v>2668</v>
      </c>
      <c r="F95" s="217" t="s">
        <v>2669</v>
      </c>
      <c r="G95" s="218" t="s">
        <v>2670</v>
      </c>
      <c r="H95" s="219">
        <v>1</v>
      </c>
      <c r="I95" s="220"/>
      <c r="J95" s="221">
        <f>ROUND(I95*H95,2)</f>
        <v>0</v>
      </c>
      <c r="K95" s="217" t="s">
        <v>189</v>
      </c>
      <c r="L95" s="45"/>
      <c r="M95" s="222" t="s">
        <v>19</v>
      </c>
      <c r="N95" s="223" t="s">
        <v>43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2671</v>
      </c>
      <c r="AT95" s="226" t="s">
        <v>185</v>
      </c>
      <c r="AU95" s="226" t="s">
        <v>81</v>
      </c>
      <c r="AY95" s="18" t="s">
        <v>183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79</v>
      </c>
      <c r="BK95" s="227">
        <f>ROUND(I95*H95,2)</f>
        <v>0</v>
      </c>
      <c r="BL95" s="18" t="s">
        <v>2671</v>
      </c>
      <c r="BM95" s="226" t="s">
        <v>2672</v>
      </c>
    </row>
    <row r="96" s="2" customFormat="1">
      <c r="A96" s="39"/>
      <c r="B96" s="40"/>
      <c r="C96" s="41"/>
      <c r="D96" s="228" t="s">
        <v>192</v>
      </c>
      <c r="E96" s="41"/>
      <c r="F96" s="229" t="s">
        <v>2673</v>
      </c>
      <c r="G96" s="41"/>
      <c r="H96" s="41"/>
      <c r="I96" s="230"/>
      <c r="J96" s="41"/>
      <c r="K96" s="41"/>
      <c r="L96" s="45"/>
      <c r="M96" s="231"/>
      <c r="N96" s="23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192</v>
      </c>
      <c r="AU96" s="18" t="s">
        <v>81</v>
      </c>
    </row>
    <row r="97" s="12" customFormat="1" ht="22.8" customHeight="1">
      <c r="A97" s="12"/>
      <c r="B97" s="199"/>
      <c r="C97" s="200"/>
      <c r="D97" s="201" t="s">
        <v>71</v>
      </c>
      <c r="E97" s="213" t="s">
        <v>2674</v>
      </c>
      <c r="F97" s="213" t="s">
        <v>2675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SUM(P98:P99)</f>
        <v>0</v>
      </c>
      <c r="Q97" s="207"/>
      <c r="R97" s="208">
        <f>SUM(R98:R99)</f>
        <v>0</v>
      </c>
      <c r="S97" s="207"/>
      <c r="T97" s="20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215</v>
      </c>
      <c r="AT97" s="211" t="s">
        <v>71</v>
      </c>
      <c r="AU97" s="211" t="s">
        <v>79</v>
      </c>
      <c r="AY97" s="210" t="s">
        <v>183</v>
      </c>
      <c r="BK97" s="212">
        <f>SUM(BK98:BK99)</f>
        <v>0</v>
      </c>
    </row>
    <row r="98" s="2" customFormat="1" ht="16.5" customHeight="1">
      <c r="A98" s="39"/>
      <c r="B98" s="40"/>
      <c r="C98" s="215" t="s">
        <v>81</v>
      </c>
      <c r="D98" s="215" t="s">
        <v>185</v>
      </c>
      <c r="E98" s="216" t="s">
        <v>2676</v>
      </c>
      <c r="F98" s="217" t="s">
        <v>2677</v>
      </c>
      <c r="G98" s="218" t="s">
        <v>2670</v>
      </c>
      <c r="H98" s="219">
        <v>1</v>
      </c>
      <c r="I98" s="220"/>
      <c r="J98" s="221">
        <f>ROUND(I98*H98,2)</f>
        <v>0</v>
      </c>
      <c r="K98" s="217" t="s">
        <v>189</v>
      </c>
      <c r="L98" s="45"/>
      <c r="M98" s="222" t="s">
        <v>19</v>
      </c>
      <c r="N98" s="223" t="s">
        <v>43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2671</v>
      </c>
      <c r="AT98" s="226" t="s">
        <v>185</v>
      </c>
      <c r="AU98" s="226" t="s">
        <v>81</v>
      </c>
      <c r="AY98" s="18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79</v>
      </c>
      <c r="BK98" s="227">
        <f>ROUND(I98*H98,2)</f>
        <v>0</v>
      </c>
      <c r="BL98" s="18" t="s">
        <v>2671</v>
      </c>
      <c r="BM98" s="226" t="s">
        <v>2678</v>
      </c>
    </row>
    <row r="99" s="2" customFormat="1">
      <c r="A99" s="39"/>
      <c r="B99" s="40"/>
      <c r="C99" s="41"/>
      <c r="D99" s="228" t="s">
        <v>192</v>
      </c>
      <c r="E99" s="41"/>
      <c r="F99" s="229" t="s">
        <v>2679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192</v>
      </c>
      <c r="AU99" s="18" t="s">
        <v>81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2680</v>
      </c>
      <c r="F100" s="213" t="s">
        <v>2681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215</v>
      </c>
      <c r="AT100" s="211" t="s">
        <v>71</v>
      </c>
      <c r="AU100" s="211" t="s">
        <v>79</v>
      </c>
      <c r="AY100" s="210" t="s">
        <v>183</v>
      </c>
      <c r="BK100" s="212">
        <f>SUM(BK101:BK102)</f>
        <v>0</v>
      </c>
    </row>
    <row r="101" s="2" customFormat="1" ht="16.5" customHeight="1">
      <c r="A101" s="39"/>
      <c r="B101" s="40"/>
      <c r="C101" s="215" t="s">
        <v>89</v>
      </c>
      <c r="D101" s="215" t="s">
        <v>185</v>
      </c>
      <c r="E101" s="216" t="s">
        <v>2682</v>
      </c>
      <c r="F101" s="217" t="s">
        <v>2681</v>
      </c>
      <c r="G101" s="218" t="s">
        <v>2670</v>
      </c>
      <c r="H101" s="219">
        <v>1</v>
      </c>
      <c r="I101" s="220"/>
      <c r="J101" s="221">
        <f>ROUND(I101*H101,2)</f>
        <v>0</v>
      </c>
      <c r="K101" s="217" t="s">
        <v>189</v>
      </c>
      <c r="L101" s="45"/>
      <c r="M101" s="222" t="s">
        <v>19</v>
      </c>
      <c r="N101" s="223" t="s">
        <v>43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2671</v>
      </c>
      <c r="AT101" s="226" t="s">
        <v>185</v>
      </c>
      <c r="AU101" s="226" t="s">
        <v>81</v>
      </c>
      <c r="AY101" s="18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2671</v>
      </c>
      <c r="BM101" s="226" t="s">
        <v>2683</v>
      </c>
    </row>
    <row r="102" s="2" customFormat="1">
      <c r="A102" s="39"/>
      <c r="B102" s="40"/>
      <c r="C102" s="41"/>
      <c r="D102" s="228" t="s">
        <v>192</v>
      </c>
      <c r="E102" s="41"/>
      <c r="F102" s="229" t="s">
        <v>2684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192</v>
      </c>
      <c r="AU102" s="18" t="s">
        <v>81</v>
      </c>
    </row>
    <row r="103" s="12" customFormat="1" ht="22.8" customHeight="1">
      <c r="A103" s="12"/>
      <c r="B103" s="199"/>
      <c r="C103" s="200"/>
      <c r="D103" s="201" t="s">
        <v>71</v>
      </c>
      <c r="E103" s="213" t="s">
        <v>2685</v>
      </c>
      <c r="F103" s="213" t="s">
        <v>2686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215</v>
      </c>
      <c r="AT103" s="211" t="s">
        <v>71</v>
      </c>
      <c r="AU103" s="211" t="s">
        <v>79</v>
      </c>
      <c r="AY103" s="210" t="s">
        <v>183</v>
      </c>
      <c r="BK103" s="212">
        <f>SUM(BK104:BK105)</f>
        <v>0</v>
      </c>
    </row>
    <row r="104" s="2" customFormat="1" ht="16.5" customHeight="1">
      <c r="A104" s="39"/>
      <c r="B104" s="40"/>
      <c r="C104" s="215" t="s">
        <v>190</v>
      </c>
      <c r="D104" s="215" t="s">
        <v>185</v>
      </c>
      <c r="E104" s="216" t="s">
        <v>2687</v>
      </c>
      <c r="F104" s="217" t="s">
        <v>2688</v>
      </c>
      <c r="G104" s="218" t="s">
        <v>2670</v>
      </c>
      <c r="H104" s="219">
        <v>1</v>
      </c>
      <c r="I104" s="220"/>
      <c r="J104" s="221">
        <f>ROUND(I104*H104,2)</f>
        <v>0</v>
      </c>
      <c r="K104" s="217" t="s">
        <v>189</v>
      </c>
      <c r="L104" s="45"/>
      <c r="M104" s="222" t="s">
        <v>19</v>
      </c>
      <c r="N104" s="223" t="s">
        <v>43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2671</v>
      </c>
      <c r="AT104" s="226" t="s">
        <v>185</v>
      </c>
      <c r="AU104" s="226" t="s">
        <v>81</v>
      </c>
      <c r="AY104" s="18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2671</v>
      </c>
      <c r="BM104" s="226" t="s">
        <v>2689</v>
      </c>
    </row>
    <row r="105" s="2" customFormat="1">
      <c r="A105" s="39"/>
      <c r="B105" s="40"/>
      <c r="C105" s="41"/>
      <c r="D105" s="228" t="s">
        <v>192</v>
      </c>
      <c r="E105" s="41"/>
      <c r="F105" s="229" t="s">
        <v>2690</v>
      </c>
      <c r="G105" s="41"/>
      <c r="H105" s="41"/>
      <c r="I105" s="230"/>
      <c r="J105" s="41"/>
      <c r="K105" s="41"/>
      <c r="L105" s="45"/>
      <c r="M105" s="231"/>
      <c r="N105" s="23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192</v>
      </c>
      <c r="AU105" s="18" t="s">
        <v>81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2596</v>
      </c>
      <c r="F106" s="213" t="s">
        <v>2597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SUM(P107:P108)</f>
        <v>0</v>
      </c>
      <c r="Q106" s="207"/>
      <c r="R106" s="208">
        <f>SUM(R107:R108)</f>
        <v>0</v>
      </c>
      <c r="S106" s="207"/>
      <c r="T106" s="20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215</v>
      </c>
      <c r="AT106" s="211" t="s">
        <v>71</v>
      </c>
      <c r="AU106" s="211" t="s">
        <v>79</v>
      </c>
      <c r="AY106" s="210" t="s">
        <v>183</v>
      </c>
      <c r="BK106" s="212">
        <f>SUM(BK107:BK108)</f>
        <v>0</v>
      </c>
    </row>
    <row r="107" s="2" customFormat="1" ht="16.5" customHeight="1">
      <c r="A107" s="39"/>
      <c r="B107" s="40"/>
      <c r="C107" s="215" t="s">
        <v>215</v>
      </c>
      <c r="D107" s="215" t="s">
        <v>185</v>
      </c>
      <c r="E107" s="216" t="s">
        <v>2691</v>
      </c>
      <c r="F107" s="217" t="s">
        <v>2692</v>
      </c>
      <c r="G107" s="218" t="s">
        <v>2670</v>
      </c>
      <c r="H107" s="219">
        <v>1</v>
      </c>
      <c r="I107" s="220"/>
      <c r="J107" s="221">
        <f>ROUND(I107*H107,2)</f>
        <v>0</v>
      </c>
      <c r="K107" s="217" t="s">
        <v>189</v>
      </c>
      <c r="L107" s="45"/>
      <c r="M107" s="222" t="s">
        <v>19</v>
      </c>
      <c r="N107" s="223" t="s">
        <v>43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2671</v>
      </c>
      <c r="AT107" s="226" t="s">
        <v>185</v>
      </c>
      <c r="AU107" s="226" t="s">
        <v>81</v>
      </c>
      <c r="AY107" s="18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79</v>
      </c>
      <c r="BK107" s="227">
        <f>ROUND(I107*H107,2)</f>
        <v>0</v>
      </c>
      <c r="BL107" s="18" t="s">
        <v>2671</v>
      </c>
      <c r="BM107" s="226" t="s">
        <v>2693</v>
      </c>
    </row>
    <row r="108" s="2" customFormat="1">
      <c r="A108" s="39"/>
      <c r="B108" s="40"/>
      <c r="C108" s="41"/>
      <c r="D108" s="228" t="s">
        <v>192</v>
      </c>
      <c r="E108" s="41"/>
      <c r="F108" s="229" t="s">
        <v>2694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192</v>
      </c>
      <c r="AU108" s="18" t="s">
        <v>81</v>
      </c>
    </row>
    <row r="109" s="12" customFormat="1" ht="22.8" customHeight="1">
      <c r="A109" s="12"/>
      <c r="B109" s="199"/>
      <c r="C109" s="200"/>
      <c r="D109" s="201" t="s">
        <v>71</v>
      </c>
      <c r="E109" s="213" t="s">
        <v>2601</v>
      </c>
      <c r="F109" s="213" t="s">
        <v>2602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215</v>
      </c>
      <c r="AT109" s="211" t="s">
        <v>71</v>
      </c>
      <c r="AU109" s="211" t="s">
        <v>79</v>
      </c>
      <c r="AY109" s="210" t="s">
        <v>183</v>
      </c>
      <c r="BK109" s="212">
        <f>SUM(BK110:BK111)</f>
        <v>0</v>
      </c>
    </row>
    <row r="110" s="2" customFormat="1" ht="16.5" customHeight="1">
      <c r="A110" s="39"/>
      <c r="B110" s="40"/>
      <c r="C110" s="215" t="s">
        <v>222</v>
      </c>
      <c r="D110" s="215" t="s">
        <v>185</v>
      </c>
      <c r="E110" s="216" t="s">
        <v>2695</v>
      </c>
      <c r="F110" s="217" t="s">
        <v>2696</v>
      </c>
      <c r="G110" s="218" t="s">
        <v>2670</v>
      </c>
      <c r="H110" s="219">
        <v>1</v>
      </c>
      <c r="I110" s="220"/>
      <c r="J110" s="221">
        <f>ROUND(I110*H110,2)</f>
        <v>0</v>
      </c>
      <c r="K110" s="217" t="s">
        <v>189</v>
      </c>
      <c r="L110" s="45"/>
      <c r="M110" s="222" t="s">
        <v>19</v>
      </c>
      <c r="N110" s="223" t="s">
        <v>43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2671</v>
      </c>
      <c r="AT110" s="226" t="s">
        <v>185</v>
      </c>
      <c r="AU110" s="226" t="s">
        <v>81</v>
      </c>
      <c r="AY110" s="18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2671</v>
      </c>
      <c r="BM110" s="226" t="s">
        <v>2697</v>
      </c>
    </row>
    <row r="111" s="2" customFormat="1">
      <c r="A111" s="39"/>
      <c r="B111" s="40"/>
      <c r="C111" s="41"/>
      <c r="D111" s="228" t="s">
        <v>192</v>
      </c>
      <c r="E111" s="41"/>
      <c r="F111" s="229" t="s">
        <v>2698</v>
      </c>
      <c r="G111" s="41"/>
      <c r="H111" s="41"/>
      <c r="I111" s="230"/>
      <c r="J111" s="41"/>
      <c r="K111" s="41"/>
      <c r="L111" s="45"/>
      <c r="M111" s="277"/>
      <c r="N111" s="278"/>
      <c r="O111" s="279"/>
      <c r="P111" s="279"/>
      <c r="Q111" s="279"/>
      <c r="R111" s="279"/>
      <c r="S111" s="279"/>
      <c r="T111" s="28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192</v>
      </c>
      <c r="AU111" s="18" t="s">
        <v>81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5Dsde+qlLugNdLSXHPtznLZbAe3cf2d6TI63mUVvaQeKY+4Gc+gGGQntDoHmxzANMFJlG9D9Yzgag5Sq6sdeVA==" hashValue="IHBZwjyUaW0EgJ2Wa8ndjatYVc9QjwHxWZsSXjxhGxknz1bFPZCtcaYzXjGJ9kq29k0ExEsNdTht75G1pM1ZBw==" algorithmName="SHA-512" password="CC35"/>
  <autoFilter ref="C91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1/013254000"/>
    <hyperlink ref="F99" r:id="rId2" display="https://podminky.urs.cz/item/CS_URS_2022_01/024003001"/>
    <hyperlink ref="F102" r:id="rId3" display="https://podminky.urs.cz/item/CS_URS_2022_01/030001000"/>
    <hyperlink ref="F105" r:id="rId4" display="https://podminky.urs.cz/item/CS_URS_2022_01/045002000"/>
    <hyperlink ref="F108" r:id="rId5" display="https://podminky.urs.cz/item/CS_URS_2022_01/070001000"/>
    <hyperlink ref="F111" r:id="rId6" display="https://podminky.urs.cz/item/CS_URS_2022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4345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4346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4347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4348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4349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4350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4351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4352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4353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4354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4355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78</v>
      </c>
      <c r="F18" s="304" t="s">
        <v>4356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4357</v>
      </c>
      <c r="F19" s="304" t="s">
        <v>4358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4359</v>
      </c>
      <c r="F20" s="304" t="s">
        <v>4360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4361</v>
      </c>
      <c r="F21" s="304" t="s">
        <v>4362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4363</v>
      </c>
      <c r="F22" s="304" t="s">
        <v>4320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84</v>
      </c>
      <c r="F23" s="304" t="s">
        <v>4364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4365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4366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4367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4368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4369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4370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4371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4372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4373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169</v>
      </c>
      <c r="F36" s="304"/>
      <c r="G36" s="304" t="s">
        <v>4374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4375</v>
      </c>
      <c r="F37" s="304"/>
      <c r="G37" s="304" t="s">
        <v>4376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53</v>
      </c>
      <c r="F38" s="304"/>
      <c r="G38" s="304" t="s">
        <v>4377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54</v>
      </c>
      <c r="F39" s="304"/>
      <c r="G39" s="304" t="s">
        <v>4378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170</v>
      </c>
      <c r="F40" s="304"/>
      <c r="G40" s="304" t="s">
        <v>4379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171</v>
      </c>
      <c r="F41" s="304"/>
      <c r="G41" s="304" t="s">
        <v>4380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4381</v>
      </c>
      <c r="F42" s="304"/>
      <c r="G42" s="304" t="s">
        <v>4382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4383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4384</v>
      </c>
      <c r="F44" s="304"/>
      <c r="G44" s="304" t="s">
        <v>4385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173</v>
      </c>
      <c r="F45" s="304"/>
      <c r="G45" s="304" t="s">
        <v>4386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4387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4388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4389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4390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4391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4392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4393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4394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4395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4396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4397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4398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4399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4400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4401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4402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4403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4404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4405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4406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4407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4408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4409</v>
      </c>
      <c r="D76" s="322"/>
      <c r="E76" s="322"/>
      <c r="F76" s="322" t="s">
        <v>4410</v>
      </c>
      <c r="G76" s="323"/>
      <c r="H76" s="322" t="s">
        <v>54</v>
      </c>
      <c r="I76" s="322" t="s">
        <v>57</v>
      </c>
      <c r="J76" s="322" t="s">
        <v>4411</v>
      </c>
      <c r="K76" s="321"/>
    </row>
    <row r="77" s="1" customFormat="1" ht="17.25" customHeight="1">
      <c r="B77" s="319"/>
      <c r="C77" s="324" t="s">
        <v>4412</v>
      </c>
      <c r="D77" s="324"/>
      <c r="E77" s="324"/>
      <c r="F77" s="325" t="s">
        <v>4413</v>
      </c>
      <c r="G77" s="326"/>
      <c r="H77" s="324"/>
      <c r="I77" s="324"/>
      <c r="J77" s="324" t="s">
        <v>4414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53</v>
      </c>
      <c r="D79" s="329"/>
      <c r="E79" s="329"/>
      <c r="F79" s="330" t="s">
        <v>4415</v>
      </c>
      <c r="G79" s="331"/>
      <c r="H79" s="307" t="s">
        <v>4416</v>
      </c>
      <c r="I79" s="307" t="s">
        <v>4417</v>
      </c>
      <c r="J79" s="307">
        <v>20</v>
      </c>
      <c r="K79" s="321"/>
    </row>
    <row r="80" s="1" customFormat="1" ht="15" customHeight="1">
      <c r="B80" s="319"/>
      <c r="C80" s="307" t="s">
        <v>4418</v>
      </c>
      <c r="D80" s="307"/>
      <c r="E80" s="307"/>
      <c r="F80" s="330" t="s">
        <v>4415</v>
      </c>
      <c r="G80" s="331"/>
      <c r="H80" s="307" t="s">
        <v>4419</v>
      </c>
      <c r="I80" s="307" t="s">
        <v>4417</v>
      </c>
      <c r="J80" s="307">
        <v>120</v>
      </c>
      <c r="K80" s="321"/>
    </row>
    <row r="81" s="1" customFormat="1" ht="15" customHeight="1">
      <c r="B81" s="332"/>
      <c r="C81" s="307" t="s">
        <v>4420</v>
      </c>
      <c r="D81" s="307"/>
      <c r="E81" s="307"/>
      <c r="F81" s="330" t="s">
        <v>4421</v>
      </c>
      <c r="G81" s="331"/>
      <c r="H81" s="307" t="s">
        <v>4422</v>
      </c>
      <c r="I81" s="307" t="s">
        <v>4417</v>
      </c>
      <c r="J81" s="307">
        <v>50</v>
      </c>
      <c r="K81" s="321"/>
    </row>
    <row r="82" s="1" customFormat="1" ht="15" customHeight="1">
      <c r="B82" s="332"/>
      <c r="C82" s="307" t="s">
        <v>4423</v>
      </c>
      <c r="D82" s="307"/>
      <c r="E82" s="307"/>
      <c r="F82" s="330" t="s">
        <v>4415</v>
      </c>
      <c r="G82" s="331"/>
      <c r="H82" s="307" t="s">
        <v>4424</v>
      </c>
      <c r="I82" s="307" t="s">
        <v>4425</v>
      </c>
      <c r="J82" s="307"/>
      <c r="K82" s="321"/>
    </row>
    <row r="83" s="1" customFormat="1" ht="15" customHeight="1">
      <c r="B83" s="332"/>
      <c r="C83" s="333" t="s">
        <v>4426</v>
      </c>
      <c r="D83" s="333"/>
      <c r="E83" s="333"/>
      <c r="F83" s="334" t="s">
        <v>4421</v>
      </c>
      <c r="G83" s="333"/>
      <c r="H83" s="333" t="s">
        <v>4427</v>
      </c>
      <c r="I83" s="333" t="s">
        <v>4417</v>
      </c>
      <c r="J83" s="333">
        <v>15</v>
      </c>
      <c r="K83" s="321"/>
    </row>
    <row r="84" s="1" customFormat="1" ht="15" customHeight="1">
      <c r="B84" s="332"/>
      <c r="C84" s="333" t="s">
        <v>4428</v>
      </c>
      <c r="D84" s="333"/>
      <c r="E84" s="333"/>
      <c r="F84" s="334" t="s">
        <v>4421</v>
      </c>
      <c r="G84" s="333"/>
      <c r="H84" s="333" t="s">
        <v>4429</v>
      </c>
      <c r="I84" s="333" t="s">
        <v>4417</v>
      </c>
      <c r="J84" s="333">
        <v>15</v>
      </c>
      <c r="K84" s="321"/>
    </row>
    <row r="85" s="1" customFormat="1" ht="15" customHeight="1">
      <c r="B85" s="332"/>
      <c r="C85" s="333" t="s">
        <v>4430</v>
      </c>
      <c r="D85" s="333"/>
      <c r="E85" s="333"/>
      <c r="F85" s="334" t="s">
        <v>4421</v>
      </c>
      <c r="G85" s="333"/>
      <c r="H85" s="333" t="s">
        <v>4431</v>
      </c>
      <c r="I85" s="333" t="s">
        <v>4417</v>
      </c>
      <c r="J85" s="333">
        <v>20</v>
      </c>
      <c r="K85" s="321"/>
    </row>
    <row r="86" s="1" customFormat="1" ht="15" customHeight="1">
      <c r="B86" s="332"/>
      <c r="C86" s="333" t="s">
        <v>4432</v>
      </c>
      <c r="D86" s="333"/>
      <c r="E86" s="333"/>
      <c r="F86" s="334" t="s">
        <v>4421</v>
      </c>
      <c r="G86" s="333"/>
      <c r="H86" s="333" t="s">
        <v>4433</v>
      </c>
      <c r="I86" s="333" t="s">
        <v>4417</v>
      </c>
      <c r="J86" s="333">
        <v>20</v>
      </c>
      <c r="K86" s="321"/>
    </row>
    <row r="87" s="1" customFormat="1" ht="15" customHeight="1">
      <c r="B87" s="332"/>
      <c r="C87" s="307" t="s">
        <v>4434</v>
      </c>
      <c r="D87" s="307"/>
      <c r="E87" s="307"/>
      <c r="F87" s="330" t="s">
        <v>4421</v>
      </c>
      <c r="G87" s="331"/>
      <c r="H87" s="307" t="s">
        <v>4435</v>
      </c>
      <c r="I87" s="307" t="s">
        <v>4417</v>
      </c>
      <c r="J87" s="307">
        <v>50</v>
      </c>
      <c r="K87" s="321"/>
    </row>
    <row r="88" s="1" customFormat="1" ht="15" customHeight="1">
      <c r="B88" s="332"/>
      <c r="C88" s="307" t="s">
        <v>4436</v>
      </c>
      <c r="D88" s="307"/>
      <c r="E88" s="307"/>
      <c r="F88" s="330" t="s">
        <v>4421</v>
      </c>
      <c r="G88" s="331"/>
      <c r="H88" s="307" t="s">
        <v>4437</v>
      </c>
      <c r="I88" s="307" t="s">
        <v>4417</v>
      </c>
      <c r="J88" s="307">
        <v>20</v>
      </c>
      <c r="K88" s="321"/>
    </row>
    <row r="89" s="1" customFormat="1" ht="15" customHeight="1">
      <c r="B89" s="332"/>
      <c r="C89" s="307" t="s">
        <v>4438</v>
      </c>
      <c r="D89" s="307"/>
      <c r="E89" s="307"/>
      <c r="F89" s="330" t="s">
        <v>4421</v>
      </c>
      <c r="G89" s="331"/>
      <c r="H89" s="307" t="s">
        <v>4439</v>
      </c>
      <c r="I89" s="307" t="s">
        <v>4417</v>
      </c>
      <c r="J89" s="307">
        <v>20</v>
      </c>
      <c r="K89" s="321"/>
    </row>
    <row r="90" s="1" customFormat="1" ht="15" customHeight="1">
      <c r="B90" s="332"/>
      <c r="C90" s="307" t="s">
        <v>4440</v>
      </c>
      <c r="D90" s="307"/>
      <c r="E90" s="307"/>
      <c r="F90" s="330" t="s">
        <v>4421</v>
      </c>
      <c r="G90" s="331"/>
      <c r="H90" s="307" t="s">
        <v>4441</v>
      </c>
      <c r="I90" s="307" t="s">
        <v>4417</v>
      </c>
      <c r="J90" s="307">
        <v>50</v>
      </c>
      <c r="K90" s="321"/>
    </row>
    <row r="91" s="1" customFormat="1" ht="15" customHeight="1">
      <c r="B91" s="332"/>
      <c r="C91" s="307" t="s">
        <v>4442</v>
      </c>
      <c r="D91" s="307"/>
      <c r="E91" s="307"/>
      <c r="F91" s="330" t="s">
        <v>4421</v>
      </c>
      <c r="G91" s="331"/>
      <c r="H91" s="307" t="s">
        <v>4442</v>
      </c>
      <c r="I91" s="307" t="s">
        <v>4417</v>
      </c>
      <c r="J91" s="307">
        <v>50</v>
      </c>
      <c r="K91" s="321"/>
    </row>
    <row r="92" s="1" customFormat="1" ht="15" customHeight="1">
      <c r="B92" s="332"/>
      <c r="C92" s="307" t="s">
        <v>4443</v>
      </c>
      <c r="D92" s="307"/>
      <c r="E92" s="307"/>
      <c r="F92" s="330" t="s">
        <v>4421</v>
      </c>
      <c r="G92" s="331"/>
      <c r="H92" s="307" t="s">
        <v>4444</v>
      </c>
      <c r="I92" s="307" t="s">
        <v>4417</v>
      </c>
      <c r="J92" s="307">
        <v>255</v>
      </c>
      <c r="K92" s="321"/>
    </row>
    <row r="93" s="1" customFormat="1" ht="15" customHeight="1">
      <c r="B93" s="332"/>
      <c r="C93" s="307" t="s">
        <v>4445</v>
      </c>
      <c r="D93" s="307"/>
      <c r="E93" s="307"/>
      <c r="F93" s="330" t="s">
        <v>4415</v>
      </c>
      <c r="G93" s="331"/>
      <c r="H93" s="307" t="s">
        <v>4446</v>
      </c>
      <c r="I93" s="307" t="s">
        <v>4447</v>
      </c>
      <c r="J93" s="307"/>
      <c r="K93" s="321"/>
    </row>
    <row r="94" s="1" customFormat="1" ht="15" customHeight="1">
      <c r="B94" s="332"/>
      <c r="C94" s="307" t="s">
        <v>4448</v>
      </c>
      <c r="D94" s="307"/>
      <c r="E94" s="307"/>
      <c r="F94" s="330" t="s">
        <v>4415</v>
      </c>
      <c r="G94" s="331"/>
      <c r="H94" s="307" t="s">
        <v>4449</v>
      </c>
      <c r="I94" s="307" t="s">
        <v>4450</v>
      </c>
      <c r="J94" s="307"/>
      <c r="K94" s="321"/>
    </row>
    <row r="95" s="1" customFormat="1" ht="15" customHeight="1">
      <c r="B95" s="332"/>
      <c r="C95" s="307" t="s">
        <v>4451</v>
      </c>
      <c r="D95" s="307"/>
      <c r="E95" s="307"/>
      <c r="F95" s="330" t="s">
        <v>4415</v>
      </c>
      <c r="G95" s="331"/>
      <c r="H95" s="307" t="s">
        <v>4451</v>
      </c>
      <c r="I95" s="307" t="s">
        <v>4450</v>
      </c>
      <c r="J95" s="307"/>
      <c r="K95" s="321"/>
    </row>
    <row r="96" s="1" customFormat="1" ht="15" customHeight="1">
      <c r="B96" s="332"/>
      <c r="C96" s="307" t="s">
        <v>38</v>
      </c>
      <c r="D96" s="307"/>
      <c r="E96" s="307"/>
      <c r="F96" s="330" t="s">
        <v>4415</v>
      </c>
      <c r="G96" s="331"/>
      <c r="H96" s="307" t="s">
        <v>4452</v>
      </c>
      <c r="I96" s="307" t="s">
        <v>4450</v>
      </c>
      <c r="J96" s="307"/>
      <c r="K96" s="321"/>
    </row>
    <row r="97" s="1" customFormat="1" ht="15" customHeight="1">
      <c r="B97" s="332"/>
      <c r="C97" s="307" t="s">
        <v>48</v>
      </c>
      <c r="D97" s="307"/>
      <c r="E97" s="307"/>
      <c r="F97" s="330" t="s">
        <v>4415</v>
      </c>
      <c r="G97" s="331"/>
      <c r="H97" s="307" t="s">
        <v>4453</v>
      </c>
      <c r="I97" s="307" t="s">
        <v>4450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4454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4409</v>
      </c>
      <c r="D103" s="322"/>
      <c r="E103" s="322"/>
      <c r="F103" s="322" t="s">
        <v>4410</v>
      </c>
      <c r="G103" s="323"/>
      <c r="H103" s="322" t="s">
        <v>54</v>
      </c>
      <c r="I103" s="322" t="s">
        <v>57</v>
      </c>
      <c r="J103" s="322" t="s">
        <v>4411</v>
      </c>
      <c r="K103" s="321"/>
    </row>
    <row r="104" s="1" customFormat="1" ht="17.25" customHeight="1">
      <c r="B104" s="319"/>
      <c r="C104" s="324" t="s">
        <v>4412</v>
      </c>
      <c r="D104" s="324"/>
      <c r="E104" s="324"/>
      <c r="F104" s="325" t="s">
        <v>4413</v>
      </c>
      <c r="G104" s="326"/>
      <c r="H104" s="324"/>
      <c r="I104" s="324"/>
      <c r="J104" s="324" t="s">
        <v>4414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53</v>
      </c>
      <c r="D106" s="329"/>
      <c r="E106" s="329"/>
      <c r="F106" s="330" t="s">
        <v>4415</v>
      </c>
      <c r="G106" s="307"/>
      <c r="H106" s="307" t="s">
        <v>4455</v>
      </c>
      <c r="I106" s="307" t="s">
        <v>4417</v>
      </c>
      <c r="J106" s="307">
        <v>20</v>
      </c>
      <c r="K106" s="321"/>
    </row>
    <row r="107" s="1" customFormat="1" ht="15" customHeight="1">
      <c r="B107" s="319"/>
      <c r="C107" s="307" t="s">
        <v>4418</v>
      </c>
      <c r="D107" s="307"/>
      <c r="E107" s="307"/>
      <c r="F107" s="330" t="s">
        <v>4415</v>
      </c>
      <c r="G107" s="307"/>
      <c r="H107" s="307" t="s">
        <v>4455</v>
      </c>
      <c r="I107" s="307" t="s">
        <v>4417</v>
      </c>
      <c r="J107" s="307">
        <v>120</v>
      </c>
      <c r="K107" s="321"/>
    </row>
    <row r="108" s="1" customFormat="1" ht="15" customHeight="1">
      <c r="B108" s="332"/>
      <c r="C108" s="307" t="s">
        <v>4420</v>
      </c>
      <c r="D108" s="307"/>
      <c r="E108" s="307"/>
      <c r="F108" s="330" t="s">
        <v>4421</v>
      </c>
      <c r="G108" s="307"/>
      <c r="H108" s="307" t="s">
        <v>4455</v>
      </c>
      <c r="I108" s="307" t="s">
        <v>4417</v>
      </c>
      <c r="J108" s="307">
        <v>50</v>
      </c>
      <c r="K108" s="321"/>
    </row>
    <row r="109" s="1" customFormat="1" ht="15" customHeight="1">
      <c r="B109" s="332"/>
      <c r="C109" s="307" t="s">
        <v>4423</v>
      </c>
      <c r="D109" s="307"/>
      <c r="E109" s="307"/>
      <c r="F109" s="330" t="s">
        <v>4415</v>
      </c>
      <c r="G109" s="307"/>
      <c r="H109" s="307" t="s">
        <v>4455</v>
      </c>
      <c r="I109" s="307" t="s">
        <v>4425</v>
      </c>
      <c r="J109" s="307"/>
      <c r="K109" s="321"/>
    </row>
    <row r="110" s="1" customFormat="1" ht="15" customHeight="1">
      <c r="B110" s="332"/>
      <c r="C110" s="307" t="s">
        <v>4434</v>
      </c>
      <c r="D110" s="307"/>
      <c r="E110" s="307"/>
      <c r="F110" s="330" t="s">
        <v>4421</v>
      </c>
      <c r="G110" s="307"/>
      <c r="H110" s="307" t="s">
        <v>4455</v>
      </c>
      <c r="I110" s="307" t="s">
        <v>4417</v>
      </c>
      <c r="J110" s="307">
        <v>50</v>
      </c>
      <c r="K110" s="321"/>
    </row>
    <row r="111" s="1" customFormat="1" ht="15" customHeight="1">
      <c r="B111" s="332"/>
      <c r="C111" s="307" t="s">
        <v>4442</v>
      </c>
      <c r="D111" s="307"/>
      <c r="E111" s="307"/>
      <c r="F111" s="330" t="s">
        <v>4421</v>
      </c>
      <c r="G111" s="307"/>
      <c r="H111" s="307" t="s">
        <v>4455</v>
      </c>
      <c r="I111" s="307" t="s">
        <v>4417</v>
      </c>
      <c r="J111" s="307">
        <v>50</v>
      </c>
      <c r="K111" s="321"/>
    </row>
    <row r="112" s="1" customFormat="1" ht="15" customHeight="1">
      <c r="B112" s="332"/>
      <c r="C112" s="307" t="s">
        <v>4440</v>
      </c>
      <c r="D112" s="307"/>
      <c r="E112" s="307"/>
      <c r="F112" s="330" t="s">
        <v>4421</v>
      </c>
      <c r="G112" s="307"/>
      <c r="H112" s="307" t="s">
        <v>4455</v>
      </c>
      <c r="I112" s="307" t="s">
        <v>4417</v>
      </c>
      <c r="J112" s="307">
        <v>50</v>
      </c>
      <c r="K112" s="321"/>
    </row>
    <row r="113" s="1" customFormat="1" ht="15" customHeight="1">
      <c r="B113" s="332"/>
      <c r="C113" s="307" t="s">
        <v>53</v>
      </c>
      <c r="D113" s="307"/>
      <c r="E113" s="307"/>
      <c r="F113" s="330" t="s">
        <v>4415</v>
      </c>
      <c r="G113" s="307"/>
      <c r="H113" s="307" t="s">
        <v>4456</v>
      </c>
      <c r="I113" s="307" t="s">
        <v>4417</v>
      </c>
      <c r="J113" s="307">
        <v>20</v>
      </c>
      <c r="K113" s="321"/>
    </row>
    <row r="114" s="1" customFormat="1" ht="15" customHeight="1">
      <c r="B114" s="332"/>
      <c r="C114" s="307" t="s">
        <v>4457</v>
      </c>
      <c r="D114" s="307"/>
      <c r="E114" s="307"/>
      <c r="F114" s="330" t="s">
        <v>4415</v>
      </c>
      <c r="G114" s="307"/>
      <c r="H114" s="307" t="s">
        <v>4458</v>
      </c>
      <c r="I114" s="307" t="s">
        <v>4417</v>
      </c>
      <c r="J114" s="307">
        <v>120</v>
      </c>
      <c r="K114" s="321"/>
    </row>
    <row r="115" s="1" customFormat="1" ht="15" customHeight="1">
      <c r="B115" s="332"/>
      <c r="C115" s="307" t="s">
        <v>38</v>
      </c>
      <c r="D115" s="307"/>
      <c r="E115" s="307"/>
      <c r="F115" s="330" t="s">
        <v>4415</v>
      </c>
      <c r="G115" s="307"/>
      <c r="H115" s="307" t="s">
        <v>4459</v>
      </c>
      <c r="I115" s="307" t="s">
        <v>4450</v>
      </c>
      <c r="J115" s="307"/>
      <c r="K115" s="321"/>
    </row>
    <row r="116" s="1" customFormat="1" ht="15" customHeight="1">
      <c r="B116" s="332"/>
      <c r="C116" s="307" t="s">
        <v>48</v>
      </c>
      <c r="D116" s="307"/>
      <c r="E116" s="307"/>
      <c r="F116" s="330" t="s">
        <v>4415</v>
      </c>
      <c r="G116" s="307"/>
      <c r="H116" s="307" t="s">
        <v>4460</v>
      </c>
      <c r="I116" s="307" t="s">
        <v>4450</v>
      </c>
      <c r="J116" s="307"/>
      <c r="K116" s="321"/>
    </row>
    <row r="117" s="1" customFormat="1" ht="15" customHeight="1">
      <c r="B117" s="332"/>
      <c r="C117" s="307" t="s">
        <v>57</v>
      </c>
      <c r="D117" s="307"/>
      <c r="E117" s="307"/>
      <c r="F117" s="330" t="s">
        <v>4415</v>
      </c>
      <c r="G117" s="307"/>
      <c r="H117" s="307" t="s">
        <v>4461</v>
      </c>
      <c r="I117" s="307" t="s">
        <v>4462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4463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4409</v>
      </c>
      <c r="D123" s="322"/>
      <c r="E123" s="322"/>
      <c r="F123" s="322" t="s">
        <v>4410</v>
      </c>
      <c r="G123" s="323"/>
      <c r="H123" s="322" t="s">
        <v>54</v>
      </c>
      <c r="I123" s="322" t="s">
        <v>57</v>
      </c>
      <c r="J123" s="322" t="s">
        <v>4411</v>
      </c>
      <c r="K123" s="351"/>
    </row>
    <row r="124" s="1" customFormat="1" ht="17.25" customHeight="1">
      <c r="B124" s="350"/>
      <c r="C124" s="324" t="s">
        <v>4412</v>
      </c>
      <c r="D124" s="324"/>
      <c r="E124" s="324"/>
      <c r="F124" s="325" t="s">
        <v>4413</v>
      </c>
      <c r="G124" s="326"/>
      <c r="H124" s="324"/>
      <c r="I124" s="324"/>
      <c r="J124" s="324" t="s">
        <v>4414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4418</v>
      </c>
      <c r="D126" s="329"/>
      <c r="E126" s="329"/>
      <c r="F126" s="330" t="s">
        <v>4415</v>
      </c>
      <c r="G126" s="307"/>
      <c r="H126" s="307" t="s">
        <v>4455</v>
      </c>
      <c r="I126" s="307" t="s">
        <v>4417</v>
      </c>
      <c r="J126" s="307">
        <v>120</v>
      </c>
      <c r="K126" s="355"/>
    </row>
    <row r="127" s="1" customFormat="1" ht="15" customHeight="1">
      <c r="B127" s="352"/>
      <c r="C127" s="307" t="s">
        <v>4464</v>
      </c>
      <c r="D127" s="307"/>
      <c r="E127" s="307"/>
      <c r="F127" s="330" t="s">
        <v>4415</v>
      </c>
      <c r="G127" s="307"/>
      <c r="H127" s="307" t="s">
        <v>4465</v>
      </c>
      <c r="I127" s="307" t="s">
        <v>4417</v>
      </c>
      <c r="J127" s="307" t="s">
        <v>4466</v>
      </c>
      <c r="K127" s="355"/>
    </row>
    <row r="128" s="1" customFormat="1" ht="15" customHeight="1">
      <c r="B128" s="352"/>
      <c r="C128" s="307" t="s">
        <v>84</v>
      </c>
      <c r="D128" s="307"/>
      <c r="E128" s="307"/>
      <c r="F128" s="330" t="s">
        <v>4415</v>
      </c>
      <c r="G128" s="307"/>
      <c r="H128" s="307" t="s">
        <v>4467</v>
      </c>
      <c r="I128" s="307" t="s">
        <v>4417</v>
      </c>
      <c r="J128" s="307" t="s">
        <v>4466</v>
      </c>
      <c r="K128" s="355"/>
    </row>
    <row r="129" s="1" customFormat="1" ht="15" customHeight="1">
      <c r="B129" s="352"/>
      <c r="C129" s="307" t="s">
        <v>4426</v>
      </c>
      <c r="D129" s="307"/>
      <c r="E129" s="307"/>
      <c r="F129" s="330" t="s">
        <v>4421</v>
      </c>
      <c r="G129" s="307"/>
      <c r="H129" s="307" t="s">
        <v>4427</v>
      </c>
      <c r="I129" s="307" t="s">
        <v>4417</v>
      </c>
      <c r="J129" s="307">
        <v>15</v>
      </c>
      <c r="K129" s="355"/>
    </row>
    <row r="130" s="1" customFormat="1" ht="15" customHeight="1">
      <c r="B130" s="352"/>
      <c r="C130" s="333" t="s">
        <v>4428</v>
      </c>
      <c r="D130" s="333"/>
      <c r="E130" s="333"/>
      <c r="F130" s="334" t="s">
        <v>4421</v>
      </c>
      <c r="G130" s="333"/>
      <c r="H130" s="333" t="s">
        <v>4429</v>
      </c>
      <c r="I130" s="333" t="s">
        <v>4417</v>
      </c>
      <c r="J130" s="333">
        <v>15</v>
      </c>
      <c r="K130" s="355"/>
    </row>
    <row r="131" s="1" customFormat="1" ht="15" customHeight="1">
      <c r="B131" s="352"/>
      <c r="C131" s="333" t="s">
        <v>4430</v>
      </c>
      <c r="D131" s="333"/>
      <c r="E131" s="333"/>
      <c r="F131" s="334" t="s">
        <v>4421</v>
      </c>
      <c r="G131" s="333"/>
      <c r="H131" s="333" t="s">
        <v>4431</v>
      </c>
      <c r="I131" s="333" t="s">
        <v>4417</v>
      </c>
      <c r="J131" s="333">
        <v>20</v>
      </c>
      <c r="K131" s="355"/>
    </row>
    <row r="132" s="1" customFormat="1" ht="15" customHeight="1">
      <c r="B132" s="352"/>
      <c r="C132" s="333" t="s">
        <v>4432</v>
      </c>
      <c r="D132" s="333"/>
      <c r="E132" s="333"/>
      <c r="F132" s="334" t="s">
        <v>4421</v>
      </c>
      <c r="G132" s="333"/>
      <c r="H132" s="333" t="s">
        <v>4433</v>
      </c>
      <c r="I132" s="333" t="s">
        <v>4417</v>
      </c>
      <c r="J132" s="333">
        <v>20</v>
      </c>
      <c r="K132" s="355"/>
    </row>
    <row r="133" s="1" customFormat="1" ht="15" customHeight="1">
      <c r="B133" s="352"/>
      <c r="C133" s="307" t="s">
        <v>4420</v>
      </c>
      <c r="D133" s="307"/>
      <c r="E133" s="307"/>
      <c r="F133" s="330" t="s">
        <v>4421</v>
      </c>
      <c r="G133" s="307"/>
      <c r="H133" s="307" t="s">
        <v>4455</v>
      </c>
      <c r="I133" s="307" t="s">
        <v>4417</v>
      </c>
      <c r="J133" s="307">
        <v>50</v>
      </c>
      <c r="K133" s="355"/>
    </row>
    <row r="134" s="1" customFormat="1" ht="15" customHeight="1">
      <c r="B134" s="352"/>
      <c r="C134" s="307" t="s">
        <v>4434</v>
      </c>
      <c r="D134" s="307"/>
      <c r="E134" s="307"/>
      <c r="F134" s="330" t="s">
        <v>4421</v>
      </c>
      <c r="G134" s="307"/>
      <c r="H134" s="307" t="s">
        <v>4455</v>
      </c>
      <c r="I134" s="307" t="s">
        <v>4417</v>
      </c>
      <c r="J134" s="307">
        <v>50</v>
      </c>
      <c r="K134" s="355"/>
    </row>
    <row r="135" s="1" customFormat="1" ht="15" customHeight="1">
      <c r="B135" s="352"/>
      <c r="C135" s="307" t="s">
        <v>4440</v>
      </c>
      <c r="D135" s="307"/>
      <c r="E135" s="307"/>
      <c r="F135" s="330" t="s">
        <v>4421</v>
      </c>
      <c r="G135" s="307"/>
      <c r="H135" s="307" t="s">
        <v>4455</v>
      </c>
      <c r="I135" s="307" t="s">
        <v>4417</v>
      </c>
      <c r="J135" s="307">
        <v>50</v>
      </c>
      <c r="K135" s="355"/>
    </row>
    <row r="136" s="1" customFormat="1" ht="15" customHeight="1">
      <c r="B136" s="352"/>
      <c r="C136" s="307" t="s">
        <v>4442</v>
      </c>
      <c r="D136" s="307"/>
      <c r="E136" s="307"/>
      <c r="F136" s="330" t="s">
        <v>4421</v>
      </c>
      <c r="G136" s="307"/>
      <c r="H136" s="307" t="s">
        <v>4455</v>
      </c>
      <c r="I136" s="307" t="s">
        <v>4417</v>
      </c>
      <c r="J136" s="307">
        <v>50</v>
      </c>
      <c r="K136" s="355"/>
    </row>
    <row r="137" s="1" customFormat="1" ht="15" customHeight="1">
      <c r="B137" s="352"/>
      <c r="C137" s="307" t="s">
        <v>4443</v>
      </c>
      <c r="D137" s="307"/>
      <c r="E137" s="307"/>
      <c r="F137" s="330" t="s">
        <v>4421</v>
      </c>
      <c r="G137" s="307"/>
      <c r="H137" s="307" t="s">
        <v>4468</v>
      </c>
      <c r="I137" s="307" t="s">
        <v>4417</v>
      </c>
      <c r="J137" s="307">
        <v>255</v>
      </c>
      <c r="K137" s="355"/>
    </row>
    <row r="138" s="1" customFormat="1" ht="15" customHeight="1">
      <c r="B138" s="352"/>
      <c r="C138" s="307" t="s">
        <v>4445</v>
      </c>
      <c r="D138" s="307"/>
      <c r="E138" s="307"/>
      <c r="F138" s="330" t="s">
        <v>4415</v>
      </c>
      <c r="G138" s="307"/>
      <c r="H138" s="307" t="s">
        <v>4469</v>
      </c>
      <c r="I138" s="307" t="s">
        <v>4447</v>
      </c>
      <c r="J138" s="307"/>
      <c r="K138" s="355"/>
    </row>
    <row r="139" s="1" customFormat="1" ht="15" customHeight="1">
      <c r="B139" s="352"/>
      <c r="C139" s="307" t="s">
        <v>4448</v>
      </c>
      <c r="D139" s="307"/>
      <c r="E139" s="307"/>
      <c r="F139" s="330" t="s">
        <v>4415</v>
      </c>
      <c r="G139" s="307"/>
      <c r="H139" s="307" t="s">
        <v>4470</v>
      </c>
      <c r="I139" s="307" t="s">
        <v>4450</v>
      </c>
      <c r="J139" s="307"/>
      <c r="K139" s="355"/>
    </row>
    <row r="140" s="1" customFormat="1" ht="15" customHeight="1">
      <c r="B140" s="352"/>
      <c r="C140" s="307" t="s">
        <v>4451</v>
      </c>
      <c r="D140" s="307"/>
      <c r="E140" s="307"/>
      <c r="F140" s="330" t="s">
        <v>4415</v>
      </c>
      <c r="G140" s="307"/>
      <c r="H140" s="307" t="s">
        <v>4451</v>
      </c>
      <c r="I140" s="307" t="s">
        <v>4450</v>
      </c>
      <c r="J140" s="307"/>
      <c r="K140" s="355"/>
    </row>
    <row r="141" s="1" customFormat="1" ht="15" customHeight="1">
      <c r="B141" s="352"/>
      <c r="C141" s="307" t="s">
        <v>38</v>
      </c>
      <c r="D141" s="307"/>
      <c r="E141" s="307"/>
      <c r="F141" s="330" t="s">
        <v>4415</v>
      </c>
      <c r="G141" s="307"/>
      <c r="H141" s="307" t="s">
        <v>4471</v>
      </c>
      <c r="I141" s="307" t="s">
        <v>4450</v>
      </c>
      <c r="J141" s="307"/>
      <c r="K141" s="355"/>
    </row>
    <row r="142" s="1" customFormat="1" ht="15" customHeight="1">
      <c r="B142" s="352"/>
      <c r="C142" s="307" t="s">
        <v>4472</v>
      </c>
      <c r="D142" s="307"/>
      <c r="E142" s="307"/>
      <c r="F142" s="330" t="s">
        <v>4415</v>
      </c>
      <c r="G142" s="307"/>
      <c r="H142" s="307" t="s">
        <v>4473</v>
      </c>
      <c r="I142" s="307" t="s">
        <v>4450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4474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4409</v>
      </c>
      <c r="D148" s="322"/>
      <c r="E148" s="322"/>
      <c r="F148" s="322" t="s">
        <v>4410</v>
      </c>
      <c r="G148" s="323"/>
      <c r="H148" s="322" t="s">
        <v>54</v>
      </c>
      <c r="I148" s="322" t="s">
        <v>57</v>
      </c>
      <c r="J148" s="322" t="s">
        <v>4411</v>
      </c>
      <c r="K148" s="321"/>
    </row>
    <row r="149" s="1" customFormat="1" ht="17.25" customHeight="1">
      <c r="B149" s="319"/>
      <c r="C149" s="324" t="s">
        <v>4412</v>
      </c>
      <c r="D149" s="324"/>
      <c r="E149" s="324"/>
      <c r="F149" s="325" t="s">
        <v>4413</v>
      </c>
      <c r="G149" s="326"/>
      <c r="H149" s="324"/>
      <c r="I149" s="324"/>
      <c r="J149" s="324" t="s">
        <v>4414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4418</v>
      </c>
      <c r="D151" s="307"/>
      <c r="E151" s="307"/>
      <c r="F151" s="360" t="s">
        <v>4415</v>
      </c>
      <c r="G151" s="307"/>
      <c r="H151" s="359" t="s">
        <v>4455</v>
      </c>
      <c r="I151" s="359" t="s">
        <v>4417</v>
      </c>
      <c r="J151" s="359">
        <v>120</v>
      </c>
      <c r="K151" s="355"/>
    </row>
    <row r="152" s="1" customFormat="1" ht="15" customHeight="1">
      <c r="B152" s="332"/>
      <c r="C152" s="359" t="s">
        <v>4464</v>
      </c>
      <c r="D152" s="307"/>
      <c r="E152" s="307"/>
      <c r="F152" s="360" t="s">
        <v>4415</v>
      </c>
      <c r="G152" s="307"/>
      <c r="H152" s="359" t="s">
        <v>4475</v>
      </c>
      <c r="I152" s="359" t="s">
        <v>4417</v>
      </c>
      <c r="J152" s="359" t="s">
        <v>4466</v>
      </c>
      <c r="K152" s="355"/>
    </row>
    <row r="153" s="1" customFormat="1" ht="15" customHeight="1">
      <c r="B153" s="332"/>
      <c r="C153" s="359" t="s">
        <v>84</v>
      </c>
      <c r="D153" s="307"/>
      <c r="E153" s="307"/>
      <c r="F153" s="360" t="s">
        <v>4415</v>
      </c>
      <c r="G153" s="307"/>
      <c r="H153" s="359" t="s">
        <v>4476</v>
      </c>
      <c r="I153" s="359" t="s">
        <v>4417</v>
      </c>
      <c r="J153" s="359" t="s">
        <v>4466</v>
      </c>
      <c r="K153" s="355"/>
    </row>
    <row r="154" s="1" customFormat="1" ht="15" customHeight="1">
      <c r="B154" s="332"/>
      <c r="C154" s="359" t="s">
        <v>4420</v>
      </c>
      <c r="D154" s="307"/>
      <c r="E154" s="307"/>
      <c r="F154" s="360" t="s">
        <v>4421</v>
      </c>
      <c r="G154" s="307"/>
      <c r="H154" s="359" t="s">
        <v>4455</v>
      </c>
      <c r="I154" s="359" t="s">
        <v>4417</v>
      </c>
      <c r="J154" s="359">
        <v>50</v>
      </c>
      <c r="K154" s="355"/>
    </row>
    <row r="155" s="1" customFormat="1" ht="15" customHeight="1">
      <c r="B155" s="332"/>
      <c r="C155" s="359" t="s">
        <v>4423</v>
      </c>
      <c r="D155" s="307"/>
      <c r="E155" s="307"/>
      <c r="F155" s="360" t="s">
        <v>4415</v>
      </c>
      <c r="G155" s="307"/>
      <c r="H155" s="359" t="s">
        <v>4455</v>
      </c>
      <c r="I155" s="359" t="s">
        <v>4425</v>
      </c>
      <c r="J155" s="359"/>
      <c r="K155" s="355"/>
    </row>
    <row r="156" s="1" customFormat="1" ht="15" customHeight="1">
      <c r="B156" s="332"/>
      <c r="C156" s="359" t="s">
        <v>4434</v>
      </c>
      <c r="D156" s="307"/>
      <c r="E156" s="307"/>
      <c r="F156" s="360" t="s">
        <v>4421</v>
      </c>
      <c r="G156" s="307"/>
      <c r="H156" s="359" t="s">
        <v>4455</v>
      </c>
      <c r="I156" s="359" t="s">
        <v>4417</v>
      </c>
      <c r="J156" s="359">
        <v>50</v>
      </c>
      <c r="K156" s="355"/>
    </row>
    <row r="157" s="1" customFormat="1" ht="15" customHeight="1">
      <c r="B157" s="332"/>
      <c r="C157" s="359" t="s">
        <v>4442</v>
      </c>
      <c r="D157" s="307"/>
      <c r="E157" s="307"/>
      <c r="F157" s="360" t="s">
        <v>4421</v>
      </c>
      <c r="G157" s="307"/>
      <c r="H157" s="359" t="s">
        <v>4455</v>
      </c>
      <c r="I157" s="359" t="s">
        <v>4417</v>
      </c>
      <c r="J157" s="359">
        <v>50</v>
      </c>
      <c r="K157" s="355"/>
    </row>
    <row r="158" s="1" customFormat="1" ht="15" customHeight="1">
      <c r="B158" s="332"/>
      <c r="C158" s="359" t="s">
        <v>4440</v>
      </c>
      <c r="D158" s="307"/>
      <c r="E158" s="307"/>
      <c r="F158" s="360" t="s">
        <v>4421</v>
      </c>
      <c r="G158" s="307"/>
      <c r="H158" s="359" t="s">
        <v>4455</v>
      </c>
      <c r="I158" s="359" t="s">
        <v>4417</v>
      </c>
      <c r="J158" s="359">
        <v>50</v>
      </c>
      <c r="K158" s="355"/>
    </row>
    <row r="159" s="1" customFormat="1" ht="15" customHeight="1">
      <c r="B159" s="332"/>
      <c r="C159" s="359" t="s">
        <v>151</v>
      </c>
      <c r="D159" s="307"/>
      <c r="E159" s="307"/>
      <c r="F159" s="360" t="s">
        <v>4415</v>
      </c>
      <c r="G159" s="307"/>
      <c r="H159" s="359" t="s">
        <v>4477</v>
      </c>
      <c r="I159" s="359" t="s">
        <v>4417</v>
      </c>
      <c r="J159" s="359" t="s">
        <v>4478</v>
      </c>
      <c r="K159" s="355"/>
    </row>
    <row r="160" s="1" customFormat="1" ht="15" customHeight="1">
      <c r="B160" s="332"/>
      <c r="C160" s="359" t="s">
        <v>4479</v>
      </c>
      <c r="D160" s="307"/>
      <c r="E160" s="307"/>
      <c r="F160" s="360" t="s">
        <v>4415</v>
      </c>
      <c r="G160" s="307"/>
      <c r="H160" s="359" t="s">
        <v>4480</v>
      </c>
      <c r="I160" s="359" t="s">
        <v>4450</v>
      </c>
      <c r="J160" s="359"/>
      <c r="K160" s="355"/>
    </row>
    <row r="161" s="1" customFormat="1" ht="15" customHeight="1">
      <c r="B161" s="361"/>
      <c r="C161" s="362"/>
      <c r="D161" s="362"/>
      <c r="E161" s="362"/>
      <c r="F161" s="362"/>
      <c r="G161" s="362"/>
      <c r="H161" s="362"/>
      <c r="I161" s="362"/>
      <c r="J161" s="362"/>
      <c r="K161" s="363"/>
    </row>
    <row r="162" s="1" customFormat="1" ht="18.75" customHeight="1">
      <c r="B162" s="343"/>
      <c r="C162" s="353"/>
      <c r="D162" s="353"/>
      <c r="E162" s="353"/>
      <c r="F162" s="364"/>
      <c r="G162" s="353"/>
      <c r="H162" s="353"/>
      <c r="I162" s="353"/>
      <c r="J162" s="353"/>
      <c r="K162" s="343"/>
    </row>
    <row r="163" s="1" customFormat="1" ht="18.75" customHeight="1">
      <c r="B163" s="343"/>
      <c r="C163" s="353"/>
      <c r="D163" s="353"/>
      <c r="E163" s="353"/>
      <c r="F163" s="364"/>
      <c r="G163" s="353"/>
      <c r="H163" s="353"/>
      <c r="I163" s="353"/>
      <c r="J163" s="353"/>
      <c r="K163" s="343"/>
    </row>
    <row r="164" s="1" customFormat="1" ht="18.75" customHeight="1">
      <c r="B164" s="343"/>
      <c r="C164" s="353"/>
      <c r="D164" s="353"/>
      <c r="E164" s="353"/>
      <c r="F164" s="364"/>
      <c r="G164" s="353"/>
      <c r="H164" s="353"/>
      <c r="I164" s="353"/>
      <c r="J164" s="353"/>
      <c r="K164" s="343"/>
    </row>
    <row r="165" s="1" customFormat="1" ht="18.75" customHeight="1">
      <c r="B165" s="343"/>
      <c r="C165" s="353"/>
      <c r="D165" s="353"/>
      <c r="E165" s="353"/>
      <c r="F165" s="364"/>
      <c r="G165" s="353"/>
      <c r="H165" s="353"/>
      <c r="I165" s="353"/>
      <c r="J165" s="353"/>
      <c r="K165" s="343"/>
    </row>
    <row r="166" s="1" customFormat="1" ht="18.75" customHeight="1">
      <c r="B166" s="343"/>
      <c r="C166" s="353"/>
      <c r="D166" s="353"/>
      <c r="E166" s="353"/>
      <c r="F166" s="364"/>
      <c r="G166" s="353"/>
      <c r="H166" s="353"/>
      <c r="I166" s="353"/>
      <c r="J166" s="353"/>
      <c r="K166" s="343"/>
    </row>
    <row r="167" s="1" customFormat="1" ht="18.75" customHeight="1">
      <c r="B167" s="343"/>
      <c r="C167" s="353"/>
      <c r="D167" s="353"/>
      <c r="E167" s="353"/>
      <c r="F167" s="364"/>
      <c r="G167" s="353"/>
      <c r="H167" s="353"/>
      <c r="I167" s="353"/>
      <c r="J167" s="353"/>
      <c r="K167" s="343"/>
    </row>
    <row r="168" s="1" customFormat="1" ht="18.75" customHeight="1">
      <c r="B168" s="343"/>
      <c r="C168" s="353"/>
      <c r="D168" s="353"/>
      <c r="E168" s="353"/>
      <c r="F168" s="364"/>
      <c r="G168" s="353"/>
      <c r="H168" s="353"/>
      <c r="I168" s="353"/>
      <c r="J168" s="353"/>
      <c r="K168" s="343"/>
    </row>
    <row r="169" s="1" customFormat="1" ht="18.75" customHeight="1"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</row>
    <row r="170" s="1" customFormat="1" ht="7.5" customHeight="1">
      <c r="B170" s="294"/>
      <c r="C170" s="295"/>
      <c r="D170" s="295"/>
      <c r="E170" s="295"/>
      <c r="F170" s="295"/>
      <c r="G170" s="295"/>
      <c r="H170" s="295"/>
      <c r="I170" s="295"/>
      <c r="J170" s="295"/>
      <c r="K170" s="296"/>
    </row>
    <row r="171" s="1" customFormat="1" ht="45" customHeight="1">
      <c r="B171" s="297"/>
      <c r="C171" s="298" t="s">
        <v>4481</v>
      </c>
      <c r="D171" s="298"/>
      <c r="E171" s="298"/>
      <c r="F171" s="298"/>
      <c r="G171" s="298"/>
      <c r="H171" s="298"/>
      <c r="I171" s="298"/>
      <c r="J171" s="298"/>
      <c r="K171" s="299"/>
    </row>
    <row r="172" s="1" customFormat="1" ht="17.25" customHeight="1">
      <c r="B172" s="297"/>
      <c r="C172" s="322" t="s">
        <v>4409</v>
      </c>
      <c r="D172" s="322"/>
      <c r="E172" s="322"/>
      <c r="F172" s="322" t="s">
        <v>4410</v>
      </c>
      <c r="G172" s="365"/>
      <c r="H172" s="366" t="s">
        <v>54</v>
      </c>
      <c r="I172" s="366" t="s">
        <v>57</v>
      </c>
      <c r="J172" s="322" t="s">
        <v>4411</v>
      </c>
      <c r="K172" s="299"/>
    </row>
    <row r="173" s="1" customFormat="1" ht="17.25" customHeight="1">
      <c r="B173" s="300"/>
      <c r="C173" s="324" t="s">
        <v>4412</v>
      </c>
      <c r="D173" s="324"/>
      <c r="E173" s="324"/>
      <c r="F173" s="325" t="s">
        <v>4413</v>
      </c>
      <c r="G173" s="367"/>
      <c r="H173" s="368"/>
      <c r="I173" s="368"/>
      <c r="J173" s="324" t="s">
        <v>4414</v>
      </c>
      <c r="K173" s="302"/>
    </row>
    <row r="174" s="1" customFormat="1" ht="5.25" customHeight="1">
      <c r="B174" s="332"/>
      <c r="C174" s="327"/>
      <c r="D174" s="327"/>
      <c r="E174" s="327"/>
      <c r="F174" s="327"/>
      <c r="G174" s="328"/>
      <c r="H174" s="327"/>
      <c r="I174" s="327"/>
      <c r="J174" s="327"/>
      <c r="K174" s="355"/>
    </row>
    <row r="175" s="1" customFormat="1" ht="15" customHeight="1">
      <c r="B175" s="332"/>
      <c r="C175" s="307" t="s">
        <v>4418</v>
      </c>
      <c r="D175" s="307"/>
      <c r="E175" s="307"/>
      <c r="F175" s="330" t="s">
        <v>4415</v>
      </c>
      <c r="G175" s="307"/>
      <c r="H175" s="307" t="s">
        <v>4455</v>
      </c>
      <c r="I175" s="307" t="s">
        <v>4417</v>
      </c>
      <c r="J175" s="307">
        <v>120</v>
      </c>
      <c r="K175" s="355"/>
    </row>
    <row r="176" s="1" customFormat="1" ht="15" customHeight="1">
      <c r="B176" s="332"/>
      <c r="C176" s="307" t="s">
        <v>4464</v>
      </c>
      <c r="D176" s="307"/>
      <c r="E176" s="307"/>
      <c r="F176" s="330" t="s">
        <v>4415</v>
      </c>
      <c r="G176" s="307"/>
      <c r="H176" s="307" t="s">
        <v>4465</v>
      </c>
      <c r="I176" s="307" t="s">
        <v>4417</v>
      </c>
      <c r="J176" s="307" t="s">
        <v>4466</v>
      </c>
      <c r="K176" s="355"/>
    </row>
    <row r="177" s="1" customFormat="1" ht="15" customHeight="1">
      <c r="B177" s="332"/>
      <c r="C177" s="307" t="s">
        <v>84</v>
      </c>
      <c r="D177" s="307"/>
      <c r="E177" s="307"/>
      <c r="F177" s="330" t="s">
        <v>4415</v>
      </c>
      <c r="G177" s="307"/>
      <c r="H177" s="307" t="s">
        <v>4482</v>
      </c>
      <c r="I177" s="307" t="s">
        <v>4417</v>
      </c>
      <c r="J177" s="307" t="s">
        <v>4466</v>
      </c>
      <c r="K177" s="355"/>
    </row>
    <row r="178" s="1" customFormat="1" ht="15" customHeight="1">
      <c r="B178" s="332"/>
      <c r="C178" s="307" t="s">
        <v>4420</v>
      </c>
      <c r="D178" s="307"/>
      <c r="E178" s="307"/>
      <c r="F178" s="330" t="s">
        <v>4421</v>
      </c>
      <c r="G178" s="307"/>
      <c r="H178" s="307" t="s">
        <v>4482</v>
      </c>
      <c r="I178" s="307" t="s">
        <v>4417</v>
      </c>
      <c r="J178" s="307">
        <v>50</v>
      </c>
      <c r="K178" s="355"/>
    </row>
    <row r="179" s="1" customFormat="1" ht="15" customHeight="1">
      <c r="B179" s="332"/>
      <c r="C179" s="307" t="s">
        <v>4423</v>
      </c>
      <c r="D179" s="307"/>
      <c r="E179" s="307"/>
      <c r="F179" s="330" t="s">
        <v>4415</v>
      </c>
      <c r="G179" s="307"/>
      <c r="H179" s="307" t="s">
        <v>4482</v>
      </c>
      <c r="I179" s="307" t="s">
        <v>4425</v>
      </c>
      <c r="J179" s="307"/>
      <c r="K179" s="355"/>
    </row>
    <row r="180" s="1" customFormat="1" ht="15" customHeight="1">
      <c r="B180" s="332"/>
      <c r="C180" s="307" t="s">
        <v>4434</v>
      </c>
      <c r="D180" s="307"/>
      <c r="E180" s="307"/>
      <c r="F180" s="330" t="s">
        <v>4421</v>
      </c>
      <c r="G180" s="307"/>
      <c r="H180" s="307" t="s">
        <v>4482</v>
      </c>
      <c r="I180" s="307" t="s">
        <v>4417</v>
      </c>
      <c r="J180" s="307">
        <v>50</v>
      </c>
      <c r="K180" s="355"/>
    </row>
    <row r="181" s="1" customFormat="1" ht="15" customHeight="1">
      <c r="B181" s="332"/>
      <c r="C181" s="307" t="s">
        <v>4442</v>
      </c>
      <c r="D181" s="307"/>
      <c r="E181" s="307"/>
      <c r="F181" s="330" t="s">
        <v>4421</v>
      </c>
      <c r="G181" s="307"/>
      <c r="H181" s="307" t="s">
        <v>4482</v>
      </c>
      <c r="I181" s="307" t="s">
        <v>4417</v>
      </c>
      <c r="J181" s="307">
        <v>50</v>
      </c>
      <c r="K181" s="355"/>
    </row>
    <row r="182" s="1" customFormat="1" ht="15" customHeight="1">
      <c r="B182" s="332"/>
      <c r="C182" s="307" t="s">
        <v>4440</v>
      </c>
      <c r="D182" s="307"/>
      <c r="E182" s="307"/>
      <c r="F182" s="330" t="s">
        <v>4421</v>
      </c>
      <c r="G182" s="307"/>
      <c r="H182" s="307" t="s">
        <v>4482</v>
      </c>
      <c r="I182" s="307" t="s">
        <v>4417</v>
      </c>
      <c r="J182" s="307">
        <v>50</v>
      </c>
      <c r="K182" s="355"/>
    </row>
    <row r="183" s="1" customFormat="1" ht="15" customHeight="1">
      <c r="B183" s="332"/>
      <c r="C183" s="307" t="s">
        <v>169</v>
      </c>
      <c r="D183" s="307"/>
      <c r="E183" s="307"/>
      <c r="F183" s="330" t="s">
        <v>4415</v>
      </c>
      <c r="G183" s="307"/>
      <c r="H183" s="307" t="s">
        <v>4483</v>
      </c>
      <c r="I183" s="307" t="s">
        <v>4484</v>
      </c>
      <c r="J183" s="307"/>
      <c r="K183" s="355"/>
    </row>
    <row r="184" s="1" customFormat="1" ht="15" customHeight="1">
      <c r="B184" s="332"/>
      <c r="C184" s="307" t="s">
        <v>57</v>
      </c>
      <c r="D184" s="307"/>
      <c r="E184" s="307"/>
      <c r="F184" s="330" t="s">
        <v>4415</v>
      </c>
      <c r="G184" s="307"/>
      <c r="H184" s="307" t="s">
        <v>4485</v>
      </c>
      <c r="I184" s="307" t="s">
        <v>4486</v>
      </c>
      <c r="J184" s="307">
        <v>1</v>
      </c>
      <c r="K184" s="355"/>
    </row>
    <row r="185" s="1" customFormat="1" ht="15" customHeight="1">
      <c r="B185" s="332"/>
      <c r="C185" s="307" t="s">
        <v>53</v>
      </c>
      <c r="D185" s="307"/>
      <c r="E185" s="307"/>
      <c r="F185" s="330" t="s">
        <v>4415</v>
      </c>
      <c r="G185" s="307"/>
      <c r="H185" s="307" t="s">
        <v>4487</v>
      </c>
      <c r="I185" s="307" t="s">
        <v>4417</v>
      </c>
      <c r="J185" s="307">
        <v>20</v>
      </c>
      <c r="K185" s="355"/>
    </row>
    <row r="186" s="1" customFormat="1" ht="15" customHeight="1">
      <c r="B186" s="332"/>
      <c r="C186" s="307" t="s">
        <v>54</v>
      </c>
      <c r="D186" s="307"/>
      <c r="E186" s="307"/>
      <c r="F186" s="330" t="s">
        <v>4415</v>
      </c>
      <c r="G186" s="307"/>
      <c r="H186" s="307" t="s">
        <v>4488</v>
      </c>
      <c r="I186" s="307" t="s">
        <v>4417</v>
      </c>
      <c r="J186" s="307">
        <v>255</v>
      </c>
      <c r="K186" s="355"/>
    </row>
    <row r="187" s="1" customFormat="1" ht="15" customHeight="1">
      <c r="B187" s="332"/>
      <c r="C187" s="307" t="s">
        <v>170</v>
      </c>
      <c r="D187" s="307"/>
      <c r="E187" s="307"/>
      <c r="F187" s="330" t="s">
        <v>4415</v>
      </c>
      <c r="G187" s="307"/>
      <c r="H187" s="307" t="s">
        <v>4379</v>
      </c>
      <c r="I187" s="307" t="s">
        <v>4417</v>
      </c>
      <c r="J187" s="307">
        <v>10</v>
      </c>
      <c r="K187" s="355"/>
    </row>
    <row r="188" s="1" customFormat="1" ht="15" customHeight="1">
      <c r="B188" s="332"/>
      <c r="C188" s="307" t="s">
        <v>171</v>
      </c>
      <c r="D188" s="307"/>
      <c r="E188" s="307"/>
      <c r="F188" s="330" t="s">
        <v>4415</v>
      </c>
      <c r="G188" s="307"/>
      <c r="H188" s="307" t="s">
        <v>4489</v>
      </c>
      <c r="I188" s="307" t="s">
        <v>4450</v>
      </c>
      <c r="J188" s="307"/>
      <c r="K188" s="355"/>
    </row>
    <row r="189" s="1" customFormat="1" ht="15" customHeight="1">
      <c r="B189" s="332"/>
      <c r="C189" s="307" t="s">
        <v>4490</v>
      </c>
      <c r="D189" s="307"/>
      <c r="E189" s="307"/>
      <c r="F189" s="330" t="s">
        <v>4415</v>
      </c>
      <c r="G189" s="307"/>
      <c r="H189" s="307" t="s">
        <v>4491</v>
      </c>
      <c r="I189" s="307" t="s">
        <v>4450</v>
      </c>
      <c r="J189" s="307"/>
      <c r="K189" s="355"/>
    </row>
    <row r="190" s="1" customFormat="1" ht="15" customHeight="1">
      <c r="B190" s="332"/>
      <c r="C190" s="307" t="s">
        <v>4479</v>
      </c>
      <c r="D190" s="307"/>
      <c r="E190" s="307"/>
      <c r="F190" s="330" t="s">
        <v>4415</v>
      </c>
      <c r="G190" s="307"/>
      <c r="H190" s="307" t="s">
        <v>4492</v>
      </c>
      <c r="I190" s="307" t="s">
        <v>4450</v>
      </c>
      <c r="J190" s="307"/>
      <c r="K190" s="355"/>
    </row>
    <row r="191" s="1" customFormat="1" ht="15" customHeight="1">
      <c r="B191" s="332"/>
      <c r="C191" s="307" t="s">
        <v>173</v>
      </c>
      <c r="D191" s="307"/>
      <c r="E191" s="307"/>
      <c r="F191" s="330" t="s">
        <v>4421</v>
      </c>
      <c r="G191" s="307"/>
      <c r="H191" s="307" t="s">
        <v>4493</v>
      </c>
      <c r="I191" s="307" t="s">
        <v>4417</v>
      </c>
      <c r="J191" s="307">
        <v>50</v>
      </c>
      <c r="K191" s="355"/>
    </row>
    <row r="192" s="1" customFormat="1" ht="15" customHeight="1">
      <c r="B192" s="332"/>
      <c r="C192" s="307" t="s">
        <v>4494</v>
      </c>
      <c r="D192" s="307"/>
      <c r="E192" s="307"/>
      <c r="F192" s="330" t="s">
        <v>4421</v>
      </c>
      <c r="G192" s="307"/>
      <c r="H192" s="307" t="s">
        <v>4495</v>
      </c>
      <c r="I192" s="307" t="s">
        <v>4496</v>
      </c>
      <c r="J192" s="307"/>
      <c r="K192" s="355"/>
    </row>
    <row r="193" s="1" customFormat="1" ht="15" customHeight="1">
      <c r="B193" s="332"/>
      <c r="C193" s="307" t="s">
        <v>4497</v>
      </c>
      <c r="D193" s="307"/>
      <c r="E193" s="307"/>
      <c r="F193" s="330" t="s">
        <v>4421</v>
      </c>
      <c r="G193" s="307"/>
      <c r="H193" s="307" t="s">
        <v>4498</v>
      </c>
      <c r="I193" s="307" t="s">
        <v>4496</v>
      </c>
      <c r="J193" s="307"/>
      <c r="K193" s="355"/>
    </row>
    <row r="194" s="1" customFormat="1" ht="15" customHeight="1">
      <c r="B194" s="332"/>
      <c r="C194" s="307" t="s">
        <v>4499</v>
      </c>
      <c r="D194" s="307"/>
      <c r="E194" s="307"/>
      <c r="F194" s="330" t="s">
        <v>4421</v>
      </c>
      <c r="G194" s="307"/>
      <c r="H194" s="307" t="s">
        <v>4500</v>
      </c>
      <c r="I194" s="307" t="s">
        <v>4496</v>
      </c>
      <c r="J194" s="307"/>
      <c r="K194" s="355"/>
    </row>
    <row r="195" s="1" customFormat="1" ht="15" customHeight="1">
      <c r="B195" s="332"/>
      <c r="C195" s="369" t="s">
        <v>4501</v>
      </c>
      <c r="D195" s="307"/>
      <c r="E195" s="307"/>
      <c r="F195" s="330" t="s">
        <v>4421</v>
      </c>
      <c r="G195" s="307"/>
      <c r="H195" s="307" t="s">
        <v>4502</v>
      </c>
      <c r="I195" s="307" t="s">
        <v>4503</v>
      </c>
      <c r="J195" s="370" t="s">
        <v>4504</v>
      </c>
      <c r="K195" s="355"/>
    </row>
    <row r="196" s="1" customFormat="1" ht="15" customHeight="1">
      <c r="B196" s="332"/>
      <c r="C196" s="369" t="s">
        <v>42</v>
      </c>
      <c r="D196" s="307"/>
      <c r="E196" s="307"/>
      <c r="F196" s="330" t="s">
        <v>4415</v>
      </c>
      <c r="G196" s="307"/>
      <c r="H196" s="304" t="s">
        <v>4505</v>
      </c>
      <c r="I196" s="307" t="s">
        <v>4506</v>
      </c>
      <c r="J196" s="307"/>
      <c r="K196" s="355"/>
    </row>
    <row r="197" s="1" customFormat="1" ht="15" customHeight="1">
      <c r="B197" s="332"/>
      <c r="C197" s="369" t="s">
        <v>4507</v>
      </c>
      <c r="D197" s="307"/>
      <c r="E197" s="307"/>
      <c r="F197" s="330" t="s">
        <v>4415</v>
      </c>
      <c r="G197" s="307"/>
      <c r="H197" s="307" t="s">
        <v>4508</v>
      </c>
      <c r="I197" s="307" t="s">
        <v>4450</v>
      </c>
      <c r="J197" s="307"/>
      <c r="K197" s="355"/>
    </row>
    <row r="198" s="1" customFormat="1" ht="15" customHeight="1">
      <c r="B198" s="332"/>
      <c r="C198" s="369" t="s">
        <v>4509</v>
      </c>
      <c r="D198" s="307"/>
      <c r="E198" s="307"/>
      <c r="F198" s="330" t="s">
        <v>4415</v>
      </c>
      <c r="G198" s="307"/>
      <c r="H198" s="307" t="s">
        <v>4510</v>
      </c>
      <c r="I198" s="307" t="s">
        <v>4450</v>
      </c>
      <c r="J198" s="307"/>
      <c r="K198" s="355"/>
    </row>
    <row r="199" s="1" customFormat="1" ht="15" customHeight="1">
      <c r="B199" s="332"/>
      <c r="C199" s="369" t="s">
        <v>4511</v>
      </c>
      <c r="D199" s="307"/>
      <c r="E199" s="307"/>
      <c r="F199" s="330" t="s">
        <v>4421</v>
      </c>
      <c r="G199" s="307"/>
      <c r="H199" s="307" t="s">
        <v>4512</v>
      </c>
      <c r="I199" s="307" t="s">
        <v>4450</v>
      </c>
      <c r="J199" s="307"/>
      <c r="K199" s="355"/>
    </row>
    <row r="200" s="1" customFormat="1" ht="15" customHeight="1">
      <c r="B200" s="361"/>
      <c r="C200" s="371"/>
      <c r="D200" s="362"/>
      <c r="E200" s="362"/>
      <c r="F200" s="362"/>
      <c r="G200" s="362"/>
      <c r="H200" s="362"/>
      <c r="I200" s="362"/>
      <c r="J200" s="362"/>
      <c r="K200" s="363"/>
    </row>
    <row r="201" s="1" customFormat="1" ht="18.75" customHeight="1">
      <c r="B201" s="343"/>
      <c r="C201" s="353"/>
      <c r="D201" s="353"/>
      <c r="E201" s="353"/>
      <c r="F201" s="364"/>
      <c r="G201" s="353"/>
      <c r="H201" s="353"/>
      <c r="I201" s="353"/>
      <c r="J201" s="353"/>
      <c r="K201" s="343"/>
    </row>
    <row r="202" s="1" customFormat="1" ht="18.75" customHeight="1"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</row>
    <row r="203" s="1" customFormat="1" ht="13.5">
      <c r="B203" s="294"/>
      <c r="C203" s="295"/>
      <c r="D203" s="295"/>
      <c r="E203" s="295"/>
      <c r="F203" s="295"/>
      <c r="G203" s="295"/>
      <c r="H203" s="295"/>
      <c r="I203" s="295"/>
      <c r="J203" s="295"/>
      <c r="K203" s="296"/>
    </row>
    <row r="204" s="1" customFormat="1" ht="21" customHeight="1">
      <c r="B204" s="297"/>
      <c r="C204" s="298" t="s">
        <v>4513</v>
      </c>
      <c r="D204" s="298"/>
      <c r="E204" s="298"/>
      <c r="F204" s="298"/>
      <c r="G204" s="298"/>
      <c r="H204" s="298"/>
      <c r="I204" s="298"/>
      <c r="J204" s="298"/>
      <c r="K204" s="299"/>
    </row>
    <row r="205" s="1" customFormat="1" ht="25.5" customHeight="1">
      <c r="B205" s="297"/>
      <c r="C205" s="372" t="s">
        <v>4514</v>
      </c>
      <c r="D205" s="372"/>
      <c r="E205" s="372"/>
      <c r="F205" s="372" t="s">
        <v>4515</v>
      </c>
      <c r="G205" s="373"/>
      <c r="H205" s="372" t="s">
        <v>4516</v>
      </c>
      <c r="I205" s="372"/>
      <c r="J205" s="372"/>
      <c r="K205" s="299"/>
    </row>
    <row r="206" s="1" customFormat="1" ht="5.25" customHeight="1">
      <c r="B206" s="332"/>
      <c r="C206" s="327"/>
      <c r="D206" s="327"/>
      <c r="E206" s="327"/>
      <c r="F206" s="327"/>
      <c r="G206" s="353"/>
      <c r="H206" s="327"/>
      <c r="I206" s="327"/>
      <c r="J206" s="327"/>
      <c r="K206" s="355"/>
    </row>
    <row r="207" s="1" customFormat="1" ht="15" customHeight="1">
      <c r="B207" s="332"/>
      <c r="C207" s="307" t="s">
        <v>4506</v>
      </c>
      <c r="D207" s="307"/>
      <c r="E207" s="307"/>
      <c r="F207" s="330" t="s">
        <v>43</v>
      </c>
      <c r="G207" s="307"/>
      <c r="H207" s="307" t="s">
        <v>4517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 t="s">
        <v>44</v>
      </c>
      <c r="G208" s="307"/>
      <c r="H208" s="307" t="s">
        <v>4518</v>
      </c>
      <c r="I208" s="307"/>
      <c r="J208" s="307"/>
      <c r="K208" s="355"/>
    </row>
    <row r="209" s="1" customFormat="1" ht="15" customHeight="1">
      <c r="B209" s="332"/>
      <c r="C209" s="307"/>
      <c r="D209" s="307"/>
      <c r="E209" s="307"/>
      <c r="F209" s="330" t="s">
        <v>47</v>
      </c>
      <c r="G209" s="307"/>
      <c r="H209" s="307" t="s">
        <v>4519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45</v>
      </c>
      <c r="G210" s="307"/>
      <c r="H210" s="307" t="s">
        <v>4520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46</v>
      </c>
      <c r="G211" s="307"/>
      <c r="H211" s="307" t="s">
        <v>4521</v>
      </c>
      <c r="I211" s="307"/>
      <c r="J211" s="307"/>
      <c r="K211" s="355"/>
    </row>
    <row r="212" s="1" customFormat="1" ht="15" customHeight="1">
      <c r="B212" s="332"/>
      <c r="C212" s="307"/>
      <c r="D212" s="307"/>
      <c r="E212" s="307"/>
      <c r="F212" s="330"/>
      <c r="G212" s="307"/>
      <c r="H212" s="307"/>
      <c r="I212" s="307"/>
      <c r="J212" s="307"/>
      <c r="K212" s="355"/>
    </row>
    <row r="213" s="1" customFormat="1" ht="15" customHeight="1">
      <c r="B213" s="332"/>
      <c r="C213" s="307" t="s">
        <v>4462</v>
      </c>
      <c r="D213" s="307"/>
      <c r="E213" s="307"/>
      <c r="F213" s="330" t="s">
        <v>78</v>
      </c>
      <c r="G213" s="307"/>
      <c r="H213" s="307" t="s">
        <v>4522</v>
      </c>
      <c r="I213" s="307"/>
      <c r="J213" s="307"/>
      <c r="K213" s="355"/>
    </row>
    <row r="214" s="1" customFormat="1" ht="15" customHeight="1">
      <c r="B214" s="332"/>
      <c r="C214" s="307"/>
      <c r="D214" s="307"/>
      <c r="E214" s="307"/>
      <c r="F214" s="330" t="s">
        <v>4359</v>
      </c>
      <c r="G214" s="307"/>
      <c r="H214" s="307" t="s">
        <v>4360</v>
      </c>
      <c r="I214" s="307"/>
      <c r="J214" s="307"/>
      <c r="K214" s="355"/>
    </row>
    <row r="215" s="1" customFormat="1" ht="15" customHeight="1">
      <c r="B215" s="332"/>
      <c r="C215" s="307"/>
      <c r="D215" s="307"/>
      <c r="E215" s="307"/>
      <c r="F215" s="330" t="s">
        <v>4357</v>
      </c>
      <c r="G215" s="307"/>
      <c r="H215" s="307" t="s">
        <v>4523</v>
      </c>
      <c r="I215" s="307"/>
      <c r="J215" s="307"/>
      <c r="K215" s="355"/>
    </row>
    <row r="216" s="1" customFormat="1" ht="15" customHeight="1">
      <c r="B216" s="374"/>
      <c r="C216" s="307"/>
      <c r="D216" s="307"/>
      <c r="E216" s="307"/>
      <c r="F216" s="330" t="s">
        <v>4361</v>
      </c>
      <c r="G216" s="369"/>
      <c r="H216" s="359" t="s">
        <v>4362</v>
      </c>
      <c r="I216" s="359"/>
      <c r="J216" s="359"/>
      <c r="K216" s="375"/>
    </row>
    <row r="217" s="1" customFormat="1" ht="15" customHeight="1">
      <c r="B217" s="374"/>
      <c r="C217" s="307"/>
      <c r="D217" s="307"/>
      <c r="E217" s="307"/>
      <c r="F217" s="330" t="s">
        <v>4363</v>
      </c>
      <c r="G217" s="369"/>
      <c r="H217" s="359" t="s">
        <v>2602</v>
      </c>
      <c r="I217" s="359"/>
      <c r="J217" s="359"/>
      <c r="K217" s="375"/>
    </row>
    <row r="218" s="1" customFormat="1" ht="15" customHeight="1">
      <c r="B218" s="374"/>
      <c r="C218" s="307"/>
      <c r="D218" s="307"/>
      <c r="E218" s="307"/>
      <c r="F218" s="330"/>
      <c r="G218" s="369"/>
      <c r="H218" s="359"/>
      <c r="I218" s="359"/>
      <c r="J218" s="359"/>
      <c r="K218" s="375"/>
    </row>
    <row r="219" s="1" customFormat="1" ht="15" customHeight="1">
      <c r="B219" s="374"/>
      <c r="C219" s="307" t="s">
        <v>4486</v>
      </c>
      <c r="D219" s="307"/>
      <c r="E219" s="307"/>
      <c r="F219" s="330">
        <v>1</v>
      </c>
      <c r="G219" s="369"/>
      <c r="H219" s="359" t="s">
        <v>4524</v>
      </c>
      <c r="I219" s="359"/>
      <c r="J219" s="359"/>
      <c r="K219" s="375"/>
    </row>
    <row r="220" s="1" customFormat="1" ht="15" customHeight="1">
      <c r="B220" s="374"/>
      <c r="C220" s="307"/>
      <c r="D220" s="307"/>
      <c r="E220" s="307"/>
      <c r="F220" s="330">
        <v>2</v>
      </c>
      <c r="G220" s="369"/>
      <c r="H220" s="359" t="s">
        <v>4525</v>
      </c>
      <c r="I220" s="359"/>
      <c r="J220" s="359"/>
      <c r="K220" s="375"/>
    </row>
    <row r="221" s="1" customFormat="1" ht="15" customHeight="1">
      <c r="B221" s="374"/>
      <c r="C221" s="307"/>
      <c r="D221" s="307"/>
      <c r="E221" s="307"/>
      <c r="F221" s="330">
        <v>3</v>
      </c>
      <c r="G221" s="369"/>
      <c r="H221" s="359" t="s">
        <v>4526</v>
      </c>
      <c r="I221" s="359"/>
      <c r="J221" s="359"/>
      <c r="K221" s="375"/>
    </row>
    <row r="222" s="1" customFormat="1" ht="15" customHeight="1">
      <c r="B222" s="374"/>
      <c r="C222" s="307"/>
      <c r="D222" s="307"/>
      <c r="E222" s="307"/>
      <c r="F222" s="330">
        <v>4</v>
      </c>
      <c r="G222" s="369"/>
      <c r="H222" s="359" t="s">
        <v>4527</v>
      </c>
      <c r="I222" s="359"/>
      <c r="J222" s="359"/>
      <c r="K222" s="375"/>
    </row>
    <row r="223" s="1" customFormat="1" ht="12.75" customHeight="1">
      <c r="B223" s="376"/>
      <c r="C223" s="377"/>
      <c r="D223" s="377"/>
      <c r="E223" s="377"/>
      <c r="F223" s="377"/>
      <c r="G223" s="377"/>
      <c r="H223" s="377"/>
      <c r="I223" s="377"/>
      <c r="J223" s="377"/>
      <c r="K223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2022-10-25T14:07:03Z</dcterms:created>
  <dcterms:modified xsi:type="dcterms:W3CDTF">2022-10-25T14:07:30Z</dcterms:modified>
</cp:coreProperties>
</file>