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</mc:Choice>
  </mc:AlternateContent>
  <xr:revisionPtr revIDLastSave="0" documentId="8_{349A8282-90B7-484B-98FB-7ADA75A58FBA}" xr6:coauthVersionLast="47" xr6:coauthVersionMax="47" xr10:uidLastSave="{00000000-0000-0000-0000-000000000000}"/>
  <bookViews>
    <workbookView xWindow="-120" yWindow="-120" windowWidth="29040" windowHeight="1659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2023A009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2023A009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2023A009 Pol'!$A$1:$X$222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2" i="1" l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G41" i="1"/>
  <c r="F41" i="1"/>
  <c r="G40" i="1"/>
  <c r="F40" i="1"/>
  <c r="G39" i="1"/>
  <c r="F39" i="1"/>
  <c r="G212" i="12"/>
  <c r="BA209" i="12"/>
  <c r="BA160" i="12"/>
  <c r="BA135" i="12"/>
  <c r="BA132" i="12"/>
  <c r="BA129" i="12"/>
  <c r="BA126" i="12"/>
  <c r="BA123" i="12"/>
  <c r="BA120" i="12"/>
  <c r="BA117" i="12"/>
  <c r="BA114" i="12"/>
  <c r="BA111" i="12"/>
  <c r="BA108" i="12"/>
  <c r="BA105" i="12"/>
  <c r="BA102" i="12"/>
  <c r="BA90" i="12"/>
  <c r="BA89" i="12"/>
  <c r="BA85" i="12"/>
  <c r="BA66" i="12"/>
  <c r="BA45" i="12"/>
  <c r="BA44" i="12"/>
  <c r="G9" i="12"/>
  <c r="I9" i="12"/>
  <c r="K9" i="12"/>
  <c r="M9" i="12"/>
  <c r="O9" i="12"/>
  <c r="Q9" i="12"/>
  <c r="V9" i="12"/>
  <c r="G14" i="12"/>
  <c r="I14" i="12"/>
  <c r="K14" i="12"/>
  <c r="M14" i="12"/>
  <c r="O14" i="12"/>
  <c r="Q14" i="12"/>
  <c r="V14" i="12"/>
  <c r="G18" i="12"/>
  <c r="I18" i="12"/>
  <c r="K18" i="12"/>
  <c r="M18" i="12"/>
  <c r="O18" i="12"/>
  <c r="Q18" i="12"/>
  <c r="V18" i="12"/>
  <c r="G22" i="12"/>
  <c r="I22" i="12"/>
  <c r="K22" i="12"/>
  <c r="M22" i="12"/>
  <c r="O22" i="12"/>
  <c r="Q22" i="12"/>
  <c r="V22" i="12"/>
  <c r="G26" i="12"/>
  <c r="I26" i="12"/>
  <c r="K26" i="12"/>
  <c r="M26" i="12"/>
  <c r="O26" i="12"/>
  <c r="Q26" i="12"/>
  <c r="V26" i="12"/>
  <c r="G30" i="12"/>
  <c r="I30" i="12"/>
  <c r="K30" i="12"/>
  <c r="M30" i="12"/>
  <c r="O30" i="12"/>
  <c r="Q30" i="12"/>
  <c r="V30" i="12"/>
  <c r="G33" i="12"/>
  <c r="I33" i="12"/>
  <c r="K33" i="12"/>
  <c r="M33" i="12"/>
  <c r="O33" i="12"/>
  <c r="Q33" i="12"/>
  <c r="V33" i="12"/>
  <c r="G36" i="12"/>
  <c r="I36" i="12"/>
  <c r="K36" i="12"/>
  <c r="M36" i="12"/>
  <c r="O36" i="12"/>
  <c r="Q36" i="12"/>
  <c r="V36" i="12"/>
  <c r="G39" i="12"/>
  <c r="I39" i="12"/>
  <c r="K39" i="12"/>
  <c r="M39" i="12"/>
  <c r="O39" i="12"/>
  <c r="Q39" i="12"/>
  <c r="V39" i="12"/>
  <c r="G43" i="12"/>
  <c r="G42" i="12" s="1"/>
  <c r="I43" i="12"/>
  <c r="I42" i="12" s="1"/>
  <c r="K43" i="12"/>
  <c r="K42" i="12" s="1"/>
  <c r="M43" i="12"/>
  <c r="M42" i="12" s="1"/>
  <c r="O43" i="12"/>
  <c r="O42" i="12" s="1"/>
  <c r="Q43" i="12"/>
  <c r="Q42" i="12" s="1"/>
  <c r="V43" i="12"/>
  <c r="V42" i="12" s="1"/>
  <c r="G69" i="12"/>
  <c r="I69" i="12"/>
  <c r="K69" i="12"/>
  <c r="M69" i="12"/>
  <c r="O69" i="12"/>
  <c r="Q69" i="12"/>
  <c r="V69" i="12"/>
  <c r="G72" i="12"/>
  <c r="I72" i="12"/>
  <c r="K72" i="12"/>
  <c r="M72" i="12"/>
  <c r="O72" i="12"/>
  <c r="Q72" i="12"/>
  <c r="V72" i="12"/>
  <c r="G75" i="12"/>
  <c r="I75" i="12"/>
  <c r="K75" i="12"/>
  <c r="M75" i="12"/>
  <c r="O75" i="12"/>
  <c r="Q75" i="12"/>
  <c r="V75" i="12"/>
  <c r="G78" i="12"/>
  <c r="I78" i="12"/>
  <c r="K78" i="12"/>
  <c r="M78" i="12"/>
  <c r="O78" i="12"/>
  <c r="Q78" i="12"/>
  <c r="V78" i="12"/>
  <c r="G81" i="12"/>
  <c r="I81" i="12"/>
  <c r="K81" i="12"/>
  <c r="M81" i="12"/>
  <c r="O81" i="12"/>
  <c r="Q81" i="12"/>
  <c r="V81" i="12"/>
  <c r="G84" i="12"/>
  <c r="I84" i="12"/>
  <c r="K84" i="12"/>
  <c r="M84" i="12"/>
  <c r="O84" i="12"/>
  <c r="Q84" i="12"/>
  <c r="V84" i="12"/>
  <c r="G88" i="12"/>
  <c r="G87" i="12" s="1"/>
  <c r="I88" i="12"/>
  <c r="I87" i="12" s="1"/>
  <c r="K88" i="12"/>
  <c r="K87" i="12" s="1"/>
  <c r="M88" i="12"/>
  <c r="M87" i="12" s="1"/>
  <c r="O88" i="12"/>
  <c r="O87" i="12" s="1"/>
  <c r="Q88" i="12"/>
  <c r="Q87" i="12" s="1"/>
  <c r="V88" i="12"/>
  <c r="V87" i="12" s="1"/>
  <c r="G101" i="12"/>
  <c r="I101" i="12"/>
  <c r="K101" i="12"/>
  <c r="M101" i="12"/>
  <c r="O101" i="12"/>
  <c r="Q101" i="12"/>
  <c r="V101" i="12"/>
  <c r="G104" i="12"/>
  <c r="I104" i="12"/>
  <c r="K104" i="12"/>
  <c r="M104" i="12"/>
  <c r="O104" i="12"/>
  <c r="Q104" i="12"/>
  <c r="V104" i="12"/>
  <c r="G107" i="12"/>
  <c r="I107" i="12"/>
  <c r="K107" i="12"/>
  <c r="M107" i="12"/>
  <c r="O107" i="12"/>
  <c r="Q107" i="12"/>
  <c r="V107" i="12"/>
  <c r="G110" i="12"/>
  <c r="I110" i="12"/>
  <c r="K110" i="12"/>
  <c r="M110" i="12"/>
  <c r="O110" i="12"/>
  <c r="Q110" i="12"/>
  <c r="V110" i="12"/>
  <c r="G113" i="12"/>
  <c r="I113" i="12"/>
  <c r="K113" i="12"/>
  <c r="M113" i="12"/>
  <c r="O113" i="12"/>
  <c r="Q113" i="12"/>
  <c r="V113" i="12"/>
  <c r="G116" i="12"/>
  <c r="I116" i="12"/>
  <c r="K116" i="12"/>
  <c r="M116" i="12"/>
  <c r="O116" i="12"/>
  <c r="Q116" i="12"/>
  <c r="V116" i="12"/>
  <c r="G119" i="12"/>
  <c r="I119" i="12"/>
  <c r="K119" i="12"/>
  <c r="M119" i="12"/>
  <c r="O119" i="12"/>
  <c r="Q119" i="12"/>
  <c r="V119" i="12"/>
  <c r="G122" i="12"/>
  <c r="I122" i="12"/>
  <c r="K122" i="12"/>
  <c r="M122" i="12"/>
  <c r="O122" i="12"/>
  <c r="Q122" i="12"/>
  <c r="V122" i="12"/>
  <c r="G125" i="12"/>
  <c r="I125" i="12"/>
  <c r="K125" i="12"/>
  <c r="M125" i="12"/>
  <c r="O125" i="12"/>
  <c r="Q125" i="12"/>
  <c r="V125" i="12"/>
  <c r="G128" i="12"/>
  <c r="I128" i="12"/>
  <c r="K128" i="12"/>
  <c r="M128" i="12"/>
  <c r="O128" i="12"/>
  <c r="Q128" i="12"/>
  <c r="V128" i="12"/>
  <c r="G131" i="12"/>
  <c r="I131" i="12"/>
  <c r="K131" i="12"/>
  <c r="M131" i="12"/>
  <c r="O131" i="12"/>
  <c r="Q131" i="12"/>
  <c r="V131" i="12"/>
  <c r="G134" i="12"/>
  <c r="I134" i="12"/>
  <c r="K134" i="12"/>
  <c r="M134" i="12"/>
  <c r="O134" i="12"/>
  <c r="Q134" i="12"/>
  <c r="V134" i="12"/>
  <c r="G140" i="12"/>
  <c r="I140" i="12"/>
  <c r="K140" i="12"/>
  <c r="M140" i="12"/>
  <c r="O140" i="12"/>
  <c r="Q140" i="12"/>
  <c r="V140" i="12"/>
  <c r="G143" i="12"/>
  <c r="I143" i="12"/>
  <c r="K143" i="12"/>
  <c r="M143" i="12"/>
  <c r="O143" i="12"/>
  <c r="Q143" i="12"/>
  <c r="V143" i="12"/>
  <c r="G146" i="12"/>
  <c r="I146" i="12"/>
  <c r="K146" i="12"/>
  <c r="M146" i="12"/>
  <c r="O146" i="12"/>
  <c r="Q146" i="12"/>
  <c r="V146" i="12"/>
  <c r="G149" i="12"/>
  <c r="I149" i="12"/>
  <c r="K149" i="12"/>
  <c r="M149" i="12"/>
  <c r="O149" i="12"/>
  <c r="Q149" i="12"/>
  <c r="V149" i="12"/>
  <c r="G152" i="12"/>
  <c r="I152" i="12"/>
  <c r="K152" i="12"/>
  <c r="M152" i="12"/>
  <c r="O152" i="12"/>
  <c r="Q152" i="12"/>
  <c r="V152" i="12"/>
  <c r="G156" i="12"/>
  <c r="I156" i="12"/>
  <c r="K156" i="12"/>
  <c r="M156" i="12"/>
  <c r="O156" i="12"/>
  <c r="Q156" i="12"/>
  <c r="V156" i="12"/>
  <c r="G159" i="12"/>
  <c r="I159" i="12"/>
  <c r="K159" i="12"/>
  <c r="M159" i="12"/>
  <c r="O159" i="12"/>
  <c r="Q159" i="12"/>
  <c r="V159" i="12"/>
  <c r="G162" i="12"/>
  <c r="I162" i="12"/>
  <c r="K162" i="12"/>
  <c r="M162" i="12"/>
  <c r="O162" i="12"/>
  <c r="Q162" i="12"/>
  <c r="V162" i="12"/>
  <c r="G165" i="12"/>
  <c r="I165" i="12"/>
  <c r="K165" i="12"/>
  <c r="M165" i="12"/>
  <c r="O165" i="12"/>
  <c r="Q165" i="12"/>
  <c r="V165" i="12"/>
  <c r="G169" i="12"/>
  <c r="I169" i="12"/>
  <c r="K169" i="12"/>
  <c r="M169" i="12"/>
  <c r="O169" i="12"/>
  <c r="Q169" i="12"/>
  <c r="V169" i="12"/>
  <c r="G173" i="12"/>
  <c r="I173" i="12"/>
  <c r="K173" i="12"/>
  <c r="M173" i="12"/>
  <c r="O173" i="12"/>
  <c r="Q173" i="12"/>
  <c r="V173" i="12"/>
  <c r="G176" i="12"/>
  <c r="I176" i="12"/>
  <c r="K176" i="12"/>
  <c r="M176" i="12"/>
  <c r="O176" i="12"/>
  <c r="Q176" i="12"/>
  <c r="V176" i="12"/>
  <c r="G179" i="12"/>
  <c r="I179" i="12"/>
  <c r="K179" i="12"/>
  <c r="M179" i="12"/>
  <c r="O179" i="12"/>
  <c r="Q179" i="12"/>
  <c r="V179" i="12"/>
  <c r="G182" i="12"/>
  <c r="I182" i="12"/>
  <c r="K182" i="12"/>
  <c r="M182" i="12"/>
  <c r="O182" i="12"/>
  <c r="Q182" i="12"/>
  <c r="V182" i="12"/>
  <c r="G185" i="12"/>
  <c r="I185" i="12"/>
  <c r="K185" i="12"/>
  <c r="M185" i="12"/>
  <c r="O185" i="12"/>
  <c r="Q185" i="12"/>
  <c r="V185" i="12"/>
  <c r="G189" i="12"/>
  <c r="I189" i="12"/>
  <c r="K189" i="12"/>
  <c r="M189" i="12"/>
  <c r="O189" i="12"/>
  <c r="Q189" i="12"/>
  <c r="V189" i="12"/>
  <c r="G192" i="12"/>
  <c r="I192" i="12"/>
  <c r="K192" i="12"/>
  <c r="M192" i="12"/>
  <c r="O192" i="12"/>
  <c r="Q192" i="12"/>
  <c r="V192" i="12"/>
  <c r="G195" i="12"/>
  <c r="I195" i="12"/>
  <c r="K195" i="12"/>
  <c r="M195" i="12"/>
  <c r="O195" i="12"/>
  <c r="Q195" i="12"/>
  <c r="V195" i="12"/>
  <c r="G199" i="12"/>
  <c r="G198" i="12" s="1"/>
  <c r="I199" i="12"/>
  <c r="I198" i="12" s="1"/>
  <c r="K199" i="12"/>
  <c r="K198" i="12" s="1"/>
  <c r="M199" i="12"/>
  <c r="M198" i="12" s="1"/>
  <c r="O199" i="12"/>
  <c r="O198" i="12" s="1"/>
  <c r="Q199" i="12"/>
  <c r="Q198" i="12" s="1"/>
  <c r="V199" i="12"/>
  <c r="V198" i="12" s="1"/>
  <c r="G201" i="12"/>
  <c r="I201" i="12"/>
  <c r="K201" i="12"/>
  <c r="M201" i="12"/>
  <c r="O201" i="12"/>
  <c r="Q201" i="12"/>
  <c r="V201" i="12"/>
  <c r="G202" i="12"/>
  <c r="I202" i="12"/>
  <c r="K202" i="12"/>
  <c r="M202" i="12"/>
  <c r="O202" i="12"/>
  <c r="Q202" i="12"/>
  <c r="V202" i="12"/>
  <c r="G204" i="12"/>
  <c r="I204" i="12"/>
  <c r="K204" i="12"/>
  <c r="M204" i="12"/>
  <c r="O204" i="12"/>
  <c r="Q204" i="12"/>
  <c r="V204" i="12"/>
  <c r="G205" i="12"/>
  <c r="I205" i="12"/>
  <c r="K205" i="12"/>
  <c r="M205" i="12"/>
  <c r="O205" i="12"/>
  <c r="Q205" i="12"/>
  <c r="V205" i="12"/>
  <c r="G208" i="12"/>
  <c r="G207" i="12" s="1"/>
  <c r="I208" i="12"/>
  <c r="I207" i="12" s="1"/>
  <c r="K208" i="12"/>
  <c r="K207" i="12" s="1"/>
  <c r="M208" i="12"/>
  <c r="M207" i="12" s="1"/>
  <c r="O208" i="12"/>
  <c r="O207" i="12" s="1"/>
  <c r="Q208" i="12"/>
  <c r="Q207" i="12" s="1"/>
  <c r="V208" i="12"/>
  <c r="V207" i="12" s="1"/>
  <c r="AE212" i="12"/>
  <c r="AF212" i="12"/>
  <c r="I20" i="1"/>
  <c r="I19" i="1"/>
  <c r="I18" i="1"/>
  <c r="I17" i="1"/>
  <c r="I16" i="1"/>
  <c r="I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63" i="1" s="1"/>
  <c r="F42" i="1"/>
  <c r="G42" i="1"/>
  <c r="G25" i="1" s="1"/>
  <c r="A25" i="1" s="1"/>
  <c r="H41" i="1"/>
  <c r="I41" i="1" s="1"/>
  <c r="H40" i="1"/>
  <c r="I40" i="1" s="1"/>
  <c r="H39" i="1"/>
  <c r="I21" i="1"/>
  <c r="J28" i="1"/>
  <c r="J26" i="1"/>
  <c r="G38" i="1"/>
  <c r="F38" i="1"/>
  <c r="J23" i="1"/>
  <c r="J24" i="1"/>
  <c r="J25" i="1"/>
  <c r="J27" i="1"/>
  <c r="E24" i="1"/>
  <c r="E26" i="1"/>
  <c r="G26" i="1" l="1"/>
  <c r="A26" i="1"/>
  <c r="G28" i="1"/>
  <c r="G23" i="1"/>
  <c r="V200" i="12"/>
  <c r="Q200" i="12"/>
  <c r="O200" i="12"/>
  <c r="M200" i="12"/>
  <c r="K200" i="12"/>
  <c r="I200" i="12"/>
  <c r="G200" i="12"/>
  <c r="V188" i="12"/>
  <c r="Q188" i="12"/>
  <c r="O188" i="12"/>
  <c r="M188" i="12"/>
  <c r="K188" i="12"/>
  <c r="I188" i="12"/>
  <c r="G188" i="12"/>
  <c r="V181" i="12"/>
  <c r="Q181" i="12"/>
  <c r="O181" i="12"/>
  <c r="M181" i="12"/>
  <c r="K181" i="12"/>
  <c r="I181" i="12"/>
  <c r="G181" i="12"/>
  <c r="V168" i="12"/>
  <c r="Q168" i="12"/>
  <c r="O168" i="12"/>
  <c r="M168" i="12"/>
  <c r="K168" i="12"/>
  <c r="I168" i="12"/>
  <c r="G168" i="12"/>
  <c r="V155" i="12"/>
  <c r="Q155" i="12"/>
  <c r="O155" i="12"/>
  <c r="M155" i="12"/>
  <c r="K155" i="12"/>
  <c r="I155" i="12"/>
  <c r="G155" i="12"/>
  <c r="V139" i="12"/>
  <c r="Q139" i="12"/>
  <c r="O139" i="12"/>
  <c r="M139" i="12"/>
  <c r="K139" i="12"/>
  <c r="I139" i="12"/>
  <c r="G139" i="12"/>
  <c r="V100" i="12"/>
  <c r="Q100" i="12"/>
  <c r="O100" i="12"/>
  <c r="M100" i="12"/>
  <c r="K100" i="12"/>
  <c r="I100" i="12"/>
  <c r="G100" i="12"/>
  <c r="V68" i="12"/>
  <c r="Q68" i="12"/>
  <c r="O68" i="12"/>
  <c r="M68" i="12"/>
  <c r="K68" i="12"/>
  <c r="I68" i="12"/>
  <c r="G68" i="12"/>
  <c r="V29" i="12"/>
  <c r="Q29" i="12"/>
  <c r="O29" i="12"/>
  <c r="M29" i="12"/>
  <c r="K29" i="12"/>
  <c r="I29" i="12"/>
  <c r="G29" i="12"/>
  <c r="V8" i="12"/>
  <c r="Q8" i="12"/>
  <c r="O8" i="12"/>
  <c r="M8" i="12"/>
  <c r="K8" i="12"/>
  <c r="I8" i="12"/>
  <c r="G8" i="12"/>
  <c r="H42" i="1"/>
  <c r="I39" i="1"/>
  <c r="I42" i="1" s="1"/>
  <c r="A23" i="1" l="1"/>
  <c r="J41" i="1"/>
  <c r="J40" i="1"/>
  <c r="J39" i="1"/>
  <c r="J42" i="1" s="1"/>
  <c r="G24" i="1" l="1"/>
  <c r="A27" i="1" s="1"/>
  <c r="A24" i="1"/>
  <c r="G29" i="1" l="1"/>
  <c r="G27" i="1" s="1"/>
  <c r="A29" i="1"/>
</calcChain>
</file>

<file path=xl/sharedStrings.xml><?xml version="1.0" encoding="utf-8"?>
<sst xmlns="http://schemas.openxmlformats.org/spreadsheetml/2006/main" count="869" uniqueCount="367">
  <si>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</si>
  <si>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</si>
  <si>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</si>
  <si>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</si>
  <si>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</si>
  <si>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</si>
  <si>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</si>
  <si>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</si>
  <si>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</si>
  <si>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</si>
  <si>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</si>
  <si>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</si>
  <si>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</si>
  <si>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</si>
  <si>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</si>
  <si>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</si>
  <si>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</si>
  <si>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</si>
  <si>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</si>
  <si>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</si>
  <si>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</si>
  <si>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</si>
  <si>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</si>
  <si>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</si>
  <si>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</si>
  <si>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</si>
  <si>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</si>
  <si>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</si>
  <si>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</si>
  <si>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</si>
  <si>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</si>
  <si>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</si>
  <si>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</si>
  <si>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</si>
  <si>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</si>
  <si>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</si>
  <si>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</si>
  <si>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</si>
  <si>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</si>
  <si>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</si>
  <si>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</si>
  <si>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</si>
  <si>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2023A009</t>
  </si>
  <si>
    <t xml:space="preserve"> Revitalizace hřiště ZŠ Tyršova</t>
  </si>
  <si>
    <t>01</t>
  </si>
  <si>
    <t>Revitalizace hřiště ZŠ Tyršova</t>
  </si>
  <si>
    <t>Objekt:</t>
  </si>
  <si>
    <t>Rozpočet:</t>
  </si>
  <si>
    <t>20230009</t>
  </si>
  <si>
    <t>RUMBURK - Revitalizace hřiště ZŠ Tyršova</t>
  </si>
  <si>
    <t>Město Rumburk</t>
  </si>
  <si>
    <t>Třída 9. května 1366/48</t>
  </si>
  <si>
    <t>Rumburk</t>
  </si>
  <si>
    <t>40801</t>
  </si>
  <si>
    <t>00261602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</si>
  <si>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</si>
  <si>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</si>
  <si>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</si>
  <si>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</si>
  <si>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</si>
  <si>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</si>
  <si>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</si>
  <si>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18</t>
  </si>
  <si>
    <t>Povrchové úpravy terénu</t>
  </si>
  <si>
    <t>471</t>
  </si>
  <si>
    <t>Umělé povrchy</t>
  </si>
  <si>
    <t>569</t>
  </si>
  <si>
    <t>Podkladní vrstvy umělých povrchů</t>
  </si>
  <si>
    <t>59</t>
  </si>
  <si>
    <t>Dlažby a předlažby komunikací</t>
  </si>
  <si>
    <t>59.2</t>
  </si>
  <si>
    <t>Herní vybavení a mobiliář</t>
  </si>
  <si>
    <t>63</t>
  </si>
  <si>
    <t>Podlahy a podlahové konstrukce</t>
  </si>
  <si>
    <t>913</t>
  </si>
  <si>
    <t>Vybavení sportovišť</t>
  </si>
  <si>
    <t>915</t>
  </si>
  <si>
    <t>Ohraničení ploch-obrubníky</t>
  </si>
  <si>
    <t>96</t>
  </si>
  <si>
    <t>Bourání konstrukcí</t>
  </si>
  <si>
    <t>97</t>
  </si>
  <si>
    <t>Přesuny suti a vybouraných hmot</t>
  </si>
  <si>
    <t>99</t>
  </si>
  <si>
    <t>Staveništní přesun hmot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</si>
  <si>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</si>
  <si>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</si>
  <si>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</si>
  <si>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</si>
  <si>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</si>
  <si>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</si>
  <si>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</si>
  <si>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</si>
  <si>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</si>
  <si>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</si>
  <si>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</si>
  <si>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</si>
  <si>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</si>
  <si>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</si>
  <si>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</si>
  <si>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</si>
  <si>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</si>
  <si>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</si>
  <si>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</si>
  <si>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</si>
  <si>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</si>
  <si>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</si>
  <si>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</si>
  <si>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</si>
  <si>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</si>
  <si>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</si>
  <si>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</si>
  <si>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</si>
  <si>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</si>
  <si>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111301111</t>
  </si>
  <si>
    <t>Sejmutí drnu tl. do 10 cm, s přemístěním do 50 m</t>
  </si>
  <si>
    <t>m2</t>
  </si>
  <si>
    <t>RTS 23/ I</t>
  </si>
  <si>
    <t>Indiv</t>
  </si>
  <si>
    <t>Práce</t>
  </si>
  <si>
    <t>POL1_1</t>
  </si>
  <si>
    <t>/cena za sejmutí drnu do tl. 10cm s nařezáním, vyrýpnutím, zvednutím, přemístěním a složením/</t>
  </si>
  <si>
    <t>POP</t>
  </si>
  <si>
    <t>sprinterská rovinka : (60,0*1,95)</t>
  </si>
  <si>
    <t>VV</t>
  </si>
  <si>
    <t>doskočiště : (8,122*3,77)</t>
  </si>
  <si>
    <t>- stávající beton, živice : (-43,5)</t>
  </si>
  <si>
    <t>122201101</t>
  </si>
  <si>
    <t>Odkopávky nezapažené v hor. 3 do 100 m3</t>
  </si>
  <si>
    <t>m3</t>
  </si>
  <si>
    <t>/cena za odkopávky nezapažené pro nové podkladní vrstvy/</t>
  </si>
  <si>
    <t>sprinterská rovinka (- stávající beton, živice) : ((60,0*1,95)-43,5)*0,35</t>
  </si>
  <si>
    <t>doskočiště : (8,122*3,77)*0,4</t>
  </si>
  <si>
    <t>181101102</t>
  </si>
  <si>
    <t>Úprava pláně v zářezech v hor. 1-4, se zhutněním</t>
  </si>
  <si>
    <t>/cena za profilaci zemní pláně + zhutnění/</t>
  </si>
  <si>
    <t>199000002</t>
  </si>
  <si>
    <t>Poplatek za skládku horniny 1- 4, č. dle katal. odpadů 17 05 04</t>
  </si>
  <si>
    <t>/poplatek za skládku/</t>
  </si>
  <si>
    <t>celková kubatura výkopku : ((104,11994*0,05)+37,97298)</t>
  </si>
  <si>
    <t>- zemina pro terénní úpravy : -(42,2)</t>
  </si>
  <si>
    <t>167151000</t>
  </si>
  <si>
    <t>Naložení výkopku strojně hor tř.1-4</t>
  </si>
  <si>
    <t>URS</t>
  </si>
  <si>
    <t>POL1_</t>
  </si>
  <si>
    <t>/cena za naložení výkopku na dopravní prostředek/</t>
  </si>
  <si>
    <t>162201102</t>
  </si>
  <si>
    <t>Vodorovné přemístění výkopku z hor.1-4 do 50 m</t>
  </si>
  <si>
    <t>/přemístění vytěženého výkopku v rámci staveniště/</t>
  </si>
  <si>
    <t>přemístění výkopku pro ter.úpravy : (422,0*0,10)</t>
  </si>
  <si>
    <t>180402111</t>
  </si>
  <si>
    <t>Založení trávníku parkového výsevem v rovině</t>
  </si>
  <si>
    <t>/položka pro založení - výsev trávníku/</t>
  </si>
  <si>
    <t>založení trávníku : (422,0)*1,0</t>
  </si>
  <si>
    <t>181301101</t>
  </si>
  <si>
    <t>Rozprostření ornice, rovina, tl. do 10 cm do 500m2</t>
  </si>
  <si>
    <t>/rozprostření zeminy pro výsev trávníku/</t>
  </si>
  <si>
    <t>rozprostření ornice : (422,0)</t>
  </si>
  <si>
    <t>1030</t>
  </si>
  <si>
    <t>Směs travní technická</t>
  </si>
  <si>
    <t>kg</t>
  </si>
  <si>
    <t>Vlastní</t>
  </si>
  <si>
    <t>Specifikace</t>
  </si>
  <si>
    <t>POL3_1</t>
  </si>
  <si>
    <t>/cena za dodávku travního osiva/</t>
  </si>
  <si>
    <t>dodávka osiva : (422,0*35)/1000</t>
  </si>
  <si>
    <t>589311111R00</t>
  </si>
  <si>
    <t>Kryt ploch pro atletiku - umělý PUR vodopropustný typ "Spray Coat"</t>
  </si>
  <si>
    <t xml:space="preserve">				</t>
  </si>
  <si>
    <t>Sportovní povrch musí splňovat tyto všeobecné náležitosti:</t>
  </si>
  <si>
    <t/>
  </si>
  <si>
    <t>a) Certifikace World Athletics (dříve IAAF)</t>
  </si>
  <si>
    <t>b) Certifikace podle EN 14 877 a DIN 18036-6</t>
  </si>
  <si>
    <t>Požadované technické vlastnosti:</t>
  </si>
  <si>
    <t>a) Podle World Athletics (dříve IAAF)</t>
  </si>
  <si>
    <t>Útlum dopadu – min 35%</t>
  </si>
  <si>
    <t>Vertikální deformace – min 1,5 mm</t>
  </si>
  <si>
    <t>Kluzkost – min 0,5</t>
  </si>
  <si>
    <t>Vodopropustnost – 1 N/mm2, min 80%</t>
  </si>
  <si>
    <t>Pevnost v tahu – min 0,6 mm</t>
  </si>
  <si>
    <t>Protažení – min 70%</t>
  </si>
  <si>
    <t>b) Podle specifikace DIN V 18035-6</t>
  </si>
  <si>
    <t>Standartní deformace – min. 0,6 mm</t>
  </si>
  <si>
    <t>Odporové opotřebení – max. 1 mm</t>
  </si>
  <si>
    <t xml:space="preserve">			</t>
  </si>
  <si>
    <t>Při pokládce umělého PUR povrchu je třeba důsledně dodržovat technologické předpisy uváděné výrobcem/garantem systému, zejména ve vztahu k aktuálním klimatickým podmínkám. Nejnižší teplota pro pokládání je deklarována +10°C, přičemž vzdušná vlhkost nesmí překročit 60%.</t>
  </si>
  <si>
    <t>sprinterská rovinka : (60,0*1,85)</t>
  </si>
  <si>
    <t>564761111</t>
  </si>
  <si>
    <t>Podklad z kameniva drceného vel.32-63 mm,tl. 20 cm</t>
  </si>
  <si>
    <t>/nosná podkladní vrstva z drceného kameniva frakce 32-63/</t>
  </si>
  <si>
    <t>564801109</t>
  </si>
  <si>
    <t>Podklad ze štěrkodrti po zhutnění tloušťky 1 cm frakce 0-4 mm</t>
  </si>
  <si>
    <t>/provedení tzv. zakalovací vrstvy/</t>
  </si>
  <si>
    <t>564801112</t>
  </si>
  <si>
    <t>Podklad ze štěrkodrti po zhutnění tloušťky 3 cm frakce 4/8</t>
  </si>
  <si>
    <t>/vyrovnávací podkladní vrstva z drceného kameniva frakce 4-8/</t>
  </si>
  <si>
    <t>Podklad ze štěrkodrti po zhutnění tloušťky 4 cm frakce 8/16</t>
  </si>
  <si>
    <t>/stabilizační podkladní vrstva z drceného kameniva frakce 8-16/</t>
  </si>
  <si>
    <t>564811112</t>
  </si>
  <si>
    <t>Podklad ze štěrkodrti po zhutnění tloušťky 6 cm frakce 16-32 mm</t>
  </si>
  <si>
    <t>/stabilizační podkladní vrstva z drceného kameniva frakce 16-32/</t>
  </si>
  <si>
    <t>58932-1112.NC</t>
  </si>
  <si>
    <t>Pružná podložka ze syntetického ET betonu tl. 35mm /směs kameniva, SBR granulátu a PUR pojiva/</t>
  </si>
  <si>
    <t>/dodávka a pokládka pružné monolitické podložky ze syntetického ET betonu tl. 35mm - směs drceného kameniva fr. 4-8, PUR pojiva a SBR granulátu frakce 1-4. Směs se pokládá speciálním finišerem na stavbě na připravený podklad ukončený drceným kamenivem 0-4/</t>
  </si>
  <si>
    <t>591100020</t>
  </si>
  <si>
    <t>Chodník z dlažby zámkové, podklad štěrkopísek dlažba přírodní tloušťka 6 cm</t>
  </si>
  <si>
    <t>Agregovaná položka</t>
  </si>
  <si>
    <t>POL2_1</t>
  </si>
  <si>
    <t>/agregovaná položka - kompletní dodávka a montáž zpevněné plochy z betonové zámkové dlažby určené pro pěší zatížení. Položka obsahuje:</t>
  </si>
  <si>
    <t>- odkopávku stávající zeminy tl. 200mm pr nové podkladní vrstvy, vč. odvozu a uložení výkopku na skládku do 10km</t>
  </si>
  <si>
    <t>- úprava a zhutnění obnažené pláně</t>
  </si>
  <si>
    <t>- dodávka a pokládka nosné podkladní vrstvy tl. 200mm z drceného kameniva frakce 8-16</t>
  </si>
  <si>
    <t>- dodávka a pokládka kladecí podkladní vrstvy tl. 50mm z drceného kameniva frakce 4-8</t>
  </si>
  <si>
    <t>- ohraničení ploch betonovými záhonovými obrubníky 500x200x50mm osazenými do lože z betonu C12/15</t>
  </si>
  <si>
    <t>- dodávka a pokládka betonové zámkové dlažby tl. 60mm, přírodní odstín/</t>
  </si>
  <si>
    <t>plocha stolní tenis : (50,6)*2</t>
  </si>
  <si>
    <t>pískoviště, venkovní učebna, přístup od školy : (140,35)</t>
  </si>
  <si>
    <t>za školou : (28,6)</t>
  </si>
  <si>
    <t>plocha pod pergolu : (4,7*3,5)</t>
  </si>
  <si>
    <t>Parková lavička bez opěradla</t>
  </si>
  <si>
    <t>kus</t>
  </si>
  <si>
    <t>VRN</t>
  </si>
  <si>
    <t>POL99_8</t>
  </si>
  <si>
    <t>/Cena za dodávku lavičky bez opěradla o délce 1,8m včetně montáže a spodní stavby. Konstrukce z hliníkové slitiny, sedák z dřevěných desek z termojasanu bez povrchové úpravy, bez kotvení (dle přání investora)./</t>
  </si>
  <si>
    <t>počet kusů : (3)</t>
  </si>
  <si>
    <t>10</t>
  </si>
  <si>
    <t>Venkovní učebna</t>
  </si>
  <si>
    <t>/Cena za dodávku a montáž venkovní učebny o rozměrech 6,0 x 4,0 x 2,8m vč. spodní stavby. Učebna bude vybavena zábradlím a tabulí. Plocha pod učebnou bude tvořena zámkovou dlažbou a kotvení bude pomocí pozinkovaných kotev. Pultová střecha z živičného šindele (na bednění) ukončena okapovým setem./</t>
  </si>
  <si>
    <t>počet kusů : (1)</t>
  </si>
  <si>
    <t>12</t>
  </si>
  <si>
    <t>Zastřešená pergola</t>
  </si>
  <si>
    <t>/Cena za dodávku a montáž zastřešené pergoly s dekorativními mřížemi o rozměrech 4,24 x 2,98 x 2,61m, vč. spodní stavby. Konstrukce je tvořena dřevěnými hranoly, součástí je zadní stěna a božní dekorativní mříže. Plocha pod pergolou bude tvořena zámkovou dlažbou a kotvení bude pomocí pozinkovaných kotev. Pultová střecha z asfaltového šindele (na bednění) s oplechováním./</t>
  </si>
  <si>
    <t>13</t>
  </si>
  <si>
    <t>Pískoviště se sedáky</t>
  </si>
  <si>
    <t>/Cena za dodávku a montáž pískoviště se sedáky o rozměrech 2,5 x 2,5m, vč. spodní stavby. Sedáky kolem pískoviště jsou vyrobeny s akátového dřeva, které bude opatřeno slabovrstvou lazurou. Kontrukce vytvořena ze silných prken pevně spojených v rozích. Kotvení pískoviště je zajištěno betonováním stojek do terénu. Součástí pískoviště je i podložka pod pískoviště a síť na zakrytí./</t>
  </si>
  <si>
    <t>počet kusů : (2)</t>
  </si>
  <si>
    <t>2</t>
  </si>
  <si>
    <t>Parková lavička s opěradlem</t>
  </si>
  <si>
    <t>/Cena za dodávku lavičky s opěradlem o délce 1,8m včetně montáže a spodní stavby. Konstrukce z hliníkové slitiny, sedák a opěradlo z dřevěných desek z termojasanu bez povrchové úpravy, kotvení pod dlažbu do betonového základu pomocí závitových tyčí/</t>
  </si>
  <si>
    <t>počet kusů : (6)</t>
  </si>
  <si>
    <t>3</t>
  </si>
  <si>
    <t>Odpadkový koš se stříškou</t>
  </si>
  <si>
    <t>/Cena za dodávku odpadkového koše se stříškou o objemu nádoby 70l včetně montáže a spodní stavby.Odpadkový koš na centrální noze, opláštěný dřevěnými lamelami z termojasanu bez povrchové úpravy, nerezový zhášeč cigaret a popelník vestavěný ve vnitřní nádobě, kotveno pod dlažbu nebo ve zhutněném terénu do betonového základu pomocí závitových tyčí/</t>
  </si>
  <si>
    <t>4</t>
  </si>
  <si>
    <t>Šplhací sestava 9 modulů</t>
  </si>
  <si>
    <t>/Cena za dodávku a montáž šplhací sestavy o rozměrech 2,51 x 2,5 x 2,01m, vč. spodní stavby. Nosná konstrukce z oceli s povrchovou úpravou zinkováním a vypalovanou barvou. Sestava je tvořena šplhacím lanem (2 ks), šplhací tyčí (2 ks), šplhací sítí, lanovým žebříkem, žebřinami, ručkovací sítí a lezeckou stěnou./</t>
  </si>
  <si>
    <t>5</t>
  </si>
  <si>
    <t>Lanová pyramida v. 3m</t>
  </si>
  <si>
    <t>/Cena za dodávku a montáž lanové pyramidy o rozměrech 4,6 x 4,6 x 3,0m, vč. spodní stavby. Nosný sloup z oceli s povrchovou úpravou zinkováním, uložení do betonového lože./</t>
  </si>
  <si>
    <t>6</t>
  </si>
  <si>
    <t>Řetězová dvojhoupačka</t>
  </si>
  <si>
    <t>/Cena za dodávku a montáž řetězové dvojhoupačky o rozměrech 4,8 x 1,75 x 2,24m, vč. spodní stavby. Nosná konstrukce z oceli s povrchovou úpravou zinkováním a vypalovanou barvou, uložení do betonového lože. Dvojhoupačka je tvořena sedátkem z polypropylenového lana z vysokopevnostního vlákna a hliníkovým sedátkem obaleným pryží, které jsou zavěšeny pomocí závěsů a závěsných řetězů na kovovém nosníku/</t>
  </si>
  <si>
    <t>7</t>
  </si>
  <si>
    <t>Věžová sestava</t>
  </si>
  <si>
    <t>/Cena za dodávku a montáž věžové sestavy o rozměrech 6,22 x 3,76 x 3,63m, vč. spodní stavby. Nosná konstrukce z oceli s povrchovou úpravou zinkováním a vypalovanou barvou, uložení do betonového lože. Sestavu tvoří čtyřboká věž, tříboká věž, skluzavka, stříška tvaru "A", šikmý síťový výlez, lanový most mezi věžemi, šikmý výlez s lanem a nášlapy, kolmý žebřík./</t>
  </si>
  <si>
    <t>8</t>
  </si>
  <si>
    <t>Ohniště přenosné</t>
  </si>
  <si>
    <t>/Cena za dodávku kulatého přenosného ohniště o průměru 100 cm a výšce 44 cm. Ohniště lze kombinovat s trojnožkou, roštěm a kotlíkem. Konstrukce je tvořena silnostěnou ocelí bez povrchové úpravy./</t>
  </si>
  <si>
    <t>9</t>
  </si>
  <si>
    <t>Dopadová plocha</t>
  </si>
  <si>
    <t>/Cena za dodávku a montáž dopadové plochy pod dětské prvky (vč. spodní stavby) - zámková zatravňovací deska , splňující normu EN 1177 - pro veřejný sektor, pro kritickou výšku pádu do 3 metrů. Tlumí nárazy při dopadu, zabraňuje uklouznutí a chrání travní drn proti vydření. Při instalaci nedojde k narušení travního drnu, trávník tedy ve velmi rychlém čase proroste dlaždicemi a lze jej snadno udržovat sekáním sekačkou./</t>
  </si>
  <si>
    <t>šplhací sestava : (42,5)</t>
  </si>
  <si>
    <t>řetězová dvojhoupačka : (37,5)</t>
  </si>
  <si>
    <t>věžová sestava : (55,0)</t>
  </si>
  <si>
    <t>564231111</t>
  </si>
  <si>
    <t>Podklad ze štěrkopísku po zhutnění tloušťky 10 cm</t>
  </si>
  <si>
    <t>/zřízení štěrkopískového lože/</t>
  </si>
  <si>
    <t>lapač písku :  ((8,07*0,5*2)+(3,9*0,5)+(0,9*0,5*2))</t>
  </si>
  <si>
    <t>631319165</t>
  </si>
  <si>
    <t>Příplatek za konečnou úpravu mazanin tl. 24 cm</t>
  </si>
  <si>
    <t>/příplatek za konečnou úpravu dřevěným nebo ocelovým hladítkem/</t>
  </si>
  <si>
    <t>lapač písku : (((8,07*0,5*2)+(3,9*0,5)+(0,9*0,5*2))*0,12)*2</t>
  </si>
  <si>
    <t>631315611</t>
  </si>
  <si>
    <t>Mazanina betonová tl. 12 - 24 cm C 16/20 vyztužená ocelovými vlákny 20 kg / m3</t>
  </si>
  <si>
    <t>/ betonáž lapače písku/</t>
  </si>
  <si>
    <t>631571007</t>
  </si>
  <si>
    <t>Násyp z písku slévárenského</t>
  </si>
  <si>
    <t>POL1_0</t>
  </si>
  <si>
    <t>/zřízení výplně doskočiště pro skok daleký/</t>
  </si>
  <si>
    <t>výplň doskočiště : (7,27*3,05*0,4)</t>
  </si>
  <si>
    <t>632412130</t>
  </si>
  <si>
    <t>Potěr ze SMS, ruční zpracování, tl. 30 mm</t>
  </si>
  <si>
    <t>/zřízení lapače písku/</t>
  </si>
  <si>
    <t>lapač písku : (((8,07*0,5*2)+(3,9*0,5)+(0,9*0,5*2)))*2</t>
  </si>
  <si>
    <t>953943123</t>
  </si>
  <si>
    <t>Osazení kovových předmětů do betonu, 15 kg / kus</t>
  </si>
  <si>
    <t>/instalace montážního pouzdra pro odrazové prkno/</t>
  </si>
  <si>
    <t>pouzdra odrazových prken : (2)</t>
  </si>
  <si>
    <t>91399-1021.NC</t>
  </si>
  <si>
    <t>Odrazové prkno pro skok daleký (vč.pouzdra)</t>
  </si>
  <si>
    <t>R-položka</t>
  </si>
  <si>
    <t>POL12_0</t>
  </si>
  <si>
    <t>/dodávka odrazového prkna pro skok dodálky a trojskok - trojdílné včetně odnímatelné přešlapové lišty a aretačního šroubu</t>
  </si>
  <si>
    <t>odrazové prkno : (1)</t>
  </si>
  <si>
    <t>91399-1022.NC</t>
  </si>
  <si>
    <t>Přeběhové prkno-skok daleký,trojskok vč.pouzdra</t>
  </si>
  <si>
    <t>/dodávka přeběhového prkna pro skok do dálky a trojskok - umělý povrch dtto jako na ploše sektoru/</t>
  </si>
  <si>
    <t>(1)</t>
  </si>
  <si>
    <t>91399-1023.NC</t>
  </si>
  <si>
    <t>Lapač písku-pryžová rohož 600/400/25mm</t>
  </si>
  <si>
    <t>/dodávka kompletních těles rohoží čistící zóny okolo doskočiště/</t>
  </si>
  <si>
    <t>rohože lapače písku : (((7,1*2)+(3,9)+(0,9*2))/0,6)</t>
  </si>
  <si>
    <t>916561111</t>
  </si>
  <si>
    <t>Osazení záhon.obrubníků do lože z C 12/15 s opěrou</t>
  </si>
  <si>
    <t>m</t>
  </si>
  <si>
    <t>/osazení obrubníků/</t>
  </si>
  <si>
    <t>betonové obrubníky : (60,0*2+1,95)+(23,2)</t>
  </si>
  <si>
    <t>pryžové obrubníky : (7,27+3,05)*2</t>
  </si>
  <si>
    <t>918101111</t>
  </si>
  <si>
    <t>Lože pod obrubníky nebo obruby dlažeb z C 12/15</t>
  </si>
  <si>
    <t>/betonové lože pro osazení obrubníků/</t>
  </si>
  <si>
    <t>lože pod obrubníky : (165,79*0,20*0,15)</t>
  </si>
  <si>
    <t>27253091NC</t>
  </si>
  <si>
    <t>Obrubník pryžový 1000/250/50mm</t>
  </si>
  <si>
    <t>/dodávka pryžových obrubníků/</t>
  </si>
  <si>
    <t>pryžové obrubníky - vnitřní obvod doskočiště : (((7,27+3,05)*2)*2)*1,02</t>
  </si>
  <si>
    <t>592173070</t>
  </si>
  <si>
    <t>Obrubník záhonový 50/5/20 cm šedý</t>
  </si>
  <si>
    <t>SPCM</t>
  </si>
  <si>
    <t>RTS 22/ I</t>
  </si>
  <si>
    <t>betonové obrubníky - ohraničení ploch : ((165,79)*2)*1,02</t>
  </si>
  <si>
    <t>76791483R00</t>
  </si>
  <si>
    <t>Demontáž stávajících hracích prvků</t>
  </si>
  <si>
    <t>kompl</t>
  </si>
  <si>
    <t>/kompletní cena za demontáž stávajících hracích prvků vč. zemních prací/</t>
  </si>
  <si>
    <t>demontáž hracích prvků : (1)</t>
  </si>
  <si>
    <t>965200012</t>
  </si>
  <si>
    <t>Bourání mazanin betonových a asfaltových</t>
  </si>
  <si>
    <t>POL2_</t>
  </si>
  <si>
    <t>/cena za vybourání stávajících betonových a asfaltových ploch)</t>
  </si>
  <si>
    <t>stávající asfaltová plocha : (325,5*0,2)</t>
  </si>
  <si>
    <t>979081111</t>
  </si>
  <si>
    <t>Odvoz suti a vybour. hmot na skládku do 1 km</t>
  </si>
  <si>
    <t>t</t>
  </si>
  <si>
    <t>/cena za odvoz suti včetně naložení na dopravní prostředek a složení na skládku/</t>
  </si>
  <si>
    <t>stávající asfaltová plocha : (325,5*0,2)*2,2</t>
  </si>
  <si>
    <t>979081121</t>
  </si>
  <si>
    <t>Příplatek k odvozu za každý další 1 km</t>
  </si>
  <si>
    <t>/cena za odvoz suti - každý další 1km/</t>
  </si>
  <si>
    <t>stávající asfaltová plocha + 60km : (325,5*0,2)*2,2*60</t>
  </si>
  <si>
    <t>979990112</t>
  </si>
  <si>
    <t>Poplatek za uložení suti - obal. kamenivo, asfalt, skupina odpadu 170302</t>
  </si>
  <si>
    <t>/poplatek za uložení na skládku/</t>
  </si>
  <si>
    <t>998222012</t>
  </si>
  <si>
    <t>Přesun hmot, zpevněné plochy, kryt z kameniva</t>
  </si>
  <si>
    <t>Přesun hmot</t>
  </si>
  <si>
    <t>POL7_</t>
  </si>
  <si>
    <t>00511 R</t>
  </si>
  <si>
    <t xml:space="preserve">Geodetické práce </t>
  </si>
  <si>
    <t>Soubor</t>
  </si>
  <si>
    <t>005124010R</t>
  </si>
  <si>
    <t>Koordinační činnost</t>
  </si>
  <si>
    <t>Koordinace stavebních a technologických dodávek stavby.</t>
  </si>
  <si>
    <t>1000T</t>
  </si>
  <si>
    <t>Mimostaveništní doprava</t>
  </si>
  <si>
    <t>1002T</t>
  </si>
  <si>
    <t>NUS - náklady spojeném s umístěním stavby</t>
  </si>
  <si>
    <t>Veškeré náklady spojené s vybudováním, provozem a odstraněním zařízení staveniště.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</si>
  <si>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</si>
  <si>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</si>
  <si>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</si>
  <si>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SUM</t>
  </si>
  <si>
    <t>Poznámky uchazeče k zadání</t>
  </si>
  <si>
    <t>POPUZIV</t>
  </si>
  <si>
    <t>/kompletní cena za provedení umělého vodopropustného polyuretanového povrchu tl. 13mm. Tento oborový typ povrchu „Spray coat“ je tvořen základní vrstvou černého gumového granulátu SBR frakce 1-4 mm pojeného polyuretanovým pojivem, která se klade v průměrné tl. 10mm. Směs se míchá na místě stavby a nanáší se na napenetrovaný podklad speciálním k tomu určeným finišerem na celou plochu, čímž vytváří monolitický, bezespárý a vodopropustný celek. Na tuto vrstvu se provádí nástřik tl. 3mm z jemného gumového granulátu EPDM frakce 0,5-1,5 mm způsobujícího zdrsnění a protiskluzový efekt. Celková tl. povrchu je tedy 13mm. Tento povrch je určen speciálně pro atletiku.</t>
  </si>
  <si>
    <t>Umělý povrch bude standardní červený a musí mít platný certifikát mezinárodní atletické federace World Athletics (dříve IAAF). Lajnování bude provedeno bílou barvou.</t>
  </si>
  <si>
    <t>END</t>
  </si>
  <si>
    <t>Soupis prací s výkazem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</si>
</sst>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7" fillId="0" borderId="0" xfId="0" applyNumberFormat="1" applyFont="1" applyBorder="1" applyAlignment="1">
      <alignment vertical="top"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externalLink" Target="externalLinks/externalLink1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</Relationships>
</file>

<file path=xl/worksheets/_rels/sheet3.xml.rels>&#65279;<?xml version="1.0" encoding="UTF-8" standalone="yes"?>
<Relationships xmlns="http://schemas.openxmlformats.org/package/2006/relationships"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vmlDrawing" Target="../drawings/vmlDrawing2.v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39</v>
      </c>
    </row>
    <row r="2" spans="1:7" ht="57.75" customHeight="1" x14ac:dyDescent="0.2">
      <c r="A2" s="76" t="s">
        <v>40</v>
      </c>
      <c r="B2" s="76"/>
      <c r="C2" s="76"/>
      <c r="D2" s="76"/>
      <c r="E2" s="76"/>
      <c r="F2" s="76"/>
      <c r="G2" s="76"/>
    </row>
  </sheetData>
  <sheetProtection algorithmName="SHA-512" hashValue="4N8bodiv8/bZT0iGfB09qPUn65idkP59iaARm0xJxIdr6VW2n6Oqd9qYYenpuiRmNkfDUI2ShYpY8Q0p0KeUfg==" saltValue="2cgAOFzFvw5mke8gMCfIf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6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37</v>
      </c>
      <c r="B1" s="77" t="s">
        <v>366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23</v>
      </c>
      <c r="C2" s="112"/>
      <c r="D2" s="113" t="s">
        <v>48</v>
      </c>
      <c r="E2" s="114" t="s">
        <v>49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46</v>
      </c>
      <c r="C3" s="112"/>
      <c r="D3" s="118" t="s">
        <v>44</v>
      </c>
      <c r="E3" s="119" t="s">
        <v>45</v>
      </c>
      <c r="F3" s="120"/>
      <c r="G3" s="120"/>
      <c r="H3" s="120"/>
      <c r="I3" s="120"/>
      <c r="J3" s="121"/>
    </row>
    <row r="4" spans="1:15" ht="23.25" customHeight="1" x14ac:dyDescent="0.2">
      <c r="A4" s="108">
        <v>29124</v>
      </c>
      <c r="B4" s="122" t="s">
        <v>47</v>
      </c>
      <c r="C4" s="123"/>
      <c r="D4" s="124" t="s">
        <v>42</v>
      </c>
      <c r="E4" s="125" t="s">
        <v>43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22</v>
      </c>
      <c r="D5" s="128" t="s">
        <v>50</v>
      </c>
      <c r="E5" s="91"/>
      <c r="F5" s="91"/>
      <c r="G5" s="91"/>
      <c r="H5" s="18" t="s">
        <v>41</v>
      </c>
      <c r="I5" s="130" t="s">
        <v>54</v>
      </c>
      <c r="J5" s="8"/>
    </row>
    <row r="6" spans="1:15" ht="15.75" customHeight="1" x14ac:dyDescent="0.2">
      <c r="A6" s="2"/>
      <c r="B6" s="28"/>
      <c r="C6" s="55"/>
      <c r="D6" s="110" t="s">
        <v>51</v>
      </c>
      <c r="E6" s="92"/>
      <c r="F6" s="92"/>
      <c r="G6" s="92"/>
      <c r="H6" s="18" t="s">
        <v>35</v>
      </c>
      <c r="I6" s="22"/>
      <c r="J6" s="8"/>
    </row>
    <row r="7" spans="1:15" ht="15.75" customHeight="1" x14ac:dyDescent="0.2">
      <c r="A7" s="2"/>
      <c r="B7" s="29"/>
      <c r="C7" s="56"/>
      <c r="D7" s="109" t="s">
        <v>53</v>
      </c>
      <c r="E7" s="129" t="s">
        <v>52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41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35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31"/>
      <c r="E11" s="131"/>
      <c r="F11" s="131"/>
      <c r="G11" s="131"/>
      <c r="H11" s="18" t="s">
        <v>41</v>
      </c>
      <c r="I11" s="136"/>
      <c r="J11" s="8"/>
    </row>
    <row r="12" spans="1:15" ht="15.75" customHeight="1" x14ac:dyDescent="0.2">
      <c r="A12" s="2"/>
      <c r="B12" s="28"/>
      <c r="C12" s="55"/>
      <c r="D12" s="132"/>
      <c r="E12" s="132"/>
      <c r="F12" s="132"/>
      <c r="G12" s="132"/>
      <c r="H12" s="18" t="s">
        <v>35</v>
      </c>
      <c r="I12" s="136"/>
      <c r="J12" s="8"/>
    </row>
    <row r="13" spans="1:15" ht="15.75" customHeight="1" x14ac:dyDescent="0.2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33</v>
      </c>
      <c r="C15" s="61"/>
      <c r="D15" s="54"/>
      <c r="E15" s="86"/>
      <c r="F15" s="86"/>
      <c r="G15" s="87"/>
      <c r="H15" s="87"/>
      <c r="I15" s="87" t="s">
        <v>30</v>
      </c>
      <c r="J15" s="88"/>
    </row>
    <row r="16" spans="1:15" ht="23.25" customHeight="1" x14ac:dyDescent="0.2">
      <c r="A16" s="198" t="s">
        <v>25</v>
      </c>
      <c r="B16" s="38" t="s">
        <v>25</v>
      </c>
      <c r="C16" s="62"/>
      <c r="D16" s="63"/>
      <c r="E16" s="83"/>
      <c r="F16" s="84"/>
      <c r="G16" s="83"/>
      <c r="H16" s="84"/>
      <c r="I16" s="83">
        <f>SUMIF(F49:F62,A16,I49:I62)+SUMIF(F49:F62,"PSU",I49:I62)</f>
        <v>0</v>
      </c>
      <c r="J16" s="85"/>
    </row>
    <row r="17" spans="1:10" ht="23.25" customHeight="1" x14ac:dyDescent="0.2">
      <c r="A17" s="198" t="s">
        <v>26</v>
      </c>
      <c r="B17" s="38" t="s">
        <v>26</v>
      </c>
      <c r="C17" s="62"/>
      <c r="D17" s="63"/>
      <c r="E17" s="83"/>
      <c r="F17" s="84"/>
      <c r="G17" s="83"/>
      <c r="H17" s="84"/>
      <c r="I17" s="83">
        <f>SUMIF(F49:F62,A17,I49:I62)</f>
        <v>0</v>
      </c>
      <c r="J17" s="85"/>
    </row>
    <row r="18" spans="1:10" ht="23.25" customHeight="1" x14ac:dyDescent="0.2">
      <c r="A18" s="198" t="s">
        <v>27</v>
      </c>
      <c r="B18" s="38" t="s">
        <v>27</v>
      </c>
      <c r="C18" s="62"/>
      <c r="D18" s="63"/>
      <c r="E18" s="83"/>
      <c r="F18" s="84"/>
      <c r="G18" s="83"/>
      <c r="H18" s="84"/>
      <c r="I18" s="83">
        <f>SUMIF(F49:F62,A18,I49:I62)</f>
        <v>0</v>
      </c>
      <c r="J18" s="85"/>
    </row>
    <row r="19" spans="1:10" ht="23.25" customHeight="1" x14ac:dyDescent="0.2">
      <c r="A19" s="198" t="s">
        <v>84</v>
      </c>
      <c r="B19" s="38" t="s">
        <v>28</v>
      </c>
      <c r="C19" s="62"/>
      <c r="D19" s="63"/>
      <c r="E19" s="83"/>
      <c r="F19" s="84"/>
      <c r="G19" s="83"/>
      <c r="H19" s="84"/>
      <c r="I19" s="83">
        <f>SUMIF(F49:F62,A19,I49:I62)</f>
        <v>0</v>
      </c>
      <c r="J19" s="85"/>
    </row>
    <row r="20" spans="1:10" ht="23.25" customHeight="1" x14ac:dyDescent="0.2">
      <c r="A20" s="198" t="s">
        <v>85</v>
      </c>
      <c r="B20" s="38" t="s">
        <v>29</v>
      </c>
      <c r="C20" s="62"/>
      <c r="D20" s="63"/>
      <c r="E20" s="83"/>
      <c r="F20" s="84"/>
      <c r="G20" s="83"/>
      <c r="H20" s="84"/>
      <c r="I20" s="83">
        <f>SUMIF(F49:F62,A20,I49:I62)</f>
        <v>0</v>
      </c>
      <c r="J20" s="85"/>
    </row>
    <row r="21" spans="1:10" ht="23.25" customHeight="1" x14ac:dyDescent="0.2">
      <c r="A21" s="2"/>
      <c r="B21" s="48" t="s">
        <v>30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34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8" t="s">
        <v>24</v>
      </c>
      <c r="C28" s="169"/>
      <c r="D28" s="169"/>
      <c r="E28" s="170"/>
      <c r="F28" s="171"/>
      <c r="G28" s="172">
        <f>ZakladDPHSniVypocet+ZakladDPHZaklVypocet</f>
        <v>0</v>
      </c>
      <c r="H28" s="172"/>
      <c r="I28" s="172"/>
      <c r="J28" s="173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8" t="s">
        <v>36</v>
      </c>
      <c r="C29" s="174"/>
      <c r="D29" s="174"/>
      <c r="E29" s="174"/>
      <c r="F29" s="175"/>
      <c r="G29" s="176">
        <f>A27</f>
        <v>0</v>
      </c>
      <c r="H29" s="176"/>
      <c r="I29" s="176"/>
      <c r="J29" s="177" t="s">
        <v>57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40" t="s">
        <v>16</v>
      </c>
      <c r="C37" s="141"/>
      <c r="D37" s="141"/>
      <c r="E37" s="141"/>
      <c r="F37" s="142"/>
      <c r="G37" s="142"/>
      <c r="H37" s="142"/>
      <c r="I37" s="142"/>
      <c r="J37" s="143"/>
    </row>
    <row r="38" spans="1:10" ht="25.5" hidden="1" customHeight="1" x14ac:dyDescent="0.2">
      <c r="A38" s="139" t="s">
        <v>38</v>
      </c>
      <c r="B38" s="144" t="s">
        <v>17</v>
      </c>
      <c r="C38" s="145" t="s">
        <v>5</v>
      </c>
      <c r="D38" s="145"/>
      <c r="E38" s="145"/>
      <c r="F38" s="146" t="str">
        <f>B23</f>
        <v>Základ pro sníženou DPH</v>
      </c>
      <c r="G38" s="146" t="str">
        <f>B25</f>
        <v>Základ pro základní DPH</v>
      </c>
      <c r="H38" s="147" t="s">
        <v>18</v>
      </c>
      <c r="I38" s="147" t="s">
        <v>1</v>
      </c>
      <c r="J38" s="148" t="s">
        <v>0</v>
      </c>
    </row>
    <row r="39" spans="1:10" ht="25.5" hidden="1" customHeight="1" x14ac:dyDescent="0.2">
      <c r="A39" s="139">
        <v>1</v>
      </c>
      <c r="B39" s="149" t="s">
        <v>55</v>
      </c>
      <c r="C39" s="150"/>
      <c r="D39" s="150"/>
      <c r="E39" s="150"/>
      <c r="F39" s="151">
        <f>'01 2023A009 Pol'!AE212</f>
        <v>0</v>
      </c>
      <c r="G39" s="152">
        <f>'01 2023A009 Pol'!AF212</f>
        <v>0</v>
      </c>
      <c r="H39" s="153">
        <f>(F39*SazbaDPH1/100)+(G39*SazbaDPH2/100)</f>
        <v>0</v>
      </c>
      <c r="I39" s="153">
        <f>F39+G39+H39</f>
        <v>0</v>
      </c>
      <c r="J39" s="154" t="str">
        <f>IF(_xlfn.SINGLE(CenaCelkemVypocet)=0,"",I39/_xlfn.SINGLE(CenaCelkemVypocet)*100)</f>
        <v/>
      </c>
    </row>
    <row r="40" spans="1:10" ht="25.5" hidden="1" customHeight="1" x14ac:dyDescent="0.2">
      <c r="A40" s="139">
        <v>2</v>
      </c>
      <c r="B40" s="155" t="s">
        <v>44</v>
      </c>
      <c r="C40" s="156" t="s">
        <v>45</v>
      </c>
      <c r="D40" s="156"/>
      <c r="E40" s="156"/>
      <c r="F40" s="157">
        <f>'01 2023A009 Pol'!AE212</f>
        <v>0</v>
      </c>
      <c r="G40" s="158">
        <f>'01 2023A009 Pol'!AF212</f>
        <v>0</v>
      </c>
      <c r="H40" s="158">
        <f>(F40*SazbaDPH1/100)+(G40*SazbaDPH2/100)</f>
        <v>0</v>
      </c>
      <c r="I40" s="158">
        <f>F40+G40+H40</f>
        <v>0</v>
      </c>
      <c r="J40" s="159" t="str">
        <f>IF(_xlfn.SINGLE(CenaCelkemVypocet)=0,"",I40/_xlfn.SINGLE(CenaCelkemVypocet)*100)</f>
        <v/>
      </c>
    </row>
    <row r="41" spans="1:10" ht="25.5" hidden="1" customHeight="1" x14ac:dyDescent="0.2">
      <c r="A41" s="139">
        <v>3</v>
      </c>
      <c r="B41" s="160" t="s">
        <v>42</v>
      </c>
      <c r="C41" s="150" t="s">
        <v>43</v>
      </c>
      <c r="D41" s="150"/>
      <c r="E41" s="150"/>
      <c r="F41" s="161">
        <f>'01 2023A009 Pol'!AE212</f>
        <v>0</v>
      </c>
      <c r="G41" s="153">
        <f>'01 2023A009 Pol'!AF212</f>
        <v>0</v>
      </c>
      <c r="H41" s="153">
        <f>(F41*SazbaDPH1/100)+(G41*SazbaDPH2/100)</f>
        <v>0</v>
      </c>
      <c r="I41" s="153">
        <f>F41+G41+H41</f>
        <v>0</v>
      </c>
      <c r="J41" s="154" t="str">
        <f>IF(_xlfn.SINGLE(CenaCelkemVypocet)=0,"",I41/_xlfn.SINGLE(CenaCelkemVypocet)*100)</f>
        <v/>
      </c>
    </row>
    <row r="42" spans="1:10" ht="25.5" hidden="1" customHeight="1" x14ac:dyDescent="0.2">
      <c r="A42" s="139"/>
      <c r="B42" s="162" t="s">
        <v>56</v>
      </c>
      <c r="C42" s="163"/>
      <c r="D42" s="163"/>
      <c r="E42" s="164"/>
      <c r="F42" s="165">
        <f>SUMIF(A39:A41,"=1",F39:F41)</f>
        <v>0</v>
      </c>
      <c r="G42" s="166">
        <f>SUMIF(A39:A41,"=1",G39:G41)</f>
        <v>0</v>
      </c>
      <c r="H42" s="166">
        <f>SUMIF(A39:A41,"=1",H39:H41)</f>
        <v>0</v>
      </c>
      <c r="I42" s="166">
        <f>SUMIF(A39:A41,"=1",I39:I41)</f>
        <v>0</v>
      </c>
      <c r="J42" s="167">
        <f>SUMIF(A39:A41,"=1",J39:J41)</f>
        <v>0</v>
      </c>
    </row>
    <row r="46" spans="1:10" ht="15.75" x14ac:dyDescent="0.25">
      <c r="B46" s="178" t="s">
        <v>58</v>
      </c>
    </row>
    <row r="48" spans="1:10" ht="25.5" customHeight="1" x14ac:dyDescent="0.2">
      <c r="A48" s="180"/>
      <c r="B48" s="183" t="s">
        <v>17</v>
      </c>
      <c r="C48" s="183" t="s">
        <v>5</v>
      </c>
      <c r="D48" s="184"/>
      <c r="E48" s="184"/>
      <c r="F48" s="185" t="s">
        <v>59</v>
      </c>
      <c r="G48" s="185"/>
      <c r="H48" s="185"/>
      <c r="I48" s="185" t="s">
        <v>30</v>
      </c>
      <c r="J48" s="185" t="s">
        <v>0</v>
      </c>
    </row>
    <row r="49" spans="1:10" ht="36.75" customHeight="1" x14ac:dyDescent="0.2">
      <c r="A49" s="181"/>
      <c r="B49" s="186" t="s">
        <v>60</v>
      </c>
      <c r="C49" s="187" t="s">
        <v>61</v>
      </c>
      <c r="D49" s="188"/>
      <c r="E49" s="188"/>
      <c r="F49" s="194" t="s">
        <v>25</v>
      </c>
      <c r="G49" s="195"/>
      <c r="H49" s="195"/>
      <c r="I49" s="195">
        <f>'01 2023A009 Pol'!G8</f>
        <v>0</v>
      </c>
      <c r="J49" s="192" t="str">
        <f>IF(I63=0,"",I49/I63*100)</f>
        <v/>
      </c>
    </row>
    <row r="50" spans="1:10" ht="36.75" customHeight="1" x14ac:dyDescent="0.2">
      <c r="A50" s="181"/>
      <c r="B50" s="186" t="s">
        <v>62</v>
      </c>
      <c r="C50" s="187" t="s">
        <v>63</v>
      </c>
      <c r="D50" s="188"/>
      <c r="E50" s="188"/>
      <c r="F50" s="194" t="s">
        <v>25</v>
      </c>
      <c r="G50" s="195"/>
      <c r="H50" s="195"/>
      <c r="I50" s="195">
        <f>'01 2023A009 Pol'!G29</f>
        <v>0</v>
      </c>
      <c r="J50" s="192" t="str">
        <f>IF(I63=0,"",I50/I63*100)</f>
        <v/>
      </c>
    </row>
    <row r="51" spans="1:10" ht="36.75" customHeight="1" x14ac:dyDescent="0.2">
      <c r="A51" s="181"/>
      <c r="B51" s="186" t="s">
        <v>64</v>
      </c>
      <c r="C51" s="187" t="s">
        <v>65</v>
      </c>
      <c r="D51" s="188"/>
      <c r="E51" s="188"/>
      <c r="F51" s="194" t="s">
        <v>25</v>
      </c>
      <c r="G51" s="195"/>
      <c r="H51" s="195"/>
      <c r="I51" s="195">
        <f>'01 2023A009 Pol'!G42</f>
        <v>0</v>
      </c>
      <c r="J51" s="192" t="str">
        <f>IF(I63=0,"",I51/I63*100)</f>
        <v/>
      </c>
    </row>
    <row r="52" spans="1:10" ht="36.75" customHeight="1" x14ac:dyDescent="0.2">
      <c r="A52" s="181"/>
      <c r="B52" s="186" t="s">
        <v>66</v>
      </c>
      <c r="C52" s="187" t="s">
        <v>67</v>
      </c>
      <c r="D52" s="188"/>
      <c r="E52" s="188"/>
      <c r="F52" s="194" t="s">
        <v>25</v>
      </c>
      <c r="G52" s="195"/>
      <c r="H52" s="195"/>
      <c r="I52" s="195">
        <f>'01 2023A009 Pol'!G68</f>
        <v>0</v>
      </c>
      <c r="J52" s="192" t="str">
        <f>IF(I63=0,"",I52/I63*100)</f>
        <v/>
      </c>
    </row>
    <row r="53" spans="1:10" ht="36.75" customHeight="1" x14ac:dyDescent="0.2">
      <c r="A53" s="181"/>
      <c r="B53" s="186" t="s">
        <v>68</v>
      </c>
      <c r="C53" s="187" t="s">
        <v>69</v>
      </c>
      <c r="D53" s="188"/>
      <c r="E53" s="188"/>
      <c r="F53" s="194" t="s">
        <v>25</v>
      </c>
      <c r="G53" s="195"/>
      <c r="H53" s="195"/>
      <c r="I53" s="195">
        <f>'01 2023A009 Pol'!G87</f>
        <v>0</v>
      </c>
      <c r="J53" s="192" t="str">
        <f>IF(I63=0,"",I53/I63*100)</f>
        <v/>
      </c>
    </row>
    <row r="54" spans="1:10" ht="36.75" customHeight="1" x14ac:dyDescent="0.2">
      <c r="A54" s="181"/>
      <c r="B54" s="186" t="s">
        <v>70</v>
      </c>
      <c r="C54" s="187" t="s">
        <v>71</v>
      </c>
      <c r="D54" s="188"/>
      <c r="E54" s="188"/>
      <c r="F54" s="194" t="s">
        <v>25</v>
      </c>
      <c r="G54" s="195"/>
      <c r="H54" s="195"/>
      <c r="I54" s="195">
        <f>'01 2023A009 Pol'!G100</f>
        <v>0</v>
      </c>
      <c r="J54" s="192" t="str">
        <f>IF(I63=0,"",I54/I63*100)</f>
        <v/>
      </c>
    </row>
    <row r="55" spans="1:10" ht="36.75" customHeight="1" x14ac:dyDescent="0.2">
      <c r="A55" s="181"/>
      <c r="B55" s="186" t="s">
        <v>72</v>
      </c>
      <c r="C55" s="187" t="s">
        <v>73</v>
      </c>
      <c r="D55" s="188"/>
      <c r="E55" s="188"/>
      <c r="F55" s="194" t="s">
        <v>25</v>
      </c>
      <c r="G55" s="195"/>
      <c r="H55" s="195"/>
      <c r="I55" s="195">
        <f>'01 2023A009 Pol'!G139</f>
        <v>0</v>
      </c>
      <c r="J55" s="192" t="str">
        <f>IF(I63=0,"",I55/I63*100)</f>
        <v/>
      </c>
    </row>
    <row r="56" spans="1:10" ht="36.75" customHeight="1" x14ac:dyDescent="0.2">
      <c r="A56" s="181"/>
      <c r="B56" s="186" t="s">
        <v>74</v>
      </c>
      <c r="C56" s="187" t="s">
        <v>75</v>
      </c>
      <c r="D56" s="188"/>
      <c r="E56" s="188"/>
      <c r="F56" s="194" t="s">
        <v>25</v>
      </c>
      <c r="G56" s="195"/>
      <c r="H56" s="195"/>
      <c r="I56" s="195">
        <f>'01 2023A009 Pol'!G155</f>
        <v>0</v>
      </c>
      <c r="J56" s="192" t="str">
        <f>IF(I63=0,"",I56/I63*100)</f>
        <v/>
      </c>
    </row>
    <row r="57" spans="1:10" ht="36.75" customHeight="1" x14ac:dyDescent="0.2">
      <c r="A57" s="181"/>
      <c r="B57" s="186" t="s">
        <v>76</v>
      </c>
      <c r="C57" s="187" t="s">
        <v>77</v>
      </c>
      <c r="D57" s="188"/>
      <c r="E57" s="188"/>
      <c r="F57" s="194" t="s">
        <v>25</v>
      </c>
      <c r="G57" s="195"/>
      <c r="H57" s="195"/>
      <c r="I57" s="195">
        <f>'01 2023A009 Pol'!G168</f>
        <v>0</v>
      </c>
      <c r="J57" s="192" t="str">
        <f>IF(I63=0,"",I57/I63*100)</f>
        <v/>
      </c>
    </row>
    <row r="58" spans="1:10" ht="36.75" customHeight="1" x14ac:dyDescent="0.2">
      <c r="A58" s="181"/>
      <c r="B58" s="186" t="s">
        <v>78</v>
      </c>
      <c r="C58" s="187" t="s">
        <v>79</v>
      </c>
      <c r="D58" s="188"/>
      <c r="E58" s="188"/>
      <c r="F58" s="194" t="s">
        <v>25</v>
      </c>
      <c r="G58" s="195"/>
      <c r="H58" s="195"/>
      <c r="I58" s="195">
        <f>'01 2023A009 Pol'!G181</f>
        <v>0</v>
      </c>
      <c r="J58" s="192" t="str">
        <f>IF(I63=0,"",I58/I63*100)</f>
        <v/>
      </c>
    </row>
    <row r="59" spans="1:10" ht="36.75" customHeight="1" x14ac:dyDescent="0.2">
      <c r="A59" s="181"/>
      <c r="B59" s="186" t="s">
        <v>80</v>
      </c>
      <c r="C59" s="187" t="s">
        <v>81</v>
      </c>
      <c r="D59" s="188"/>
      <c r="E59" s="188"/>
      <c r="F59" s="194" t="s">
        <v>25</v>
      </c>
      <c r="G59" s="195"/>
      <c r="H59" s="195"/>
      <c r="I59" s="195">
        <f>'01 2023A009 Pol'!G188</f>
        <v>0</v>
      </c>
      <c r="J59" s="192" t="str">
        <f>IF(I63=0,"",I59/I63*100)</f>
        <v/>
      </c>
    </row>
    <row r="60" spans="1:10" ht="36.75" customHeight="1" x14ac:dyDescent="0.2">
      <c r="A60" s="181"/>
      <c r="B60" s="186" t="s">
        <v>82</v>
      </c>
      <c r="C60" s="187" t="s">
        <v>83</v>
      </c>
      <c r="D60" s="188"/>
      <c r="E60" s="188"/>
      <c r="F60" s="194" t="s">
        <v>25</v>
      </c>
      <c r="G60" s="195"/>
      <c r="H60" s="195"/>
      <c r="I60" s="195">
        <f>'01 2023A009 Pol'!G198</f>
        <v>0</v>
      </c>
      <c r="J60" s="192" t="str">
        <f>IF(I63=0,"",I60/I63*100)</f>
        <v/>
      </c>
    </row>
    <row r="61" spans="1:10" ht="36.75" customHeight="1" x14ac:dyDescent="0.2">
      <c r="A61" s="181"/>
      <c r="B61" s="186" t="s">
        <v>84</v>
      </c>
      <c r="C61" s="187" t="s">
        <v>28</v>
      </c>
      <c r="D61" s="188"/>
      <c r="E61" s="188"/>
      <c r="F61" s="194" t="s">
        <v>84</v>
      </c>
      <c r="G61" s="195"/>
      <c r="H61" s="195"/>
      <c r="I61" s="195">
        <f>'01 2023A009 Pol'!G200</f>
        <v>0</v>
      </c>
      <c r="J61" s="192" t="str">
        <f>IF(I63=0,"",I61/I63*100)</f>
        <v/>
      </c>
    </row>
    <row r="62" spans="1:10" ht="36.75" customHeight="1" x14ac:dyDescent="0.2">
      <c r="A62" s="181"/>
      <c r="B62" s="186" t="s">
        <v>85</v>
      </c>
      <c r="C62" s="187" t="s">
        <v>29</v>
      </c>
      <c r="D62" s="188"/>
      <c r="E62" s="188"/>
      <c r="F62" s="194" t="s">
        <v>85</v>
      </c>
      <c r="G62" s="195"/>
      <c r="H62" s="195"/>
      <c r="I62" s="195">
        <f>'01 2023A009 Pol'!G207</f>
        <v>0</v>
      </c>
      <c r="J62" s="192" t="str">
        <f>IF(I63=0,"",I62/I63*100)</f>
        <v/>
      </c>
    </row>
    <row r="63" spans="1:10" ht="25.5" customHeight="1" x14ac:dyDescent="0.2">
      <c r="A63" s="182"/>
      <c r="B63" s="189" t="s">
        <v>1</v>
      </c>
      <c r="C63" s="190"/>
      <c r="D63" s="191"/>
      <c r="E63" s="191"/>
      <c r="F63" s="196"/>
      <c r="G63" s="197"/>
      <c r="H63" s="197"/>
      <c r="I63" s="197">
        <f>SUM(I49:I62)</f>
        <v>0</v>
      </c>
      <c r="J63" s="193">
        <f>SUM(J49:J62)</f>
        <v>0</v>
      </c>
    </row>
    <row r="64" spans="1:10" x14ac:dyDescent="0.2">
      <c r="F64" s="137"/>
      <c r="G64" s="137"/>
      <c r="H64" s="137"/>
      <c r="I64" s="137"/>
      <c r="J64" s="138"/>
    </row>
    <row r="65" spans="6:10" x14ac:dyDescent="0.2">
      <c r="F65" s="137"/>
      <c r="G65" s="137"/>
      <c r="H65" s="137"/>
      <c r="I65" s="137"/>
      <c r="J65" s="138"/>
    </row>
    <row r="66" spans="6:10" x14ac:dyDescent="0.2">
      <c r="F66" s="137"/>
      <c r="G66" s="137"/>
      <c r="H66" s="137"/>
      <c r="I66" s="137"/>
      <c r="J66" s="138"/>
    </row>
  </sheetData>
  <sheetProtection algorithmName="SHA-512" hashValue="cV2Er32cCAF3XuffdUlfA2/huctakMTIGNF8cOO0sIZrWGKD3o9dLsFbUr5mZMcW6lFyyO+37ziCel666bMCTg==" saltValue="GgCC1NjDosBDD10pl1odx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C60:E60"/>
    <mergeCell ref="C61:E61"/>
    <mergeCell ref="C62:E62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O4BuL7ZIugqxzQuV/f6jmTnDXWCKnbOV6ztYUyK0iSh+mAcdLyP++kNJ3vst5Io7Qka/Qw9ZQleRKTWjsmgQrg==" saltValue="+gfy36QO5UA2jPPZsld+7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64A8E-850B-43AF-A6BA-F1B63D2DD98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9" customWidth="1"/>
    <col min="3" max="3" width="38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9" t="s">
        <v>366</v>
      </c>
      <c r="B1" s="199"/>
      <c r="C1" s="199"/>
      <c r="D1" s="199"/>
      <c r="E1" s="199"/>
      <c r="F1" s="199"/>
      <c r="G1" s="199"/>
      <c r="AG1" t="s">
        <v>86</v>
      </c>
    </row>
    <row r="2" spans="1:60" ht="24.95" customHeight="1" x14ac:dyDescent="0.2">
      <c r="A2" s="200" t="s">
        <v>7</v>
      </c>
      <c r="B2" s="49" t="s">
        <v>48</v>
      </c>
      <c r="C2" s="203" t="s">
        <v>49</v>
      </c>
      <c r="D2" s="201"/>
      <c r="E2" s="201"/>
      <c r="F2" s="201"/>
      <c r="G2" s="202"/>
      <c r="AG2" t="s">
        <v>87</v>
      </c>
    </row>
    <row r="3" spans="1:60" ht="24.95" customHeight="1" x14ac:dyDescent="0.2">
      <c r="A3" s="200" t="s">
        <v>8</v>
      </c>
      <c r="B3" s="49" t="s">
        <v>44</v>
      </c>
      <c r="C3" s="203" t="s">
        <v>45</v>
      </c>
      <c r="D3" s="201"/>
      <c r="E3" s="201"/>
      <c r="F3" s="201"/>
      <c r="G3" s="202"/>
      <c r="AC3" s="179" t="s">
        <v>87</v>
      </c>
      <c r="AG3" t="s">
        <v>88</v>
      </c>
    </row>
    <row r="4" spans="1:60" ht="24.95" customHeight="1" x14ac:dyDescent="0.2">
      <c r="A4" s="204" t="s">
        <v>9</v>
      </c>
      <c r="B4" s="205" t="s">
        <v>42</v>
      </c>
      <c r="C4" s="206" t="s">
        <v>43</v>
      </c>
      <c r="D4" s="207"/>
      <c r="E4" s="207"/>
      <c r="F4" s="207"/>
      <c r="G4" s="208"/>
      <c r="AG4" t="s">
        <v>89</v>
      </c>
    </row>
    <row r="5" spans="1:60" x14ac:dyDescent="0.2">
      <c r="D5" s="10"/>
    </row>
    <row r="6" spans="1:60" ht="38.25" x14ac:dyDescent="0.2">
      <c r="A6" s="210" t="s">
        <v>90</v>
      </c>
      <c r="B6" s="212" t="s">
        <v>91</v>
      </c>
      <c r="C6" s="212" t="s">
        <v>92</v>
      </c>
      <c r="D6" s="211" t="s">
        <v>93</v>
      </c>
      <c r="E6" s="210" t="s">
        <v>94</v>
      </c>
      <c r="F6" s="209" t="s">
        <v>95</v>
      </c>
      <c r="G6" s="210" t="s">
        <v>30</v>
      </c>
      <c r="H6" s="213" t="s">
        <v>31</v>
      </c>
      <c r="I6" s="213" t="s">
        <v>96</v>
      </c>
      <c r="J6" s="213" t="s">
        <v>32</v>
      </c>
      <c r="K6" s="213" t="s">
        <v>97</v>
      </c>
      <c r="L6" s="213" t="s">
        <v>98</v>
      </c>
      <c r="M6" s="213" t="s">
        <v>99</v>
      </c>
      <c r="N6" s="213" t="s">
        <v>100</v>
      </c>
      <c r="O6" s="213" t="s">
        <v>101</v>
      </c>
      <c r="P6" s="213" t="s">
        <v>102</v>
      </c>
      <c r="Q6" s="213" t="s">
        <v>103</v>
      </c>
      <c r="R6" s="213" t="s">
        <v>104</v>
      </c>
      <c r="S6" s="213" t="s">
        <v>105</v>
      </c>
      <c r="T6" s="213" t="s">
        <v>106</v>
      </c>
      <c r="U6" s="213" t="s">
        <v>107</v>
      </c>
      <c r="V6" s="213" t="s">
        <v>108</v>
      </c>
      <c r="W6" s="213" t="s">
        <v>109</v>
      </c>
      <c r="X6" s="213" t="s">
        <v>110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</row>
    <row r="8" spans="1:60" x14ac:dyDescent="0.2">
      <c r="A8" s="241" t="s">
        <v>111</v>
      </c>
      <c r="B8" s="242" t="s">
        <v>60</v>
      </c>
      <c r="C8" s="263" t="s">
        <v>61</v>
      </c>
      <c r="D8" s="243"/>
      <c r="E8" s="244"/>
      <c r="F8" s="245"/>
      <c r="G8" s="246">
        <f>SUMIF(AG9:AG28,"&lt;&gt;NOR",G9:G28)</f>
        <v>0</v>
      </c>
      <c r="H8" s="240"/>
      <c r="I8" s="240">
        <f>SUM(I9:I28)</f>
        <v>0</v>
      </c>
      <c r="J8" s="240"/>
      <c r="K8" s="240">
        <f>SUM(K9:K28)</f>
        <v>0</v>
      </c>
      <c r="L8" s="240"/>
      <c r="M8" s="240">
        <f>SUM(M9:M28)</f>
        <v>0</v>
      </c>
      <c r="N8" s="240"/>
      <c r="O8" s="240">
        <f>SUM(O9:O28)</f>
        <v>0</v>
      </c>
      <c r="P8" s="240"/>
      <c r="Q8" s="240">
        <f>SUM(Q9:Q28)</f>
        <v>0</v>
      </c>
      <c r="R8" s="240"/>
      <c r="S8" s="240"/>
      <c r="T8" s="240"/>
      <c r="U8" s="240"/>
      <c r="V8" s="240">
        <f>SUM(V9:V28)</f>
        <v>38.39</v>
      </c>
      <c r="W8" s="240"/>
      <c r="X8" s="240"/>
      <c r="AG8" t="s">
        <v>112</v>
      </c>
    </row>
    <row r="9" spans="1:60" outlineLevel="1" x14ac:dyDescent="0.2">
      <c r="A9" s="247">
        <v>1</v>
      </c>
      <c r="B9" s="248" t="s">
        <v>113</v>
      </c>
      <c r="C9" s="264" t="s">
        <v>114</v>
      </c>
      <c r="D9" s="249" t="s">
        <v>115</v>
      </c>
      <c r="E9" s="250">
        <v>104.11994</v>
      </c>
      <c r="F9" s="251"/>
      <c r="G9" s="252">
        <f>ROUND(E9*F9,2)</f>
        <v>0</v>
      </c>
      <c r="H9" s="234"/>
      <c r="I9" s="233">
        <f>ROUND(E9*H9,2)</f>
        <v>0</v>
      </c>
      <c r="J9" s="234"/>
      <c r="K9" s="233">
        <f>ROUND(E9*J9,2)</f>
        <v>0</v>
      </c>
      <c r="L9" s="233">
        <v>21</v>
      </c>
      <c r="M9" s="233">
        <f>G9*(1+L9/100)</f>
        <v>0</v>
      </c>
      <c r="N9" s="233">
        <v>0</v>
      </c>
      <c r="O9" s="233">
        <f>ROUND(E9*N9,2)</f>
        <v>0</v>
      </c>
      <c r="P9" s="233">
        <v>0</v>
      </c>
      <c r="Q9" s="233">
        <f>ROUND(E9*P9,2)</f>
        <v>0</v>
      </c>
      <c r="R9" s="233"/>
      <c r="S9" s="233" t="s">
        <v>116</v>
      </c>
      <c r="T9" s="233" t="s">
        <v>117</v>
      </c>
      <c r="U9" s="233">
        <v>0.20899999999999999</v>
      </c>
      <c r="V9" s="233">
        <f>ROUND(E9*U9,2)</f>
        <v>21.76</v>
      </c>
      <c r="W9" s="233"/>
      <c r="X9" s="233" t="s">
        <v>118</v>
      </c>
      <c r="Y9" s="214"/>
      <c r="Z9" s="214"/>
      <c r="AA9" s="214"/>
      <c r="AB9" s="214"/>
      <c r="AC9" s="214"/>
      <c r="AD9" s="214"/>
      <c r="AE9" s="214"/>
      <c r="AF9" s="214"/>
      <c r="AG9" s="214" t="s">
        <v>119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">
      <c r="A10" s="231"/>
      <c r="B10" s="232"/>
      <c r="C10" s="265" t="s">
        <v>120</v>
      </c>
      <c r="D10" s="253"/>
      <c r="E10" s="253"/>
      <c r="F10" s="253"/>
      <c r="G10" s="25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14"/>
      <c r="Z10" s="214"/>
      <c r="AA10" s="214"/>
      <c r="AB10" s="214"/>
      <c r="AC10" s="214"/>
      <c r="AD10" s="214"/>
      <c r="AE10" s="214"/>
      <c r="AF10" s="214"/>
      <c r="AG10" s="214" t="s">
        <v>121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31"/>
      <c r="B11" s="232"/>
      <c r="C11" s="266" t="s">
        <v>122</v>
      </c>
      <c r="D11" s="238"/>
      <c r="E11" s="239">
        <v>117</v>
      </c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14"/>
      <c r="Z11" s="214"/>
      <c r="AA11" s="214"/>
      <c r="AB11" s="214"/>
      <c r="AC11" s="214"/>
      <c r="AD11" s="214"/>
      <c r="AE11" s="214"/>
      <c r="AF11" s="214"/>
      <c r="AG11" s="214" t="s">
        <v>123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">
      <c r="A12" s="231"/>
      <c r="B12" s="232"/>
      <c r="C12" s="266" t="s">
        <v>124</v>
      </c>
      <c r="D12" s="238"/>
      <c r="E12" s="239">
        <v>30.61994</v>
      </c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14"/>
      <c r="Z12" s="214"/>
      <c r="AA12" s="214"/>
      <c r="AB12" s="214"/>
      <c r="AC12" s="214"/>
      <c r="AD12" s="214"/>
      <c r="AE12" s="214"/>
      <c r="AF12" s="214"/>
      <c r="AG12" s="214" t="s">
        <v>123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31"/>
      <c r="B13" s="232"/>
      <c r="C13" s="266" t="s">
        <v>125</v>
      </c>
      <c r="D13" s="238"/>
      <c r="E13" s="239">
        <v>-43.5</v>
      </c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14"/>
      <c r="Z13" s="214"/>
      <c r="AA13" s="214"/>
      <c r="AB13" s="214"/>
      <c r="AC13" s="214"/>
      <c r="AD13" s="214"/>
      <c r="AE13" s="214"/>
      <c r="AF13" s="214"/>
      <c r="AG13" s="214" t="s">
        <v>123</v>
      </c>
      <c r="AH13" s="214">
        <v>0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">
      <c r="A14" s="247">
        <v>2</v>
      </c>
      <c r="B14" s="248" t="s">
        <v>126</v>
      </c>
      <c r="C14" s="264" t="s">
        <v>127</v>
      </c>
      <c r="D14" s="249" t="s">
        <v>128</v>
      </c>
      <c r="E14" s="250">
        <v>37.97298</v>
      </c>
      <c r="F14" s="251"/>
      <c r="G14" s="252">
        <f>ROUND(E14*F14,2)</f>
        <v>0</v>
      </c>
      <c r="H14" s="234"/>
      <c r="I14" s="233">
        <f>ROUND(E14*H14,2)</f>
        <v>0</v>
      </c>
      <c r="J14" s="234"/>
      <c r="K14" s="233">
        <f>ROUND(E14*J14,2)</f>
        <v>0</v>
      </c>
      <c r="L14" s="233">
        <v>21</v>
      </c>
      <c r="M14" s="233">
        <f>G14*(1+L14/100)</f>
        <v>0</v>
      </c>
      <c r="N14" s="233">
        <v>0</v>
      </c>
      <c r="O14" s="233">
        <f>ROUND(E14*N14,2)</f>
        <v>0</v>
      </c>
      <c r="P14" s="233">
        <v>0</v>
      </c>
      <c r="Q14" s="233">
        <f>ROUND(E14*P14,2)</f>
        <v>0</v>
      </c>
      <c r="R14" s="233"/>
      <c r="S14" s="233" t="s">
        <v>116</v>
      </c>
      <c r="T14" s="233" t="s">
        <v>117</v>
      </c>
      <c r="U14" s="233">
        <v>0.36799999999999999</v>
      </c>
      <c r="V14" s="233">
        <f>ROUND(E14*U14,2)</f>
        <v>13.97</v>
      </c>
      <c r="W14" s="233"/>
      <c r="X14" s="233" t="s">
        <v>118</v>
      </c>
      <c r="Y14" s="214"/>
      <c r="Z14" s="214"/>
      <c r="AA14" s="214"/>
      <c r="AB14" s="214"/>
      <c r="AC14" s="214"/>
      <c r="AD14" s="214"/>
      <c r="AE14" s="214"/>
      <c r="AF14" s="214"/>
      <c r="AG14" s="214" t="s">
        <v>119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31"/>
      <c r="B15" s="232"/>
      <c r="C15" s="265" t="s">
        <v>129</v>
      </c>
      <c r="D15" s="253"/>
      <c r="E15" s="253"/>
      <c r="F15" s="253"/>
      <c r="G15" s="25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14"/>
      <c r="Z15" s="214"/>
      <c r="AA15" s="214"/>
      <c r="AB15" s="214"/>
      <c r="AC15" s="214"/>
      <c r="AD15" s="214"/>
      <c r="AE15" s="214"/>
      <c r="AF15" s="214"/>
      <c r="AG15" s="214" t="s">
        <v>121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ht="22.5" outlineLevel="1" x14ac:dyDescent="0.2">
      <c r="A16" s="231"/>
      <c r="B16" s="232"/>
      <c r="C16" s="266" t="s">
        <v>130</v>
      </c>
      <c r="D16" s="238"/>
      <c r="E16" s="239">
        <v>25.725000000000001</v>
      </c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14"/>
      <c r="Z16" s="214"/>
      <c r="AA16" s="214"/>
      <c r="AB16" s="214"/>
      <c r="AC16" s="214"/>
      <c r="AD16" s="214"/>
      <c r="AE16" s="214"/>
      <c r="AF16" s="214"/>
      <c r="AG16" s="214" t="s">
        <v>123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31"/>
      <c r="B17" s="232"/>
      <c r="C17" s="266" t="s">
        <v>131</v>
      </c>
      <c r="D17" s="238"/>
      <c r="E17" s="239">
        <v>12.24798</v>
      </c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14"/>
      <c r="Z17" s="214"/>
      <c r="AA17" s="214"/>
      <c r="AB17" s="214"/>
      <c r="AC17" s="214"/>
      <c r="AD17" s="214"/>
      <c r="AE17" s="214"/>
      <c r="AF17" s="214"/>
      <c r="AG17" s="214" t="s">
        <v>123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">
      <c r="A18" s="247">
        <v>3</v>
      </c>
      <c r="B18" s="248" t="s">
        <v>132</v>
      </c>
      <c r="C18" s="264" t="s">
        <v>133</v>
      </c>
      <c r="D18" s="249" t="s">
        <v>115</v>
      </c>
      <c r="E18" s="250">
        <v>147.61994000000001</v>
      </c>
      <c r="F18" s="251"/>
      <c r="G18" s="252">
        <f>ROUND(E18*F18,2)</f>
        <v>0</v>
      </c>
      <c r="H18" s="234"/>
      <c r="I18" s="233">
        <f>ROUND(E18*H18,2)</f>
        <v>0</v>
      </c>
      <c r="J18" s="234"/>
      <c r="K18" s="233">
        <f>ROUND(E18*J18,2)</f>
        <v>0</v>
      </c>
      <c r="L18" s="233">
        <v>21</v>
      </c>
      <c r="M18" s="233">
        <f>G18*(1+L18/100)</f>
        <v>0</v>
      </c>
      <c r="N18" s="233">
        <v>0</v>
      </c>
      <c r="O18" s="233">
        <f>ROUND(E18*N18,2)</f>
        <v>0</v>
      </c>
      <c r="P18" s="233">
        <v>0</v>
      </c>
      <c r="Q18" s="233">
        <f>ROUND(E18*P18,2)</f>
        <v>0</v>
      </c>
      <c r="R18" s="233"/>
      <c r="S18" s="233" t="s">
        <v>116</v>
      </c>
      <c r="T18" s="233" t="s">
        <v>117</v>
      </c>
      <c r="U18" s="233">
        <v>1.7999999999999999E-2</v>
      </c>
      <c r="V18" s="233">
        <f>ROUND(E18*U18,2)</f>
        <v>2.66</v>
      </c>
      <c r="W18" s="233"/>
      <c r="X18" s="233" t="s">
        <v>118</v>
      </c>
      <c r="Y18" s="214"/>
      <c r="Z18" s="214"/>
      <c r="AA18" s="214"/>
      <c r="AB18" s="214"/>
      <c r="AC18" s="214"/>
      <c r="AD18" s="214"/>
      <c r="AE18" s="214"/>
      <c r="AF18" s="214"/>
      <c r="AG18" s="214" t="s">
        <v>119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31"/>
      <c r="B19" s="232"/>
      <c r="C19" s="265" t="s">
        <v>134</v>
      </c>
      <c r="D19" s="253"/>
      <c r="E19" s="253"/>
      <c r="F19" s="253"/>
      <c r="G19" s="25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14"/>
      <c r="Z19" s="214"/>
      <c r="AA19" s="214"/>
      <c r="AB19" s="214"/>
      <c r="AC19" s="214"/>
      <c r="AD19" s="214"/>
      <c r="AE19" s="214"/>
      <c r="AF19" s="214"/>
      <c r="AG19" s="214" t="s">
        <v>121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">
      <c r="A20" s="231"/>
      <c r="B20" s="232"/>
      <c r="C20" s="266" t="s">
        <v>122</v>
      </c>
      <c r="D20" s="238"/>
      <c r="E20" s="239">
        <v>117</v>
      </c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14"/>
      <c r="Z20" s="214"/>
      <c r="AA20" s="214"/>
      <c r="AB20" s="214"/>
      <c r="AC20" s="214"/>
      <c r="AD20" s="214"/>
      <c r="AE20" s="214"/>
      <c r="AF20" s="214"/>
      <c r="AG20" s="214" t="s">
        <v>123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31"/>
      <c r="B21" s="232"/>
      <c r="C21" s="266" t="s">
        <v>124</v>
      </c>
      <c r="D21" s="238"/>
      <c r="E21" s="239">
        <v>30.61994</v>
      </c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14"/>
      <c r="Z21" s="214"/>
      <c r="AA21" s="214"/>
      <c r="AB21" s="214"/>
      <c r="AC21" s="214"/>
      <c r="AD21" s="214"/>
      <c r="AE21" s="214"/>
      <c r="AF21" s="214"/>
      <c r="AG21" s="214" t="s">
        <v>123</v>
      </c>
      <c r="AH21" s="214">
        <v>0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ht="22.5" outlineLevel="1" x14ac:dyDescent="0.2">
      <c r="A22" s="247">
        <v>4</v>
      </c>
      <c r="B22" s="248" t="s">
        <v>135</v>
      </c>
      <c r="C22" s="264" t="s">
        <v>136</v>
      </c>
      <c r="D22" s="249" t="s">
        <v>128</v>
      </c>
      <c r="E22" s="250">
        <v>0.97897999999999996</v>
      </c>
      <c r="F22" s="251"/>
      <c r="G22" s="252">
        <f>ROUND(E22*F22,2)</f>
        <v>0</v>
      </c>
      <c r="H22" s="234"/>
      <c r="I22" s="233">
        <f>ROUND(E22*H22,2)</f>
        <v>0</v>
      </c>
      <c r="J22" s="234"/>
      <c r="K22" s="233">
        <f>ROUND(E22*J22,2)</f>
        <v>0</v>
      </c>
      <c r="L22" s="233">
        <v>21</v>
      </c>
      <c r="M22" s="233">
        <f>G22*(1+L22/100)</f>
        <v>0</v>
      </c>
      <c r="N22" s="233">
        <v>0</v>
      </c>
      <c r="O22" s="233">
        <f>ROUND(E22*N22,2)</f>
        <v>0</v>
      </c>
      <c r="P22" s="233">
        <v>0</v>
      </c>
      <c r="Q22" s="233">
        <f>ROUND(E22*P22,2)</f>
        <v>0</v>
      </c>
      <c r="R22" s="233"/>
      <c r="S22" s="233" t="s">
        <v>116</v>
      </c>
      <c r="T22" s="233" t="s">
        <v>117</v>
      </c>
      <c r="U22" s="233">
        <v>0</v>
      </c>
      <c r="V22" s="233">
        <f>ROUND(E22*U22,2)</f>
        <v>0</v>
      </c>
      <c r="W22" s="233"/>
      <c r="X22" s="233" t="s">
        <v>118</v>
      </c>
      <c r="Y22" s="214"/>
      <c r="Z22" s="214"/>
      <c r="AA22" s="214"/>
      <c r="AB22" s="214"/>
      <c r="AC22" s="214"/>
      <c r="AD22" s="214"/>
      <c r="AE22" s="214"/>
      <c r="AF22" s="214"/>
      <c r="AG22" s="214" t="s">
        <v>119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31"/>
      <c r="B23" s="232"/>
      <c r="C23" s="265" t="s">
        <v>137</v>
      </c>
      <c r="D23" s="253"/>
      <c r="E23" s="253"/>
      <c r="F23" s="253"/>
      <c r="G23" s="25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14"/>
      <c r="Z23" s="214"/>
      <c r="AA23" s="214"/>
      <c r="AB23" s="214"/>
      <c r="AC23" s="214"/>
      <c r="AD23" s="214"/>
      <c r="AE23" s="214"/>
      <c r="AF23" s="214"/>
      <c r="AG23" s="214" t="s">
        <v>121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ht="22.5" outlineLevel="1" x14ac:dyDescent="0.2">
      <c r="A24" s="231"/>
      <c r="B24" s="232"/>
      <c r="C24" s="266" t="s">
        <v>138</v>
      </c>
      <c r="D24" s="238"/>
      <c r="E24" s="239">
        <v>43.178980000000003</v>
      </c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14"/>
      <c r="Z24" s="214"/>
      <c r="AA24" s="214"/>
      <c r="AB24" s="214"/>
      <c r="AC24" s="214"/>
      <c r="AD24" s="214"/>
      <c r="AE24" s="214"/>
      <c r="AF24" s="214"/>
      <c r="AG24" s="214" t="s">
        <v>123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31"/>
      <c r="B25" s="232"/>
      <c r="C25" s="266" t="s">
        <v>139</v>
      </c>
      <c r="D25" s="238"/>
      <c r="E25" s="239">
        <v>-42.2</v>
      </c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14"/>
      <c r="Z25" s="214"/>
      <c r="AA25" s="214"/>
      <c r="AB25" s="214"/>
      <c r="AC25" s="214"/>
      <c r="AD25" s="214"/>
      <c r="AE25" s="214"/>
      <c r="AF25" s="214"/>
      <c r="AG25" s="214" t="s">
        <v>123</v>
      </c>
      <c r="AH25" s="214">
        <v>0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">
      <c r="A26" s="247">
        <v>5</v>
      </c>
      <c r="B26" s="248" t="s">
        <v>140</v>
      </c>
      <c r="C26" s="264" t="s">
        <v>141</v>
      </c>
      <c r="D26" s="249" t="s">
        <v>128</v>
      </c>
      <c r="E26" s="250">
        <v>43.178980000000003</v>
      </c>
      <c r="F26" s="251"/>
      <c r="G26" s="252">
        <f>ROUND(E26*F26,2)</f>
        <v>0</v>
      </c>
      <c r="H26" s="234"/>
      <c r="I26" s="233">
        <f>ROUND(E26*H26,2)</f>
        <v>0</v>
      </c>
      <c r="J26" s="234"/>
      <c r="K26" s="233">
        <f>ROUND(E26*J26,2)</f>
        <v>0</v>
      </c>
      <c r="L26" s="233">
        <v>21</v>
      </c>
      <c r="M26" s="233">
        <f>G26*(1+L26/100)</f>
        <v>0</v>
      </c>
      <c r="N26" s="233">
        <v>0</v>
      </c>
      <c r="O26" s="233">
        <f>ROUND(E26*N26,2)</f>
        <v>0</v>
      </c>
      <c r="P26" s="233">
        <v>0</v>
      </c>
      <c r="Q26" s="233">
        <f>ROUND(E26*P26,2)</f>
        <v>0</v>
      </c>
      <c r="R26" s="233"/>
      <c r="S26" s="233" t="s">
        <v>142</v>
      </c>
      <c r="T26" s="233" t="s">
        <v>117</v>
      </c>
      <c r="U26" s="233">
        <v>0</v>
      </c>
      <c r="V26" s="233">
        <f>ROUND(E26*U26,2)</f>
        <v>0</v>
      </c>
      <c r="W26" s="233"/>
      <c r="X26" s="233" t="s">
        <v>118</v>
      </c>
      <c r="Y26" s="214"/>
      <c r="Z26" s="214"/>
      <c r="AA26" s="214"/>
      <c r="AB26" s="214"/>
      <c r="AC26" s="214"/>
      <c r="AD26" s="214"/>
      <c r="AE26" s="214"/>
      <c r="AF26" s="214"/>
      <c r="AG26" s="214" t="s">
        <v>143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31"/>
      <c r="B27" s="232"/>
      <c r="C27" s="265" t="s">
        <v>144</v>
      </c>
      <c r="D27" s="253"/>
      <c r="E27" s="253"/>
      <c r="F27" s="253"/>
      <c r="G27" s="25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14"/>
      <c r="Z27" s="214"/>
      <c r="AA27" s="214"/>
      <c r="AB27" s="214"/>
      <c r="AC27" s="214"/>
      <c r="AD27" s="214"/>
      <c r="AE27" s="214"/>
      <c r="AF27" s="214"/>
      <c r="AG27" s="214" t="s">
        <v>121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ht="22.5" outlineLevel="1" x14ac:dyDescent="0.2">
      <c r="A28" s="231"/>
      <c r="B28" s="232"/>
      <c r="C28" s="266" t="s">
        <v>138</v>
      </c>
      <c r="D28" s="238"/>
      <c r="E28" s="239">
        <v>43.178980000000003</v>
      </c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14"/>
      <c r="Z28" s="214"/>
      <c r="AA28" s="214"/>
      <c r="AB28" s="214"/>
      <c r="AC28" s="214"/>
      <c r="AD28" s="214"/>
      <c r="AE28" s="214"/>
      <c r="AF28" s="214"/>
      <c r="AG28" s="214" t="s">
        <v>123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x14ac:dyDescent="0.2">
      <c r="A29" s="241" t="s">
        <v>111</v>
      </c>
      <c r="B29" s="242" t="s">
        <v>62</v>
      </c>
      <c r="C29" s="263" t="s">
        <v>63</v>
      </c>
      <c r="D29" s="243"/>
      <c r="E29" s="244"/>
      <c r="F29" s="245"/>
      <c r="G29" s="246">
        <f>SUMIF(AG30:AG41,"&lt;&gt;NOR",G30:G41)</f>
        <v>0</v>
      </c>
      <c r="H29" s="240"/>
      <c r="I29" s="240">
        <f>SUM(I30:I41)</f>
        <v>0</v>
      </c>
      <c r="J29" s="240"/>
      <c r="K29" s="240">
        <f>SUM(K30:K41)</f>
        <v>0</v>
      </c>
      <c r="L29" s="240"/>
      <c r="M29" s="240">
        <f>SUM(M30:M41)</f>
        <v>0</v>
      </c>
      <c r="N29" s="240"/>
      <c r="O29" s="240">
        <f>SUM(O30:O41)</f>
        <v>0.01</v>
      </c>
      <c r="P29" s="240"/>
      <c r="Q29" s="240">
        <f>SUM(Q30:Q41)</f>
        <v>0</v>
      </c>
      <c r="R29" s="240"/>
      <c r="S29" s="240"/>
      <c r="T29" s="240"/>
      <c r="U29" s="240"/>
      <c r="V29" s="240">
        <f>SUM(V30:V41)</f>
        <v>83.3</v>
      </c>
      <c r="W29" s="240"/>
      <c r="X29" s="240"/>
      <c r="AG29" t="s">
        <v>112</v>
      </c>
    </row>
    <row r="30" spans="1:60" outlineLevel="1" x14ac:dyDescent="0.2">
      <c r="A30" s="247">
        <v>6</v>
      </c>
      <c r="B30" s="248" t="s">
        <v>145</v>
      </c>
      <c r="C30" s="264" t="s">
        <v>146</v>
      </c>
      <c r="D30" s="249" t="s">
        <v>128</v>
      </c>
      <c r="E30" s="250">
        <v>42.2</v>
      </c>
      <c r="F30" s="251"/>
      <c r="G30" s="252">
        <f>ROUND(E30*F30,2)</f>
        <v>0</v>
      </c>
      <c r="H30" s="234"/>
      <c r="I30" s="233">
        <f>ROUND(E30*H30,2)</f>
        <v>0</v>
      </c>
      <c r="J30" s="234"/>
      <c r="K30" s="233">
        <f>ROUND(E30*J30,2)</f>
        <v>0</v>
      </c>
      <c r="L30" s="233">
        <v>21</v>
      </c>
      <c r="M30" s="233">
        <f>G30*(1+L30/100)</f>
        <v>0</v>
      </c>
      <c r="N30" s="233">
        <v>0</v>
      </c>
      <c r="O30" s="233">
        <f>ROUND(E30*N30,2)</f>
        <v>0</v>
      </c>
      <c r="P30" s="233">
        <v>0</v>
      </c>
      <c r="Q30" s="233">
        <f>ROUND(E30*P30,2)</f>
        <v>0</v>
      </c>
      <c r="R30" s="233"/>
      <c r="S30" s="233" t="s">
        <v>116</v>
      </c>
      <c r="T30" s="233" t="s">
        <v>117</v>
      </c>
      <c r="U30" s="233">
        <v>7.3999999999999996E-2</v>
      </c>
      <c r="V30" s="233">
        <f>ROUND(E30*U30,2)</f>
        <v>3.12</v>
      </c>
      <c r="W30" s="233"/>
      <c r="X30" s="233" t="s">
        <v>118</v>
      </c>
      <c r="Y30" s="214"/>
      <c r="Z30" s="214"/>
      <c r="AA30" s="214"/>
      <c r="AB30" s="214"/>
      <c r="AC30" s="214"/>
      <c r="AD30" s="214"/>
      <c r="AE30" s="214"/>
      <c r="AF30" s="214"/>
      <c r="AG30" s="214" t="s">
        <v>119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">
      <c r="A31" s="231"/>
      <c r="B31" s="232"/>
      <c r="C31" s="265" t="s">
        <v>147</v>
      </c>
      <c r="D31" s="253"/>
      <c r="E31" s="253"/>
      <c r="F31" s="253"/>
      <c r="G31" s="25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14"/>
      <c r="Z31" s="214"/>
      <c r="AA31" s="214"/>
      <c r="AB31" s="214"/>
      <c r="AC31" s="214"/>
      <c r="AD31" s="214"/>
      <c r="AE31" s="214"/>
      <c r="AF31" s="214"/>
      <c r="AG31" s="214" t="s">
        <v>121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31"/>
      <c r="B32" s="232"/>
      <c r="C32" s="266" t="s">
        <v>148</v>
      </c>
      <c r="D32" s="238"/>
      <c r="E32" s="239">
        <v>42.2</v>
      </c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14"/>
      <c r="Z32" s="214"/>
      <c r="AA32" s="214"/>
      <c r="AB32" s="214"/>
      <c r="AC32" s="214"/>
      <c r="AD32" s="214"/>
      <c r="AE32" s="214"/>
      <c r="AF32" s="214"/>
      <c r="AG32" s="214" t="s">
        <v>123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">
      <c r="A33" s="247">
        <v>7</v>
      </c>
      <c r="B33" s="248" t="s">
        <v>149</v>
      </c>
      <c r="C33" s="264" t="s">
        <v>150</v>
      </c>
      <c r="D33" s="249" t="s">
        <v>115</v>
      </c>
      <c r="E33" s="250">
        <v>422</v>
      </c>
      <c r="F33" s="251"/>
      <c r="G33" s="252">
        <f>ROUND(E33*F33,2)</f>
        <v>0</v>
      </c>
      <c r="H33" s="234"/>
      <c r="I33" s="233">
        <f>ROUND(E33*H33,2)</f>
        <v>0</v>
      </c>
      <c r="J33" s="234"/>
      <c r="K33" s="233">
        <f>ROUND(E33*J33,2)</f>
        <v>0</v>
      </c>
      <c r="L33" s="233">
        <v>21</v>
      </c>
      <c r="M33" s="233">
        <f>G33*(1+L33/100)</f>
        <v>0</v>
      </c>
      <c r="N33" s="233">
        <v>0</v>
      </c>
      <c r="O33" s="233">
        <f>ROUND(E33*N33,2)</f>
        <v>0</v>
      </c>
      <c r="P33" s="233">
        <v>0</v>
      </c>
      <c r="Q33" s="233">
        <f>ROUND(E33*P33,2)</f>
        <v>0</v>
      </c>
      <c r="R33" s="233"/>
      <c r="S33" s="233" t="s">
        <v>116</v>
      </c>
      <c r="T33" s="233" t="s">
        <v>117</v>
      </c>
      <c r="U33" s="233">
        <v>0.06</v>
      </c>
      <c r="V33" s="233">
        <f>ROUND(E33*U33,2)</f>
        <v>25.32</v>
      </c>
      <c r="W33" s="233"/>
      <c r="X33" s="233" t="s">
        <v>118</v>
      </c>
      <c r="Y33" s="214"/>
      <c r="Z33" s="214"/>
      <c r="AA33" s="214"/>
      <c r="AB33" s="214"/>
      <c r="AC33" s="214"/>
      <c r="AD33" s="214"/>
      <c r="AE33" s="214"/>
      <c r="AF33" s="214"/>
      <c r="AG33" s="214" t="s">
        <v>119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31"/>
      <c r="B34" s="232"/>
      <c r="C34" s="265" t="s">
        <v>151</v>
      </c>
      <c r="D34" s="253"/>
      <c r="E34" s="253"/>
      <c r="F34" s="253"/>
      <c r="G34" s="25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14"/>
      <c r="Z34" s="214"/>
      <c r="AA34" s="214"/>
      <c r="AB34" s="214"/>
      <c r="AC34" s="214"/>
      <c r="AD34" s="214"/>
      <c r="AE34" s="214"/>
      <c r="AF34" s="214"/>
      <c r="AG34" s="214" t="s">
        <v>121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31"/>
      <c r="B35" s="232"/>
      <c r="C35" s="266" t="s">
        <v>152</v>
      </c>
      <c r="D35" s="238"/>
      <c r="E35" s="239">
        <v>422</v>
      </c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14"/>
      <c r="Z35" s="214"/>
      <c r="AA35" s="214"/>
      <c r="AB35" s="214"/>
      <c r="AC35" s="214"/>
      <c r="AD35" s="214"/>
      <c r="AE35" s="214"/>
      <c r="AF35" s="214"/>
      <c r="AG35" s="214" t="s">
        <v>123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">
      <c r="A36" s="247">
        <v>8</v>
      </c>
      <c r="B36" s="248" t="s">
        <v>153</v>
      </c>
      <c r="C36" s="264" t="s">
        <v>154</v>
      </c>
      <c r="D36" s="249" t="s">
        <v>115</v>
      </c>
      <c r="E36" s="250">
        <v>422</v>
      </c>
      <c r="F36" s="251"/>
      <c r="G36" s="252">
        <f>ROUND(E36*F36,2)</f>
        <v>0</v>
      </c>
      <c r="H36" s="234"/>
      <c r="I36" s="233">
        <f>ROUND(E36*H36,2)</f>
        <v>0</v>
      </c>
      <c r="J36" s="234"/>
      <c r="K36" s="233">
        <f>ROUND(E36*J36,2)</f>
        <v>0</v>
      </c>
      <c r="L36" s="233">
        <v>21</v>
      </c>
      <c r="M36" s="233">
        <f>G36*(1+L36/100)</f>
        <v>0</v>
      </c>
      <c r="N36" s="233">
        <v>0</v>
      </c>
      <c r="O36" s="233">
        <f>ROUND(E36*N36,2)</f>
        <v>0</v>
      </c>
      <c r="P36" s="233">
        <v>0</v>
      </c>
      <c r="Q36" s="233">
        <f>ROUND(E36*P36,2)</f>
        <v>0</v>
      </c>
      <c r="R36" s="233"/>
      <c r="S36" s="233" t="s">
        <v>116</v>
      </c>
      <c r="T36" s="233" t="s">
        <v>117</v>
      </c>
      <c r="U36" s="233">
        <v>0.13</v>
      </c>
      <c r="V36" s="233">
        <f>ROUND(E36*U36,2)</f>
        <v>54.86</v>
      </c>
      <c r="W36" s="233"/>
      <c r="X36" s="233" t="s">
        <v>118</v>
      </c>
      <c r="Y36" s="214"/>
      <c r="Z36" s="214"/>
      <c r="AA36" s="214"/>
      <c r="AB36" s="214"/>
      <c r="AC36" s="214"/>
      <c r="AD36" s="214"/>
      <c r="AE36" s="214"/>
      <c r="AF36" s="214"/>
      <c r="AG36" s="214" t="s">
        <v>119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">
      <c r="A37" s="231"/>
      <c r="B37" s="232"/>
      <c r="C37" s="265" t="s">
        <v>155</v>
      </c>
      <c r="D37" s="253"/>
      <c r="E37" s="253"/>
      <c r="F37" s="253"/>
      <c r="G37" s="25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14"/>
      <c r="Z37" s="214"/>
      <c r="AA37" s="214"/>
      <c r="AB37" s="214"/>
      <c r="AC37" s="214"/>
      <c r="AD37" s="214"/>
      <c r="AE37" s="214"/>
      <c r="AF37" s="214"/>
      <c r="AG37" s="214" t="s">
        <v>121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">
      <c r="A38" s="231"/>
      <c r="B38" s="232"/>
      <c r="C38" s="266" t="s">
        <v>156</v>
      </c>
      <c r="D38" s="238"/>
      <c r="E38" s="239">
        <v>422</v>
      </c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14"/>
      <c r="Z38" s="214"/>
      <c r="AA38" s="214"/>
      <c r="AB38" s="214"/>
      <c r="AC38" s="214"/>
      <c r="AD38" s="214"/>
      <c r="AE38" s="214"/>
      <c r="AF38" s="214"/>
      <c r="AG38" s="214" t="s">
        <v>123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">
      <c r="A39" s="247">
        <v>9</v>
      </c>
      <c r="B39" s="248" t="s">
        <v>157</v>
      </c>
      <c r="C39" s="264" t="s">
        <v>158</v>
      </c>
      <c r="D39" s="249" t="s">
        <v>159</v>
      </c>
      <c r="E39" s="250">
        <v>14.77</v>
      </c>
      <c r="F39" s="251"/>
      <c r="G39" s="252">
        <f>ROUND(E39*F39,2)</f>
        <v>0</v>
      </c>
      <c r="H39" s="234"/>
      <c r="I39" s="233">
        <f>ROUND(E39*H39,2)</f>
        <v>0</v>
      </c>
      <c r="J39" s="234"/>
      <c r="K39" s="233">
        <f>ROUND(E39*J39,2)</f>
        <v>0</v>
      </c>
      <c r="L39" s="233">
        <v>21</v>
      </c>
      <c r="M39" s="233">
        <f>G39*(1+L39/100)</f>
        <v>0</v>
      </c>
      <c r="N39" s="233">
        <v>1E-3</v>
      </c>
      <c r="O39" s="233">
        <f>ROUND(E39*N39,2)</f>
        <v>0.01</v>
      </c>
      <c r="P39" s="233">
        <v>0</v>
      </c>
      <c r="Q39" s="233">
        <f>ROUND(E39*P39,2)</f>
        <v>0</v>
      </c>
      <c r="R39" s="233"/>
      <c r="S39" s="233" t="s">
        <v>160</v>
      </c>
      <c r="T39" s="233" t="s">
        <v>117</v>
      </c>
      <c r="U39" s="233">
        <v>0</v>
      </c>
      <c r="V39" s="233">
        <f>ROUND(E39*U39,2)</f>
        <v>0</v>
      </c>
      <c r="W39" s="233"/>
      <c r="X39" s="233" t="s">
        <v>161</v>
      </c>
      <c r="Y39" s="214"/>
      <c r="Z39" s="214"/>
      <c r="AA39" s="214"/>
      <c r="AB39" s="214"/>
      <c r="AC39" s="214"/>
      <c r="AD39" s="214"/>
      <c r="AE39" s="214"/>
      <c r="AF39" s="214"/>
      <c r="AG39" s="214" t="s">
        <v>162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">
      <c r="A40" s="231"/>
      <c r="B40" s="232"/>
      <c r="C40" s="265" t="s">
        <v>163</v>
      </c>
      <c r="D40" s="253"/>
      <c r="E40" s="253"/>
      <c r="F40" s="253"/>
      <c r="G40" s="25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14"/>
      <c r="Z40" s="214"/>
      <c r="AA40" s="214"/>
      <c r="AB40" s="214"/>
      <c r="AC40" s="214"/>
      <c r="AD40" s="214"/>
      <c r="AE40" s="214"/>
      <c r="AF40" s="214"/>
      <c r="AG40" s="214" t="s">
        <v>121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">
      <c r="A41" s="231"/>
      <c r="B41" s="232"/>
      <c r="C41" s="266" t="s">
        <v>164</v>
      </c>
      <c r="D41" s="238"/>
      <c r="E41" s="239">
        <v>14.77</v>
      </c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14"/>
      <c r="Z41" s="214"/>
      <c r="AA41" s="214"/>
      <c r="AB41" s="214"/>
      <c r="AC41" s="214"/>
      <c r="AD41" s="214"/>
      <c r="AE41" s="214"/>
      <c r="AF41" s="214"/>
      <c r="AG41" s="214" t="s">
        <v>123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x14ac:dyDescent="0.2">
      <c r="A42" s="241" t="s">
        <v>111</v>
      </c>
      <c r="B42" s="242" t="s">
        <v>64</v>
      </c>
      <c r="C42" s="263" t="s">
        <v>65</v>
      </c>
      <c r="D42" s="243"/>
      <c r="E42" s="244"/>
      <c r="F42" s="245"/>
      <c r="G42" s="246">
        <f>SUMIF(AG43:AG67,"&lt;&gt;NOR",G43:G67)</f>
        <v>0</v>
      </c>
      <c r="H42" s="240"/>
      <c r="I42" s="240">
        <f>SUM(I43:I67)</f>
        <v>0</v>
      </c>
      <c r="J42" s="240"/>
      <c r="K42" s="240">
        <f>SUM(K43:K67)</f>
        <v>0</v>
      </c>
      <c r="L42" s="240"/>
      <c r="M42" s="240">
        <f>SUM(M43:M67)</f>
        <v>0</v>
      </c>
      <c r="N42" s="240"/>
      <c r="O42" s="240">
        <f>SUM(O43:O67)</f>
        <v>1.1100000000000001</v>
      </c>
      <c r="P42" s="240"/>
      <c r="Q42" s="240">
        <f>SUM(Q43:Q67)</f>
        <v>0</v>
      </c>
      <c r="R42" s="240"/>
      <c r="S42" s="240"/>
      <c r="T42" s="240"/>
      <c r="U42" s="240"/>
      <c r="V42" s="240">
        <f>SUM(V43:V67)</f>
        <v>0</v>
      </c>
      <c r="W42" s="240"/>
      <c r="X42" s="240"/>
      <c r="AG42" t="s">
        <v>112</v>
      </c>
    </row>
    <row r="43" spans="1:60" ht="22.5" outlineLevel="1" x14ac:dyDescent="0.2">
      <c r="A43" s="247">
        <v>10</v>
      </c>
      <c r="B43" s="248" t="s">
        <v>165</v>
      </c>
      <c r="C43" s="264" t="s">
        <v>166</v>
      </c>
      <c r="D43" s="249" t="s">
        <v>115</v>
      </c>
      <c r="E43" s="250">
        <v>111</v>
      </c>
      <c r="F43" s="251"/>
      <c r="G43" s="252">
        <f>ROUND(E43*F43,2)</f>
        <v>0</v>
      </c>
      <c r="H43" s="234"/>
      <c r="I43" s="233">
        <f>ROUND(E43*H43,2)</f>
        <v>0</v>
      </c>
      <c r="J43" s="234"/>
      <c r="K43" s="233">
        <f>ROUND(E43*J43,2)</f>
        <v>0</v>
      </c>
      <c r="L43" s="233">
        <v>21</v>
      </c>
      <c r="M43" s="233">
        <f>G43*(1+L43/100)</f>
        <v>0</v>
      </c>
      <c r="N43" s="233">
        <v>0.01</v>
      </c>
      <c r="O43" s="233">
        <f>ROUND(E43*N43,2)</f>
        <v>1.1100000000000001</v>
      </c>
      <c r="P43" s="233">
        <v>0</v>
      </c>
      <c r="Q43" s="233">
        <f>ROUND(E43*P43,2)</f>
        <v>0</v>
      </c>
      <c r="R43" s="233"/>
      <c r="S43" s="233" t="s">
        <v>160</v>
      </c>
      <c r="T43" s="233" t="s">
        <v>117</v>
      </c>
      <c r="U43" s="233">
        <v>0</v>
      </c>
      <c r="V43" s="233">
        <f>ROUND(E43*U43,2)</f>
        <v>0</v>
      </c>
      <c r="W43" s="233"/>
      <c r="X43" s="233" t="s">
        <v>118</v>
      </c>
      <c r="Y43" s="214"/>
      <c r="Z43" s="214"/>
      <c r="AA43" s="214"/>
      <c r="AB43" s="214"/>
      <c r="AC43" s="214"/>
      <c r="AD43" s="214"/>
      <c r="AE43" s="214"/>
      <c r="AF43" s="214"/>
      <c r="AG43" s="214" t="s">
        <v>119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ht="78.75" outlineLevel="1" x14ac:dyDescent="0.2">
      <c r="A44" s="231"/>
      <c r="B44" s="232"/>
      <c r="C44" s="265" t="s">
        <v>363</v>
      </c>
      <c r="D44" s="253"/>
      <c r="E44" s="253"/>
      <c r="F44" s="253"/>
      <c r="G44" s="25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14"/>
      <c r="Z44" s="214"/>
      <c r="AA44" s="214"/>
      <c r="AB44" s="214"/>
      <c r="AC44" s="214"/>
      <c r="AD44" s="214"/>
      <c r="AE44" s="214"/>
      <c r="AF44" s="214"/>
      <c r="AG44" s="214" t="s">
        <v>121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54" t="str">
        <f>C44</f>
        <v>/kompletní cena za provedení umělého vodopropustného polyuretanového povrchu tl. 13mm. Tento oborový typ povrchu „Spray coat“ je tvořen základní vrstvou černého gumového granulátu SBR frakce 1-4 mm pojeného polyuretanovým pojivem, která se klade v průměrné tl. 10mm. Směs se míchá na místě stavby a nanáší se na napenetrovaný podklad speciálním k tomu určeným finišerem na celou plochu, čímž vytváří monolitický, bezespárý a vodopropustný celek. Na tuto vrstvu se provádí nástřik tl. 3mm z jemného gumového granulátu EPDM frakce 0,5-1,5 mm způsobujícího zdrsnění a protiskluzový efekt. Celková tl. povrchu je tedy 13mm. Tento povrch je určen speciálně pro atletiku.</v>
      </c>
      <c r="BB44" s="214"/>
      <c r="BC44" s="214"/>
      <c r="BD44" s="214"/>
      <c r="BE44" s="214"/>
      <c r="BF44" s="214"/>
      <c r="BG44" s="214"/>
      <c r="BH44" s="214"/>
    </row>
    <row r="45" spans="1:60" ht="22.5" outlineLevel="1" x14ac:dyDescent="0.2">
      <c r="A45" s="231"/>
      <c r="B45" s="232"/>
      <c r="C45" s="267" t="s">
        <v>364</v>
      </c>
      <c r="D45" s="255"/>
      <c r="E45" s="255"/>
      <c r="F45" s="255"/>
      <c r="G45" s="255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14"/>
      <c r="Z45" s="214"/>
      <c r="AA45" s="214"/>
      <c r="AB45" s="214"/>
      <c r="AC45" s="214"/>
      <c r="AD45" s="214"/>
      <c r="AE45" s="214"/>
      <c r="AF45" s="214"/>
      <c r="AG45" s="214" t="s">
        <v>121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54" t="str">
        <f>C45</f>
        <v>Umělý povrch bude standardní červený a musí mít platný certifikát mezinárodní atletické federace World Athletics (dříve IAAF). Lajnování bude provedeno bílou barvou.</v>
      </c>
      <c r="BB45" s="214"/>
      <c r="BC45" s="214"/>
      <c r="BD45" s="214"/>
      <c r="BE45" s="214"/>
      <c r="BF45" s="214"/>
      <c r="BG45" s="214"/>
      <c r="BH45" s="214"/>
    </row>
    <row r="46" spans="1:60" outlineLevel="1" x14ac:dyDescent="0.2">
      <c r="A46" s="231"/>
      <c r="B46" s="232"/>
      <c r="C46" s="268" t="s">
        <v>167</v>
      </c>
      <c r="D46" s="235"/>
      <c r="E46" s="236"/>
      <c r="F46" s="237"/>
      <c r="G46" s="237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14"/>
      <c r="Z46" s="214"/>
      <c r="AA46" s="214"/>
      <c r="AB46" s="214"/>
      <c r="AC46" s="214"/>
      <c r="AD46" s="214"/>
      <c r="AE46" s="214"/>
      <c r="AF46" s="214"/>
      <c r="AG46" s="214" t="s">
        <v>121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">
      <c r="A47" s="231"/>
      <c r="B47" s="232"/>
      <c r="C47" s="267" t="s">
        <v>168</v>
      </c>
      <c r="D47" s="255"/>
      <c r="E47" s="255"/>
      <c r="F47" s="255"/>
      <c r="G47" s="255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14"/>
      <c r="Z47" s="214"/>
      <c r="AA47" s="214"/>
      <c r="AB47" s="214"/>
      <c r="AC47" s="214"/>
      <c r="AD47" s="214"/>
      <c r="AE47" s="214"/>
      <c r="AF47" s="214"/>
      <c r="AG47" s="214" t="s">
        <v>121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">
      <c r="A48" s="231"/>
      <c r="B48" s="232"/>
      <c r="C48" s="268" t="s">
        <v>169</v>
      </c>
      <c r="D48" s="235"/>
      <c r="E48" s="236"/>
      <c r="F48" s="237"/>
      <c r="G48" s="237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14"/>
      <c r="Z48" s="214"/>
      <c r="AA48" s="214"/>
      <c r="AB48" s="214"/>
      <c r="AC48" s="214"/>
      <c r="AD48" s="214"/>
      <c r="AE48" s="214"/>
      <c r="AF48" s="214"/>
      <c r="AG48" s="214" t="s">
        <v>121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">
      <c r="A49" s="231"/>
      <c r="B49" s="232"/>
      <c r="C49" s="267" t="s">
        <v>170</v>
      </c>
      <c r="D49" s="255"/>
      <c r="E49" s="255"/>
      <c r="F49" s="255"/>
      <c r="G49" s="255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14"/>
      <c r="Z49" s="214"/>
      <c r="AA49" s="214"/>
      <c r="AB49" s="214"/>
      <c r="AC49" s="214"/>
      <c r="AD49" s="214"/>
      <c r="AE49" s="214"/>
      <c r="AF49" s="214"/>
      <c r="AG49" s="214" t="s">
        <v>121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">
      <c r="A50" s="231"/>
      <c r="B50" s="232"/>
      <c r="C50" s="267" t="s">
        <v>171</v>
      </c>
      <c r="D50" s="255"/>
      <c r="E50" s="255"/>
      <c r="F50" s="255"/>
      <c r="G50" s="255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14"/>
      <c r="Z50" s="214"/>
      <c r="AA50" s="214"/>
      <c r="AB50" s="214"/>
      <c r="AC50" s="214"/>
      <c r="AD50" s="214"/>
      <c r="AE50" s="214"/>
      <c r="AF50" s="214"/>
      <c r="AG50" s="214" t="s">
        <v>121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">
      <c r="A51" s="231"/>
      <c r="B51" s="232"/>
      <c r="C51" s="268" t="s">
        <v>169</v>
      </c>
      <c r="D51" s="235"/>
      <c r="E51" s="236"/>
      <c r="F51" s="237"/>
      <c r="G51" s="237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14"/>
      <c r="Z51" s="214"/>
      <c r="AA51" s="214"/>
      <c r="AB51" s="214"/>
      <c r="AC51" s="214"/>
      <c r="AD51" s="214"/>
      <c r="AE51" s="214"/>
      <c r="AF51" s="214"/>
      <c r="AG51" s="214" t="s">
        <v>121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">
      <c r="A52" s="231"/>
      <c r="B52" s="232"/>
      <c r="C52" s="267" t="s">
        <v>172</v>
      </c>
      <c r="D52" s="255"/>
      <c r="E52" s="255"/>
      <c r="F52" s="255"/>
      <c r="G52" s="255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14"/>
      <c r="Z52" s="214"/>
      <c r="AA52" s="214"/>
      <c r="AB52" s="214"/>
      <c r="AC52" s="214"/>
      <c r="AD52" s="214"/>
      <c r="AE52" s="214"/>
      <c r="AF52" s="214"/>
      <c r="AG52" s="214" t="s">
        <v>121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31"/>
      <c r="B53" s="232"/>
      <c r="C53" s="268" t="s">
        <v>169</v>
      </c>
      <c r="D53" s="235"/>
      <c r="E53" s="236"/>
      <c r="F53" s="237"/>
      <c r="G53" s="237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14"/>
      <c r="Z53" s="214"/>
      <c r="AA53" s="214"/>
      <c r="AB53" s="214"/>
      <c r="AC53" s="214"/>
      <c r="AD53" s="214"/>
      <c r="AE53" s="214"/>
      <c r="AF53" s="214"/>
      <c r="AG53" s="214" t="s">
        <v>121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">
      <c r="A54" s="231"/>
      <c r="B54" s="232"/>
      <c r="C54" s="267" t="s">
        <v>173</v>
      </c>
      <c r="D54" s="255"/>
      <c r="E54" s="255"/>
      <c r="F54" s="255"/>
      <c r="G54" s="255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14"/>
      <c r="Z54" s="214"/>
      <c r="AA54" s="214"/>
      <c r="AB54" s="214"/>
      <c r="AC54" s="214"/>
      <c r="AD54" s="214"/>
      <c r="AE54" s="214"/>
      <c r="AF54" s="214"/>
      <c r="AG54" s="214" t="s">
        <v>121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">
      <c r="A55" s="231"/>
      <c r="B55" s="232"/>
      <c r="C55" s="267" t="s">
        <v>174</v>
      </c>
      <c r="D55" s="255"/>
      <c r="E55" s="255"/>
      <c r="F55" s="255"/>
      <c r="G55" s="255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14"/>
      <c r="Z55" s="214"/>
      <c r="AA55" s="214"/>
      <c r="AB55" s="214"/>
      <c r="AC55" s="214"/>
      <c r="AD55" s="214"/>
      <c r="AE55" s="214"/>
      <c r="AF55" s="214"/>
      <c r="AG55" s="214" t="s">
        <v>121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">
      <c r="A56" s="231"/>
      <c r="B56" s="232"/>
      <c r="C56" s="267" t="s">
        <v>175</v>
      </c>
      <c r="D56" s="255"/>
      <c r="E56" s="255"/>
      <c r="F56" s="255"/>
      <c r="G56" s="255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14"/>
      <c r="Z56" s="214"/>
      <c r="AA56" s="214"/>
      <c r="AB56" s="214"/>
      <c r="AC56" s="214"/>
      <c r="AD56" s="214"/>
      <c r="AE56" s="214"/>
      <c r="AF56" s="214"/>
      <c r="AG56" s="214" t="s">
        <v>121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31"/>
      <c r="B57" s="232"/>
      <c r="C57" s="267" t="s">
        <v>176</v>
      </c>
      <c r="D57" s="255"/>
      <c r="E57" s="255"/>
      <c r="F57" s="255"/>
      <c r="G57" s="255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14"/>
      <c r="Z57" s="214"/>
      <c r="AA57" s="214"/>
      <c r="AB57" s="214"/>
      <c r="AC57" s="214"/>
      <c r="AD57" s="214"/>
      <c r="AE57" s="214"/>
      <c r="AF57" s="214"/>
      <c r="AG57" s="214" t="s">
        <v>121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">
      <c r="A58" s="231"/>
      <c r="B58" s="232"/>
      <c r="C58" s="267" t="s">
        <v>177</v>
      </c>
      <c r="D58" s="255"/>
      <c r="E58" s="255"/>
      <c r="F58" s="255"/>
      <c r="G58" s="255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3"/>
      <c r="W58" s="233"/>
      <c r="X58" s="233"/>
      <c r="Y58" s="214"/>
      <c r="Z58" s="214"/>
      <c r="AA58" s="214"/>
      <c r="AB58" s="214"/>
      <c r="AC58" s="214"/>
      <c r="AD58" s="214"/>
      <c r="AE58" s="214"/>
      <c r="AF58" s="214"/>
      <c r="AG58" s="214" t="s">
        <v>121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">
      <c r="A59" s="231"/>
      <c r="B59" s="232"/>
      <c r="C59" s="267" t="s">
        <v>178</v>
      </c>
      <c r="D59" s="255"/>
      <c r="E59" s="255"/>
      <c r="F59" s="255"/>
      <c r="G59" s="255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14"/>
      <c r="Z59" s="214"/>
      <c r="AA59" s="214"/>
      <c r="AB59" s="214"/>
      <c r="AC59" s="214"/>
      <c r="AD59" s="214"/>
      <c r="AE59" s="214"/>
      <c r="AF59" s="214"/>
      <c r="AG59" s="214" t="s">
        <v>121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">
      <c r="A60" s="231"/>
      <c r="B60" s="232"/>
      <c r="C60" s="267" t="s">
        <v>179</v>
      </c>
      <c r="D60" s="255"/>
      <c r="E60" s="255"/>
      <c r="F60" s="255"/>
      <c r="G60" s="255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14"/>
      <c r="Z60" s="214"/>
      <c r="AA60" s="214"/>
      <c r="AB60" s="214"/>
      <c r="AC60" s="214"/>
      <c r="AD60" s="214"/>
      <c r="AE60" s="214"/>
      <c r="AF60" s="214"/>
      <c r="AG60" s="214" t="s">
        <v>121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">
      <c r="A61" s="231"/>
      <c r="B61" s="232"/>
      <c r="C61" s="268" t="s">
        <v>169</v>
      </c>
      <c r="D61" s="235"/>
      <c r="E61" s="236"/>
      <c r="F61" s="237"/>
      <c r="G61" s="237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14"/>
      <c r="Z61" s="214"/>
      <c r="AA61" s="214"/>
      <c r="AB61" s="214"/>
      <c r="AC61" s="214"/>
      <c r="AD61" s="214"/>
      <c r="AE61" s="214"/>
      <c r="AF61" s="214"/>
      <c r="AG61" s="214" t="s">
        <v>121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">
      <c r="A62" s="231"/>
      <c r="B62" s="232"/>
      <c r="C62" s="267" t="s">
        <v>180</v>
      </c>
      <c r="D62" s="255"/>
      <c r="E62" s="255"/>
      <c r="F62" s="255"/>
      <c r="G62" s="255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3"/>
      <c r="U62" s="233"/>
      <c r="V62" s="233"/>
      <c r="W62" s="233"/>
      <c r="X62" s="233"/>
      <c r="Y62" s="214"/>
      <c r="Z62" s="214"/>
      <c r="AA62" s="214"/>
      <c r="AB62" s="214"/>
      <c r="AC62" s="214"/>
      <c r="AD62" s="214"/>
      <c r="AE62" s="214"/>
      <c r="AF62" s="214"/>
      <c r="AG62" s="214" t="s">
        <v>121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">
      <c r="A63" s="231"/>
      <c r="B63" s="232"/>
      <c r="C63" s="267" t="s">
        <v>181</v>
      </c>
      <c r="D63" s="255"/>
      <c r="E63" s="255"/>
      <c r="F63" s="255"/>
      <c r="G63" s="255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3"/>
      <c r="W63" s="233"/>
      <c r="X63" s="233"/>
      <c r="Y63" s="214"/>
      <c r="Z63" s="214"/>
      <c r="AA63" s="214"/>
      <c r="AB63" s="214"/>
      <c r="AC63" s="214"/>
      <c r="AD63" s="214"/>
      <c r="AE63" s="214"/>
      <c r="AF63" s="214"/>
      <c r="AG63" s="214" t="s">
        <v>121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">
      <c r="A64" s="231"/>
      <c r="B64" s="232"/>
      <c r="C64" s="267" t="s">
        <v>182</v>
      </c>
      <c r="D64" s="255"/>
      <c r="E64" s="255"/>
      <c r="F64" s="255"/>
      <c r="G64" s="255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3"/>
      <c r="X64" s="233"/>
      <c r="Y64" s="214"/>
      <c r="Z64" s="214"/>
      <c r="AA64" s="214"/>
      <c r="AB64" s="214"/>
      <c r="AC64" s="214"/>
      <c r="AD64" s="214"/>
      <c r="AE64" s="214"/>
      <c r="AF64" s="214"/>
      <c r="AG64" s="214" t="s">
        <v>121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">
      <c r="A65" s="231"/>
      <c r="B65" s="232"/>
      <c r="C65" s="268" t="s">
        <v>183</v>
      </c>
      <c r="D65" s="235"/>
      <c r="E65" s="236"/>
      <c r="F65" s="237"/>
      <c r="G65" s="237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14"/>
      <c r="Z65" s="214"/>
      <c r="AA65" s="214"/>
      <c r="AB65" s="214"/>
      <c r="AC65" s="214"/>
      <c r="AD65" s="214"/>
      <c r="AE65" s="214"/>
      <c r="AF65" s="214"/>
      <c r="AG65" s="214" t="s">
        <v>121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ht="33.75" outlineLevel="1" x14ac:dyDescent="0.2">
      <c r="A66" s="231"/>
      <c r="B66" s="232"/>
      <c r="C66" s="267" t="s">
        <v>184</v>
      </c>
      <c r="D66" s="255"/>
      <c r="E66" s="255"/>
      <c r="F66" s="255"/>
      <c r="G66" s="255"/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33"/>
      <c r="U66" s="233"/>
      <c r="V66" s="233"/>
      <c r="W66" s="233"/>
      <c r="X66" s="233"/>
      <c r="Y66" s="214"/>
      <c r="Z66" s="214"/>
      <c r="AA66" s="214"/>
      <c r="AB66" s="214"/>
      <c r="AC66" s="214"/>
      <c r="AD66" s="214"/>
      <c r="AE66" s="214"/>
      <c r="AF66" s="214"/>
      <c r="AG66" s="214" t="s">
        <v>121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54" t="str">
        <f>C66</f>
        <v>Při pokládce umělého PUR povrchu je třeba důsledně dodržovat technologické předpisy uváděné výrobcem/garantem systému, zejména ve vztahu k aktuálním klimatickým podmínkám. Nejnižší teplota pro pokládání je deklarována +10°C, přičemž vzdušná vlhkost nesmí překročit 60%.</v>
      </c>
      <c r="BB66" s="214"/>
      <c r="BC66" s="214"/>
      <c r="BD66" s="214"/>
      <c r="BE66" s="214"/>
      <c r="BF66" s="214"/>
      <c r="BG66" s="214"/>
      <c r="BH66" s="214"/>
    </row>
    <row r="67" spans="1:60" outlineLevel="1" x14ac:dyDescent="0.2">
      <c r="A67" s="231"/>
      <c r="B67" s="232"/>
      <c r="C67" s="266" t="s">
        <v>185</v>
      </c>
      <c r="D67" s="238"/>
      <c r="E67" s="239">
        <v>111</v>
      </c>
      <c r="F67" s="233"/>
      <c r="G67" s="233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33"/>
      <c r="W67" s="233"/>
      <c r="X67" s="233"/>
      <c r="Y67" s="214"/>
      <c r="Z67" s="214"/>
      <c r="AA67" s="214"/>
      <c r="AB67" s="214"/>
      <c r="AC67" s="214"/>
      <c r="AD67" s="214"/>
      <c r="AE67" s="214"/>
      <c r="AF67" s="214"/>
      <c r="AG67" s="214" t="s">
        <v>123</v>
      </c>
      <c r="AH67" s="214">
        <v>0</v>
      </c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x14ac:dyDescent="0.2">
      <c r="A68" s="241" t="s">
        <v>111</v>
      </c>
      <c r="B68" s="242" t="s">
        <v>66</v>
      </c>
      <c r="C68" s="263" t="s">
        <v>67</v>
      </c>
      <c r="D68" s="243"/>
      <c r="E68" s="244"/>
      <c r="F68" s="245"/>
      <c r="G68" s="246">
        <f>SUMIF(AG69:AG86,"&lt;&gt;NOR",G69:G86)</f>
        <v>0</v>
      </c>
      <c r="H68" s="240"/>
      <c r="I68" s="240">
        <f>SUM(I69:I86)</f>
        <v>0</v>
      </c>
      <c r="J68" s="240"/>
      <c r="K68" s="240">
        <f>SUM(K69:K86)</f>
        <v>0</v>
      </c>
      <c r="L68" s="240"/>
      <c r="M68" s="240">
        <f>SUM(M69:M86)</f>
        <v>0</v>
      </c>
      <c r="N68" s="240"/>
      <c r="O68" s="240">
        <f>SUM(O69:O86)</f>
        <v>79.59</v>
      </c>
      <c r="P68" s="240"/>
      <c r="Q68" s="240">
        <f>SUM(Q69:Q86)</f>
        <v>0</v>
      </c>
      <c r="R68" s="240"/>
      <c r="S68" s="240"/>
      <c r="T68" s="240"/>
      <c r="U68" s="240"/>
      <c r="V68" s="240">
        <f>SUM(V69:V86)</f>
        <v>14</v>
      </c>
      <c r="W68" s="240"/>
      <c r="X68" s="240"/>
      <c r="AG68" t="s">
        <v>112</v>
      </c>
    </row>
    <row r="69" spans="1:60" outlineLevel="1" x14ac:dyDescent="0.2">
      <c r="A69" s="247">
        <v>11</v>
      </c>
      <c r="B69" s="248" t="s">
        <v>186</v>
      </c>
      <c r="C69" s="264" t="s">
        <v>187</v>
      </c>
      <c r="D69" s="249" t="s">
        <v>115</v>
      </c>
      <c r="E69" s="250">
        <v>111</v>
      </c>
      <c r="F69" s="251"/>
      <c r="G69" s="252">
        <f>ROUND(E69*F69,2)</f>
        <v>0</v>
      </c>
      <c r="H69" s="234"/>
      <c r="I69" s="233">
        <f>ROUND(E69*H69,2)</f>
        <v>0</v>
      </c>
      <c r="J69" s="234"/>
      <c r="K69" s="233">
        <f>ROUND(E69*J69,2)</f>
        <v>0</v>
      </c>
      <c r="L69" s="233">
        <v>21</v>
      </c>
      <c r="M69" s="233">
        <f>G69*(1+L69/100)</f>
        <v>0</v>
      </c>
      <c r="N69" s="233">
        <v>0.38624999999999998</v>
      </c>
      <c r="O69" s="233">
        <f>ROUND(E69*N69,2)</f>
        <v>42.87</v>
      </c>
      <c r="P69" s="233">
        <v>0</v>
      </c>
      <c r="Q69" s="233">
        <f>ROUND(E69*P69,2)</f>
        <v>0</v>
      </c>
      <c r="R69" s="233"/>
      <c r="S69" s="233" t="s">
        <v>116</v>
      </c>
      <c r="T69" s="233" t="s">
        <v>117</v>
      </c>
      <c r="U69" s="233">
        <v>2.8000000000000001E-2</v>
      </c>
      <c r="V69" s="233">
        <f>ROUND(E69*U69,2)</f>
        <v>3.11</v>
      </c>
      <c r="W69" s="233"/>
      <c r="X69" s="233" t="s">
        <v>118</v>
      </c>
      <c r="Y69" s="214"/>
      <c r="Z69" s="214"/>
      <c r="AA69" s="214"/>
      <c r="AB69" s="214"/>
      <c r="AC69" s="214"/>
      <c r="AD69" s="214"/>
      <c r="AE69" s="214"/>
      <c r="AF69" s="214"/>
      <c r="AG69" s="214" t="s">
        <v>119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">
      <c r="A70" s="231"/>
      <c r="B70" s="232"/>
      <c r="C70" s="265" t="s">
        <v>188</v>
      </c>
      <c r="D70" s="253"/>
      <c r="E70" s="253"/>
      <c r="F70" s="253"/>
      <c r="G70" s="25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14"/>
      <c r="Z70" s="214"/>
      <c r="AA70" s="214"/>
      <c r="AB70" s="214"/>
      <c r="AC70" s="214"/>
      <c r="AD70" s="214"/>
      <c r="AE70" s="214"/>
      <c r="AF70" s="214"/>
      <c r="AG70" s="214" t="s">
        <v>121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">
      <c r="A71" s="231"/>
      <c r="B71" s="232"/>
      <c r="C71" s="266" t="s">
        <v>185</v>
      </c>
      <c r="D71" s="238"/>
      <c r="E71" s="239">
        <v>111</v>
      </c>
      <c r="F71" s="233"/>
      <c r="G71" s="233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33"/>
      <c r="U71" s="233"/>
      <c r="V71" s="233"/>
      <c r="W71" s="233"/>
      <c r="X71" s="233"/>
      <c r="Y71" s="214"/>
      <c r="Z71" s="214"/>
      <c r="AA71" s="214"/>
      <c r="AB71" s="214"/>
      <c r="AC71" s="214"/>
      <c r="AD71" s="214"/>
      <c r="AE71" s="214"/>
      <c r="AF71" s="214"/>
      <c r="AG71" s="214" t="s">
        <v>123</v>
      </c>
      <c r="AH71" s="214">
        <v>0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ht="22.5" outlineLevel="1" x14ac:dyDescent="0.2">
      <c r="A72" s="247">
        <v>12</v>
      </c>
      <c r="B72" s="248" t="s">
        <v>189</v>
      </c>
      <c r="C72" s="264" t="s">
        <v>190</v>
      </c>
      <c r="D72" s="249" t="s">
        <v>115</v>
      </c>
      <c r="E72" s="250">
        <v>111</v>
      </c>
      <c r="F72" s="251"/>
      <c r="G72" s="252">
        <f>ROUND(E72*F72,2)</f>
        <v>0</v>
      </c>
      <c r="H72" s="234"/>
      <c r="I72" s="233">
        <f>ROUND(E72*H72,2)</f>
        <v>0</v>
      </c>
      <c r="J72" s="234"/>
      <c r="K72" s="233">
        <f>ROUND(E72*J72,2)</f>
        <v>0</v>
      </c>
      <c r="L72" s="233">
        <v>21</v>
      </c>
      <c r="M72" s="233">
        <f>G72*(1+L72/100)</f>
        <v>0</v>
      </c>
      <c r="N72" s="233">
        <v>2.205E-2</v>
      </c>
      <c r="O72" s="233">
        <f>ROUND(E72*N72,2)</f>
        <v>2.4500000000000002</v>
      </c>
      <c r="P72" s="233">
        <v>0</v>
      </c>
      <c r="Q72" s="233">
        <f>ROUND(E72*P72,2)</f>
        <v>0</v>
      </c>
      <c r="R72" s="233"/>
      <c r="S72" s="233" t="s">
        <v>160</v>
      </c>
      <c r="T72" s="233" t="s">
        <v>117</v>
      </c>
      <c r="U72" s="233">
        <v>2.5000000000000001E-2</v>
      </c>
      <c r="V72" s="233">
        <f>ROUND(E72*U72,2)</f>
        <v>2.78</v>
      </c>
      <c r="W72" s="233"/>
      <c r="X72" s="233" t="s">
        <v>118</v>
      </c>
      <c r="Y72" s="214"/>
      <c r="Z72" s="214"/>
      <c r="AA72" s="214"/>
      <c r="AB72" s="214"/>
      <c r="AC72" s="214"/>
      <c r="AD72" s="214"/>
      <c r="AE72" s="214"/>
      <c r="AF72" s="214"/>
      <c r="AG72" s="214" t="s">
        <v>119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">
      <c r="A73" s="231"/>
      <c r="B73" s="232"/>
      <c r="C73" s="265" t="s">
        <v>191</v>
      </c>
      <c r="D73" s="253"/>
      <c r="E73" s="253"/>
      <c r="F73" s="253"/>
      <c r="G73" s="253"/>
      <c r="H73" s="233"/>
      <c r="I73" s="233"/>
      <c r="J73" s="233"/>
      <c r="K73" s="233"/>
      <c r="L73" s="233"/>
      <c r="M73" s="233"/>
      <c r="N73" s="233"/>
      <c r="O73" s="233"/>
      <c r="P73" s="233"/>
      <c r="Q73" s="233"/>
      <c r="R73" s="233"/>
      <c r="S73" s="233"/>
      <c r="T73" s="233"/>
      <c r="U73" s="233"/>
      <c r="V73" s="233"/>
      <c r="W73" s="233"/>
      <c r="X73" s="233"/>
      <c r="Y73" s="214"/>
      <c r="Z73" s="214"/>
      <c r="AA73" s="214"/>
      <c r="AB73" s="214"/>
      <c r="AC73" s="214"/>
      <c r="AD73" s="214"/>
      <c r="AE73" s="214"/>
      <c r="AF73" s="214"/>
      <c r="AG73" s="214" t="s">
        <v>121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">
      <c r="A74" s="231"/>
      <c r="B74" s="232"/>
      <c r="C74" s="266" t="s">
        <v>185</v>
      </c>
      <c r="D74" s="238"/>
      <c r="E74" s="239">
        <v>111</v>
      </c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33"/>
      <c r="U74" s="233"/>
      <c r="V74" s="233"/>
      <c r="W74" s="233"/>
      <c r="X74" s="233"/>
      <c r="Y74" s="214"/>
      <c r="Z74" s="214"/>
      <c r="AA74" s="214"/>
      <c r="AB74" s="214"/>
      <c r="AC74" s="214"/>
      <c r="AD74" s="214"/>
      <c r="AE74" s="214"/>
      <c r="AF74" s="214"/>
      <c r="AG74" s="214" t="s">
        <v>123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ht="22.5" outlineLevel="1" x14ac:dyDescent="0.2">
      <c r="A75" s="247">
        <v>13</v>
      </c>
      <c r="B75" s="248" t="s">
        <v>192</v>
      </c>
      <c r="C75" s="264" t="s">
        <v>193</v>
      </c>
      <c r="D75" s="249" t="s">
        <v>115</v>
      </c>
      <c r="E75" s="250">
        <v>111</v>
      </c>
      <c r="F75" s="251"/>
      <c r="G75" s="252">
        <f>ROUND(E75*F75,2)</f>
        <v>0</v>
      </c>
      <c r="H75" s="234"/>
      <c r="I75" s="233">
        <f>ROUND(E75*H75,2)</f>
        <v>0</v>
      </c>
      <c r="J75" s="234"/>
      <c r="K75" s="233">
        <f>ROUND(E75*J75,2)</f>
        <v>0</v>
      </c>
      <c r="L75" s="233">
        <v>21</v>
      </c>
      <c r="M75" s="233">
        <f>G75*(1+L75/100)</f>
        <v>0</v>
      </c>
      <c r="N75" s="233">
        <v>8.8200000000000001E-2</v>
      </c>
      <c r="O75" s="233">
        <f>ROUND(E75*N75,2)</f>
        <v>9.7899999999999991</v>
      </c>
      <c r="P75" s="233">
        <v>0</v>
      </c>
      <c r="Q75" s="233">
        <f>ROUND(E75*P75,2)</f>
        <v>0</v>
      </c>
      <c r="R75" s="233"/>
      <c r="S75" s="233" t="s">
        <v>160</v>
      </c>
      <c r="T75" s="233" t="s">
        <v>117</v>
      </c>
      <c r="U75" s="233">
        <v>2.5000000000000001E-2</v>
      </c>
      <c r="V75" s="233">
        <f>ROUND(E75*U75,2)</f>
        <v>2.78</v>
      </c>
      <c r="W75" s="233"/>
      <c r="X75" s="233" t="s">
        <v>118</v>
      </c>
      <c r="Y75" s="214"/>
      <c r="Z75" s="214"/>
      <c r="AA75" s="214"/>
      <c r="AB75" s="214"/>
      <c r="AC75" s="214"/>
      <c r="AD75" s="214"/>
      <c r="AE75" s="214"/>
      <c r="AF75" s="214"/>
      <c r="AG75" s="214" t="s">
        <v>119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">
      <c r="A76" s="231"/>
      <c r="B76" s="232"/>
      <c r="C76" s="265" t="s">
        <v>194</v>
      </c>
      <c r="D76" s="253"/>
      <c r="E76" s="253"/>
      <c r="F76" s="253"/>
      <c r="G76" s="25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  <c r="U76" s="233"/>
      <c r="V76" s="233"/>
      <c r="W76" s="233"/>
      <c r="X76" s="233"/>
      <c r="Y76" s="214"/>
      <c r="Z76" s="214"/>
      <c r="AA76" s="214"/>
      <c r="AB76" s="214"/>
      <c r="AC76" s="214"/>
      <c r="AD76" s="214"/>
      <c r="AE76" s="214"/>
      <c r="AF76" s="214"/>
      <c r="AG76" s="214" t="s">
        <v>121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">
      <c r="A77" s="231"/>
      <c r="B77" s="232"/>
      <c r="C77" s="266" t="s">
        <v>185</v>
      </c>
      <c r="D77" s="238"/>
      <c r="E77" s="239">
        <v>111</v>
      </c>
      <c r="F77" s="233"/>
      <c r="G77" s="233"/>
      <c r="H77" s="233"/>
      <c r="I77" s="233"/>
      <c r="J77" s="233"/>
      <c r="K77" s="233"/>
      <c r="L77" s="233"/>
      <c r="M77" s="233"/>
      <c r="N77" s="233"/>
      <c r="O77" s="233"/>
      <c r="P77" s="233"/>
      <c r="Q77" s="233"/>
      <c r="R77" s="233"/>
      <c r="S77" s="233"/>
      <c r="T77" s="233"/>
      <c r="U77" s="233"/>
      <c r="V77" s="233"/>
      <c r="W77" s="233"/>
      <c r="X77" s="233"/>
      <c r="Y77" s="214"/>
      <c r="Z77" s="214"/>
      <c r="AA77" s="214"/>
      <c r="AB77" s="214"/>
      <c r="AC77" s="214"/>
      <c r="AD77" s="214"/>
      <c r="AE77" s="214"/>
      <c r="AF77" s="214"/>
      <c r="AG77" s="214" t="s">
        <v>123</v>
      </c>
      <c r="AH77" s="214">
        <v>0</v>
      </c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ht="22.5" outlineLevel="1" x14ac:dyDescent="0.2">
      <c r="A78" s="247">
        <v>14</v>
      </c>
      <c r="B78" s="248" t="s">
        <v>192</v>
      </c>
      <c r="C78" s="264" t="s">
        <v>195</v>
      </c>
      <c r="D78" s="249" t="s">
        <v>115</v>
      </c>
      <c r="E78" s="250">
        <v>111</v>
      </c>
      <c r="F78" s="251"/>
      <c r="G78" s="252">
        <f>ROUND(E78*F78,2)</f>
        <v>0</v>
      </c>
      <c r="H78" s="234"/>
      <c r="I78" s="233">
        <f>ROUND(E78*H78,2)</f>
        <v>0</v>
      </c>
      <c r="J78" s="234"/>
      <c r="K78" s="233">
        <f>ROUND(E78*J78,2)</f>
        <v>0</v>
      </c>
      <c r="L78" s="233">
        <v>21</v>
      </c>
      <c r="M78" s="233">
        <f>G78*(1+L78/100)</f>
        <v>0</v>
      </c>
      <c r="N78" s="233">
        <v>8.8200000000000001E-2</v>
      </c>
      <c r="O78" s="233">
        <f>ROUND(E78*N78,2)</f>
        <v>9.7899999999999991</v>
      </c>
      <c r="P78" s="233">
        <v>0</v>
      </c>
      <c r="Q78" s="233">
        <f>ROUND(E78*P78,2)</f>
        <v>0</v>
      </c>
      <c r="R78" s="233"/>
      <c r="S78" s="233" t="s">
        <v>160</v>
      </c>
      <c r="T78" s="233" t="s">
        <v>117</v>
      </c>
      <c r="U78" s="233">
        <v>2.5000000000000001E-2</v>
      </c>
      <c r="V78" s="233">
        <f>ROUND(E78*U78,2)</f>
        <v>2.78</v>
      </c>
      <c r="W78" s="233"/>
      <c r="X78" s="233" t="s">
        <v>118</v>
      </c>
      <c r="Y78" s="214"/>
      <c r="Z78" s="214"/>
      <c r="AA78" s="214"/>
      <c r="AB78" s="214"/>
      <c r="AC78" s="214"/>
      <c r="AD78" s="214"/>
      <c r="AE78" s="214"/>
      <c r="AF78" s="214"/>
      <c r="AG78" s="214" t="s">
        <v>119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">
      <c r="A79" s="231"/>
      <c r="B79" s="232"/>
      <c r="C79" s="265" t="s">
        <v>196</v>
      </c>
      <c r="D79" s="253"/>
      <c r="E79" s="253"/>
      <c r="F79" s="253"/>
      <c r="G79" s="253"/>
      <c r="H79" s="233"/>
      <c r="I79" s="233"/>
      <c r="J79" s="233"/>
      <c r="K79" s="233"/>
      <c r="L79" s="233"/>
      <c r="M79" s="233"/>
      <c r="N79" s="233"/>
      <c r="O79" s="233"/>
      <c r="P79" s="233"/>
      <c r="Q79" s="233"/>
      <c r="R79" s="233"/>
      <c r="S79" s="233"/>
      <c r="T79" s="233"/>
      <c r="U79" s="233"/>
      <c r="V79" s="233"/>
      <c r="W79" s="233"/>
      <c r="X79" s="233"/>
      <c r="Y79" s="214"/>
      <c r="Z79" s="214"/>
      <c r="AA79" s="214"/>
      <c r="AB79" s="214"/>
      <c r="AC79" s="214"/>
      <c r="AD79" s="214"/>
      <c r="AE79" s="214"/>
      <c r="AF79" s="214"/>
      <c r="AG79" s="214" t="s">
        <v>121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">
      <c r="A80" s="231"/>
      <c r="B80" s="232"/>
      <c r="C80" s="266" t="s">
        <v>185</v>
      </c>
      <c r="D80" s="238"/>
      <c r="E80" s="239">
        <v>111</v>
      </c>
      <c r="F80" s="233"/>
      <c r="G80" s="233"/>
      <c r="H80" s="233"/>
      <c r="I80" s="233"/>
      <c r="J80" s="233"/>
      <c r="K80" s="233"/>
      <c r="L80" s="233"/>
      <c r="M80" s="233"/>
      <c r="N80" s="233"/>
      <c r="O80" s="233"/>
      <c r="P80" s="233"/>
      <c r="Q80" s="233"/>
      <c r="R80" s="233"/>
      <c r="S80" s="233"/>
      <c r="T80" s="233"/>
      <c r="U80" s="233"/>
      <c r="V80" s="233"/>
      <c r="W80" s="233"/>
      <c r="X80" s="233"/>
      <c r="Y80" s="214"/>
      <c r="Z80" s="214"/>
      <c r="AA80" s="214"/>
      <c r="AB80" s="214"/>
      <c r="AC80" s="214"/>
      <c r="AD80" s="214"/>
      <c r="AE80" s="214"/>
      <c r="AF80" s="214"/>
      <c r="AG80" s="214" t="s">
        <v>123</v>
      </c>
      <c r="AH80" s="214">
        <v>0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ht="22.5" outlineLevel="1" x14ac:dyDescent="0.2">
      <c r="A81" s="247">
        <v>15</v>
      </c>
      <c r="B81" s="248" t="s">
        <v>197</v>
      </c>
      <c r="C81" s="264" t="s">
        <v>198</v>
      </c>
      <c r="D81" s="249" t="s">
        <v>115</v>
      </c>
      <c r="E81" s="250">
        <v>111</v>
      </c>
      <c r="F81" s="251"/>
      <c r="G81" s="252">
        <f>ROUND(E81*F81,2)</f>
        <v>0</v>
      </c>
      <c r="H81" s="234"/>
      <c r="I81" s="233">
        <f>ROUND(E81*H81,2)</f>
        <v>0</v>
      </c>
      <c r="J81" s="234"/>
      <c r="K81" s="233">
        <f>ROUND(E81*J81,2)</f>
        <v>0</v>
      </c>
      <c r="L81" s="233">
        <v>21</v>
      </c>
      <c r="M81" s="233">
        <f>G81*(1+L81/100)</f>
        <v>0</v>
      </c>
      <c r="N81" s="233">
        <v>0.1323</v>
      </c>
      <c r="O81" s="233">
        <f>ROUND(E81*N81,2)</f>
        <v>14.69</v>
      </c>
      <c r="P81" s="233">
        <v>0</v>
      </c>
      <c r="Q81" s="233">
        <f>ROUND(E81*P81,2)</f>
        <v>0</v>
      </c>
      <c r="R81" s="233"/>
      <c r="S81" s="233" t="s">
        <v>160</v>
      </c>
      <c r="T81" s="233" t="s">
        <v>117</v>
      </c>
      <c r="U81" s="233">
        <v>2.3E-2</v>
      </c>
      <c r="V81" s="233">
        <f>ROUND(E81*U81,2)</f>
        <v>2.5499999999999998</v>
      </c>
      <c r="W81" s="233"/>
      <c r="X81" s="233" t="s">
        <v>118</v>
      </c>
      <c r="Y81" s="214"/>
      <c r="Z81" s="214"/>
      <c r="AA81" s="214"/>
      <c r="AB81" s="214"/>
      <c r="AC81" s="214"/>
      <c r="AD81" s="214"/>
      <c r="AE81" s="214"/>
      <c r="AF81" s="214"/>
      <c r="AG81" s="214" t="s">
        <v>119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">
      <c r="A82" s="231"/>
      <c r="B82" s="232"/>
      <c r="C82" s="265" t="s">
        <v>199</v>
      </c>
      <c r="D82" s="253"/>
      <c r="E82" s="253"/>
      <c r="F82" s="253"/>
      <c r="G82" s="253"/>
      <c r="H82" s="233"/>
      <c r="I82" s="233"/>
      <c r="J82" s="233"/>
      <c r="K82" s="233"/>
      <c r="L82" s="233"/>
      <c r="M82" s="233"/>
      <c r="N82" s="233"/>
      <c r="O82" s="233"/>
      <c r="P82" s="233"/>
      <c r="Q82" s="233"/>
      <c r="R82" s="233"/>
      <c r="S82" s="233"/>
      <c r="T82" s="233"/>
      <c r="U82" s="233"/>
      <c r="V82" s="233"/>
      <c r="W82" s="233"/>
      <c r="X82" s="233"/>
      <c r="Y82" s="214"/>
      <c r="Z82" s="214"/>
      <c r="AA82" s="214"/>
      <c r="AB82" s="214"/>
      <c r="AC82" s="214"/>
      <c r="AD82" s="214"/>
      <c r="AE82" s="214"/>
      <c r="AF82" s="214"/>
      <c r="AG82" s="214" t="s">
        <v>121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2">
      <c r="A83" s="231"/>
      <c r="B83" s="232"/>
      <c r="C83" s="266" t="s">
        <v>185</v>
      </c>
      <c r="D83" s="238"/>
      <c r="E83" s="239">
        <v>111</v>
      </c>
      <c r="F83" s="233"/>
      <c r="G83" s="233"/>
      <c r="H83" s="233"/>
      <c r="I83" s="233"/>
      <c r="J83" s="233"/>
      <c r="K83" s="233"/>
      <c r="L83" s="233"/>
      <c r="M83" s="233"/>
      <c r="N83" s="233"/>
      <c r="O83" s="233"/>
      <c r="P83" s="233"/>
      <c r="Q83" s="233"/>
      <c r="R83" s="233"/>
      <c r="S83" s="233"/>
      <c r="T83" s="233"/>
      <c r="U83" s="233"/>
      <c r="V83" s="233"/>
      <c r="W83" s="233"/>
      <c r="X83" s="233"/>
      <c r="Y83" s="214"/>
      <c r="Z83" s="214"/>
      <c r="AA83" s="214"/>
      <c r="AB83" s="214"/>
      <c r="AC83" s="214"/>
      <c r="AD83" s="214"/>
      <c r="AE83" s="214"/>
      <c r="AF83" s="214"/>
      <c r="AG83" s="214" t="s">
        <v>123</v>
      </c>
      <c r="AH83" s="214">
        <v>0</v>
      </c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ht="22.5" outlineLevel="1" x14ac:dyDescent="0.2">
      <c r="A84" s="247">
        <v>16</v>
      </c>
      <c r="B84" s="248" t="s">
        <v>200</v>
      </c>
      <c r="C84" s="264" t="s">
        <v>201</v>
      </c>
      <c r="D84" s="249" t="s">
        <v>115</v>
      </c>
      <c r="E84" s="250">
        <v>111</v>
      </c>
      <c r="F84" s="251"/>
      <c r="G84" s="252">
        <f>ROUND(E84*F84,2)</f>
        <v>0</v>
      </c>
      <c r="H84" s="234"/>
      <c r="I84" s="233">
        <f>ROUND(E84*H84,2)</f>
        <v>0</v>
      </c>
      <c r="J84" s="234"/>
      <c r="K84" s="233">
        <f>ROUND(E84*J84,2)</f>
        <v>0</v>
      </c>
      <c r="L84" s="233">
        <v>21</v>
      </c>
      <c r="M84" s="233">
        <f>G84*(1+L84/100)</f>
        <v>0</v>
      </c>
      <c r="N84" s="233">
        <v>0</v>
      </c>
      <c r="O84" s="233">
        <f>ROUND(E84*N84,2)</f>
        <v>0</v>
      </c>
      <c r="P84" s="233">
        <v>0</v>
      </c>
      <c r="Q84" s="233">
        <f>ROUND(E84*P84,2)</f>
        <v>0</v>
      </c>
      <c r="R84" s="233"/>
      <c r="S84" s="233" t="s">
        <v>160</v>
      </c>
      <c r="T84" s="233" t="s">
        <v>117</v>
      </c>
      <c r="U84" s="233">
        <v>0</v>
      </c>
      <c r="V84" s="233">
        <f>ROUND(E84*U84,2)</f>
        <v>0</v>
      </c>
      <c r="W84" s="233"/>
      <c r="X84" s="233" t="s">
        <v>118</v>
      </c>
      <c r="Y84" s="214"/>
      <c r="Z84" s="214"/>
      <c r="AA84" s="214"/>
      <c r="AB84" s="214"/>
      <c r="AC84" s="214"/>
      <c r="AD84" s="214"/>
      <c r="AE84" s="214"/>
      <c r="AF84" s="214"/>
      <c r="AG84" s="214" t="s">
        <v>143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ht="33.75" outlineLevel="1" x14ac:dyDescent="0.2">
      <c r="A85" s="231"/>
      <c r="B85" s="232"/>
      <c r="C85" s="265" t="s">
        <v>202</v>
      </c>
      <c r="D85" s="253"/>
      <c r="E85" s="253"/>
      <c r="F85" s="253"/>
      <c r="G85" s="253"/>
      <c r="H85" s="233"/>
      <c r="I85" s="233"/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14"/>
      <c r="Z85" s="214"/>
      <c r="AA85" s="214"/>
      <c r="AB85" s="214"/>
      <c r="AC85" s="214"/>
      <c r="AD85" s="214"/>
      <c r="AE85" s="214"/>
      <c r="AF85" s="214"/>
      <c r="AG85" s="214" t="s">
        <v>121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54" t="str">
        <f>C85</f>
        <v>/dodávka a pokládka pružné monolitické podložky ze syntetického ET betonu tl. 35mm - směs drceného kameniva fr. 4-8, PUR pojiva a SBR granulátu frakce 1-4. Směs se pokládá speciálním finišerem na stavbě na připravený podklad ukončený drceným kamenivem 0-4/</v>
      </c>
      <c r="BB85" s="214"/>
      <c r="BC85" s="214"/>
      <c r="BD85" s="214"/>
      <c r="BE85" s="214"/>
      <c r="BF85" s="214"/>
      <c r="BG85" s="214"/>
      <c r="BH85" s="214"/>
    </row>
    <row r="86" spans="1:60" outlineLevel="1" x14ac:dyDescent="0.2">
      <c r="A86" s="231"/>
      <c r="B86" s="232"/>
      <c r="C86" s="266" t="s">
        <v>185</v>
      </c>
      <c r="D86" s="238"/>
      <c r="E86" s="239">
        <v>111</v>
      </c>
      <c r="F86" s="233"/>
      <c r="G86" s="233"/>
      <c r="H86" s="233"/>
      <c r="I86" s="233"/>
      <c r="J86" s="233"/>
      <c r="K86" s="233"/>
      <c r="L86" s="233"/>
      <c r="M86" s="233"/>
      <c r="N86" s="233"/>
      <c r="O86" s="233"/>
      <c r="P86" s="233"/>
      <c r="Q86" s="233"/>
      <c r="R86" s="233"/>
      <c r="S86" s="233"/>
      <c r="T86" s="233"/>
      <c r="U86" s="233"/>
      <c r="V86" s="233"/>
      <c r="W86" s="233"/>
      <c r="X86" s="233"/>
      <c r="Y86" s="214"/>
      <c r="Z86" s="214"/>
      <c r="AA86" s="214"/>
      <c r="AB86" s="214"/>
      <c r="AC86" s="214"/>
      <c r="AD86" s="214"/>
      <c r="AE86" s="214"/>
      <c r="AF86" s="214"/>
      <c r="AG86" s="214" t="s">
        <v>123</v>
      </c>
      <c r="AH86" s="214">
        <v>0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x14ac:dyDescent="0.2">
      <c r="A87" s="241" t="s">
        <v>111</v>
      </c>
      <c r="B87" s="242" t="s">
        <v>68</v>
      </c>
      <c r="C87" s="263" t="s">
        <v>69</v>
      </c>
      <c r="D87" s="243"/>
      <c r="E87" s="244"/>
      <c r="F87" s="245"/>
      <c r="G87" s="246">
        <f>SUMIF(AG88:AG99,"&lt;&gt;NOR",G88:G99)</f>
        <v>0</v>
      </c>
      <c r="H87" s="240"/>
      <c r="I87" s="240">
        <f>SUM(I88:I99)</f>
        <v>0</v>
      </c>
      <c r="J87" s="240"/>
      <c r="K87" s="240">
        <f>SUM(K88:K99)</f>
        <v>0</v>
      </c>
      <c r="L87" s="240"/>
      <c r="M87" s="240">
        <f>SUM(M88:M99)</f>
        <v>0</v>
      </c>
      <c r="N87" s="240"/>
      <c r="O87" s="240">
        <f>SUM(O88:O99)</f>
        <v>142.06</v>
      </c>
      <c r="P87" s="240"/>
      <c r="Q87" s="240">
        <f>SUM(Q88:Q99)</f>
        <v>0</v>
      </c>
      <c r="R87" s="240"/>
      <c r="S87" s="240"/>
      <c r="T87" s="240"/>
      <c r="U87" s="240"/>
      <c r="V87" s="240">
        <f>SUM(V88:V99)</f>
        <v>295.89</v>
      </c>
      <c r="W87" s="240"/>
      <c r="X87" s="240"/>
      <c r="AG87" t="s">
        <v>112</v>
      </c>
    </row>
    <row r="88" spans="1:60" ht="22.5" outlineLevel="1" x14ac:dyDescent="0.2">
      <c r="A88" s="247">
        <v>17</v>
      </c>
      <c r="B88" s="248" t="s">
        <v>203</v>
      </c>
      <c r="C88" s="264" t="s">
        <v>204</v>
      </c>
      <c r="D88" s="249" t="s">
        <v>115</v>
      </c>
      <c r="E88" s="250">
        <v>286.60000000000002</v>
      </c>
      <c r="F88" s="251"/>
      <c r="G88" s="252">
        <f>ROUND(E88*F88,2)</f>
        <v>0</v>
      </c>
      <c r="H88" s="234"/>
      <c r="I88" s="233">
        <f>ROUND(E88*H88,2)</f>
        <v>0</v>
      </c>
      <c r="J88" s="234"/>
      <c r="K88" s="233">
        <f>ROUND(E88*J88,2)</f>
        <v>0</v>
      </c>
      <c r="L88" s="233">
        <v>21</v>
      </c>
      <c r="M88" s="233">
        <f>G88*(1+L88/100)</f>
        <v>0</v>
      </c>
      <c r="N88" s="233">
        <v>0.49567</v>
      </c>
      <c r="O88" s="233">
        <f>ROUND(E88*N88,2)</f>
        <v>142.06</v>
      </c>
      <c r="P88" s="233">
        <v>0</v>
      </c>
      <c r="Q88" s="233">
        <f>ROUND(E88*P88,2)</f>
        <v>0</v>
      </c>
      <c r="R88" s="233"/>
      <c r="S88" s="233" t="s">
        <v>116</v>
      </c>
      <c r="T88" s="233" t="s">
        <v>117</v>
      </c>
      <c r="U88" s="233">
        <v>1.03241</v>
      </c>
      <c r="V88" s="233">
        <f>ROUND(E88*U88,2)</f>
        <v>295.89</v>
      </c>
      <c r="W88" s="233"/>
      <c r="X88" s="233" t="s">
        <v>205</v>
      </c>
      <c r="Y88" s="214"/>
      <c r="Z88" s="214"/>
      <c r="AA88" s="214"/>
      <c r="AB88" s="214"/>
      <c r="AC88" s="214"/>
      <c r="AD88" s="214"/>
      <c r="AE88" s="214"/>
      <c r="AF88" s="214"/>
      <c r="AG88" s="214" t="s">
        <v>206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ht="22.5" outlineLevel="1" x14ac:dyDescent="0.2">
      <c r="A89" s="231"/>
      <c r="B89" s="232"/>
      <c r="C89" s="265" t="s">
        <v>207</v>
      </c>
      <c r="D89" s="253"/>
      <c r="E89" s="253"/>
      <c r="F89" s="253"/>
      <c r="G89" s="253"/>
      <c r="H89" s="233"/>
      <c r="I89" s="233"/>
      <c r="J89" s="233"/>
      <c r="K89" s="233"/>
      <c r="L89" s="233"/>
      <c r="M89" s="233"/>
      <c r="N89" s="233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14"/>
      <c r="Z89" s="214"/>
      <c r="AA89" s="214"/>
      <c r="AB89" s="214"/>
      <c r="AC89" s="214"/>
      <c r="AD89" s="214"/>
      <c r="AE89" s="214"/>
      <c r="AF89" s="214"/>
      <c r="AG89" s="214" t="s">
        <v>121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54" t="str">
        <f>C89</f>
        <v>/agregovaná položka - kompletní dodávka a montáž zpevněné plochy z betonové zámkové dlažby určené pro pěší zatížení. Položka obsahuje:</v>
      </c>
      <c r="BB89" s="214"/>
      <c r="BC89" s="214"/>
      <c r="BD89" s="214"/>
      <c r="BE89" s="214"/>
      <c r="BF89" s="214"/>
      <c r="BG89" s="214"/>
      <c r="BH89" s="214"/>
    </row>
    <row r="90" spans="1:60" ht="22.5" outlineLevel="1" x14ac:dyDescent="0.2">
      <c r="A90" s="231"/>
      <c r="B90" s="232"/>
      <c r="C90" s="267" t="s">
        <v>208</v>
      </c>
      <c r="D90" s="255"/>
      <c r="E90" s="255"/>
      <c r="F90" s="255"/>
      <c r="G90" s="255"/>
      <c r="H90" s="233"/>
      <c r="I90" s="233"/>
      <c r="J90" s="233"/>
      <c r="K90" s="233"/>
      <c r="L90" s="233"/>
      <c r="M90" s="233"/>
      <c r="N90" s="233"/>
      <c r="O90" s="233"/>
      <c r="P90" s="233"/>
      <c r="Q90" s="233"/>
      <c r="R90" s="233"/>
      <c r="S90" s="233"/>
      <c r="T90" s="233"/>
      <c r="U90" s="233"/>
      <c r="V90" s="233"/>
      <c r="W90" s="233"/>
      <c r="X90" s="233"/>
      <c r="Y90" s="214"/>
      <c r="Z90" s="214"/>
      <c r="AA90" s="214"/>
      <c r="AB90" s="214"/>
      <c r="AC90" s="214"/>
      <c r="AD90" s="214"/>
      <c r="AE90" s="214"/>
      <c r="AF90" s="214"/>
      <c r="AG90" s="214" t="s">
        <v>121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54" t="str">
        <f>C90</f>
        <v>- odkopávku stávající zeminy tl. 200mm pr nové podkladní vrstvy, vč. odvozu a uložení výkopku na skládku do 10km</v>
      </c>
      <c r="BB90" s="214"/>
      <c r="BC90" s="214"/>
      <c r="BD90" s="214"/>
      <c r="BE90" s="214"/>
      <c r="BF90" s="214"/>
      <c r="BG90" s="214"/>
      <c r="BH90" s="214"/>
    </row>
    <row r="91" spans="1:60" outlineLevel="1" x14ac:dyDescent="0.2">
      <c r="A91" s="231"/>
      <c r="B91" s="232"/>
      <c r="C91" s="267" t="s">
        <v>209</v>
      </c>
      <c r="D91" s="255"/>
      <c r="E91" s="255"/>
      <c r="F91" s="255"/>
      <c r="G91" s="255"/>
      <c r="H91" s="233"/>
      <c r="I91" s="233"/>
      <c r="J91" s="233"/>
      <c r="K91" s="233"/>
      <c r="L91" s="233"/>
      <c r="M91" s="233"/>
      <c r="N91" s="233"/>
      <c r="O91" s="233"/>
      <c r="P91" s="233"/>
      <c r="Q91" s="233"/>
      <c r="R91" s="233"/>
      <c r="S91" s="233"/>
      <c r="T91" s="233"/>
      <c r="U91" s="233"/>
      <c r="V91" s="233"/>
      <c r="W91" s="233"/>
      <c r="X91" s="233"/>
      <c r="Y91" s="214"/>
      <c r="Z91" s="214"/>
      <c r="AA91" s="214"/>
      <c r="AB91" s="214"/>
      <c r="AC91" s="214"/>
      <c r="AD91" s="214"/>
      <c r="AE91" s="214"/>
      <c r="AF91" s="214"/>
      <c r="AG91" s="214" t="s">
        <v>121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2">
      <c r="A92" s="231"/>
      <c r="B92" s="232"/>
      <c r="C92" s="267" t="s">
        <v>210</v>
      </c>
      <c r="D92" s="255"/>
      <c r="E92" s="255"/>
      <c r="F92" s="255"/>
      <c r="G92" s="255"/>
      <c r="H92" s="233"/>
      <c r="I92" s="233"/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14"/>
      <c r="Z92" s="214"/>
      <c r="AA92" s="214"/>
      <c r="AB92" s="214"/>
      <c r="AC92" s="214"/>
      <c r="AD92" s="214"/>
      <c r="AE92" s="214"/>
      <c r="AF92" s="214"/>
      <c r="AG92" s="214" t="s">
        <v>121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">
      <c r="A93" s="231"/>
      <c r="B93" s="232"/>
      <c r="C93" s="267" t="s">
        <v>211</v>
      </c>
      <c r="D93" s="255"/>
      <c r="E93" s="255"/>
      <c r="F93" s="255"/>
      <c r="G93" s="255"/>
      <c r="H93" s="233"/>
      <c r="I93" s="233"/>
      <c r="J93" s="233"/>
      <c r="K93" s="233"/>
      <c r="L93" s="233"/>
      <c r="M93" s="233"/>
      <c r="N93" s="233"/>
      <c r="O93" s="233"/>
      <c r="P93" s="233"/>
      <c r="Q93" s="233"/>
      <c r="R93" s="233"/>
      <c r="S93" s="233"/>
      <c r="T93" s="233"/>
      <c r="U93" s="233"/>
      <c r="V93" s="233"/>
      <c r="W93" s="233"/>
      <c r="X93" s="233"/>
      <c r="Y93" s="214"/>
      <c r="Z93" s="214"/>
      <c r="AA93" s="214"/>
      <c r="AB93" s="214"/>
      <c r="AC93" s="214"/>
      <c r="AD93" s="214"/>
      <c r="AE93" s="214"/>
      <c r="AF93" s="214"/>
      <c r="AG93" s="214" t="s">
        <v>121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 x14ac:dyDescent="0.2">
      <c r="A94" s="231"/>
      <c r="B94" s="232"/>
      <c r="C94" s="267" t="s">
        <v>212</v>
      </c>
      <c r="D94" s="255"/>
      <c r="E94" s="255"/>
      <c r="F94" s="255"/>
      <c r="G94" s="255"/>
      <c r="H94" s="233"/>
      <c r="I94" s="233"/>
      <c r="J94" s="233"/>
      <c r="K94" s="233"/>
      <c r="L94" s="233"/>
      <c r="M94" s="233"/>
      <c r="N94" s="233"/>
      <c r="O94" s="233"/>
      <c r="P94" s="233"/>
      <c r="Q94" s="233"/>
      <c r="R94" s="233"/>
      <c r="S94" s="233"/>
      <c r="T94" s="233"/>
      <c r="U94" s="233"/>
      <c r="V94" s="233"/>
      <c r="W94" s="233"/>
      <c r="X94" s="233"/>
      <c r="Y94" s="214"/>
      <c r="Z94" s="214"/>
      <c r="AA94" s="214"/>
      <c r="AB94" s="214"/>
      <c r="AC94" s="214"/>
      <c r="AD94" s="214"/>
      <c r="AE94" s="214"/>
      <c r="AF94" s="214"/>
      <c r="AG94" s="214" t="s">
        <v>121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">
      <c r="A95" s="231"/>
      <c r="B95" s="232"/>
      <c r="C95" s="267" t="s">
        <v>213</v>
      </c>
      <c r="D95" s="255"/>
      <c r="E95" s="255"/>
      <c r="F95" s="255"/>
      <c r="G95" s="255"/>
      <c r="H95" s="233"/>
      <c r="I95" s="233"/>
      <c r="J95" s="233"/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233"/>
      <c r="X95" s="233"/>
      <c r="Y95" s="214"/>
      <c r="Z95" s="214"/>
      <c r="AA95" s="214"/>
      <c r="AB95" s="214"/>
      <c r="AC95" s="214"/>
      <c r="AD95" s="214"/>
      <c r="AE95" s="214"/>
      <c r="AF95" s="214"/>
      <c r="AG95" s="214" t="s">
        <v>121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2">
      <c r="A96" s="231"/>
      <c r="B96" s="232"/>
      <c r="C96" s="266" t="s">
        <v>214</v>
      </c>
      <c r="D96" s="238"/>
      <c r="E96" s="239">
        <v>101.2</v>
      </c>
      <c r="F96" s="233"/>
      <c r="G96" s="233"/>
      <c r="H96" s="233"/>
      <c r="I96" s="233"/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3"/>
      <c r="X96" s="233"/>
      <c r="Y96" s="214"/>
      <c r="Z96" s="214"/>
      <c r="AA96" s="214"/>
      <c r="AB96" s="214"/>
      <c r="AC96" s="214"/>
      <c r="AD96" s="214"/>
      <c r="AE96" s="214"/>
      <c r="AF96" s="214"/>
      <c r="AG96" s="214" t="s">
        <v>123</v>
      </c>
      <c r="AH96" s="214">
        <v>0</v>
      </c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ht="22.5" outlineLevel="1" x14ac:dyDescent="0.2">
      <c r="A97" s="231"/>
      <c r="B97" s="232"/>
      <c r="C97" s="266" t="s">
        <v>215</v>
      </c>
      <c r="D97" s="238"/>
      <c r="E97" s="239">
        <v>140.35</v>
      </c>
      <c r="F97" s="233"/>
      <c r="G97" s="233"/>
      <c r="H97" s="233"/>
      <c r="I97" s="233"/>
      <c r="J97" s="233"/>
      <c r="K97" s="233"/>
      <c r="L97" s="233"/>
      <c r="M97" s="233"/>
      <c r="N97" s="233"/>
      <c r="O97" s="233"/>
      <c r="P97" s="233"/>
      <c r="Q97" s="233"/>
      <c r="R97" s="233"/>
      <c r="S97" s="233"/>
      <c r="T97" s="233"/>
      <c r="U97" s="233"/>
      <c r="V97" s="233"/>
      <c r="W97" s="233"/>
      <c r="X97" s="233"/>
      <c r="Y97" s="214"/>
      <c r="Z97" s="214"/>
      <c r="AA97" s="214"/>
      <c r="AB97" s="214"/>
      <c r="AC97" s="214"/>
      <c r="AD97" s="214"/>
      <c r="AE97" s="214"/>
      <c r="AF97" s="214"/>
      <c r="AG97" s="214" t="s">
        <v>123</v>
      </c>
      <c r="AH97" s="214">
        <v>0</v>
      </c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">
      <c r="A98" s="231"/>
      <c r="B98" s="232"/>
      <c r="C98" s="266" t="s">
        <v>216</v>
      </c>
      <c r="D98" s="238"/>
      <c r="E98" s="239">
        <v>28.6</v>
      </c>
      <c r="F98" s="233"/>
      <c r="G98" s="233"/>
      <c r="H98" s="233"/>
      <c r="I98" s="233"/>
      <c r="J98" s="233"/>
      <c r="K98" s="233"/>
      <c r="L98" s="233"/>
      <c r="M98" s="233"/>
      <c r="N98" s="233"/>
      <c r="O98" s="233"/>
      <c r="P98" s="233"/>
      <c r="Q98" s="233"/>
      <c r="R98" s="233"/>
      <c r="S98" s="233"/>
      <c r="T98" s="233"/>
      <c r="U98" s="233"/>
      <c r="V98" s="233"/>
      <c r="W98" s="233"/>
      <c r="X98" s="233"/>
      <c r="Y98" s="214"/>
      <c r="Z98" s="214"/>
      <c r="AA98" s="214"/>
      <c r="AB98" s="214"/>
      <c r="AC98" s="214"/>
      <c r="AD98" s="214"/>
      <c r="AE98" s="214"/>
      <c r="AF98" s="214"/>
      <c r="AG98" s="214" t="s">
        <v>123</v>
      </c>
      <c r="AH98" s="214">
        <v>0</v>
      </c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">
      <c r="A99" s="231"/>
      <c r="B99" s="232"/>
      <c r="C99" s="266" t="s">
        <v>217</v>
      </c>
      <c r="D99" s="238"/>
      <c r="E99" s="239">
        <v>16.45</v>
      </c>
      <c r="F99" s="233"/>
      <c r="G99" s="233"/>
      <c r="H99" s="233"/>
      <c r="I99" s="233"/>
      <c r="J99" s="233"/>
      <c r="K99" s="233"/>
      <c r="L99" s="233"/>
      <c r="M99" s="233"/>
      <c r="N99" s="233"/>
      <c r="O99" s="233"/>
      <c r="P99" s="233"/>
      <c r="Q99" s="233"/>
      <c r="R99" s="233"/>
      <c r="S99" s="233"/>
      <c r="T99" s="233"/>
      <c r="U99" s="233"/>
      <c r="V99" s="233"/>
      <c r="W99" s="233"/>
      <c r="X99" s="233"/>
      <c r="Y99" s="214"/>
      <c r="Z99" s="214"/>
      <c r="AA99" s="214"/>
      <c r="AB99" s="214"/>
      <c r="AC99" s="214"/>
      <c r="AD99" s="214"/>
      <c r="AE99" s="214"/>
      <c r="AF99" s="214"/>
      <c r="AG99" s="214" t="s">
        <v>123</v>
      </c>
      <c r="AH99" s="214">
        <v>0</v>
      </c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x14ac:dyDescent="0.2">
      <c r="A100" s="241" t="s">
        <v>111</v>
      </c>
      <c r="B100" s="242" t="s">
        <v>70</v>
      </c>
      <c r="C100" s="263" t="s">
        <v>71</v>
      </c>
      <c r="D100" s="243"/>
      <c r="E100" s="244"/>
      <c r="F100" s="245"/>
      <c r="G100" s="246">
        <f>SUMIF(AG101:AG138,"&lt;&gt;NOR",G101:G138)</f>
        <v>0</v>
      </c>
      <c r="H100" s="240"/>
      <c r="I100" s="240">
        <f>SUM(I101:I138)</f>
        <v>0</v>
      </c>
      <c r="J100" s="240"/>
      <c r="K100" s="240">
        <f>SUM(K101:K138)</f>
        <v>0</v>
      </c>
      <c r="L100" s="240"/>
      <c r="M100" s="240">
        <f>SUM(M101:M138)</f>
        <v>0</v>
      </c>
      <c r="N100" s="240"/>
      <c r="O100" s="240">
        <f>SUM(O101:O138)</f>
        <v>0</v>
      </c>
      <c r="P100" s="240"/>
      <c r="Q100" s="240">
        <f>SUM(Q101:Q138)</f>
        <v>0</v>
      </c>
      <c r="R100" s="240"/>
      <c r="S100" s="240"/>
      <c r="T100" s="240"/>
      <c r="U100" s="240"/>
      <c r="V100" s="240">
        <f>SUM(V101:V138)</f>
        <v>0</v>
      </c>
      <c r="W100" s="240"/>
      <c r="X100" s="240"/>
      <c r="AG100" t="s">
        <v>112</v>
      </c>
    </row>
    <row r="101" spans="1:60" outlineLevel="1" x14ac:dyDescent="0.2">
      <c r="A101" s="247">
        <v>18</v>
      </c>
      <c r="B101" s="248" t="s">
        <v>60</v>
      </c>
      <c r="C101" s="264" t="s">
        <v>218</v>
      </c>
      <c r="D101" s="249" t="s">
        <v>219</v>
      </c>
      <c r="E101" s="250">
        <v>3</v>
      </c>
      <c r="F101" s="251"/>
      <c r="G101" s="252">
        <f>ROUND(E101*F101,2)</f>
        <v>0</v>
      </c>
      <c r="H101" s="234"/>
      <c r="I101" s="233">
        <f>ROUND(E101*H101,2)</f>
        <v>0</v>
      </c>
      <c r="J101" s="234"/>
      <c r="K101" s="233">
        <f>ROUND(E101*J101,2)</f>
        <v>0</v>
      </c>
      <c r="L101" s="233">
        <v>21</v>
      </c>
      <c r="M101" s="233">
        <f>G101*(1+L101/100)</f>
        <v>0</v>
      </c>
      <c r="N101" s="233">
        <v>0</v>
      </c>
      <c r="O101" s="233">
        <f>ROUND(E101*N101,2)</f>
        <v>0</v>
      </c>
      <c r="P101" s="233">
        <v>0</v>
      </c>
      <c r="Q101" s="233">
        <f>ROUND(E101*P101,2)</f>
        <v>0</v>
      </c>
      <c r="R101" s="233"/>
      <c r="S101" s="233" t="s">
        <v>160</v>
      </c>
      <c r="T101" s="233" t="s">
        <v>117</v>
      </c>
      <c r="U101" s="233">
        <v>0</v>
      </c>
      <c r="V101" s="233">
        <f>ROUND(E101*U101,2)</f>
        <v>0</v>
      </c>
      <c r="W101" s="233"/>
      <c r="X101" s="233" t="s">
        <v>220</v>
      </c>
      <c r="Y101" s="214"/>
      <c r="Z101" s="214"/>
      <c r="AA101" s="214"/>
      <c r="AB101" s="214"/>
      <c r="AC101" s="214"/>
      <c r="AD101" s="214"/>
      <c r="AE101" s="214"/>
      <c r="AF101" s="214"/>
      <c r="AG101" s="214" t="s">
        <v>221</v>
      </c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ht="33.75" outlineLevel="1" x14ac:dyDescent="0.2">
      <c r="A102" s="231"/>
      <c r="B102" s="232"/>
      <c r="C102" s="265" t="s">
        <v>222</v>
      </c>
      <c r="D102" s="253"/>
      <c r="E102" s="253"/>
      <c r="F102" s="253"/>
      <c r="G102" s="253"/>
      <c r="H102" s="233"/>
      <c r="I102" s="233"/>
      <c r="J102" s="233"/>
      <c r="K102" s="233"/>
      <c r="L102" s="233"/>
      <c r="M102" s="233"/>
      <c r="N102" s="233"/>
      <c r="O102" s="233"/>
      <c r="P102" s="233"/>
      <c r="Q102" s="233"/>
      <c r="R102" s="233"/>
      <c r="S102" s="233"/>
      <c r="T102" s="233"/>
      <c r="U102" s="233"/>
      <c r="V102" s="233"/>
      <c r="W102" s="233"/>
      <c r="X102" s="233"/>
      <c r="Y102" s="214"/>
      <c r="Z102" s="214"/>
      <c r="AA102" s="214"/>
      <c r="AB102" s="214"/>
      <c r="AC102" s="214"/>
      <c r="AD102" s="214"/>
      <c r="AE102" s="214"/>
      <c r="AF102" s="214"/>
      <c r="AG102" s="214" t="s">
        <v>121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54" t="str">
        <f>C102</f>
        <v>/Cena za dodávku lavičky bez opěradla o délce 1,8m včetně montáže a spodní stavby. Konstrukce z hliníkové slitiny, sedák z dřevěných desek z termojasanu bez povrchové úpravy, bez kotvení (dle přání investora)./</v>
      </c>
      <c r="BB102" s="214"/>
      <c r="BC102" s="214"/>
      <c r="BD102" s="214"/>
      <c r="BE102" s="214"/>
      <c r="BF102" s="214"/>
      <c r="BG102" s="214"/>
      <c r="BH102" s="214"/>
    </row>
    <row r="103" spans="1:60" outlineLevel="1" x14ac:dyDescent="0.2">
      <c r="A103" s="231"/>
      <c r="B103" s="232"/>
      <c r="C103" s="266" t="s">
        <v>223</v>
      </c>
      <c r="D103" s="238"/>
      <c r="E103" s="239">
        <v>3</v>
      </c>
      <c r="F103" s="233"/>
      <c r="G103" s="233"/>
      <c r="H103" s="233"/>
      <c r="I103" s="233"/>
      <c r="J103" s="233"/>
      <c r="K103" s="233"/>
      <c r="L103" s="233"/>
      <c r="M103" s="233"/>
      <c r="N103" s="233"/>
      <c r="O103" s="233"/>
      <c r="P103" s="233"/>
      <c r="Q103" s="233"/>
      <c r="R103" s="233"/>
      <c r="S103" s="233"/>
      <c r="T103" s="233"/>
      <c r="U103" s="233"/>
      <c r="V103" s="233"/>
      <c r="W103" s="233"/>
      <c r="X103" s="233"/>
      <c r="Y103" s="214"/>
      <c r="Z103" s="214"/>
      <c r="AA103" s="214"/>
      <c r="AB103" s="214"/>
      <c r="AC103" s="214"/>
      <c r="AD103" s="214"/>
      <c r="AE103" s="214"/>
      <c r="AF103" s="214"/>
      <c r="AG103" s="214" t="s">
        <v>123</v>
      </c>
      <c r="AH103" s="214">
        <v>0</v>
      </c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 x14ac:dyDescent="0.2">
      <c r="A104" s="247">
        <v>19</v>
      </c>
      <c r="B104" s="248" t="s">
        <v>224</v>
      </c>
      <c r="C104" s="264" t="s">
        <v>225</v>
      </c>
      <c r="D104" s="249" t="s">
        <v>219</v>
      </c>
      <c r="E104" s="250">
        <v>1</v>
      </c>
      <c r="F104" s="251"/>
      <c r="G104" s="252">
        <f>ROUND(E104*F104,2)</f>
        <v>0</v>
      </c>
      <c r="H104" s="234"/>
      <c r="I104" s="233">
        <f>ROUND(E104*H104,2)</f>
        <v>0</v>
      </c>
      <c r="J104" s="234"/>
      <c r="K104" s="233">
        <f>ROUND(E104*J104,2)</f>
        <v>0</v>
      </c>
      <c r="L104" s="233">
        <v>21</v>
      </c>
      <c r="M104" s="233">
        <f>G104*(1+L104/100)</f>
        <v>0</v>
      </c>
      <c r="N104" s="233">
        <v>0</v>
      </c>
      <c r="O104" s="233">
        <f>ROUND(E104*N104,2)</f>
        <v>0</v>
      </c>
      <c r="P104" s="233">
        <v>0</v>
      </c>
      <c r="Q104" s="233">
        <f>ROUND(E104*P104,2)</f>
        <v>0</v>
      </c>
      <c r="R104" s="233"/>
      <c r="S104" s="233" t="s">
        <v>160</v>
      </c>
      <c r="T104" s="233" t="s">
        <v>117</v>
      </c>
      <c r="U104" s="233">
        <v>0</v>
      </c>
      <c r="V104" s="233">
        <f>ROUND(E104*U104,2)</f>
        <v>0</v>
      </c>
      <c r="W104" s="233"/>
      <c r="X104" s="233" t="s">
        <v>220</v>
      </c>
      <c r="Y104" s="214"/>
      <c r="Z104" s="214"/>
      <c r="AA104" s="214"/>
      <c r="AB104" s="214"/>
      <c r="AC104" s="214"/>
      <c r="AD104" s="214"/>
      <c r="AE104" s="214"/>
      <c r="AF104" s="214"/>
      <c r="AG104" s="214" t="s">
        <v>221</v>
      </c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ht="45" outlineLevel="1" x14ac:dyDescent="0.2">
      <c r="A105" s="231"/>
      <c r="B105" s="232"/>
      <c r="C105" s="265" t="s">
        <v>226</v>
      </c>
      <c r="D105" s="253"/>
      <c r="E105" s="253"/>
      <c r="F105" s="253"/>
      <c r="G105" s="253"/>
      <c r="H105" s="233"/>
      <c r="I105" s="233"/>
      <c r="J105" s="233"/>
      <c r="K105" s="233"/>
      <c r="L105" s="233"/>
      <c r="M105" s="233"/>
      <c r="N105" s="233"/>
      <c r="O105" s="233"/>
      <c r="P105" s="233"/>
      <c r="Q105" s="233"/>
      <c r="R105" s="233"/>
      <c r="S105" s="233"/>
      <c r="T105" s="233"/>
      <c r="U105" s="233"/>
      <c r="V105" s="233"/>
      <c r="W105" s="233"/>
      <c r="X105" s="233"/>
      <c r="Y105" s="214"/>
      <c r="Z105" s="214"/>
      <c r="AA105" s="214"/>
      <c r="AB105" s="214"/>
      <c r="AC105" s="214"/>
      <c r="AD105" s="214"/>
      <c r="AE105" s="214"/>
      <c r="AF105" s="214"/>
      <c r="AG105" s="214" t="s">
        <v>121</v>
      </c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54" t="str">
        <f>C105</f>
        <v>/Cena za dodávku a montáž venkovní učebny o rozměrech 6,0 x 4,0 x 2,8m vč. spodní stavby. Učebna bude vybavena zábradlím a tabulí. Plocha pod učebnou bude tvořena zámkovou dlažbou a kotvení bude pomocí pozinkovaných kotev. Pultová střecha z živičného šindele (na bednění) ukončena okapovým setem./</v>
      </c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">
      <c r="A106" s="231"/>
      <c r="B106" s="232"/>
      <c r="C106" s="266" t="s">
        <v>227</v>
      </c>
      <c r="D106" s="238"/>
      <c r="E106" s="239">
        <v>1</v>
      </c>
      <c r="F106" s="233"/>
      <c r="G106" s="233"/>
      <c r="H106" s="233"/>
      <c r="I106" s="233"/>
      <c r="J106" s="233"/>
      <c r="K106" s="233"/>
      <c r="L106" s="233"/>
      <c r="M106" s="233"/>
      <c r="N106" s="233"/>
      <c r="O106" s="233"/>
      <c r="P106" s="233"/>
      <c r="Q106" s="233"/>
      <c r="R106" s="233"/>
      <c r="S106" s="233"/>
      <c r="T106" s="233"/>
      <c r="U106" s="233"/>
      <c r="V106" s="233"/>
      <c r="W106" s="233"/>
      <c r="X106" s="233"/>
      <c r="Y106" s="214"/>
      <c r="Z106" s="214"/>
      <c r="AA106" s="214"/>
      <c r="AB106" s="214"/>
      <c r="AC106" s="214"/>
      <c r="AD106" s="214"/>
      <c r="AE106" s="214"/>
      <c r="AF106" s="214"/>
      <c r="AG106" s="214" t="s">
        <v>123</v>
      </c>
      <c r="AH106" s="214">
        <v>0</v>
      </c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">
      <c r="A107" s="247">
        <v>20</v>
      </c>
      <c r="B107" s="248" t="s">
        <v>228</v>
      </c>
      <c r="C107" s="264" t="s">
        <v>229</v>
      </c>
      <c r="D107" s="249" t="s">
        <v>219</v>
      </c>
      <c r="E107" s="250">
        <v>1</v>
      </c>
      <c r="F107" s="251"/>
      <c r="G107" s="252">
        <f>ROUND(E107*F107,2)</f>
        <v>0</v>
      </c>
      <c r="H107" s="234"/>
      <c r="I107" s="233">
        <f>ROUND(E107*H107,2)</f>
        <v>0</v>
      </c>
      <c r="J107" s="234"/>
      <c r="K107" s="233">
        <f>ROUND(E107*J107,2)</f>
        <v>0</v>
      </c>
      <c r="L107" s="233">
        <v>21</v>
      </c>
      <c r="M107" s="233">
        <f>G107*(1+L107/100)</f>
        <v>0</v>
      </c>
      <c r="N107" s="233">
        <v>0</v>
      </c>
      <c r="O107" s="233">
        <f>ROUND(E107*N107,2)</f>
        <v>0</v>
      </c>
      <c r="P107" s="233">
        <v>0</v>
      </c>
      <c r="Q107" s="233">
        <f>ROUND(E107*P107,2)</f>
        <v>0</v>
      </c>
      <c r="R107" s="233"/>
      <c r="S107" s="233" t="s">
        <v>160</v>
      </c>
      <c r="T107" s="233" t="s">
        <v>117</v>
      </c>
      <c r="U107" s="233">
        <v>0</v>
      </c>
      <c r="V107" s="233">
        <f>ROUND(E107*U107,2)</f>
        <v>0</v>
      </c>
      <c r="W107" s="233"/>
      <c r="X107" s="233" t="s">
        <v>220</v>
      </c>
      <c r="Y107" s="214"/>
      <c r="Z107" s="214"/>
      <c r="AA107" s="214"/>
      <c r="AB107" s="214"/>
      <c r="AC107" s="214"/>
      <c r="AD107" s="214"/>
      <c r="AE107" s="214"/>
      <c r="AF107" s="214"/>
      <c r="AG107" s="214" t="s">
        <v>221</v>
      </c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ht="45" outlineLevel="1" x14ac:dyDescent="0.2">
      <c r="A108" s="231"/>
      <c r="B108" s="232"/>
      <c r="C108" s="265" t="s">
        <v>230</v>
      </c>
      <c r="D108" s="253"/>
      <c r="E108" s="253"/>
      <c r="F108" s="253"/>
      <c r="G108" s="253"/>
      <c r="H108" s="233"/>
      <c r="I108" s="233"/>
      <c r="J108" s="233"/>
      <c r="K108" s="233"/>
      <c r="L108" s="233"/>
      <c r="M108" s="233"/>
      <c r="N108" s="233"/>
      <c r="O108" s="233"/>
      <c r="P108" s="233"/>
      <c r="Q108" s="233"/>
      <c r="R108" s="233"/>
      <c r="S108" s="233"/>
      <c r="T108" s="233"/>
      <c r="U108" s="233"/>
      <c r="V108" s="233"/>
      <c r="W108" s="233"/>
      <c r="X108" s="233"/>
      <c r="Y108" s="214"/>
      <c r="Z108" s="214"/>
      <c r="AA108" s="214"/>
      <c r="AB108" s="214"/>
      <c r="AC108" s="214"/>
      <c r="AD108" s="214"/>
      <c r="AE108" s="214"/>
      <c r="AF108" s="214"/>
      <c r="AG108" s="214" t="s">
        <v>121</v>
      </c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54" t="str">
        <f>C108</f>
        <v>/Cena za dodávku a montáž zastřešené pergoly s dekorativními mřížemi o rozměrech 4,24 x 2,98 x 2,61m, vč. spodní stavby. Konstrukce je tvořena dřevěnými hranoly, součástí je zadní stěna a božní dekorativní mříže. Plocha pod pergolou bude tvořena zámkovou dlažbou a kotvení bude pomocí pozinkovaných kotev. Pultová střecha z asfaltového šindele (na bednění) s oplechováním./</v>
      </c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2">
      <c r="A109" s="231"/>
      <c r="B109" s="232"/>
      <c r="C109" s="266" t="s">
        <v>227</v>
      </c>
      <c r="D109" s="238"/>
      <c r="E109" s="239">
        <v>1</v>
      </c>
      <c r="F109" s="233"/>
      <c r="G109" s="233"/>
      <c r="H109" s="233"/>
      <c r="I109" s="233"/>
      <c r="J109" s="233"/>
      <c r="K109" s="233"/>
      <c r="L109" s="233"/>
      <c r="M109" s="233"/>
      <c r="N109" s="233"/>
      <c r="O109" s="233"/>
      <c r="P109" s="233"/>
      <c r="Q109" s="233"/>
      <c r="R109" s="233"/>
      <c r="S109" s="233"/>
      <c r="T109" s="233"/>
      <c r="U109" s="233"/>
      <c r="V109" s="233"/>
      <c r="W109" s="233"/>
      <c r="X109" s="233"/>
      <c r="Y109" s="214"/>
      <c r="Z109" s="214"/>
      <c r="AA109" s="214"/>
      <c r="AB109" s="214"/>
      <c r="AC109" s="214"/>
      <c r="AD109" s="214"/>
      <c r="AE109" s="214"/>
      <c r="AF109" s="214"/>
      <c r="AG109" s="214" t="s">
        <v>123</v>
      </c>
      <c r="AH109" s="214">
        <v>0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">
      <c r="A110" s="247">
        <v>21</v>
      </c>
      <c r="B110" s="248" t="s">
        <v>231</v>
      </c>
      <c r="C110" s="264" t="s">
        <v>232</v>
      </c>
      <c r="D110" s="249" t="s">
        <v>219</v>
      </c>
      <c r="E110" s="250">
        <v>2</v>
      </c>
      <c r="F110" s="251"/>
      <c r="G110" s="252">
        <f>ROUND(E110*F110,2)</f>
        <v>0</v>
      </c>
      <c r="H110" s="234"/>
      <c r="I110" s="233">
        <f>ROUND(E110*H110,2)</f>
        <v>0</v>
      </c>
      <c r="J110" s="234"/>
      <c r="K110" s="233">
        <f>ROUND(E110*J110,2)</f>
        <v>0</v>
      </c>
      <c r="L110" s="233">
        <v>21</v>
      </c>
      <c r="M110" s="233">
        <f>G110*(1+L110/100)</f>
        <v>0</v>
      </c>
      <c r="N110" s="233">
        <v>0</v>
      </c>
      <c r="O110" s="233">
        <f>ROUND(E110*N110,2)</f>
        <v>0</v>
      </c>
      <c r="P110" s="233">
        <v>0</v>
      </c>
      <c r="Q110" s="233">
        <f>ROUND(E110*P110,2)</f>
        <v>0</v>
      </c>
      <c r="R110" s="233"/>
      <c r="S110" s="233" t="s">
        <v>160</v>
      </c>
      <c r="T110" s="233" t="s">
        <v>117</v>
      </c>
      <c r="U110" s="233">
        <v>0</v>
      </c>
      <c r="V110" s="233">
        <f>ROUND(E110*U110,2)</f>
        <v>0</v>
      </c>
      <c r="W110" s="233"/>
      <c r="X110" s="233" t="s">
        <v>220</v>
      </c>
      <c r="Y110" s="214"/>
      <c r="Z110" s="214"/>
      <c r="AA110" s="214"/>
      <c r="AB110" s="214"/>
      <c r="AC110" s="214"/>
      <c r="AD110" s="214"/>
      <c r="AE110" s="214"/>
      <c r="AF110" s="214"/>
      <c r="AG110" s="214" t="s">
        <v>221</v>
      </c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ht="45" outlineLevel="1" x14ac:dyDescent="0.2">
      <c r="A111" s="231"/>
      <c r="B111" s="232"/>
      <c r="C111" s="265" t="s">
        <v>233</v>
      </c>
      <c r="D111" s="253"/>
      <c r="E111" s="253"/>
      <c r="F111" s="253"/>
      <c r="G111" s="253"/>
      <c r="H111" s="233"/>
      <c r="I111" s="233"/>
      <c r="J111" s="233"/>
      <c r="K111" s="233"/>
      <c r="L111" s="233"/>
      <c r="M111" s="233"/>
      <c r="N111" s="233"/>
      <c r="O111" s="233"/>
      <c r="P111" s="233"/>
      <c r="Q111" s="233"/>
      <c r="R111" s="233"/>
      <c r="S111" s="233"/>
      <c r="T111" s="233"/>
      <c r="U111" s="233"/>
      <c r="V111" s="233"/>
      <c r="W111" s="233"/>
      <c r="X111" s="233"/>
      <c r="Y111" s="214"/>
      <c r="Z111" s="214"/>
      <c r="AA111" s="214"/>
      <c r="AB111" s="214"/>
      <c r="AC111" s="214"/>
      <c r="AD111" s="214"/>
      <c r="AE111" s="214"/>
      <c r="AF111" s="214"/>
      <c r="AG111" s="214" t="s">
        <v>121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54" t="str">
        <f>C111</f>
        <v>/Cena za dodávku a montáž pískoviště se sedáky o rozměrech 2,5 x 2,5m, vč. spodní stavby. Sedáky kolem pískoviště jsou vyrobeny s akátového dřeva, které bude opatřeno slabovrstvou lazurou. Kontrukce vytvořena ze silných prken pevně spojených v rozích. Kotvení pískoviště je zajištěno betonováním stojek do terénu. Součástí pískoviště je i podložka pod pískoviště a síť na zakrytí./</v>
      </c>
      <c r="BB111" s="214"/>
      <c r="BC111" s="214"/>
      <c r="BD111" s="214"/>
      <c r="BE111" s="214"/>
      <c r="BF111" s="214"/>
      <c r="BG111" s="214"/>
      <c r="BH111" s="214"/>
    </row>
    <row r="112" spans="1:60" outlineLevel="1" x14ac:dyDescent="0.2">
      <c r="A112" s="231"/>
      <c r="B112" s="232"/>
      <c r="C112" s="266" t="s">
        <v>234</v>
      </c>
      <c r="D112" s="238"/>
      <c r="E112" s="239">
        <v>2</v>
      </c>
      <c r="F112" s="233"/>
      <c r="G112" s="233"/>
      <c r="H112" s="233"/>
      <c r="I112" s="233"/>
      <c r="J112" s="233"/>
      <c r="K112" s="233"/>
      <c r="L112" s="233"/>
      <c r="M112" s="233"/>
      <c r="N112" s="233"/>
      <c r="O112" s="233"/>
      <c r="P112" s="233"/>
      <c r="Q112" s="233"/>
      <c r="R112" s="233"/>
      <c r="S112" s="233"/>
      <c r="T112" s="233"/>
      <c r="U112" s="233"/>
      <c r="V112" s="233"/>
      <c r="W112" s="233"/>
      <c r="X112" s="233"/>
      <c r="Y112" s="214"/>
      <c r="Z112" s="214"/>
      <c r="AA112" s="214"/>
      <c r="AB112" s="214"/>
      <c r="AC112" s="214"/>
      <c r="AD112" s="214"/>
      <c r="AE112" s="214"/>
      <c r="AF112" s="214"/>
      <c r="AG112" s="214" t="s">
        <v>123</v>
      </c>
      <c r="AH112" s="214">
        <v>0</v>
      </c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 x14ac:dyDescent="0.2">
      <c r="A113" s="247">
        <v>22</v>
      </c>
      <c r="B113" s="248" t="s">
        <v>235</v>
      </c>
      <c r="C113" s="264" t="s">
        <v>236</v>
      </c>
      <c r="D113" s="249" t="s">
        <v>219</v>
      </c>
      <c r="E113" s="250">
        <v>6</v>
      </c>
      <c r="F113" s="251"/>
      <c r="G113" s="252">
        <f>ROUND(E113*F113,2)</f>
        <v>0</v>
      </c>
      <c r="H113" s="234"/>
      <c r="I113" s="233">
        <f>ROUND(E113*H113,2)</f>
        <v>0</v>
      </c>
      <c r="J113" s="234"/>
      <c r="K113" s="233">
        <f>ROUND(E113*J113,2)</f>
        <v>0</v>
      </c>
      <c r="L113" s="233">
        <v>21</v>
      </c>
      <c r="M113" s="233">
        <f>G113*(1+L113/100)</f>
        <v>0</v>
      </c>
      <c r="N113" s="233">
        <v>0</v>
      </c>
      <c r="O113" s="233">
        <f>ROUND(E113*N113,2)</f>
        <v>0</v>
      </c>
      <c r="P113" s="233">
        <v>0</v>
      </c>
      <c r="Q113" s="233">
        <f>ROUND(E113*P113,2)</f>
        <v>0</v>
      </c>
      <c r="R113" s="233"/>
      <c r="S113" s="233" t="s">
        <v>160</v>
      </c>
      <c r="T113" s="233" t="s">
        <v>117</v>
      </c>
      <c r="U113" s="233">
        <v>0</v>
      </c>
      <c r="V113" s="233">
        <f>ROUND(E113*U113,2)</f>
        <v>0</v>
      </c>
      <c r="W113" s="233"/>
      <c r="X113" s="233" t="s">
        <v>220</v>
      </c>
      <c r="Y113" s="214"/>
      <c r="Z113" s="214"/>
      <c r="AA113" s="214"/>
      <c r="AB113" s="214"/>
      <c r="AC113" s="214"/>
      <c r="AD113" s="214"/>
      <c r="AE113" s="214"/>
      <c r="AF113" s="214"/>
      <c r="AG113" s="214" t="s">
        <v>221</v>
      </c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ht="33.75" outlineLevel="1" x14ac:dyDescent="0.2">
      <c r="A114" s="231"/>
      <c r="B114" s="232"/>
      <c r="C114" s="265" t="s">
        <v>237</v>
      </c>
      <c r="D114" s="253"/>
      <c r="E114" s="253"/>
      <c r="F114" s="253"/>
      <c r="G114" s="253"/>
      <c r="H114" s="233"/>
      <c r="I114" s="233"/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33"/>
      <c r="U114" s="233"/>
      <c r="V114" s="233"/>
      <c r="W114" s="233"/>
      <c r="X114" s="233"/>
      <c r="Y114" s="214"/>
      <c r="Z114" s="214"/>
      <c r="AA114" s="214"/>
      <c r="AB114" s="214"/>
      <c r="AC114" s="214"/>
      <c r="AD114" s="214"/>
      <c r="AE114" s="214"/>
      <c r="AF114" s="214"/>
      <c r="AG114" s="214" t="s">
        <v>121</v>
      </c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54" t="str">
        <f>C114</f>
        <v>/Cena za dodávku lavičky s opěradlem o délce 1,8m včetně montáže a spodní stavby. Konstrukce z hliníkové slitiny, sedák a opěradlo z dřevěných desek z termojasanu bez povrchové úpravy, kotvení pod dlažbu do betonového základu pomocí závitových tyčí/</v>
      </c>
      <c r="BB114" s="214"/>
      <c r="BC114" s="214"/>
      <c r="BD114" s="214"/>
      <c r="BE114" s="214"/>
      <c r="BF114" s="214"/>
      <c r="BG114" s="214"/>
      <c r="BH114" s="214"/>
    </row>
    <row r="115" spans="1:60" outlineLevel="1" x14ac:dyDescent="0.2">
      <c r="A115" s="231"/>
      <c r="B115" s="232"/>
      <c r="C115" s="266" t="s">
        <v>238</v>
      </c>
      <c r="D115" s="238"/>
      <c r="E115" s="239">
        <v>6</v>
      </c>
      <c r="F115" s="233"/>
      <c r="G115" s="233"/>
      <c r="H115" s="233"/>
      <c r="I115" s="233"/>
      <c r="J115" s="233"/>
      <c r="K115" s="233"/>
      <c r="L115" s="233"/>
      <c r="M115" s="233"/>
      <c r="N115" s="233"/>
      <c r="O115" s="233"/>
      <c r="P115" s="233"/>
      <c r="Q115" s="233"/>
      <c r="R115" s="233"/>
      <c r="S115" s="233"/>
      <c r="T115" s="233"/>
      <c r="U115" s="233"/>
      <c r="V115" s="233"/>
      <c r="W115" s="233"/>
      <c r="X115" s="233"/>
      <c r="Y115" s="214"/>
      <c r="Z115" s="214"/>
      <c r="AA115" s="214"/>
      <c r="AB115" s="214"/>
      <c r="AC115" s="214"/>
      <c r="AD115" s="214"/>
      <c r="AE115" s="214"/>
      <c r="AF115" s="214"/>
      <c r="AG115" s="214" t="s">
        <v>123</v>
      </c>
      <c r="AH115" s="214">
        <v>0</v>
      </c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 x14ac:dyDescent="0.2">
      <c r="A116" s="247">
        <v>23</v>
      </c>
      <c r="B116" s="248" t="s">
        <v>239</v>
      </c>
      <c r="C116" s="264" t="s">
        <v>240</v>
      </c>
      <c r="D116" s="249" t="s">
        <v>219</v>
      </c>
      <c r="E116" s="250">
        <v>3</v>
      </c>
      <c r="F116" s="251"/>
      <c r="G116" s="252">
        <f>ROUND(E116*F116,2)</f>
        <v>0</v>
      </c>
      <c r="H116" s="234"/>
      <c r="I116" s="233">
        <f>ROUND(E116*H116,2)</f>
        <v>0</v>
      </c>
      <c r="J116" s="234"/>
      <c r="K116" s="233">
        <f>ROUND(E116*J116,2)</f>
        <v>0</v>
      </c>
      <c r="L116" s="233">
        <v>21</v>
      </c>
      <c r="M116" s="233">
        <f>G116*(1+L116/100)</f>
        <v>0</v>
      </c>
      <c r="N116" s="233">
        <v>0</v>
      </c>
      <c r="O116" s="233">
        <f>ROUND(E116*N116,2)</f>
        <v>0</v>
      </c>
      <c r="P116" s="233">
        <v>0</v>
      </c>
      <c r="Q116" s="233">
        <f>ROUND(E116*P116,2)</f>
        <v>0</v>
      </c>
      <c r="R116" s="233"/>
      <c r="S116" s="233" t="s">
        <v>160</v>
      </c>
      <c r="T116" s="233" t="s">
        <v>117</v>
      </c>
      <c r="U116" s="233">
        <v>0</v>
      </c>
      <c r="V116" s="233">
        <f>ROUND(E116*U116,2)</f>
        <v>0</v>
      </c>
      <c r="W116" s="233"/>
      <c r="X116" s="233" t="s">
        <v>220</v>
      </c>
      <c r="Y116" s="214"/>
      <c r="Z116" s="214"/>
      <c r="AA116" s="214"/>
      <c r="AB116" s="214"/>
      <c r="AC116" s="214"/>
      <c r="AD116" s="214"/>
      <c r="AE116" s="214"/>
      <c r="AF116" s="214"/>
      <c r="AG116" s="214" t="s">
        <v>221</v>
      </c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ht="45" outlineLevel="1" x14ac:dyDescent="0.2">
      <c r="A117" s="231"/>
      <c r="B117" s="232"/>
      <c r="C117" s="265" t="s">
        <v>241</v>
      </c>
      <c r="D117" s="253"/>
      <c r="E117" s="253"/>
      <c r="F117" s="253"/>
      <c r="G117" s="253"/>
      <c r="H117" s="233"/>
      <c r="I117" s="233"/>
      <c r="J117" s="233"/>
      <c r="K117" s="233"/>
      <c r="L117" s="233"/>
      <c r="M117" s="233"/>
      <c r="N117" s="233"/>
      <c r="O117" s="233"/>
      <c r="P117" s="233"/>
      <c r="Q117" s="233"/>
      <c r="R117" s="233"/>
      <c r="S117" s="233"/>
      <c r="T117" s="233"/>
      <c r="U117" s="233"/>
      <c r="V117" s="233"/>
      <c r="W117" s="233"/>
      <c r="X117" s="233"/>
      <c r="Y117" s="214"/>
      <c r="Z117" s="214"/>
      <c r="AA117" s="214"/>
      <c r="AB117" s="214"/>
      <c r="AC117" s="214"/>
      <c r="AD117" s="214"/>
      <c r="AE117" s="214"/>
      <c r="AF117" s="214"/>
      <c r="AG117" s="214" t="s">
        <v>121</v>
      </c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54" t="str">
        <f>C117</f>
        <v>/Cena za dodávku odpadkového koše se stříškou o objemu nádoby 70l včetně montáže a spodní stavby.Odpadkový koš na centrální noze, opláštěný dřevěnými lamelami z termojasanu bez povrchové úpravy, nerezový zhášeč cigaret a popelník vestavěný ve vnitřní nádobě, kotveno pod dlažbu nebo ve zhutněném terénu do betonového základu pomocí závitových tyčí/</v>
      </c>
      <c r="BB117" s="214"/>
      <c r="BC117" s="214"/>
      <c r="BD117" s="214"/>
      <c r="BE117" s="214"/>
      <c r="BF117" s="214"/>
      <c r="BG117" s="214"/>
      <c r="BH117" s="214"/>
    </row>
    <row r="118" spans="1:60" outlineLevel="1" x14ac:dyDescent="0.2">
      <c r="A118" s="231"/>
      <c r="B118" s="232"/>
      <c r="C118" s="266" t="s">
        <v>223</v>
      </c>
      <c r="D118" s="238"/>
      <c r="E118" s="239">
        <v>3</v>
      </c>
      <c r="F118" s="233"/>
      <c r="G118" s="233"/>
      <c r="H118" s="233"/>
      <c r="I118" s="233"/>
      <c r="J118" s="233"/>
      <c r="K118" s="233"/>
      <c r="L118" s="233"/>
      <c r="M118" s="233"/>
      <c r="N118" s="233"/>
      <c r="O118" s="233"/>
      <c r="P118" s="233"/>
      <c r="Q118" s="233"/>
      <c r="R118" s="233"/>
      <c r="S118" s="233"/>
      <c r="T118" s="233"/>
      <c r="U118" s="233"/>
      <c r="V118" s="233"/>
      <c r="W118" s="233"/>
      <c r="X118" s="233"/>
      <c r="Y118" s="214"/>
      <c r="Z118" s="214"/>
      <c r="AA118" s="214"/>
      <c r="AB118" s="214"/>
      <c r="AC118" s="214"/>
      <c r="AD118" s="214"/>
      <c r="AE118" s="214"/>
      <c r="AF118" s="214"/>
      <c r="AG118" s="214" t="s">
        <v>123</v>
      </c>
      <c r="AH118" s="214">
        <v>0</v>
      </c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 x14ac:dyDescent="0.2">
      <c r="A119" s="247">
        <v>24</v>
      </c>
      <c r="B119" s="248" t="s">
        <v>242</v>
      </c>
      <c r="C119" s="264" t="s">
        <v>243</v>
      </c>
      <c r="D119" s="249" t="s">
        <v>219</v>
      </c>
      <c r="E119" s="250">
        <v>1</v>
      </c>
      <c r="F119" s="251"/>
      <c r="G119" s="252">
        <f>ROUND(E119*F119,2)</f>
        <v>0</v>
      </c>
      <c r="H119" s="234"/>
      <c r="I119" s="233">
        <f>ROUND(E119*H119,2)</f>
        <v>0</v>
      </c>
      <c r="J119" s="234"/>
      <c r="K119" s="233">
        <f>ROUND(E119*J119,2)</f>
        <v>0</v>
      </c>
      <c r="L119" s="233">
        <v>21</v>
      </c>
      <c r="M119" s="233">
        <f>G119*(1+L119/100)</f>
        <v>0</v>
      </c>
      <c r="N119" s="233">
        <v>0</v>
      </c>
      <c r="O119" s="233">
        <f>ROUND(E119*N119,2)</f>
        <v>0</v>
      </c>
      <c r="P119" s="233">
        <v>0</v>
      </c>
      <c r="Q119" s="233">
        <f>ROUND(E119*P119,2)</f>
        <v>0</v>
      </c>
      <c r="R119" s="233"/>
      <c r="S119" s="233" t="s">
        <v>160</v>
      </c>
      <c r="T119" s="233" t="s">
        <v>117</v>
      </c>
      <c r="U119" s="233">
        <v>0</v>
      </c>
      <c r="V119" s="233">
        <f>ROUND(E119*U119,2)</f>
        <v>0</v>
      </c>
      <c r="W119" s="233"/>
      <c r="X119" s="233" t="s">
        <v>220</v>
      </c>
      <c r="Y119" s="214"/>
      <c r="Z119" s="214"/>
      <c r="AA119" s="214"/>
      <c r="AB119" s="214"/>
      <c r="AC119" s="214"/>
      <c r="AD119" s="214"/>
      <c r="AE119" s="214"/>
      <c r="AF119" s="214"/>
      <c r="AG119" s="214" t="s">
        <v>221</v>
      </c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ht="45" outlineLevel="1" x14ac:dyDescent="0.2">
      <c r="A120" s="231"/>
      <c r="B120" s="232"/>
      <c r="C120" s="265" t="s">
        <v>244</v>
      </c>
      <c r="D120" s="253"/>
      <c r="E120" s="253"/>
      <c r="F120" s="253"/>
      <c r="G120" s="253"/>
      <c r="H120" s="233"/>
      <c r="I120" s="233"/>
      <c r="J120" s="233"/>
      <c r="K120" s="233"/>
      <c r="L120" s="233"/>
      <c r="M120" s="233"/>
      <c r="N120" s="233"/>
      <c r="O120" s="233"/>
      <c r="P120" s="233"/>
      <c r="Q120" s="233"/>
      <c r="R120" s="233"/>
      <c r="S120" s="233"/>
      <c r="T120" s="233"/>
      <c r="U120" s="233"/>
      <c r="V120" s="233"/>
      <c r="W120" s="233"/>
      <c r="X120" s="233"/>
      <c r="Y120" s="214"/>
      <c r="Z120" s="214"/>
      <c r="AA120" s="214"/>
      <c r="AB120" s="214"/>
      <c r="AC120" s="214"/>
      <c r="AD120" s="214"/>
      <c r="AE120" s="214"/>
      <c r="AF120" s="214"/>
      <c r="AG120" s="214" t="s">
        <v>121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54" t="str">
        <f>C120</f>
        <v>/Cena za dodávku a montáž šplhací sestavy o rozměrech 2,51 x 2,5 x 2,01m, vč. spodní stavby. Nosná konstrukce z oceli s povrchovou úpravou zinkováním a vypalovanou barvou. Sestava je tvořena šplhacím lanem (2 ks), šplhací tyčí (2 ks), šplhací sítí, lanovým žebříkem, žebřinami, ručkovací sítí a lezeckou stěnou./</v>
      </c>
      <c r="BB120" s="214"/>
      <c r="BC120" s="214"/>
      <c r="BD120" s="214"/>
      <c r="BE120" s="214"/>
      <c r="BF120" s="214"/>
      <c r="BG120" s="214"/>
      <c r="BH120" s="214"/>
    </row>
    <row r="121" spans="1:60" outlineLevel="1" x14ac:dyDescent="0.2">
      <c r="A121" s="231"/>
      <c r="B121" s="232"/>
      <c r="C121" s="266" t="s">
        <v>227</v>
      </c>
      <c r="D121" s="238"/>
      <c r="E121" s="239">
        <v>1</v>
      </c>
      <c r="F121" s="233"/>
      <c r="G121" s="233"/>
      <c r="H121" s="233"/>
      <c r="I121" s="233"/>
      <c r="J121" s="233"/>
      <c r="K121" s="233"/>
      <c r="L121" s="233"/>
      <c r="M121" s="233"/>
      <c r="N121" s="233"/>
      <c r="O121" s="233"/>
      <c r="P121" s="233"/>
      <c r="Q121" s="233"/>
      <c r="R121" s="233"/>
      <c r="S121" s="233"/>
      <c r="T121" s="233"/>
      <c r="U121" s="233"/>
      <c r="V121" s="233"/>
      <c r="W121" s="233"/>
      <c r="X121" s="233"/>
      <c r="Y121" s="214"/>
      <c r="Z121" s="214"/>
      <c r="AA121" s="214"/>
      <c r="AB121" s="214"/>
      <c r="AC121" s="214"/>
      <c r="AD121" s="214"/>
      <c r="AE121" s="214"/>
      <c r="AF121" s="214"/>
      <c r="AG121" s="214" t="s">
        <v>123</v>
      </c>
      <c r="AH121" s="214">
        <v>0</v>
      </c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 x14ac:dyDescent="0.2">
      <c r="A122" s="247">
        <v>25</v>
      </c>
      <c r="B122" s="248" t="s">
        <v>245</v>
      </c>
      <c r="C122" s="264" t="s">
        <v>246</v>
      </c>
      <c r="D122" s="249" t="s">
        <v>219</v>
      </c>
      <c r="E122" s="250">
        <v>1</v>
      </c>
      <c r="F122" s="251"/>
      <c r="G122" s="252">
        <f>ROUND(E122*F122,2)</f>
        <v>0</v>
      </c>
      <c r="H122" s="234"/>
      <c r="I122" s="233">
        <f>ROUND(E122*H122,2)</f>
        <v>0</v>
      </c>
      <c r="J122" s="234"/>
      <c r="K122" s="233">
        <f>ROUND(E122*J122,2)</f>
        <v>0</v>
      </c>
      <c r="L122" s="233">
        <v>21</v>
      </c>
      <c r="M122" s="233">
        <f>G122*(1+L122/100)</f>
        <v>0</v>
      </c>
      <c r="N122" s="233">
        <v>0</v>
      </c>
      <c r="O122" s="233">
        <f>ROUND(E122*N122,2)</f>
        <v>0</v>
      </c>
      <c r="P122" s="233">
        <v>0</v>
      </c>
      <c r="Q122" s="233">
        <f>ROUND(E122*P122,2)</f>
        <v>0</v>
      </c>
      <c r="R122" s="233"/>
      <c r="S122" s="233" t="s">
        <v>160</v>
      </c>
      <c r="T122" s="233" t="s">
        <v>117</v>
      </c>
      <c r="U122" s="233">
        <v>0</v>
      </c>
      <c r="V122" s="233">
        <f>ROUND(E122*U122,2)</f>
        <v>0</v>
      </c>
      <c r="W122" s="233"/>
      <c r="X122" s="233" t="s">
        <v>220</v>
      </c>
      <c r="Y122" s="214"/>
      <c r="Z122" s="214"/>
      <c r="AA122" s="214"/>
      <c r="AB122" s="214"/>
      <c r="AC122" s="214"/>
      <c r="AD122" s="214"/>
      <c r="AE122" s="214"/>
      <c r="AF122" s="214"/>
      <c r="AG122" s="214" t="s">
        <v>221</v>
      </c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ht="22.5" outlineLevel="1" x14ac:dyDescent="0.2">
      <c r="A123" s="231"/>
      <c r="B123" s="232"/>
      <c r="C123" s="265" t="s">
        <v>247</v>
      </c>
      <c r="D123" s="253"/>
      <c r="E123" s="253"/>
      <c r="F123" s="253"/>
      <c r="G123" s="253"/>
      <c r="H123" s="233"/>
      <c r="I123" s="233"/>
      <c r="J123" s="233"/>
      <c r="K123" s="233"/>
      <c r="L123" s="233"/>
      <c r="M123" s="233"/>
      <c r="N123" s="233"/>
      <c r="O123" s="233"/>
      <c r="P123" s="233"/>
      <c r="Q123" s="233"/>
      <c r="R123" s="233"/>
      <c r="S123" s="233"/>
      <c r="T123" s="233"/>
      <c r="U123" s="233"/>
      <c r="V123" s="233"/>
      <c r="W123" s="233"/>
      <c r="X123" s="233"/>
      <c r="Y123" s="214"/>
      <c r="Z123" s="214"/>
      <c r="AA123" s="214"/>
      <c r="AB123" s="214"/>
      <c r="AC123" s="214"/>
      <c r="AD123" s="214"/>
      <c r="AE123" s="214"/>
      <c r="AF123" s="214"/>
      <c r="AG123" s="214" t="s">
        <v>121</v>
      </c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54" t="str">
        <f>C123</f>
        <v>/Cena za dodávku a montáž lanové pyramidy o rozměrech 4,6 x 4,6 x 3,0m, vč. spodní stavby. Nosný sloup z oceli s povrchovou úpravou zinkováním, uložení do betonového lože./</v>
      </c>
      <c r="BB123" s="214"/>
      <c r="BC123" s="214"/>
      <c r="BD123" s="214"/>
      <c r="BE123" s="214"/>
      <c r="BF123" s="214"/>
      <c r="BG123" s="214"/>
      <c r="BH123" s="214"/>
    </row>
    <row r="124" spans="1:60" outlineLevel="1" x14ac:dyDescent="0.2">
      <c r="A124" s="231"/>
      <c r="B124" s="232"/>
      <c r="C124" s="266" t="s">
        <v>227</v>
      </c>
      <c r="D124" s="238"/>
      <c r="E124" s="239">
        <v>1</v>
      </c>
      <c r="F124" s="233"/>
      <c r="G124" s="233"/>
      <c r="H124" s="233"/>
      <c r="I124" s="233"/>
      <c r="J124" s="233"/>
      <c r="K124" s="233"/>
      <c r="L124" s="233"/>
      <c r="M124" s="233"/>
      <c r="N124" s="233"/>
      <c r="O124" s="233"/>
      <c r="P124" s="233"/>
      <c r="Q124" s="233"/>
      <c r="R124" s="233"/>
      <c r="S124" s="233"/>
      <c r="T124" s="233"/>
      <c r="U124" s="233"/>
      <c r="V124" s="233"/>
      <c r="W124" s="233"/>
      <c r="X124" s="233"/>
      <c r="Y124" s="214"/>
      <c r="Z124" s="214"/>
      <c r="AA124" s="214"/>
      <c r="AB124" s="214"/>
      <c r="AC124" s="214"/>
      <c r="AD124" s="214"/>
      <c r="AE124" s="214"/>
      <c r="AF124" s="214"/>
      <c r="AG124" s="214" t="s">
        <v>123</v>
      </c>
      <c r="AH124" s="214">
        <v>0</v>
      </c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 x14ac:dyDescent="0.2">
      <c r="A125" s="247">
        <v>26</v>
      </c>
      <c r="B125" s="248" t="s">
        <v>248</v>
      </c>
      <c r="C125" s="264" t="s">
        <v>249</v>
      </c>
      <c r="D125" s="249" t="s">
        <v>219</v>
      </c>
      <c r="E125" s="250">
        <v>2</v>
      </c>
      <c r="F125" s="251"/>
      <c r="G125" s="252">
        <f>ROUND(E125*F125,2)</f>
        <v>0</v>
      </c>
      <c r="H125" s="234"/>
      <c r="I125" s="233">
        <f>ROUND(E125*H125,2)</f>
        <v>0</v>
      </c>
      <c r="J125" s="234"/>
      <c r="K125" s="233">
        <f>ROUND(E125*J125,2)</f>
        <v>0</v>
      </c>
      <c r="L125" s="233">
        <v>21</v>
      </c>
      <c r="M125" s="233">
        <f>G125*(1+L125/100)</f>
        <v>0</v>
      </c>
      <c r="N125" s="233">
        <v>0</v>
      </c>
      <c r="O125" s="233">
        <f>ROUND(E125*N125,2)</f>
        <v>0</v>
      </c>
      <c r="P125" s="233">
        <v>0</v>
      </c>
      <c r="Q125" s="233">
        <f>ROUND(E125*P125,2)</f>
        <v>0</v>
      </c>
      <c r="R125" s="233"/>
      <c r="S125" s="233" t="s">
        <v>160</v>
      </c>
      <c r="T125" s="233" t="s">
        <v>117</v>
      </c>
      <c r="U125" s="233">
        <v>0</v>
      </c>
      <c r="V125" s="233">
        <f>ROUND(E125*U125,2)</f>
        <v>0</v>
      </c>
      <c r="W125" s="233"/>
      <c r="X125" s="233" t="s">
        <v>220</v>
      </c>
      <c r="Y125" s="214"/>
      <c r="Z125" s="214"/>
      <c r="AA125" s="214"/>
      <c r="AB125" s="214"/>
      <c r="AC125" s="214"/>
      <c r="AD125" s="214"/>
      <c r="AE125" s="214"/>
      <c r="AF125" s="214"/>
      <c r="AG125" s="214" t="s">
        <v>221</v>
      </c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ht="56.25" outlineLevel="1" x14ac:dyDescent="0.2">
      <c r="A126" s="231"/>
      <c r="B126" s="232"/>
      <c r="C126" s="265" t="s">
        <v>250</v>
      </c>
      <c r="D126" s="253"/>
      <c r="E126" s="253"/>
      <c r="F126" s="253"/>
      <c r="G126" s="253"/>
      <c r="H126" s="233"/>
      <c r="I126" s="233"/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  <c r="T126" s="233"/>
      <c r="U126" s="233"/>
      <c r="V126" s="233"/>
      <c r="W126" s="233"/>
      <c r="X126" s="233"/>
      <c r="Y126" s="214"/>
      <c r="Z126" s="214"/>
      <c r="AA126" s="214"/>
      <c r="AB126" s="214"/>
      <c r="AC126" s="214"/>
      <c r="AD126" s="214"/>
      <c r="AE126" s="214"/>
      <c r="AF126" s="214"/>
      <c r="AG126" s="214" t="s">
        <v>121</v>
      </c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54" t="str">
        <f>C126</f>
        <v>/Cena za dodávku a montáž řetězové dvojhoupačky o rozměrech 4,8 x 1,75 x 2,24m, vč. spodní stavby. Nosná konstrukce z oceli s povrchovou úpravou zinkováním a vypalovanou barvou, uložení do betonového lože. Dvojhoupačka je tvořena sedátkem z polypropylenového lana z vysokopevnostního vlákna a hliníkovým sedátkem obaleným pryží, které jsou zavěšeny pomocí závěsů a závěsných řetězů na kovovém nosníku/</v>
      </c>
      <c r="BB126" s="214"/>
      <c r="BC126" s="214"/>
      <c r="BD126" s="214"/>
      <c r="BE126" s="214"/>
      <c r="BF126" s="214"/>
      <c r="BG126" s="214"/>
      <c r="BH126" s="214"/>
    </row>
    <row r="127" spans="1:60" outlineLevel="1" x14ac:dyDescent="0.2">
      <c r="A127" s="231"/>
      <c r="B127" s="232"/>
      <c r="C127" s="266" t="s">
        <v>234</v>
      </c>
      <c r="D127" s="238"/>
      <c r="E127" s="239">
        <v>2</v>
      </c>
      <c r="F127" s="233"/>
      <c r="G127" s="233"/>
      <c r="H127" s="233"/>
      <c r="I127" s="233"/>
      <c r="J127" s="233"/>
      <c r="K127" s="233"/>
      <c r="L127" s="233"/>
      <c r="M127" s="233"/>
      <c r="N127" s="233"/>
      <c r="O127" s="233"/>
      <c r="P127" s="233"/>
      <c r="Q127" s="233"/>
      <c r="R127" s="233"/>
      <c r="S127" s="233"/>
      <c r="T127" s="233"/>
      <c r="U127" s="233"/>
      <c r="V127" s="233"/>
      <c r="W127" s="233"/>
      <c r="X127" s="233"/>
      <c r="Y127" s="214"/>
      <c r="Z127" s="214"/>
      <c r="AA127" s="214"/>
      <c r="AB127" s="214"/>
      <c r="AC127" s="214"/>
      <c r="AD127" s="214"/>
      <c r="AE127" s="214"/>
      <c r="AF127" s="214"/>
      <c r="AG127" s="214" t="s">
        <v>123</v>
      </c>
      <c r="AH127" s="214">
        <v>0</v>
      </c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 x14ac:dyDescent="0.2">
      <c r="A128" s="247">
        <v>27</v>
      </c>
      <c r="B128" s="248" t="s">
        <v>251</v>
      </c>
      <c r="C128" s="264" t="s">
        <v>252</v>
      </c>
      <c r="D128" s="249" t="s">
        <v>219</v>
      </c>
      <c r="E128" s="250">
        <v>1</v>
      </c>
      <c r="F128" s="251"/>
      <c r="G128" s="252">
        <f>ROUND(E128*F128,2)</f>
        <v>0</v>
      </c>
      <c r="H128" s="234"/>
      <c r="I128" s="233">
        <f>ROUND(E128*H128,2)</f>
        <v>0</v>
      </c>
      <c r="J128" s="234"/>
      <c r="K128" s="233">
        <f>ROUND(E128*J128,2)</f>
        <v>0</v>
      </c>
      <c r="L128" s="233">
        <v>21</v>
      </c>
      <c r="M128" s="233">
        <f>G128*(1+L128/100)</f>
        <v>0</v>
      </c>
      <c r="N128" s="233">
        <v>0</v>
      </c>
      <c r="O128" s="233">
        <f>ROUND(E128*N128,2)</f>
        <v>0</v>
      </c>
      <c r="P128" s="233">
        <v>0</v>
      </c>
      <c r="Q128" s="233">
        <f>ROUND(E128*P128,2)</f>
        <v>0</v>
      </c>
      <c r="R128" s="233"/>
      <c r="S128" s="233" t="s">
        <v>160</v>
      </c>
      <c r="T128" s="233" t="s">
        <v>117</v>
      </c>
      <c r="U128" s="233">
        <v>0</v>
      </c>
      <c r="V128" s="233">
        <f>ROUND(E128*U128,2)</f>
        <v>0</v>
      </c>
      <c r="W128" s="233"/>
      <c r="X128" s="233" t="s">
        <v>220</v>
      </c>
      <c r="Y128" s="214"/>
      <c r="Z128" s="214"/>
      <c r="AA128" s="214"/>
      <c r="AB128" s="214"/>
      <c r="AC128" s="214"/>
      <c r="AD128" s="214"/>
      <c r="AE128" s="214"/>
      <c r="AF128" s="214"/>
      <c r="AG128" s="214" t="s">
        <v>221</v>
      </c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ht="45" outlineLevel="1" x14ac:dyDescent="0.2">
      <c r="A129" s="231"/>
      <c r="B129" s="232"/>
      <c r="C129" s="265" t="s">
        <v>253</v>
      </c>
      <c r="D129" s="253"/>
      <c r="E129" s="253"/>
      <c r="F129" s="253"/>
      <c r="G129" s="253"/>
      <c r="H129" s="233"/>
      <c r="I129" s="233"/>
      <c r="J129" s="233"/>
      <c r="K129" s="233"/>
      <c r="L129" s="233"/>
      <c r="M129" s="233"/>
      <c r="N129" s="233"/>
      <c r="O129" s="233"/>
      <c r="P129" s="233"/>
      <c r="Q129" s="233"/>
      <c r="R129" s="233"/>
      <c r="S129" s="233"/>
      <c r="T129" s="233"/>
      <c r="U129" s="233"/>
      <c r="V129" s="233"/>
      <c r="W129" s="233"/>
      <c r="X129" s="233"/>
      <c r="Y129" s="214"/>
      <c r="Z129" s="214"/>
      <c r="AA129" s="214"/>
      <c r="AB129" s="214"/>
      <c r="AC129" s="214"/>
      <c r="AD129" s="214"/>
      <c r="AE129" s="214"/>
      <c r="AF129" s="214"/>
      <c r="AG129" s="214" t="s">
        <v>121</v>
      </c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54" t="str">
        <f>C129</f>
        <v>/Cena za dodávku a montáž věžové sestavy o rozměrech 6,22 x 3,76 x 3,63m, vč. spodní stavby. Nosná konstrukce z oceli s povrchovou úpravou zinkováním a vypalovanou barvou, uložení do betonového lože. Sestavu tvoří čtyřboká věž, tříboká věž, skluzavka, stříška tvaru "A", šikmý síťový výlez, lanový most mezi věžemi, šikmý výlez s lanem a nášlapy, kolmý žebřík./</v>
      </c>
      <c r="BB129" s="214"/>
      <c r="BC129" s="214"/>
      <c r="BD129" s="214"/>
      <c r="BE129" s="214"/>
      <c r="BF129" s="214"/>
      <c r="BG129" s="214"/>
      <c r="BH129" s="214"/>
    </row>
    <row r="130" spans="1:60" outlineLevel="1" x14ac:dyDescent="0.2">
      <c r="A130" s="231"/>
      <c r="B130" s="232"/>
      <c r="C130" s="266" t="s">
        <v>227</v>
      </c>
      <c r="D130" s="238"/>
      <c r="E130" s="239">
        <v>1</v>
      </c>
      <c r="F130" s="233"/>
      <c r="G130" s="233"/>
      <c r="H130" s="233"/>
      <c r="I130" s="233"/>
      <c r="J130" s="233"/>
      <c r="K130" s="233"/>
      <c r="L130" s="233"/>
      <c r="M130" s="233"/>
      <c r="N130" s="233"/>
      <c r="O130" s="233"/>
      <c r="P130" s="233"/>
      <c r="Q130" s="233"/>
      <c r="R130" s="233"/>
      <c r="S130" s="233"/>
      <c r="T130" s="233"/>
      <c r="U130" s="233"/>
      <c r="V130" s="233"/>
      <c r="W130" s="233"/>
      <c r="X130" s="233"/>
      <c r="Y130" s="214"/>
      <c r="Z130" s="214"/>
      <c r="AA130" s="214"/>
      <c r="AB130" s="214"/>
      <c r="AC130" s="214"/>
      <c r="AD130" s="214"/>
      <c r="AE130" s="214"/>
      <c r="AF130" s="214"/>
      <c r="AG130" s="214" t="s">
        <v>123</v>
      </c>
      <c r="AH130" s="214">
        <v>0</v>
      </c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 x14ac:dyDescent="0.2">
      <c r="A131" s="247">
        <v>28</v>
      </c>
      <c r="B131" s="248" t="s">
        <v>254</v>
      </c>
      <c r="C131" s="264" t="s">
        <v>255</v>
      </c>
      <c r="D131" s="249" t="s">
        <v>219</v>
      </c>
      <c r="E131" s="250">
        <v>1</v>
      </c>
      <c r="F131" s="251"/>
      <c r="G131" s="252">
        <f>ROUND(E131*F131,2)</f>
        <v>0</v>
      </c>
      <c r="H131" s="234"/>
      <c r="I131" s="233">
        <f>ROUND(E131*H131,2)</f>
        <v>0</v>
      </c>
      <c r="J131" s="234"/>
      <c r="K131" s="233">
        <f>ROUND(E131*J131,2)</f>
        <v>0</v>
      </c>
      <c r="L131" s="233">
        <v>21</v>
      </c>
      <c r="M131" s="233">
        <f>G131*(1+L131/100)</f>
        <v>0</v>
      </c>
      <c r="N131" s="233">
        <v>0</v>
      </c>
      <c r="O131" s="233">
        <f>ROUND(E131*N131,2)</f>
        <v>0</v>
      </c>
      <c r="P131" s="233">
        <v>0</v>
      </c>
      <c r="Q131" s="233">
        <f>ROUND(E131*P131,2)</f>
        <v>0</v>
      </c>
      <c r="R131" s="233"/>
      <c r="S131" s="233" t="s">
        <v>160</v>
      </c>
      <c r="T131" s="233" t="s">
        <v>117</v>
      </c>
      <c r="U131" s="233">
        <v>0</v>
      </c>
      <c r="V131" s="233">
        <f>ROUND(E131*U131,2)</f>
        <v>0</v>
      </c>
      <c r="W131" s="233"/>
      <c r="X131" s="233" t="s">
        <v>220</v>
      </c>
      <c r="Y131" s="214"/>
      <c r="Z131" s="214"/>
      <c r="AA131" s="214"/>
      <c r="AB131" s="214"/>
      <c r="AC131" s="214"/>
      <c r="AD131" s="214"/>
      <c r="AE131" s="214"/>
      <c r="AF131" s="214"/>
      <c r="AG131" s="214" t="s">
        <v>221</v>
      </c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ht="33.75" outlineLevel="1" x14ac:dyDescent="0.2">
      <c r="A132" s="231"/>
      <c r="B132" s="232"/>
      <c r="C132" s="265" t="s">
        <v>256</v>
      </c>
      <c r="D132" s="253"/>
      <c r="E132" s="253"/>
      <c r="F132" s="253"/>
      <c r="G132" s="253"/>
      <c r="H132" s="233"/>
      <c r="I132" s="233"/>
      <c r="J132" s="233"/>
      <c r="K132" s="233"/>
      <c r="L132" s="233"/>
      <c r="M132" s="233"/>
      <c r="N132" s="233"/>
      <c r="O132" s="233"/>
      <c r="P132" s="233"/>
      <c r="Q132" s="233"/>
      <c r="R132" s="233"/>
      <c r="S132" s="233"/>
      <c r="T132" s="233"/>
      <c r="U132" s="233"/>
      <c r="V132" s="233"/>
      <c r="W132" s="233"/>
      <c r="X132" s="233"/>
      <c r="Y132" s="214"/>
      <c r="Z132" s="214"/>
      <c r="AA132" s="214"/>
      <c r="AB132" s="214"/>
      <c r="AC132" s="214"/>
      <c r="AD132" s="214"/>
      <c r="AE132" s="214"/>
      <c r="AF132" s="214"/>
      <c r="AG132" s="214" t="s">
        <v>121</v>
      </c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54" t="str">
        <f>C132</f>
        <v>/Cena za dodávku kulatého přenosného ohniště o průměru 100 cm a výšce 44 cm. Ohniště lze kombinovat s trojnožkou, roštěm a kotlíkem. Konstrukce je tvořena silnostěnou ocelí bez povrchové úpravy./</v>
      </c>
      <c r="BB132" s="214"/>
      <c r="BC132" s="214"/>
      <c r="BD132" s="214"/>
      <c r="BE132" s="214"/>
      <c r="BF132" s="214"/>
      <c r="BG132" s="214"/>
      <c r="BH132" s="214"/>
    </row>
    <row r="133" spans="1:60" outlineLevel="1" x14ac:dyDescent="0.2">
      <c r="A133" s="231"/>
      <c r="B133" s="232"/>
      <c r="C133" s="266" t="s">
        <v>227</v>
      </c>
      <c r="D133" s="238"/>
      <c r="E133" s="239">
        <v>1</v>
      </c>
      <c r="F133" s="233"/>
      <c r="G133" s="233"/>
      <c r="H133" s="233"/>
      <c r="I133" s="233"/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T133" s="233"/>
      <c r="U133" s="233"/>
      <c r="V133" s="233"/>
      <c r="W133" s="233"/>
      <c r="X133" s="233"/>
      <c r="Y133" s="214"/>
      <c r="Z133" s="214"/>
      <c r="AA133" s="214"/>
      <c r="AB133" s="214"/>
      <c r="AC133" s="214"/>
      <c r="AD133" s="214"/>
      <c r="AE133" s="214"/>
      <c r="AF133" s="214"/>
      <c r="AG133" s="214" t="s">
        <v>123</v>
      </c>
      <c r="AH133" s="214">
        <v>0</v>
      </c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 x14ac:dyDescent="0.2">
      <c r="A134" s="247">
        <v>29</v>
      </c>
      <c r="B134" s="248" t="s">
        <v>257</v>
      </c>
      <c r="C134" s="264" t="s">
        <v>258</v>
      </c>
      <c r="D134" s="249" t="s">
        <v>115</v>
      </c>
      <c r="E134" s="250">
        <v>135</v>
      </c>
      <c r="F134" s="251"/>
      <c r="G134" s="252">
        <f>ROUND(E134*F134,2)</f>
        <v>0</v>
      </c>
      <c r="H134" s="234"/>
      <c r="I134" s="233">
        <f>ROUND(E134*H134,2)</f>
        <v>0</v>
      </c>
      <c r="J134" s="234"/>
      <c r="K134" s="233">
        <f>ROUND(E134*J134,2)</f>
        <v>0</v>
      </c>
      <c r="L134" s="233">
        <v>21</v>
      </c>
      <c r="M134" s="233">
        <f>G134*(1+L134/100)</f>
        <v>0</v>
      </c>
      <c r="N134" s="233">
        <v>0</v>
      </c>
      <c r="O134" s="233">
        <f>ROUND(E134*N134,2)</f>
        <v>0</v>
      </c>
      <c r="P134" s="233">
        <v>0</v>
      </c>
      <c r="Q134" s="233">
        <f>ROUND(E134*P134,2)</f>
        <v>0</v>
      </c>
      <c r="R134" s="233"/>
      <c r="S134" s="233" t="s">
        <v>160</v>
      </c>
      <c r="T134" s="233" t="s">
        <v>117</v>
      </c>
      <c r="U134" s="233">
        <v>0</v>
      </c>
      <c r="V134" s="233">
        <f>ROUND(E134*U134,2)</f>
        <v>0</v>
      </c>
      <c r="W134" s="233"/>
      <c r="X134" s="233" t="s">
        <v>220</v>
      </c>
      <c r="Y134" s="214"/>
      <c r="Z134" s="214"/>
      <c r="AA134" s="214"/>
      <c r="AB134" s="214"/>
      <c r="AC134" s="214"/>
      <c r="AD134" s="214"/>
      <c r="AE134" s="214"/>
      <c r="AF134" s="214"/>
      <c r="AG134" s="214" t="s">
        <v>221</v>
      </c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ht="56.25" outlineLevel="1" x14ac:dyDescent="0.2">
      <c r="A135" s="231"/>
      <c r="B135" s="232"/>
      <c r="C135" s="265" t="s">
        <v>259</v>
      </c>
      <c r="D135" s="253"/>
      <c r="E135" s="253"/>
      <c r="F135" s="253"/>
      <c r="G135" s="253"/>
      <c r="H135" s="233"/>
      <c r="I135" s="233"/>
      <c r="J135" s="233"/>
      <c r="K135" s="233"/>
      <c r="L135" s="233"/>
      <c r="M135" s="233"/>
      <c r="N135" s="233"/>
      <c r="O135" s="233"/>
      <c r="P135" s="233"/>
      <c r="Q135" s="233"/>
      <c r="R135" s="233"/>
      <c r="S135" s="233"/>
      <c r="T135" s="233"/>
      <c r="U135" s="233"/>
      <c r="V135" s="233"/>
      <c r="W135" s="233"/>
      <c r="X135" s="233"/>
      <c r="Y135" s="214"/>
      <c r="Z135" s="214"/>
      <c r="AA135" s="214"/>
      <c r="AB135" s="214"/>
      <c r="AC135" s="214"/>
      <c r="AD135" s="214"/>
      <c r="AE135" s="214"/>
      <c r="AF135" s="214"/>
      <c r="AG135" s="214" t="s">
        <v>121</v>
      </c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54" t="str">
        <f>C135</f>
        <v>/Cena za dodávku a montáž dopadové plochy pod dětské prvky (vč. spodní stavby) - zámková zatravňovací deska , splňující normu EN 1177 - pro veřejný sektor, pro kritickou výšku pádu do 3 metrů. Tlumí nárazy při dopadu, zabraňuje uklouznutí a chrání travní drn proti vydření. Při instalaci nedojde k narušení travního drnu, trávník tedy ve velmi rychlém čase proroste dlaždicemi a lze jej snadno udržovat sekáním sekačkou./</v>
      </c>
      <c r="BB135" s="214"/>
      <c r="BC135" s="214"/>
      <c r="BD135" s="214"/>
      <c r="BE135" s="214"/>
      <c r="BF135" s="214"/>
      <c r="BG135" s="214"/>
      <c r="BH135" s="214"/>
    </row>
    <row r="136" spans="1:60" outlineLevel="1" x14ac:dyDescent="0.2">
      <c r="A136" s="231"/>
      <c r="B136" s="232"/>
      <c r="C136" s="266" t="s">
        <v>260</v>
      </c>
      <c r="D136" s="238"/>
      <c r="E136" s="239">
        <v>42.5</v>
      </c>
      <c r="F136" s="233"/>
      <c r="G136" s="233"/>
      <c r="H136" s="233"/>
      <c r="I136" s="233"/>
      <c r="J136" s="233"/>
      <c r="K136" s="233"/>
      <c r="L136" s="233"/>
      <c r="M136" s="233"/>
      <c r="N136" s="233"/>
      <c r="O136" s="233"/>
      <c r="P136" s="233"/>
      <c r="Q136" s="233"/>
      <c r="R136" s="233"/>
      <c r="S136" s="233"/>
      <c r="T136" s="233"/>
      <c r="U136" s="233"/>
      <c r="V136" s="233"/>
      <c r="W136" s="233"/>
      <c r="X136" s="233"/>
      <c r="Y136" s="214"/>
      <c r="Z136" s="214"/>
      <c r="AA136" s="214"/>
      <c r="AB136" s="214"/>
      <c r="AC136" s="214"/>
      <c r="AD136" s="214"/>
      <c r="AE136" s="214"/>
      <c r="AF136" s="214"/>
      <c r="AG136" s="214" t="s">
        <v>123</v>
      </c>
      <c r="AH136" s="214">
        <v>0</v>
      </c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 x14ac:dyDescent="0.2">
      <c r="A137" s="231"/>
      <c r="B137" s="232"/>
      <c r="C137" s="266" t="s">
        <v>261</v>
      </c>
      <c r="D137" s="238"/>
      <c r="E137" s="239">
        <v>37.5</v>
      </c>
      <c r="F137" s="233"/>
      <c r="G137" s="233"/>
      <c r="H137" s="233"/>
      <c r="I137" s="233"/>
      <c r="J137" s="233"/>
      <c r="K137" s="233"/>
      <c r="L137" s="233"/>
      <c r="M137" s="233"/>
      <c r="N137" s="233"/>
      <c r="O137" s="233"/>
      <c r="P137" s="233"/>
      <c r="Q137" s="233"/>
      <c r="R137" s="233"/>
      <c r="S137" s="233"/>
      <c r="T137" s="233"/>
      <c r="U137" s="233"/>
      <c r="V137" s="233"/>
      <c r="W137" s="233"/>
      <c r="X137" s="233"/>
      <c r="Y137" s="214"/>
      <c r="Z137" s="214"/>
      <c r="AA137" s="214"/>
      <c r="AB137" s="214"/>
      <c r="AC137" s="214"/>
      <c r="AD137" s="214"/>
      <c r="AE137" s="214"/>
      <c r="AF137" s="214"/>
      <c r="AG137" s="214" t="s">
        <v>123</v>
      </c>
      <c r="AH137" s="214">
        <v>0</v>
      </c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1" x14ac:dyDescent="0.2">
      <c r="A138" s="231"/>
      <c r="B138" s="232"/>
      <c r="C138" s="266" t="s">
        <v>262</v>
      </c>
      <c r="D138" s="238"/>
      <c r="E138" s="239">
        <v>55</v>
      </c>
      <c r="F138" s="233"/>
      <c r="G138" s="233"/>
      <c r="H138" s="233"/>
      <c r="I138" s="233"/>
      <c r="J138" s="233"/>
      <c r="K138" s="233"/>
      <c r="L138" s="233"/>
      <c r="M138" s="233"/>
      <c r="N138" s="233"/>
      <c r="O138" s="233"/>
      <c r="P138" s="233"/>
      <c r="Q138" s="233"/>
      <c r="R138" s="233"/>
      <c r="S138" s="233"/>
      <c r="T138" s="233"/>
      <c r="U138" s="233"/>
      <c r="V138" s="233"/>
      <c r="W138" s="233"/>
      <c r="X138" s="233"/>
      <c r="Y138" s="214"/>
      <c r="Z138" s="214"/>
      <c r="AA138" s="214"/>
      <c r="AB138" s="214"/>
      <c r="AC138" s="214"/>
      <c r="AD138" s="214"/>
      <c r="AE138" s="214"/>
      <c r="AF138" s="214"/>
      <c r="AG138" s="214" t="s">
        <v>123</v>
      </c>
      <c r="AH138" s="214">
        <v>0</v>
      </c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x14ac:dyDescent="0.2">
      <c r="A139" s="241" t="s">
        <v>111</v>
      </c>
      <c r="B139" s="242" t="s">
        <v>72</v>
      </c>
      <c r="C139" s="263" t="s">
        <v>73</v>
      </c>
      <c r="D139" s="243"/>
      <c r="E139" s="244"/>
      <c r="F139" s="245"/>
      <c r="G139" s="246">
        <f>SUMIF(AG140:AG154,"&lt;&gt;NOR",G140:G154)</f>
        <v>0</v>
      </c>
      <c r="H139" s="240"/>
      <c r="I139" s="240">
        <f>SUM(I140:I154)</f>
        <v>0</v>
      </c>
      <c r="J139" s="240"/>
      <c r="K139" s="240">
        <f>SUM(K140:K154)</f>
        <v>0</v>
      </c>
      <c r="L139" s="240"/>
      <c r="M139" s="240">
        <f>SUM(M140:M154)</f>
        <v>0</v>
      </c>
      <c r="N139" s="240"/>
      <c r="O139" s="240">
        <f>SUM(O140:O154)</f>
        <v>26.509999999999998</v>
      </c>
      <c r="P139" s="240"/>
      <c r="Q139" s="240">
        <f>SUM(Q140:Q154)</f>
        <v>0</v>
      </c>
      <c r="R139" s="240"/>
      <c r="S139" s="240"/>
      <c r="T139" s="240"/>
      <c r="U139" s="240"/>
      <c r="V139" s="240">
        <f>SUM(V140:V154)</f>
        <v>32.870000000000005</v>
      </c>
      <c r="W139" s="240"/>
      <c r="X139" s="240"/>
      <c r="AG139" t="s">
        <v>112</v>
      </c>
    </row>
    <row r="140" spans="1:60" outlineLevel="1" x14ac:dyDescent="0.2">
      <c r="A140" s="247">
        <v>30</v>
      </c>
      <c r="B140" s="248" t="s">
        <v>263</v>
      </c>
      <c r="C140" s="264" t="s">
        <v>264</v>
      </c>
      <c r="D140" s="249" t="s">
        <v>115</v>
      </c>
      <c r="E140" s="250">
        <v>10.92</v>
      </c>
      <c r="F140" s="251"/>
      <c r="G140" s="252">
        <f>ROUND(E140*F140,2)</f>
        <v>0</v>
      </c>
      <c r="H140" s="234"/>
      <c r="I140" s="233">
        <f>ROUND(E140*H140,2)</f>
        <v>0</v>
      </c>
      <c r="J140" s="234"/>
      <c r="K140" s="233">
        <f>ROUND(E140*J140,2)</f>
        <v>0</v>
      </c>
      <c r="L140" s="233">
        <v>21</v>
      </c>
      <c r="M140" s="233">
        <f>G140*(1+L140/100)</f>
        <v>0</v>
      </c>
      <c r="N140" s="233">
        <v>0.2024</v>
      </c>
      <c r="O140" s="233">
        <f>ROUND(E140*N140,2)</f>
        <v>2.21</v>
      </c>
      <c r="P140" s="233">
        <v>0</v>
      </c>
      <c r="Q140" s="233">
        <f>ROUND(E140*P140,2)</f>
        <v>0</v>
      </c>
      <c r="R140" s="233"/>
      <c r="S140" s="233" t="s">
        <v>116</v>
      </c>
      <c r="T140" s="233" t="s">
        <v>117</v>
      </c>
      <c r="U140" s="233">
        <v>2.5999999999999999E-2</v>
      </c>
      <c r="V140" s="233">
        <f>ROUND(E140*U140,2)</f>
        <v>0.28000000000000003</v>
      </c>
      <c r="W140" s="233"/>
      <c r="X140" s="233" t="s">
        <v>118</v>
      </c>
      <c r="Y140" s="214"/>
      <c r="Z140" s="214"/>
      <c r="AA140" s="214"/>
      <c r="AB140" s="214"/>
      <c r="AC140" s="214"/>
      <c r="AD140" s="214"/>
      <c r="AE140" s="214"/>
      <c r="AF140" s="214"/>
      <c r="AG140" s="214" t="s">
        <v>119</v>
      </c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1" x14ac:dyDescent="0.2">
      <c r="A141" s="231"/>
      <c r="B141" s="232"/>
      <c r="C141" s="265" t="s">
        <v>265</v>
      </c>
      <c r="D141" s="253"/>
      <c r="E141" s="253"/>
      <c r="F141" s="253"/>
      <c r="G141" s="253"/>
      <c r="H141" s="233"/>
      <c r="I141" s="233"/>
      <c r="J141" s="233"/>
      <c r="K141" s="233"/>
      <c r="L141" s="233"/>
      <c r="M141" s="233"/>
      <c r="N141" s="233"/>
      <c r="O141" s="233"/>
      <c r="P141" s="233"/>
      <c r="Q141" s="233"/>
      <c r="R141" s="233"/>
      <c r="S141" s="233"/>
      <c r="T141" s="233"/>
      <c r="U141" s="233"/>
      <c r="V141" s="233"/>
      <c r="W141" s="233"/>
      <c r="X141" s="233"/>
      <c r="Y141" s="214"/>
      <c r="Z141" s="214"/>
      <c r="AA141" s="214"/>
      <c r="AB141" s="214"/>
      <c r="AC141" s="214"/>
      <c r="AD141" s="214"/>
      <c r="AE141" s="214"/>
      <c r="AF141" s="214"/>
      <c r="AG141" s="214" t="s">
        <v>121</v>
      </c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1" x14ac:dyDescent="0.2">
      <c r="A142" s="231"/>
      <c r="B142" s="232"/>
      <c r="C142" s="266" t="s">
        <v>266</v>
      </c>
      <c r="D142" s="238"/>
      <c r="E142" s="239">
        <v>10.92</v>
      </c>
      <c r="F142" s="233"/>
      <c r="G142" s="233"/>
      <c r="H142" s="233"/>
      <c r="I142" s="233"/>
      <c r="J142" s="233"/>
      <c r="K142" s="233"/>
      <c r="L142" s="233"/>
      <c r="M142" s="233"/>
      <c r="N142" s="233"/>
      <c r="O142" s="233"/>
      <c r="P142" s="233"/>
      <c r="Q142" s="233"/>
      <c r="R142" s="233"/>
      <c r="S142" s="233"/>
      <c r="T142" s="233"/>
      <c r="U142" s="233"/>
      <c r="V142" s="233"/>
      <c r="W142" s="233"/>
      <c r="X142" s="233"/>
      <c r="Y142" s="214"/>
      <c r="Z142" s="214"/>
      <c r="AA142" s="214"/>
      <c r="AB142" s="214"/>
      <c r="AC142" s="214"/>
      <c r="AD142" s="214"/>
      <c r="AE142" s="214"/>
      <c r="AF142" s="214"/>
      <c r="AG142" s="214" t="s">
        <v>123</v>
      </c>
      <c r="AH142" s="214">
        <v>0</v>
      </c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1" x14ac:dyDescent="0.2">
      <c r="A143" s="247">
        <v>31</v>
      </c>
      <c r="B143" s="248" t="s">
        <v>267</v>
      </c>
      <c r="C143" s="264" t="s">
        <v>268</v>
      </c>
      <c r="D143" s="249" t="s">
        <v>128</v>
      </c>
      <c r="E143" s="250">
        <v>2.6208</v>
      </c>
      <c r="F143" s="251"/>
      <c r="G143" s="252">
        <f>ROUND(E143*F143,2)</f>
        <v>0</v>
      </c>
      <c r="H143" s="234"/>
      <c r="I143" s="233">
        <f>ROUND(E143*H143,2)</f>
        <v>0</v>
      </c>
      <c r="J143" s="234"/>
      <c r="K143" s="233">
        <f>ROUND(E143*J143,2)</f>
        <v>0</v>
      </c>
      <c r="L143" s="233">
        <v>21</v>
      </c>
      <c r="M143" s="233">
        <f>G143*(1+L143/100)</f>
        <v>0</v>
      </c>
      <c r="N143" s="233">
        <v>0.01</v>
      </c>
      <c r="O143" s="233">
        <f>ROUND(E143*N143,2)</f>
        <v>0.03</v>
      </c>
      <c r="P143" s="233">
        <v>0</v>
      </c>
      <c r="Q143" s="233">
        <f>ROUND(E143*P143,2)</f>
        <v>0</v>
      </c>
      <c r="R143" s="233"/>
      <c r="S143" s="233" t="s">
        <v>116</v>
      </c>
      <c r="T143" s="233" t="s">
        <v>117</v>
      </c>
      <c r="U143" s="233">
        <v>0.67500000000000004</v>
      </c>
      <c r="V143" s="233">
        <f>ROUND(E143*U143,2)</f>
        <v>1.77</v>
      </c>
      <c r="W143" s="233"/>
      <c r="X143" s="233" t="s">
        <v>118</v>
      </c>
      <c r="Y143" s="214"/>
      <c r="Z143" s="214"/>
      <c r="AA143" s="214"/>
      <c r="AB143" s="214"/>
      <c r="AC143" s="214"/>
      <c r="AD143" s="214"/>
      <c r="AE143" s="214"/>
      <c r="AF143" s="214"/>
      <c r="AG143" s="214" t="s">
        <v>119</v>
      </c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 x14ac:dyDescent="0.2">
      <c r="A144" s="231"/>
      <c r="B144" s="232"/>
      <c r="C144" s="265" t="s">
        <v>269</v>
      </c>
      <c r="D144" s="253"/>
      <c r="E144" s="253"/>
      <c r="F144" s="253"/>
      <c r="G144" s="253"/>
      <c r="H144" s="233"/>
      <c r="I144" s="233"/>
      <c r="J144" s="233"/>
      <c r="K144" s="233"/>
      <c r="L144" s="233"/>
      <c r="M144" s="233"/>
      <c r="N144" s="233"/>
      <c r="O144" s="233"/>
      <c r="P144" s="233"/>
      <c r="Q144" s="233"/>
      <c r="R144" s="233"/>
      <c r="S144" s="233"/>
      <c r="T144" s="233"/>
      <c r="U144" s="233"/>
      <c r="V144" s="233"/>
      <c r="W144" s="233"/>
      <c r="X144" s="233"/>
      <c r="Y144" s="214"/>
      <c r="Z144" s="214"/>
      <c r="AA144" s="214"/>
      <c r="AB144" s="214"/>
      <c r="AC144" s="214"/>
      <c r="AD144" s="214"/>
      <c r="AE144" s="214"/>
      <c r="AF144" s="214"/>
      <c r="AG144" s="214" t="s">
        <v>121</v>
      </c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ht="22.5" outlineLevel="1" x14ac:dyDescent="0.2">
      <c r="A145" s="231"/>
      <c r="B145" s="232"/>
      <c r="C145" s="266" t="s">
        <v>270</v>
      </c>
      <c r="D145" s="238"/>
      <c r="E145" s="239">
        <v>2.6208</v>
      </c>
      <c r="F145" s="233"/>
      <c r="G145" s="233"/>
      <c r="H145" s="233"/>
      <c r="I145" s="233"/>
      <c r="J145" s="233"/>
      <c r="K145" s="233"/>
      <c r="L145" s="233"/>
      <c r="M145" s="233"/>
      <c r="N145" s="233"/>
      <c r="O145" s="233"/>
      <c r="P145" s="233"/>
      <c r="Q145" s="233"/>
      <c r="R145" s="233"/>
      <c r="S145" s="233"/>
      <c r="T145" s="233"/>
      <c r="U145" s="233"/>
      <c r="V145" s="233"/>
      <c r="W145" s="233"/>
      <c r="X145" s="233"/>
      <c r="Y145" s="214"/>
      <c r="Z145" s="214"/>
      <c r="AA145" s="214"/>
      <c r="AB145" s="214"/>
      <c r="AC145" s="214"/>
      <c r="AD145" s="214"/>
      <c r="AE145" s="214"/>
      <c r="AF145" s="214"/>
      <c r="AG145" s="214" t="s">
        <v>123</v>
      </c>
      <c r="AH145" s="214">
        <v>0</v>
      </c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ht="22.5" outlineLevel="1" x14ac:dyDescent="0.2">
      <c r="A146" s="247">
        <v>32</v>
      </c>
      <c r="B146" s="248" t="s">
        <v>271</v>
      </c>
      <c r="C146" s="264" t="s">
        <v>272</v>
      </c>
      <c r="D146" s="249" t="s">
        <v>128</v>
      </c>
      <c r="E146" s="250">
        <v>2.6208</v>
      </c>
      <c r="F146" s="251"/>
      <c r="G146" s="252">
        <f>ROUND(E146*F146,2)</f>
        <v>0</v>
      </c>
      <c r="H146" s="234"/>
      <c r="I146" s="233">
        <f>ROUND(E146*H146,2)</f>
        <v>0</v>
      </c>
      <c r="J146" s="234"/>
      <c r="K146" s="233">
        <f>ROUND(E146*J146,2)</f>
        <v>0</v>
      </c>
      <c r="L146" s="233">
        <v>21</v>
      </c>
      <c r="M146" s="233">
        <f>G146*(1+L146/100)</f>
        <v>0</v>
      </c>
      <c r="N146" s="233">
        <v>2.5449999999999999</v>
      </c>
      <c r="O146" s="233">
        <f>ROUND(E146*N146,2)</f>
        <v>6.67</v>
      </c>
      <c r="P146" s="233">
        <v>0</v>
      </c>
      <c r="Q146" s="233">
        <f>ROUND(E146*P146,2)</f>
        <v>0</v>
      </c>
      <c r="R146" s="233"/>
      <c r="S146" s="233" t="s">
        <v>116</v>
      </c>
      <c r="T146" s="233" t="s">
        <v>117</v>
      </c>
      <c r="U146" s="233">
        <v>2.3170000000000002</v>
      </c>
      <c r="V146" s="233">
        <f>ROUND(E146*U146,2)</f>
        <v>6.07</v>
      </c>
      <c r="W146" s="233"/>
      <c r="X146" s="233" t="s">
        <v>118</v>
      </c>
      <c r="Y146" s="214"/>
      <c r="Z146" s="214"/>
      <c r="AA146" s="214"/>
      <c r="AB146" s="214"/>
      <c r="AC146" s="214"/>
      <c r="AD146" s="214"/>
      <c r="AE146" s="214"/>
      <c r="AF146" s="214"/>
      <c r="AG146" s="214" t="s">
        <v>119</v>
      </c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1" x14ac:dyDescent="0.2">
      <c r="A147" s="231"/>
      <c r="B147" s="232"/>
      <c r="C147" s="265" t="s">
        <v>273</v>
      </c>
      <c r="D147" s="253"/>
      <c r="E147" s="253"/>
      <c r="F147" s="253"/>
      <c r="G147" s="253"/>
      <c r="H147" s="233"/>
      <c r="I147" s="233"/>
      <c r="J147" s="233"/>
      <c r="K147" s="233"/>
      <c r="L147" s="233"/>
      <c r="M147" s="233"/>
      <c r="N147" s="233"/>
      <c r="O147" s="233"/>
      <c r="P147" s="233"/>
      <c r="Q147" s="233"/>
      <c r="R147" s="233"/>
      <c r="S147" s="233"/>
      <c r="T147" s="233"/>
      <c r="U147" s="233"/>
      <c r="V147" s="233"/>
      <c r="W147" s="233"/>
      <c r="X147" s="233"/>
      <c r="Y147" s="214"/>
      <c r="Z147" s="214"/>
      <c r="AA147" s="214"/>
      <c r="AB147" s="214"/>
      <c r="AC147" s="214"/>
      <c r="AD147" s="214"/>
      <c r="AE147" s="214"/>
      <c r="AF147" s="214"/>
      <c r="AG147" s="214" t="s">
        <v>121</v>
      </c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ht="22.5" outlineLevel="1" x14ac:dyDescent="0.2">
      <c r="A148" s="231"/>
      <c r="B148" s="232"/>
      <c r="C148" s="266" t="s">
        <v>270</v>
      </c>
      <c r="D148" s="238"/>
      <c r="E148" s="239">
        <v>2.6208</v>
      </c>
      <c r="F148" s="233"/>
      <c r="G148" s="233"/>
      <c r="H148" s="233"/>
      <c r="I148" s="233"/>
      <c r="J148" s="233"/>
      <c r="K148" s="233"/>
      <c r="L148" s="233"/>
      <c r="M148" s="233"/>
      <c r="N148" s="233"/>
      <c r="O148" s="233"/>
      <c r="P148" s="233"/>
      <c r="Q148" s="233"/>
      <c r="R148" s="233"/>
      <c r="S148" s="233"/>
      <c r="T148" s="233"/>
      <c r="U148" s="233"/>
      <c r="V148" s="233"/>
      <c r="W148" s="233"/>
      <c r="X148" s="233"/>
      <c r="Y148" s="214"/>
      <c r="Z148" s="214"/>
      <c r="AA148" s="214"/>
      <c r="AB148" s="214"/>
      <c r="AC148" s="214"/>
      <c r="AD148" s="214"/>
      <c r="AE148" s="214"/>
      <c r="AF148" s="214"/>
      <c r="AG148" s="214" t="s">
        <v>123</v>
      </c>
      <c r="AH148" s="214">
        <v>0</v>
      </c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1" x14ac:dyDescent="0.2">
      <c r="A149" s="247">
        <v>33</v>
      </c>
      <c r="B149" s="248" t="s">
        <v>274</v>
      </c>
      <c r="C149" s="264" t="s">
        <v>275</v>
      </c>
      <c r="D149" s="249" t="s">
        <v>128</v>
      </c>
      <c r="E149" s="250">
        <v>8.8694000000000006</v>
      </c>
      <c r="F149" s="251"/>
      <c r="G149" s="252">
        <f>ROUND(E149*F149,2)</f>
        <v>0</v>
      </c>
      <c r="H149" s="234"/>
      <c r="I149" s="233">
        <f>ROUND(E149*H149,2)</f>
        <v>0</v>
      </c>
      <c r="J149" s="234"/>
      <c r="K149" s="233">
        <f>ROUND(E149*J149,2)</f>
        <v>0</v>
      </c>
      <c r="L149" s="233">
        <v>21</v>
      </c>
      <c r="M149" s="233">
        <f>G149*(1+L149/100)</f>
        <v>0</v>
      </c>
      <c r="N149" s="233">
        <v>1.837</v>
      </c>
      <c r="O149" s="233">
        <f>ROUND(E149*N149,2)</f>
        <v>16.29</v>
      </c>
      <c r="P149" s="233">
        <v>0</v>
      </c>
      <c r="Q149" s="233">
        <f>ROUND(E149*P149,2)</f>
        <v>0</v>
      </c>
      <c r="R149" s="233"/>
      <c r="S149" s="233" t="s">
        <v>116</v>
      </c>
      <c r="T149" s="233" t="s">
        <v>117</v>
      </c>
      <c r="U149" s="233">
        <v>1.8360000000000001</v>
      </c>
      <c r="V149" s="233">
        <f>ROUND(E149*U149,2)</f>
        <v>16.28</v>
      </c>
      <c r="W149" s="233"/>
      <c r="X149" s="233" t="s">
        <v>118</v>
      </c>
      <c r="Y149" s="214"/>
      <c r="Z149" s="214"/>
      <c r="AA149" s="214"/>
      <c r="AB149" s="214"/>
      <c r="AC149" s="214"/>
      <c r="AD149" s="214"/>
      <c r="AE149" s="214"/>
      <c r="AF149" s="214"/>
      <c r="AG149" s="214" t="s">
        <v>276</v>
      </c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2">
      <c r="A150" s="231"/>
      <c r="B150" s="232"/>
      <c r="C150" s="265" t="s">
        <v>277</v>
      </c>
      <c r="D150" s="253"/>
      <c r="E150" s="253"/>
      <c r="F150" s="253"/>
      <c r="G150" s="253"/>
      <c r="H150" s="233"/>
      <c r="I150" s="233"/>
      <c r="J150" s="233"/>
      <c r="K150" s="233"/>
      <c r="L150" s="233"/>
      <c r="M150" s="233"/>
      <c r="N150" s="233"/>
      <c r="O150" s="233"/>
      <c r="P150" s="233"/>
      <c r="Q150" s="233"/>
      <c r="R150" s="233"/>
      <c r="S150" s="233"/>
      <c r="T150" s="233"/>
      <c r="U150" s="233"/>
      <c r="V150" s="233"/>
      <c r="W150" s="233"/>
      <c r="X150" s="233"/>
      <c r="Y150" s="214"/>
      <c r="Z150" s="214"/>
      <c r="AA150" s="214"/>
      <c r="AB150" s="214"/>
      <c r="AC150" s="214"/>
      <c r="AD150" s="214"/>
      <c r="AE150" s="214"/>
      <c r="AF150" s="214"/>
      <c r="AG150" s="214" t="s">
        <v>121</v>
      </c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 x14ac:dyDescent="0.2">
      <c r="A151" s="231"/>
      <c r="B151" s="232"/>
      <c r="C151" s="266" t="s">
        <v>278</v>
      </c>
      <c r="D151" s="238"/>
      <c r="E151" s="239">
        <v>8.8694000000000006</v>
      </c>
      <c r="F151" s="233"/>
      <c r="G151" s="233"/>
      <c r="H151" s="233"/>
      <c r="I151" s="233"/>
      <c r="J151" s="233"/>
      <c r="K151" s="233"/>
      <c r="L151" s="233"/>
      <c r="M151" s="233"/>
      <c r="N151" s="233"/>
      <c r="O151" s="233"/>
      <c r="P151" s="233"/>
      <c r="Q151" s="233"/>
      <c r="R151" s="233"/>
      <c r="S151" s="233"/>
      <c r="T151" s="233"/>
      <c r="U151" s="233"/>
      <c r="V151" s="233"/>
      <c r="W151" s="233"/>
      <c r="X151" s="233"/>
      <c r="Y151" s="214"/>
      <c r="Z151" s="214"/>
      <c r="AA151" s="214"/>
      <c r="AB151" s="214"/>
      <c r="AC151" s="214"/>
      <c r="AD151" s="214"/>
      <c r="AE151" s="214"/>
      <c r="AF151" s="214"/>
      <c r="AG151" s="214" t="s">
        <v>123</v>
      </c>
      <c r="AH151" s="214">
        <v>0</v>
      </c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 x14ac:dyDescent="0.2">
      <c r="A152" s="247">
        <v>34</v>
      </c>
      <c r="B152" s="248" t="s">
        <v>279</v>
      </c>
      <c r="C152" s="264" t="s">
        <v>280</v>
      </c>
      <c r="D152" s="249" t="s">
        <v>115</v>
      </c>
      <c r="E152" s="250">
        <v>21.84</v>
      </c>
      <c r="F152" s="251"/>
      <c r="G152" s="252">
        <f>ROUND(E152*F152,2)</f>
        <v>0</v>
      </c>
      <c r="H152" s="234"/>
      <c r="I152" s="233">
        <f>ROUND(E152*H152,2)</f>
        <v>0</v>
      </c>
      <c r="J152" s="234"/>
      <c r="K152" s="233">
        <f>ROUND(E152*J152,2)</f>
        <v>0</v>
      </c>
      <c r="L152" s="233">
        <v>21</v>
      </c>
      <c r="M152" s="233">
        <f>G152*(1+L152/100)</f>
        <v>0</v>
      </c>
      <c r="N152" s="233">
        <v>0.06</v>
      </c>
      <c r="O152" s="233">
        <f>ROUND(E152*N152,2)</f>
        <v>1.31</v>
      </c>
      <c r="P152" s="233">
        <v>0</v>
      </c>
      <c r="Q152" s="233">
        <f>ROUND(E152*P152,2)</f>
        <v>0</v>
      </c>
      <c r="R152" s="233"/>
      <c r="S152" s="233" t="s">
        <v>116</v>
      </c>
      <c r="T152" s="233" t="s">
        <v>117</v>
      </c>
      <c r="U152" s="233">
        <v>0.38800000000000001</v>
      </c>
      <c r="V152" s="233">
        <f>ROUND(E152*U152,2)</f>
        <v>8.4700000000000006</v>
      </c>
      <c r="W152" s="233"/>
      <c r="X152" s="233" t="s">
        <v>118</v>
      </c>
      <c r="Y152" s="214"/>
      <c r="Z152" s="214"/>
      <c r="AA152" s="214"/>
      <c r="AB152" s="214"/>
      <c r="AC152" s="214"/>
      <c r="AD152" s="214"/>
      <c r="AE152" s="214"/>
      <c r="AF152" s="214"/>
      <c r="AG152" s="214" t="s">
        <v>119</v>
      </c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 x14ac:dyDescent="0.2">
      <c r="A153" s="231"/>
      <c r="B153" s="232"/>
      <c r="C153" s="265" t="s">
        <v>281</v>
      </c>
      <c r="D153" s="253"/>
      <c r="E153" s="253"/>
      <c r="F153" s="253"/>
      <c r="G153" s="253"/>
      <c r="H153" s="233"/>
      <c r="I153" s="233"/>
      <c r="J153" s="233"/>
      <c r="K153" s="233"/>
      <c r="L153" s="233"/>
      <c r="M153" s="233"/>
      <c r="N153" s="233"/>
      <c r="O153" s="233"/>
      <c r="P153" s="233"/>
      <c r="Q153" s="233"/>
      <c r="R153" s="233"/>
      <c r="S153" s="233"/>
      <c r="T153" s="233"/>
      <c r="U153" s="233"/>
      <c r="V153" s="233"/>
      <c r="W153" s="233"/>
      <c r="X153" s="233"/>
      <c r="Y153" s="214"/>
      <c r="Z153" s="214"/>
      <c r="AA153" s="214"/>
      <c r="AB153" s="214"/>
      <c r="AC153" s="214"/>
      <c r="AD153" s="214"/>
      <c r="AE153" s="214"/>
      <c r="AF153" s="214"/>
      <c r="AG153" s="214" t="s">
        <v>121</v>
      </c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1" x14ac:dyDescent="0.2">
      <c r="A154" s="231"/>
      <c r="B154" s="232"/>
      <c r="C154" s="266" t="s">
        <v>282</v>
      </c>
      <c r="D154" s="238"/>
      <c r="E154" s="239">
        <v>21.84</v>
      </c>
      <c r="F154" s="233"/>
      <c r="G154" s="233"/>
      <c r="H154" s="233"/>
      <c r="I154" s="233"/>
      <c r="J154" s="233"/>
      <c r="K154" s="233"/>
      <c r="L154" s="233"/>
      <c r="M154" s="233"/>
      <c r="N154" s="233"/>
      <c r="O154" s="233"/>
      <c r="P154" s="233"/>
      <c r="Q154" s="233"/>
      <c r="R154" s="233"/>
      <c r="S154" s="233"/>
      <c r="T154" s="233"/>
      <c r="U154" s="233"/>
      <c r="V154" s="233"/>
      <c r="W154" s="233"/>
      <c r="X154" s="233"/>
      <c r="Y154" s="214"/>
      <c r="Z154" s="214"/>
      <c r="AA154" s="214"/>
      <c r="AB154" s="214"/>
      <c r="AC154" s="214"/>
      <c r="AD154" s="214"/>
      <c r="AE154" s="214"/>
      <c r="AF154" s="214"/>
      <c r="AG154" s="214" t="s">
        <v>123</v>
      </c>
      <c r="AH154" s="214">
        <v>0</v>
      </c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x14ac:dyDescent="0.2">
      <c r="A155" s="241" t="s">
        <v>111</v>
      </c>
      <c r="B155" s="242" t="s">
        <v>74</v>
      </c>
      <c r="C155" s="263" t="s">
        <v>75</v>
      </c>
      <c r="D155" s="243"/>
      <c r="E155" s="244"/>
      <c r="F155" s="245"/>
      <c r="G155" s="246">
        <f>SUMIF(AG156:AG167,"&lt;&gt;NOR",G156:G167)</f>
        <v>0</v>
      </c>
      <c r="H155" s="240"/>
      <c r="I155" s="240">
        <f>SUM(I156:I167)</f>
        <v>0</v>
      </c>
      <c r="J155" s="240"/>
      <c r="K155" s="240">
        <f>SUM(K156:K167)</f>
        <v>0</v>
      </c>
      <c r="L155" s="240"/>
      <c r="M155" s="240">
        <f>SUM(M156:M167)</f>
        <v>0</v>
      </c>
      <c r="N155" s="240"/>
      <c r="O155" s="240">
        <f>SUM(O156:O167)</f>
        <v>1.48</v>
      </c>
      <c r="P155" s="240"/>
      <c r="Q155" s="240">
        <f>SUM(Q156:Q167)</f>
        <v>0</v>
      </c>
      <c r="R155" s="240"/>
      <c r="S155" s="240"/>
      <c r="T155" s="240"/>
      <c r="U155" s="240"/>
      <c r="V155" s="240">
        <f>SUM(V156:V167)</f>
        <v>1</v>
      </c>
      <c r="W155" s="240"/>
      <c r="X155" s="240"/>
      <c r="AG155" t="s">
        <v>112</v>
      </c>
    </row>
    <row r="156" spans="1:60" outlineLevel="1" x14ac:dyDescent="0.2">
      <c r="A156" s="247">
        <v>35</v>
      </c>
      <c r="B156" s="248" t="s">
        <v>283</v>
      </c>
      <c r="C156" s="264" t="s">
        <v>284</v>
      </c>
      <c r="D156" s="249" t="s">
        <v>219</v>
      </c>
      <c r="E156" s="250">
        <v>2</v>
      </c>
      <c r="F156" s="251"/>
      <c r="G156" s="252">
        <f>ROUND(E156*F156,2)</f>
        <v>0</v>
      </c>
      <c r="H156" s="234"/>
      <c r="I156" s="233">
        <f>ROUND(E156*H156,2)</f>
        <v>0</v>
      </c>
      <c r="J156" s="234"/>
      <c r="K156" s="233">
        <f>ROUND(E156*J156,2)</f>
        <v>0</v>
      </c>
      <c r="L156" s="233">
        <v>21</v>
      </c>
      <c r="M156" s="233">
        <f>G156*(1+L156/100)</f>
        <v>0</v>
      </c>
      <c r="N156" s="233">
        <v>2.5000000000000001E-4</v>
      </c>
      <c r="O156" s="233">
        <f>ROUND(E156*N156,2)</f>
        <v>0</v>
      </c>
      <c r="P156" s="233">
        <v>0</v>
      </c>
      <c r="Q156" s="233">
        <f>ROUND(E156*P156,2)</f>
        <v>0</v>
      </c>
      <c r="R156" s="233"/>
      <c r="S156" s="233" t="s">
        <v>116</v>
      </c>
      <c r="T156" s="233" t="s">
        <v>117</v>
      </c>
      <c r="U156" s="233">
        <v>0.5</v>
      </c>
      <c r="V156" s="233">
        <f>ROUND(E156*U156,2)</f>
        <v>1</v>
      </c>
      <c r="W156" s="233"/>
      <c r="X156" s="233" t="s">
        <v>118</v>
      </c>
      <c r="Y156" s="214"/>
      <c r="Z156" s="214"/>
      <c r="AA156" s="214"/>
      <c r="AB156" s="214"/>
      <c r="AC156" s="214"/>
      <c r="AD156" s="214"/>
      <c r="AE156" s="214"/>
      <c r="AF156" s="214"/>
      <c r="AG156" s="214" t="s">
        <v>119</v>
      </c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 x14ac:dyDescent="0.2">
      <c r="A157" s="231"/>
      <c r="B157" s="232"/>
      <c r="C157" s="265" t="s">
        <v>285</v>
      </c>
      <c r="D157" s="253"/>
      <c r="E157" s="253"/>
      <c r="F157" s="253"/>
      <c r="G157" s="253"/>
      <c r="H157" s="233"/>
      <c r="I157" s="233"/>
      <c r="J157" s="233"/>
      <c r="K157" s="233"/>
      <c r="L157" s="233"/>
      <c r="M157" s="233"/>
      <c r="N157" s="233"/>
      <c r="O157" s="233"/>
      <c r="P157" s="233"/>
      <c r="Q157" s="233"/>
      <c r="R157" s="233"/>
      <c r="S157" s="233"/>
      <c r="T157" s="233"/>
      <c r="U157" s="233"/>
      <c r="V157" s="233"/>
      <c r="W157" s="233"/>
      <c r="X157" s="233"/>
      <c r="Y157" s="214"/>
      <c r="Z157" s="214"/>
      <c r="AA157" s="214"/>
      <c r="AB157" s="214"/>
      <c r="AC157" s="214"/>
      <c r="AD157" s="214"/>
      <c r="AE157" s="214"/>
      <c r="AF157" s="214"/>
      <c r="AG157" s="214" t="s">
        <v>121</v>
      </c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2">
      <c r="A158" s="231"/>
      <c r="B158" s="232"/>
      <c r="C158" s="266" t="s">
        <v>286</v>
      </c>
      <c r="D158" s="238"/>
      <c r="E158" s="239">
        <v>2</v>
      </c>
      <c r="F158" s="233"/>
      <c r="G158" s="233"/>
      <c r="H158" s="233"/>
      <c r="I158" s="233"/>
      <c r="J158" s="233"/>
      <c r="K158" s="233"/>
      <c r="L158" s="233"/>
      <c r="M158" s="233"/>
      <c r="N158" s="233"/>
      <c r="O158" s="233"/>
      <c r="P158" s="233"/>
      <c r="Q158" s="233"/>
      <c r="R158" s="233"/>
      <c r="S158" s="233"/>
      <c r="T158" s="233"/>
      <c r="U158" s="233"/>
      <c r="V158" s="233"/>
      <c r="W158" s="233"/>
      <c r="X158" s="233"/>
      <c r="Y158" s="214"/>
      <c r="Z158" s="214"/>
      <c r="AA158" s="214"/>
      <c r="AB158" s="214"/>
      <c r="AC158" s="214"/>
      <c r="AD158" s="214"/>
      <c r="AE158" s="214"/>
      <c r="AF158" s="214"/>
      <c r="AG158" s="214" t="s">
        <v>123</v>
      </c>
      <c r="AH158" s="214">
        <v>0</v>
      </c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 x14ac:dyDescent="0.2">
      <c r="A159" s="247">
        <v>36</v>
      </c>
      <c r="B159" s="248" t="s">
        <v>287</v>
      </c>
      <c r="C159" s="264" t="s">
        <v>288</v>
      </c>
      <c r="D159" s="249" t="s">
        <v>219</v>
      </c>
      <c r="E159" s="250">
        <v>1</v>
      </c>
      <c r="F159" s="251"/>
      <c r="G159" s="252">
        <f>ROUND(E159*F159,2)</f>
        <v>0</v>
      </c>
      <c r="H159" s="234"/>
      <c r="I159" s="233">
        <f>ROUND(E159*H159,2)</f>
        <v>0</v>
      </c>
      <c r="J159" s="234"/>
      <c r="K159" s="233">
        <f>ROUND(E159*J159,2)</f>
        <v>0</v>
      </c>
      <c r="L159" s="233">
        <v>21</v>
      </c>
      <c r="M159" s="233">
        <f>G159*(1+L159/100)</f>
        <v>0</v>
      </c>
      <c r="N159" s="233">
        <v>8.1500000000000003E-2</v>
      </c>
      <c r="O159" s="233">
        <f>ROUND(E159*N159,2)</f>
        <v>0.08</v>
      </c>
      <c r="P159" s="233">
        <v>0</v>
      </c>
      <c r="Q159" s="233">
        <f>ROUND(E159*P159,2)</f>
        <v>0</v>
      </c>
      <c r="R159" s="233"/>
      <c r="S159" s="233" t="s">
        <v>160</v>
      </c>
      <c r="T159" s="233" t="s">
        <v>117</v>
      </c>
      <c r="U159" s="233">
        <v>0</v>
      </c>
      <c r="V159" s="233">
        <f>ROUND(E159*U159,2)</f>
        <v>0</v>
      </c>
      <c r="W159" s="233"/>
      <c r="X159" s="233" t="s">
        <v>289</v>
      </c>
      <c r="Y159" s="214"/>
      <c r="Z159" s="214"/>
      <c r="AA159" s="214"/>
      <c r="AB159" s="214"/>
      <c r="AC159" s="214"/>
      <c r="AD159" s="214"/>
      <c r="AE159" s="214"/>
      <c r="AF159" s="214"/>
      <c r="AG159" s="214" t="s">
        <v>290</v>
      </c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ht="22.5" outlineLevel="1" x14ac:dyDescent="0.2">
      <c r="A160" s="231"/>
      <c r="B160" s="232"/>
      <c r="C160" s="265" t="s">
        <v>291</v>
      </c>
      <c r="D160" s="253"/>
      <c r="E160" s="253"/>
      <c r="F160" s="253"/>
      <c r="G160" s="253"/>
      <c r="H160" s="233"/>
      <c r="I160" s="233"/>
      <c r="J160" s="233"/>
      <c r="K160" s="233"/>
      <c r="L160" s="233"/>
      <c r="M160" s="233"/>
      <c r="N160" s="233"/>
      <c r="O160" s="233"/>
      <c r="P160" s="233"/>
      <c r="Q160" s="233"/>
      <c r="R160" s="233"/>
      <c r="S160" s="233"/>
      <c r="T160" s="233"/>
      <c r="U160" s="233"/>
      <c r="V160" s="233"/>
      <c r="W160" s="233"/>
      <c r="X160" s="233"/>
      <c r="Y160" s="214"/>
      <c r="Z160" s="214"/>
      <c r="AA160" s="214"/>
      <c r="AB160" s="214"/>
      <c r="AC160" s="214"/>
      <c r="AD160" s="214"/>
      <c r="AE160" s="214"/>
      <c r="AF160" s="214"/>
      <c r="AG160" s="214" t="s">
        <v>121</v>
      </c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54" t="str">
        <f>C160</f>
        <v>/dodávka odrazového prkna pro skok dodálky a trojskok - trojdílné včetně odnímatelné přešlapové lišty a aretačního šroubu</v>
      </c>
      <c r="BB160" s="214"/>
      <c r="BC160" s="214"/>
      <c r="BD160" s="214"/>
      <c r="BE160" s="214"/>
      <c r="BF160" s="214"/>
      <c r="BG160" s="214"/>
      <c r="BH160" s="214"/>
    </row>
    <row r="161" spans="1:60" outlineLevel="1" x14ac:dyDescent="0.2">
      <c r="A161" s="231"/>
      <c r="B161" s="232"/>
      <c r="C161" s="266" t="s">
        <v>292</v>
      </c>
      <c r="D161" s="238"/>
      <c r="E161" s="239">
        <v>1</v>
      </c>
      <c r="F161" s="233"/>
      <c r="G161" s="233"/>
      <c r="H161" s="233"/>
      <c r="I161" s="233"/>
      <c r="J161" s="233"/>
      <c r="K161" s="233"/>
      <c r="L161" s="233"/>
      <c r="M161" s="233"/>
      <c r="N161" s="233"/>
      <c r="O161" s="233"/>
      <c r="P161" s="233"/>
      <c r="Q161" s="233"/>
      <c r="R161" s="233"/>
      <c r="S161" s="233"/>
      <c r="T161" s="233"/>
      <c r="U161" s="233"/>
      <c r="V161" s="233"/>
      <c r="W161" s="233"/>
      <c r="X161" s="233"/>
      <c r="Y161" s="214"/>
      <c r="Z161" s="214"/>
      <c r="AA161" s="214"/>
      <c r="AB161" s="214"/>
      <c r="AC161" s="214"/>
      <c r="AD161" s="214"/>
      <c r="AE161" s="214"/>
      <c r="AF161" s="214"/>
      <c r="AG161" s="214" t="s">
        <v>123</v>
      </c>
      <c r="AH161" s="214">
        <v>0</v>
      </c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 x14ac:dyDescent="0.2">
      <c r="A162" s="247">
        <v>37</v>
      </c>
      <c r="B162" s="248" t="s">
        <v>293</v>
      </c>
      <c r="C162" s="264" t="s">
        <v>294</v>
      </c>
      <c r="D162" s="249" t="s">
        <v>219</v>
      </c>
      <c r="E162" s="250">
        <v>1</v>
      </c>
      <c r="F162" s="251"/>
      <c r="G162" s="252">
        <f>ROUND(E162*F162,2)</f>
        <v>0</v>
      </c>
      <c r="H162" s="234"/>
      <c r="I162" s="233">
        <f>ROUND(E162*H162,2)</f>
        <v>0</v>
      </c>
      <c r="J162" s="234"/>
      <c r="K162" s="233">
        <f>ROUND(E162*J162,2)</f>
        <v>0</v>
      </c>
      <c r="L162" s="233">
        <v>21</v>
      </c>
      <c r="M162" s="233">
        <f>G162*(1+L162/100)</f>
        <v>0</v>
      </c>
      <c r="N162" s="233">
        <v>2.0299999999999999E-2</v>
      </c>
      <c r="O162" s="233">
        <f>ROUND(E162*N162,2)</f>
        <v>0.02</v>
      </c>
      <c r="P162" s="233">
        <v>0</v>
      </c>
      <c r="Q162" s="233">
        <f>ROUND(E162*P162,2)</f>
        <v>0</v>
      </c>
      <c r="R162" s="233"/>
      <c r="S162" s="233" t="s">
        <v>160</v>
      </c>
      <c r="T162" s="233" t="s">
        <v>117</v>
      </c>
      <c r="U162" s="233">
        <v>0</v>
      </c>
      <c r="V162" s="233">
        <f>ROUND(E162*U162,2)</f>
        <v>0</v>
      </c>
      <c r="W162" s="233"/>
      <c r="X162" s="233" t="s">
        <v>289</v>
      </c>
      <c r="Y162" s="214"/>
      <c r="Z162" s="214"/>
      <c r="AA162" s="214"/>
      <c r="AB162" s="214"/>
      <c r="AC162" s="214"/>
      <c r="AD162" s="214"/>
      <c r="AE162" s="214"/>
      <c r="AF162" s="214"/>
      <c r="AG162" s="214" t="s">
        <v>290</v>
      </c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 x14ac:dyDescent="0.2">
      <c r="A163" s="231"/>
      <c r="B163" s="232"/>
      <c r="C163" s="265" t="s">
        <v>295</v>
      </c>
      <c r="D163" s="253"/>
      <c r="E163" s="253"/>
      <c r="F163" s="253"/>
      <c r="G163" s="253"/>
      <c r="H163" s="233"/>
      <c r="I163" s="233"/>
      <c r="J163" s="233"/>
      <c r="K163" s="233"/>
      <c r="L163" s="233"/>
      <c r="M163" s="233"/>
      <c r="N163" s="233"/>
      <c r="O163" s="233"/>
      <c r="P163" s="233"/>
      <c r="Q163" s="233"/>
      <c r="R163" s="233"/>
      <c r="S163" s="233"/>
      <c r="T163" s="233"/>
      <c r="U163" s="233"/>
      <c r="V163" s="233"/>
      <c r="W163" s="233"/>
      <c r="X163" s="233"/>
      <c r="Y163" s="214"/>
      <c r="Z163" s="214"/>
      <c r="AA163" s="214"/>
      <c r="AB163" s="214"/>
      <c r="AC163" s="214"/>
      <c r="AD163" s="214"/>
      <c r="AE163" s="214"/>
      <c r="AF163" s="214"/>
      <c r="AG163" s="214" t="s">
        <v>121</v>
      </c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 x14ac:dyDescent="0.2">
      <c r="A164" s="231"/>
      <c r="B164" s="232"/>
      <c r="C164" s="266" t="s">
        <v>296</v>
      </c>
      <c r="D164" s="238"/>
      <c r="E164" s="239">
        <v>1</v>
      </c>
      <c r="F164" s="233"/>
      <c r="G164" s="233"/>
      <c r="H164" s="233"/>
      <c r="I164" s="233"/>
      <c r="J164" s="233"/>
      <c r="K164" s="233"/>
      <c r="L164" s="233"/>
      <c r="M164" s="233"/>
      <c r="N164" s="233"/>
      <c r="O164" s="233"/>
      <c r="P164" s="233"/>
      <c r="Q164" s="233"/>
      <c r="R164" s="233"/>
      <c r="S164" s="233"/>
      <c r="T164" s="233"/>
      <c r="U164" s="233"/>
      <c r="V164" s="233"/>
      <c r="W164" s="233"/>
      <c r="X164" s="233"/>
      <c r="Y164" s="214"/>
      <c r="Z164" s="214"/>
      <c r="AA164" s="214"/>
      <c r="AB164" s="214"/>
      <c r="AC164" s="214"/>
      <c r="AD164" s="214"/>
      <c r="AE164" s="214"/>
      <c r="AF164" s="214"/>
      <c r="AG164" s="214" t="s">
        <v>123</v>
      </c>
      <c r="AH164" s="214">
        <v>0</v>
      </c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 x14ac:dyDescent="0.2">
      <c r="A165" s="247">
        <v>38</v>
      </c>
      <c r="B165" s="248" t="s">
        <v>297</v>
      </c>
      <c r="C165" s="264" t="s">
        <v>298</v>
      </c>
      <c r="D165" s="249" t="s">
        <v>219</v>
      </c>
      <c r="E165" s="250">
        <v>33.166670000000003</v>
      </c>
      <c r="F165" s="251"/>
      <c r="G165" s="252">
        <f>ROUND(E165*F165,2)</f>
        <v>0</v>
      </c>
      <c r="H165" s="234"/>
      <c r="I165" s="233">
        <f>ROUND(E165*H165,2)</f>
        <v>0</v>
      </c>
      <c r="J165" s="234"/>
      <c r="K165" s="233">
        <f>ROUND(E165*J165,2)</f>
        <v>0</v>
      </c>
      <c r="L165" s="233">
        <v>21</v>
      </c>
      <c r="M165" s="233">
        <f>G165*(1+L165/100)</f>
        <v>0</v>
      </c>
      <c r="N165" s="233">
        <v>4.1500000000000002E-2</v>
      </c>
      <c r="O165" s="233">
        <f>ROUND(E165*N165,2)</f>
        <v>1.38</v>
      </c>
      <c r="P165" s="233">
        <v>0</v>
      </c>
      <c r="Q165" s="233">
        <f>ROUND(E165*P165,2)</f>
        <v>0</v>
      </c>
      <c r="R165" s="233"/>
      <c r="S165" s="233" t="s">
        <v>160</v>
      </c>
      <c r="T165" s="233" t="s">
        <v>117</v>
      </c>
      <c r="U165" s="233">
        <v>0</v>
      </c>
      <c r="V165" s="233">
        <f>ROUND(E165*U165,2)</f>
        <v>0</v>
      </c>
      <c r="W165" s="233"/>
      <c r="X165" s="233" t="s">
        <v>289</v>
      </c>
      <c r="Y165" s="214"/>
      <c r="Z165" s="214"/>
      <c r="AA165" s="214"/>
      <c r="AB165" s="214"/>
      <c r="AC165" s="214"/>
      <c r="AD165" s="214"/>
      <c r="AE165" s="214"/>
      <c r="AF165" s="214"/>
      <c r="AG165" s="214" t="s">
        <v>290</v>
      </c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 x14ac:dyDescent="0.2">
      <c r="A166" s="231"/>
      <c r="B166" s="232"/>
      <c r="C166" s="265" t="s">
        <v>299</v>
      </c>
      <c r="D166" s="253"/>
      <c r="E166" s="253"/>
      <c r="F166" s="253"/>
      <c r="G166" s="253"/>
      <c r="H166" s="233"/>
      <c r="I166" s="233"/>
      <c r="J166" s="233"/>
      <c r="K166" s="233"/>
      <c r="L166" s="233"/>
      <c r="M166" s="233"/>
      <c r="N166" s="233"/>
      <c r="O166" s="233"/>
      <c r="P166" s="233"/>
      <c r="Q166" s="233"/>
      <c r="R166" s="233"/>
      <c r="S166" s="233"/>
      <c r="T166" s="233"/>
      <c r="U166" s="233"/>
      <c r="V166" s="233"/>
      <c r="W166" s="233"/>
      <c r="X166" s="233"/>
      <c r="Y166" s="214"/>
      <c r="Z166" s="214"/>
      <c r="AA166" s="214"/>
      <c r="AB166" s="214"/>
      <c r="AC166" s="214"/>
      <c r="AD166" s="214"/>
      <c r="AE166" s="214"/>
      <c r="AF166" s="214"/>
      <c r="AG166" s="214" t="s">
        <v>121</v>
      </c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 x14ac:dyDescent="0.2">
      <c r="A167" s="231"/>
      <c r="B167" s="232"/>
      <c r="C167" s="266" t="s">
        <v>300</v>
      </c>
      <c r="D167" s="238"/>
      <c r="E167" s="239">
        <v>33.166670000000003</v>
      </c>
      <c r="F167" s="233"/>
      <c r="G167" s="233"/>
      <c r="H167" s="233"/>
      <c r="I167" s="233"/>
      <c r="J167" s="233"/>
      <c r="K167" s="233"/>
      <c r="L167" s="233"/>
      <c r="M167" s="233"/>
      <c r="N167" s="233"/>
      <c r="O167" s="233"/>
      <c r="P167" s="233"/>
      <c r="Q167" s="233"/>
      <c r="R167" s="233"/>
      <c r="S167" s="233"/>
      <c r="T167" s="233"/>
      <c r="U167" s="233"/>
      <c r="V167" s="233"/>
      <c r="W167" s="233"/>
      <c r="X167" s="233"/>
      <c r="Y167" s="214"/>
      <c r="Z167" s="214"/>
      <c r="AA167" s="214"/>
      <c r="AB167" s="214"/>
      <c r="AC167" s="214"/>
      <c r="AD167" s="214"/>
      <c r="AE167" s="214"/>
      <c r="AF167" s="214"/>
      <c r="AG167" s="214" t="s">
        <v>123</v>
      </c>
      <c r="AH167" s="214">
        <v>0</v>
      </c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x14ac:dyDescent="0.2">
      <c r="A168" s="241" t="s">
        <v>111</v>
      </c>
      <c r="B168" s="242" t="s">
        <v>76</v>
      </c>
      <c r="C168" s="263" t="s">
        <v>77</v>
      </c>
      <c r="D168" s="243"/>
      <c r="E168" s="244"/>
      <c r="F168" s="245"/>
      <c r="G168" s="246">
        <f>SUMIF(AG169:AG180,"&lt;&gt;NOR",G169:G180)</f>
        <v>0</v>
      </c>
      <c r="H168" s="240"/>
      <c r="I168" s="240">
        <f>SUM(I169:I180)</f>
        <v>0</v>
      </c>
      <c r="J168" s="240"/>
      <c r="K168" s="240">
        <f>SUM(K169:K180)</f>
        <v>0</v>
      </c>
      <c r="L168" s="240"/>
      <c r="M168" s="240">
        <f>SUM(M169:M180)</f>
        <v>0</v>
      </c>
      <c r="N168" s="240"/>
      <c r="O168" s="240">
        <f>SUM(O169:O180)</f>
        <v>33.4</v>
      </c>
      <c r="P168" s="240"/>
      <c r="Q168" s="240">
        <f>SUM(Q169:Q180)</f>
        <v>0</v>
      </c>
      <c r="R168" s="240"/>
      <c r="S168" s="240"/>
      <c r="T168" s="240"/>
      <c r="U168" s="240"/>
      <c r="V168" s="240">
        <f>SUM(V169:V180)</f>
        <v>30.380000000000003</v>
      </c>
      <c r="W168" s="240"/>
      <c r="X168" s="240"/>
      <c r="AG168" t="s">
        <v>112</v>
      </c>
    </row>
    <row r="169" spans="1:60" ht="22.5" outlineLevel="1" x14ac:dyDescent="0.2">
      <c r="A169" s="247">
        <v>39</v>
      </c>
      <c r="B169" s="248" t="s">
        <v>301</v>
      </c>
      <c r="C169" s="264" t="s">
        <v>302</v>
      </c>
      <c r="D169" s="249" t="s">
        <v>303</v>
      </c>
      <c r="E169" s="250">
        <v>165.79</v>
      </c>
      <c r="F169" s="251"/>
      <c r="G169" s="252">
        <f>ROUND(E169*F169,2)</f>
        <v>0</v>
      </c>
      <c r="H169" s="234"/>
      <c r="I169" s="233">
        <f>ROUND(E169*H169,2)</f>
        <v>0</v>
      </c>
      <c r="J169" s="234"/>
      <c r="K169" s="233">
        <f>ROUND(E169*J169,2)</f>
        <v>0</v>
      </c>
      <c r="L169" s="233">
        <v>21</v>
      </c>
      <c r="M169" s="233">
        <f>G169*(1+L169/100)</f>
        <v>0</v>
      </c>
      <c r="N169" s="233">
        <v>0.10249999999999999</v>
      </c>
      <c r="O169" s="233">
        <f>ROUND(E169*N169,2)</f>
        <v>16.989999999999998</v>
      </c>
      <c r="P169" s="233">
        <v>0</v>
      </c>
      <c r="Q169" s="233">
        <f>ROUND(E169*P169,2)</f>
        <v>0</v>
      </c>
      <c r="R169" s="233"/>
      <c r="S169" s="233" t="s">
        <v>116</v>
      </c>
      <c r="T169" s="233" t="s">
        <v>117</v>
      </c>
      <c r="U169" s="233">
        <v>0.14000000000000001</v>
      </c>
      <c r="V169" s="233">
        <f>ROUND(E169*U169,2)</f>
        <v>23.21</v>
      </c>
      <c r="W169" s="233"/>
      <c r="X169" s="233" t="s">
        <v>118</v>
      </c>
      <c r="Y169" s="214"/>
      <c r="Z169" s="214"/>
      <c r="AA169" s="214"/>
      <c r="AB169" s="214"/>
      <c r="AC169" s="214"/>
      <c r="AD169" s="214"/>
      <c r="AE169" s="214"/>
      <c r="AF169" s="214"/>
      <c r="AG169" s="214" t="s">
        <v>119</v>
      </c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 x14ac:dyDescent="0.2">
      <c r="A170" s="231"/>
      <c r="B170" s="232"/>
      <c r="C170" s="265" t="s">
        <v>304</v>
      </c>
      <c r="D170" s="253"/>
      <c r="E170" s="253"/>
      <c r="F170" s="253"/>
      <c r="G170" s="253"/>
      <c r="H170" s="233"/>
      <c r="I170" s="233"/>
      <c r="J170" s="233"/>
      <c r="K170" s="233"/>
      <c r="L170" s="233"/>
      <c r="M170" s="233"/>
      <c r="N170" s="233"/>
      <c r="O170" s="233"/>
      <c r="P170" s="233"/>
      <c r="Q170" s="233"/>
      <c r="R170" s="233"/>
      <c r="S170" s="233"/>
      <c r="T170" s="233"/>
      <c r="U170" s="233"/>
      <c r="V170" s="233"/>
      <c r="W170" s="233"/>
      <c r="X170" s="233"/>
      <c r="Y170" s="214"/>
      <c r="Z170" s="214"/>
      <c r="AA170" s="214"/>
      <c r="AB170" s="214"/>
      <c r="AC170" s="214"/>
      <c r="AD170" s="214"/>
      <c r="AE170" s="214"/>
      <c r="AF170" s="214"/>
      <c r="AG170" s="214" t="s">
        <v>121</v>
      </c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1" x14ac:dyDescent="0.2">
      <c r="A171" s="231"/>
      <c r="B171" s="232"/>
      <c r="C171" s="266" t="s">
        <v>305</v>
      </c>
      <c r="D171" s="238"/>
      <c r="E171" s="239">
        <v>145.15</v>
      </c>
      <c r="F171" s="233"/>
      <c r="G171" s="233"/>
      <c r="H171" s="233"/>
      <c r="I171" s="233"/>
      <c r="J171" s="233"/>
      <c r="K171" s="233"/>
      <c r="L171" s="233"/>
      <c r="M171" s="233"/>
      <c r="N171" s="233"/>
      <c r="O171" s="233"/>
      <c r="P171" s="233"/>
      <c r="Q171" s="233"/>
      <c r="R171" s="233"/>
      <c r="S171" s="233"/>
      <c r="T171" s="233"/>
      <c r="U171" s="233"/>
      <c r="V171" s="233"/>
      <c r="W171" s="233"/>
      <c r="X171" s="233"/>
      <c r="Y171" s="214"/>
      <c r="Z171" s="214"/>
      <c r="AA171" s="214"/>
      <c r="AB171" s="214"/>
      <c r="AC171" s="214"/>
      <c r="AD171" s="214"/>
      <c r="AE171" s="214"/>
      <c r="AF171" s="214"/>
      <c r="AG171" s="214" t="s">
        <v>123</v>
      </c>
      <c r="AH171" s="214">
        <v>0</v>
      </c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1" x14ac:dyDescent="0.2">
      <c r="A172" s="231"/>
      <c r="B172" s="232"/>
      <c r="C172" s="266" t="s">
        <v>306</v>
      </c>
      <c r="D172" s="238"/>
      <c r="E172" s="239">
        <v>20.64</v>
      </c>
      <c r="F172" s="233"/>
      <c r="G172" s="233"/>
      <c r="H172" s="233"/>
      <c r="I172" s="233"/>
      <c r="J172" s="233"/>
      <c r="K172" s="233"/>
      <c r="L172" s="233"/>
      <c r="M172" s="233"/>
      <c r="N172" s="233"/>
      <c r="O172" s="233"/>
      <c r="P172" s="233"/>
      <c r="Q172" s="233"/>
      <c r="R172" s="233"/>
      <c r="S172" s="233"/>
      <c r="T172" s="233"/>
      <c r="U172" s="233"/>
      <c r="V172" s="233"/>
      <c r="W172" s="233"/>
      <c r="X172" s="233"/>
      <c r="Y172" s="214"/>
      <c r="Z172" s="214"/>
      <c r="AA172" s="214"/>
      <c r="AB172" s="214"/>
      <c r="AC172" s="214"/>
      <c r="AD172" s="214"/>
      <c r="AE172" s="214"/>
      <c r="AF172" s="214"/>
      <c r="AG172" s="214" t="s">
        <v>123</v>
      </c>
      <c r="AH172" s="214">
        <v>0</v>
      </c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1" x14ac:dyDescent="0.2">
      <c r="A173" s="247">
        <v>40</v>
      </c>
      <c r="B173" s="248" t="s">
        <v>307</v>
      </c>
      <c r="C173" s="264" t="s">
        <v>308</v>
      </c>
      <c r="D173" s="249" t="s">
        <v>128</v>
      </c>
      <c r="E173" s="250">
        <v>4.9737</v>
      </c>
      <c r="F173" s="251"/>
      <c r="G173" s="252">
        <f>ROUND(E173*F173,2)</f>
        <v>0</v>
      </c>
      <c r="H173" s="234"/>
      <c r="I173" s="233">
        <f>ROUND(E173*H173,2)</f>
        <v>0</v>
      </c>
      <c r="J173" s="234"/>
      <c r="K173" s="233">
        <f>ROUND(E173*J173,2)</f>
        <v>0</v>
      </c>
      <c r="L173" s="233">
        <v>21</v>
      </c>
      <c r="M173" s="233">
        <f>G173*(1+L173/100)</f>
        <v>0</v>
      </c>
      <c r="N173" s="233">
        <v>2.5249999999999999</v>
      </c>
      <c r="O173" s="233">
        <f>ROUND(E173*N173,2)</f>
        <v>12.56</v>
      </c>
      <c r="P173" s="233">
        <v>0</v>
      </c>
      <c r="Q173" s="233">
        <f>ROUND(E173*P173,2)</f>
        <v>0</v>
      </c>
      <c r="R173" s="233"/>
      <c r="S173" s="233" t="s">
        <v>116</v>
      </c>
      <c r="T173" s="233" t="s">
        <v>117</v>
      </c>
      <c r="U173" s="233">
        <v>1.4419999999999999</v>
      </c>
      <c r="V173" s="233">
        <f>ROUND(E173*U173,2)</f>
        <v>7.17</v>
      </c>
      <c r="W173" s="233"/>
      <c r="X173" s="233" t="s">
        <v>118</v>
      </c>
      <c r="Y173" s="214"/>
      <c r="Z173" s="214"/>
      <c r="AA173" s="214"/>
      <c r="AB173" s="214"/>
      <c r="AC173" s="214"/>
      <c r="AD173" s="214"/>
      <c r="AE173" s="214"/>
      <c r="AF173" s="214"/>
      <c r="AG173" s="214" t="s">
        <v>119</v>
      </c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 x14ac:dyDescent="0.2">
      <c r="A174" s="231"/>
      <c r="B174" s="232"/>
      <c r="C174" s="265" t="s">
        <v>309</v>
      </c>
      <c r="D174" s="253"/>
      <c r="E174" s="253"/>
      <c r="F174" s="253"/>
      <c r="G174" s="253"/>
      <c r="H174" s="233"/>
      <c r="I174" s="233"/>
      <c r="J174" s="233"/>
      <c r="K174" s="233"/>
      <c r="L174" s="233"/>
      <c r="M174" s="233"/>
      <c r="N174" s="233"/>
      <c r="O174" s="233"/>
      <c r="P174" s="233"/>
      <c r="Q174" s="233"/>
      <c r="R174" s="233"/>
      <c r="S174" s="233"/>
      <c r="T174" s="233"/>
      <c r="U174" s="233"/>
      <c r="V174" s="233"/>
      <c r="W174" s="233"/>
      <c r="X174" s="233"/>
      <c r="Y174" s="214"/>
      <c r="Z174" s="214"/>
      <c r="AA174" s="214"/>
      <c r="AB174" s="214"/>
      <c r="AC174" s="214"/>
      <c r="AD174" s="214"/>
      <c r="AE174" s="214"/>
      <c r="AF174" s="214"/>
      <c r="AG174" s="214" t="s">
        <v>121</v>
      </c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 x14ac:dyDescent="0.2">
      <c r="A175" s="231"/>
      <c r="B175" s="232"/>
      <c r="C175" s="266" t="s">
        <v>310</v>
      </c>
      <c r="D175" s="238"/>
      <c r="E175" s="239">
        <v>4.9737</v>
      </c>
      <c r="F175" s="233"/>
      <c r="G175" s="233"/>
      <c r="H175" s="233"/>
      <c r="I175" s="233"/>
      <c r="J175" s="233"/>
      <c r="K175" s="233"/>
      <c r="L175" s="233"/>
      <c r="M175" s="233"/>
      <c r="N175" s="233"/>
      <c r="O175" s="233"/>
      <c r="P175" s="233"/>
      <c r="Q175" s="233"/>
      <c r="R175" s="233"/>
      <c r="S175" s="233"/>
      <c r="T175" s="233"/>
      <c r="U175" s="233"/>
      <c r="V175" s="233"/>
      <c r="W175" s="233"/>
      <c r="X175" s="233"/>
      <c r="Y175" s="214"/>
      <c r="Z175" s="214"/>
      <c r="AA175" s="214"/>
      <c r="AB175" s="214"/>
      <c r="AC175" s="214"/>
      <c r="AD175" s="214"/>
      <c r="AE175" s="214"/>
      <c r="AF175" s="214"/>
      <c r="AG175" s="214" t="s">
        <v>123</v>
      </c>
      <c r="AH175" s="214">
        <v>0</v>
      </c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1" x14ac:dyDescent="0.2">
      <c r="A176" s="247">
        <v>41</v>
      </c>
      <c r="B176" s="248" t="s">
        <v>311</v>
      </c>
      <c r="C176" s="264" t="s">
        <v>312</v>
      </c>
      <c r="D176" s="249" t="s">
        <v>219</v>
      </c>
      <c r="E176" s="250">
        <v>42.105600000000003</v>
      </c>
      <c r="F176" s="251"/>
      <c r="G176" s="252">
        <f>ROUND(E176*F176,2)</f>
        <v>0</v>
      </c>
      <c r="H176" s="234"/>
      <c r="I176" s="233">
        <f>ROUND(E176*H176,2)</f>
        <v>0</v>
      </c>
      <c r="J176" s="234"/>
      <c r="K176" s="233">
        <f>ROUND(E176*J176,2)</f>
        <v>0</v>
      </c>
      <c r="L176" s="233">
        <v>21</v>
      </c>
      <c r="M176" s="233">
        <f>G176*(1+L176/100)</f>
        <v>0</v>
      </c>
      <c r="N176" s="233">
        <v>3.0000000000000001E-3</v>
      </c>
      <c r="O176" s="233">
        <f>ROUND(E176*N176,2)</f>
        <v>0.13</v>
      </c>
      <c r="P176" s="233">
        <v>0</v>
      </c>
      <c r="Q176" s="233">
        <f>ROUND(E176*P176,2)</f>
        <v>0</v>
      </c>
      <c r="R176" s="233"/>
      <c r="S176" s="233" t="s">
        <v>160</v>
      </c>
      <c r="T176" s="233" t="s">
        <v>117</v>
      </c>
      <c r="U176" s="233">
        <v>0</v>
      </c>
      <c r="V176" s="233">
        <f>ROUND(E176*U176,2)</f>
        <v>0</v>
      </c>
      <c r="W176" s="233"/>
      <c r="X176" s="233" t="s">
        <v>161</v>
      </c>
      <c r="Y176" s="214"/>
      <c r="Z176" s="214"/>
      <c r="AA176" s="214"/>
      <c r="AB176" s="214"/>
      <c r="AC176" s="214"/>
      <c r="AD176" s="214"/>
      <c r="AE176" s="214"/>
      <c r="AF176" s="214"/>
      <c r="AG176" s="214" t="s">
        <v>162</v>
      </c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1" x14ac:dyDescent="0.2">
      <c r="A177" s="231"/>
      <c r="B177" s="232"/>
      <c r="C177" s="265" t="s">
        <v>313</v>
      </c>
      <c r="D177" s="253"/>
      <c r="E177" s="253"/>
      <c r="F177" s="253"/>
      <c r="G177" s="253"/>
      <c r="H177" s="233"/>
      <c r="I177" s="233"/>
      <c r="J177" s="233"/>
      <c r="K177" s="233"/>
      <c r="L177" s="233"/>
      <c r="M177" s="233"/>
      <c r="N177" s="233"/>
      <c r="O177" s="233"/>
      <c r="P177" s="233"/>
      <c r="Q177" s="233"/>
      <c r="R177" s="233"/>
      <c r="S177" s="233"/>
      <c r="T177" s="233"/>
      <c r="U177" s="233"/>
      <c r="V177" s="233"/>
      <c r="W177" s="233"/>
      <c r="X177" s="233"/>
      <c r="Y177" s="214"/>
      <c r="Z177" s="214"/>
      <c r="AA177" s="214"/>
      <c r="AB177" s="214"/>
      <c r="AC177" s="214"/>
      <c r="AD177" s="214"/>
      <c r="AE177" s="214"/>
      <c r="AF177" s="214"/>
      <c r="AG177" s="214" t="s">
        <v>121</v>
      </c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ht="22.5" outlineLevel="1" x14ac:dyDescent="0.2">
      <c r="A178" s="231"/>
      <c r="B178" s="232"/>
      <c r="C178" s="266" t="s">
        <v>314</v>
      </c>
      <c r="D178" s="238"/>
      <c r="E178" s="239">
        <v>42.105600000000003</v>
      </c>
      <c r="F178" s="233"/>
      <c r="G178" s="233"/>
      <c r="H178" s="233"/>
      <c r="I178" s="233"/>
      <c r="J178" s="233"/>
      <c r="K178" s="233"/>
      <c r="L178" s="233"/>
      <c r="M178" s="233"/>
      <c r="N178" s="233"/>
      <c r="O178" s="233"/>
      <c r="P178" s="233"/>
      <c r="Q178" s="233"/>
      <c r="R178" s="233"/>
      <c r="S178" s="233"/>
      <c r="T178" s="233"/>
      <c r="U178" s="233"/>
      <c r="V178" s="233"/>
      <c r="W178" s="233"/>
      <c r="X178" s="233"/>
      <c r="Y178" s="214"/>
      <c r="Z178" s="214"/>
      <c r="AA178" s="214"/>
      <c r="AB178" s="214"/>
      <c r="AC178" s="214"/>
      <c r="AD178" s="214"/>
      <c r="AE178" s="214"/>
      <c r="AF178" s="214"/>
      <c r="AG178" s="214" t="s">
        <v>123</v>
      </c>
      <c r="AH178" s="214">
        <v>0</v>
      </c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1" x14ac:dyDescent="0.2">
      <c r="A179" s="247">
        <v>42</v>
      </c>
      <c r="B179" s="248" t="s">
        <v>315</v>
      </c>
      <c r="C179" s="264" t="s">
        <v>316</v>
      </c>
      <c r="D179" s="249" t="s">
        <v>219</v>
      </c>
      <c r="E179" s="250">
        <v>338.21159999999998</v>
      </c>
      <c r="F179" s="251"/>
      <c r="G179" s="252">
        <f>ROUND(E179*F179,2)</f>
        <v>0</v>
      </c>
      <c r="H179" s="234"/>
      <c r="I179" s="233">
        <f>ROUND(E179*H179,2)</f>
        <v>0</v>
      </c>
      <c r="J179" s="234"/>
      <c r="K179" s="233">
        <f>ROUND(E179*J179,2)</f>
        <v>0</v>
      </c>
      <c r="L179" s="233">
        <v>21</v>
      </c>
      <c r="M179" s="233">
        <f>G179*(1+L179/100)</f>
        <v>0</v>
      </c>
      <c r="N179" s="233">
        <v>1.0999999999999999E-2</v>
      </c>
      <c r="O179" s="233">
        <f>ROUND(E179*N179,2)</f>
        <v>3.72</v>
      </c>
      <c r="P179" s="233">
        <v>0</v>
      </c>
      <c r="Q179" s="233">
        <f>ROUND(E179*P179,2)</f>
        <v>0</v>
      </c>
      <c r="R179" s="233" t="s">
        <v>317</v>
      </c>
      <c r="S179" s="233" t="s">
        <v>318</v>
      </c>
      <c r="T179" s="233" t="s">
        <v>117</v>
      </c>
      <c r="U179" s="233">
        <v>0</v>
      </c>
      <c r="V179" s="233">
        <f>ROUND(E179*U179,2)</f>
        <v>0</v>
      </c>
      <c r="W179" s="233"/>
      <c r="X179" s="233" t="s">
        <v>161</v>
      </c>
      <c r="Y179" s="214"/>
      <c r="Z179" s="214"/>
      <c r="AA179" s="214"/>
      <c r="AB179" s="214"/>
      <c r="AC179" s="214"/>
      <c r="AD179" s="214"/>
      <c r="AE179" s="214"/>
      <c r="AF179" s="214"/>
      <c r="AG179" s="214" t="s">
        <v>162</v>
      </c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ht="22.5" outlineLevel="1" x14ac:dyDescent="0.2">
      <c r="A180" s="231"/>
      <c r="B180" s="232"/>
      <c r="C180" s="266" t="s">
        <v>319</v>
      </c>
      <c r="D180" s="238"/>
      <c r="E180" s="239">
        <v>338.21159999999998</v>
      </c>
      <c r="F180" s="233"/>
      <c r="G180" s="233"/>
      <c r="H180" s="233"/>
      <c r="I180" s="233"/>
      <c r="J180" s="233"/>
      <c r="K180" s="233"/>
      <c r="L180" s="233"/>
      <c r="M180" s="233"/>
      <c r="N180" s="233"/>
      <c r="O180" s="233"/>
      <c r="P180" s="233"/>
      <c r="Q180" s="233"/>
      <c r="R180" s="233"/>
      <c r="S180" s="233"/>
      <c r="T180" s="233"/>
      <c r="U180" s="233"/>
      <c r="V180" s="233"/>
      <c r="W180" s="233"/>
      <c r="X180" s="233"/>
      <c r="Y180" s="214"/>
      <c r="Z180" s="214"/>
      <c r="AA180" s="214"/>
      <c r="AB180" s="214"/>
      <c r="AC180" s="214"/>
      <c r="AD180" s="214"/>
      <c r="AE180" s="214"/>
      <c r="AF180" s="214"/>
      <c r="AG180" s="214" t="s">
        <v>123</v>
      </c>
      <c r="AH180" s="214">
        <v>0</v>
      </c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x14ac:dyDescent="0.2">
      <c r="A181" s="241" t="s">
        <v>111</v>
      </c>
      <c r="B181" s="242" t="s">
        <v>78</v>
      </c>
      <c r="C181" s="263" t="s">
        <v>79</v>
      </c>
      <c r="D181" s="243"/>
      <c r="E181" s="244"/>
      <c r="F181" s="245"/>
      <c r="G181" s="246">
        <f>SUMIF(AG182:AG187,"&lt;&gt;NOR",G182:G187)</f>
        <v>0</v>
      </c>
      <c r="H181" s="240"/>
      <c r="I181" s="240">
        <f>SUM(I182:I187)</f>
        <v>0</v>
      </c>
      <c r="J181" s="240"/>
      <c r="K181" s="240">
        <f>SUM(K182:K187)</f>
        <v>0</v>
      </c>
      <c r="L181" s="240"/>
      <c r="M181" s="240">
        <f>SUM(M182:M187)</f>
        <v>0</v>
      </c>
      <c r="N181" s="240"/>
      <c r="O181" s="240">
        <f>SUM(O182:O187)</f>
        <v>0</v>
      </c>
      <c r="P181" s="240"/>
      <c r="Q181" s="240">
        <f>SUM(Q182:Q187)</f>
        <v>143.22999999999999</v>
      </c>
      <c r="R181" s="240"/>
      <c r="S181" s="240"/>
      <c r="T181" s="240"/>
      <c r="U181" s="240"/>
      <c r="V181" s="240">
        <f>SUM(V182:V187)</f>
        <v>1107.45</v>
      </c>
      <c r="W181" s="240"/>
      <c r="X181" s="240"/>
      <c r="AG181" t="s">
        <v>112</v>
      </c>
    </row>
    <row r="182" spans="1:60" outlineLevel="1" x14ac:dyDescent="0.2">
      <c r="A182" s="247">
        <v>43</v>
      </c>
      <c r="B182" s="248" t="s">
        <v>320</v>
      </c>
      <c r="C182" s="264" t="s">
        <v>321</v>
      </c>
      <c r="D182" s="249" t="s">
        <v>322</v>
      </c>
      <c r="E182" s="250">
        <v>1</v>
      </c>
      <c r="F182" s="251"/>
      <c r="G182" s="252">
        <f>ROUND(E182*F182,2)</f>
        <v>0</v>
      </c>
      <c r="H182" s="234"/>
      <c r="I182" s="233">
        <f>ROUND(E182*H182,2)</f>
        <v>0</v>
      </c>
      <c r="J182" s="234"/>
      <c r="K182" s="233">
        <f>ROUND(E182*J182,2)</f>
        <v>0</v>
      </c>
      <c r="L182" s="233">
        <v>21</v>
      </c>
      <c r="M182" s="233">
        <f>G182*(1+L182/100)</f>
        <v>0</v>
      </c>
      <c r="N182" s="233">
        <v>0</v>
      </c>
      <c r="O182" s="233">
        <f>ROUND(E182*N182,2)</f>
        <v>0</v>
      </c>
      <c r="P182" s="233">
        <v>9.2499999999999995E-3</v>
      </c>
      <c r="Q182" s="233">
        <f>ROUND(E182*P182,2)</f>
        <v>0.01</v>
      </c>
      <c r="R182" s="233"/>
      <c r="S182" s="233" t="s">
        <v>160</v>
      </c>
      <c r="T182" s="233" t="s">
        <v>117</v>
      </c>
      <c r="U182" s="233">
        <v>0.28699999999999998</v>
      </c>
      <c r="V182" s="233">
        <f>ROUND(E182*U182,2)</f>
        <v>0.28999999999999998</v>
      </c>
      <c r="W182" s="233"/>
      <c r="X182" s="233" t="s">
        <v>118</v>
      </c>
      <c r="Y182" s="214"/>
      <c r="Z182" s="214"/>
      <c r="AA182" s="214"/>
      <c r="AB182" s="214"/>
      <c r="AC182" s="214"/>
      <c r="AD182" s="214"/>
      <c r="AE182" s="214"/>
      <c r="AF182" s="214"/>
      <c r="AG182" s="214" t="s">
        <v>143</v>
      </c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1" x14ac:dyDescent="0.2">
      <c r="A183" s="231"/>
      <c r="B183" s="232"/>
      <c r="C183" s="265" t="s">
        <v>323</v>
      </c>
      <c r="D183" s="253"/>
      <c r="E183" s="253"/>
      <c r="F183" s="253"/>
      <c r="G183" s="253"/>
      <c r="H183" s="233"/>
      <c r="I183" s="233"/>
      <c r="J183" s="233"/>
      <c r="K183" s="233"/>
      <c r="L183" s="233"/>
      <c r="M183" s="233"/>
      <c r="N183" s="233"/>
      <c r="O183" s="233"/>
      <c r="P183" s="233"/>
      <c r="Q183" s="233"/>
      <c r="R183" s="233"/>
      <c r="S183" s="233"/>
      <c r="T183" s="233"/>
      <c r="U183" s="233"/>
      <c r="V183" s="233"/>
      <c r="W183" s="233"/>
      <c r="X183" s="233"/>
      <c r="Y183" s="214"/>
      <c r="Z183" s="214"/>
      <c r="AA183" s="214"/>
      <c r="AB183" s="214"/>
      <c r="AC183" s="214"/>
      <c r="AD183" s="214"/>
      <c r="AE183" s="214"/>
      <c r="AF183" s="214"/>
      <c r="AG183" s="214" t="s">
        <v>121</v>
      </c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1" x14ac:dyDescent="0.2">
      <c r="A184" s="231"/>
      <c r="B184" s="232"/>
      <c r="C184" s="266" t="s">
        <v>324</v>
      </c>
      <c r="D184" s="238"/>
      <c r="E184" s="239">
        <v>1</v>
      </c>
      <c r="F184" s="233"/>
      <c r="G184" s="233"/>
      <c r="H184" s="233"/>
      <c r="I184" s="233"/>
      <c r="J184" s="233"/>
      <c r="K184" s="233"/>
      <c r="L184" s="233"/>
      <c r="M184" s="233"/>
      <c r="N184" s="233"/>
      <c r="O184" s="233"/>
      <c r="P184" s="233"/>
      <c r="Q184" s="233"/>
      <c r="R184" s="233"/>
      <c r="S184" s="233"/>
      <c r="T184" s="233"/>
      <c r="U184" s="233"/>
      <c r="V184" s="233"/>
      <c r="W184" s="233"/>
      <c r="X184" s="233"/>
      <c r="Y184" s="214"/>
      <c r="Z184" s="214"/>
      <c r="AA184" s="214"/>
      <c r="AB184" s="214"/>
      <c r="AC184" s="214"/>
      <c r="AD184" s="214"/>
      <c r="AE184" s="214"/>
      <c r="AF184" s="214"/>
      <c r="AG184" s="214" t="s">
        <v>123</v>
      </c>
      <c r="AH184" s="214">
        <v>0</v>
      </c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1" x14ac:dyDescent="0.2">
      <c r="A185" s="247">
        <v>44</v>
      </c>
      <c r="B185" s="248" t="s">
        <v>325</v>
      </c>
      <c r="C185" s="264" t="s">
        <v>326</v>
      </c>
      <c r="D185" s="249" t="s">
        <v>128</v>
      </c>
      <c r="E185" s="250">
        <v>65.099999999999994</v>
      </c>
      <c r="F185" s="251"/>
      <c r="G185" s="252">
        <f>ROUND(E185*F185,2)</f>
        <v>0</v>
      </c>
      <c r="H185" s="234"/>
      <c r="I185" s="233">
        <f>ROUND(E185*H185,2)</f>
        <v>0</v>
      </c>
      <c r="J185" s="234"/>
      <c r="K185" s="233">
        <f>ROUND(E185*J185,2)</f>
        <v>0</v>
      </c>
      <c r="L185" s="233">
        <v>21</v>
      </c>
      <c r="M185" s="233">
        <f>G185*(1+L185/100)</f>
        <v>0</v>
      </c>
      <c r="N185" s="233">
        <v>0</v>
      </c>
      <c r="O185" s="233">
        <f>ROUND(E185*N185,2)</f>
        <v>0</v>
      </c>
      <c r="P185" s="233">
        <v>2.2000000000000002</v>
      </c>
      <c r="Q185" s="233">
        <f>ROUND(E185*P185,2)</f>
        <v>143.22</v>
      </c>
      <c r="R185" s="233"/>
      <c r="S185" s="233" t="s">
        <v>116</v>
      </c>
      <c r="T185" s="233" t="s">
        <v>117</v>
      </c>
      <c r="U185" s="233">
        <v>17.007000000000001</v>
      </c>
      <c r="V185" s="233">
        <f>ROUND(E185*U185,2)</f>
        <v>1107.1600000000001</v>
      </c>
      <c r="W185" s="233"/>
      <c r="X185" s="233" t="s">
        <v>205</v>
      </c>
      <c r="Y185" s="214"/>
      <c r="Z185" s="214"/>
      <c r="AA185" s="214"/>
      <c r="AB185" s="214"/>
      <c r="AC185" s="214"/>
      <c r="AD185" s="214"/>
      <c r="AE185" s="214"/>
      <c r="AF185" s="214"/>
      <c r="AG185" s="214" t="s">
        <v>327</v>
      </c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1" x14ac:dyDescent="0.2">
      <c r="A186" s="231"/>
      <c r="B186" s="232"/>
      <c r="C186" s="265" t="s">
        <v>328</v>
      </c>
      <c r="D186" s="253"/>
      <c r="E186" s="253"/>
      <c r="F186" s="253"/>
      <c r="G186" s="253"/>
      <c r="H186" s="233"/>
      <c r="I186" s="233"/>
      <c r="J186" s="233"/>
      <c r="K186" s="233"/>
      <c r="L186" s="233"/>
      <c r="M186" s="233"/>
      <c r="N186" s="233"/>
      <c r="O186" s="233"/>
      <c r="P186" s="233"/>
      <c r="Q186" s="233"/>
      <c r="R186" s="233"/>
      <c r="S186" s="233"/>
      <c r="T186" s="233"/>
      <c r="U186" s="233"/>
      <c r="V186" s="233"/>
      <c r="W186" s="233"/>
      <c r="X186" s="233"/>
      <c r="Y186" s="214"/>
      <c r="Z186" s="214"/>
      <c r="AA186" s="214"/>
      <c r="AB186" s="214"/>
      <c r="AC186" s="214"/>
      <c r="AD186" s="214"/>
      <c r="AE186" s="214"/>
      <c r="AF186" s="214"/>
      <c r="AG186" s="214" t="s">
        <v>121</v>
      </c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1" x14ac:dyDescent="0.2">
      <c r="A187" s="231"/>
      <c r="B187" s="232"/>
      <c r="C187" s="266" t="s">
        <v>329</v>
      </c>
      <c r="D187" s="238"/>
      <c r="E187" s="239">
        <v>65.099999999999994</v>
      </c>
      <c r="F187" s="233"/>
      <c r="G187" s="233"/>
      <c r="H187" s="233"/>
      <c r="I187" s="233"/>
      <c r="J187" s="233"/>
      <c r="K187" s="233"/>
      <c r="L187" s="233"/>
      <c r="M187" s="233"/>
      <c r="N187" s="233"/>
      <c r="O187" s="233"/>
      <c r="P187" s="233"/>
      <c r="Q187" s="233"/>
      <c r="R187" s="233"/>
      <c r="S187" s="233"/>
      <c r="T187" s="233"/>
      <c r="U187" s="233"/>
      <c r="V187" s="233"/>
      <c r="W187" s="233"/>
      <c r="X187" s="233"/>
      <c r="Y187" s="214"/>
      <c r="Z187" s="214"/>
      <c r="AA187" s="214"/>
      <c r="AB187" s="214"/>
      <c r="AC187" s="214"/>
      <c r="AD187" s="214"/>
      <c r="AE187" s="214"/>
      <c r="AF187" s="214"/>
      <c r="AG187" s="214" t="s">
        <v>123</v>
      </c>
      <c r="AH187" s="214">
        <v>0</v>
      </c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x14ac:dyDescent="0.2">
      <c r="A188" s="241" t="s">
        <v>111</v>
      </c>
      <c r="B188" s="242" t="s">
        <v>80</v>
      </c>
      <c r="C188" s="263" t="s">
        <v>81</v>
      </c>
      <c r="D188" s="243"/>
      <c r="E188" s="244"/>
      <c r="F188" s="245"/>
      <c r="G188" s="246">
        <f>SUMIF(AG189:AG197,"&lt;&gt;NOR",G189:G197)</f>
        <v>0</v>
      </c>
      <c r="H188" s="240"/>
      <c r="I188" s="240">
        <f>SUM(I189:I197)</f>
        <v>0</v>
      </c>
      <c r="J188" s="240"/>
      <c r="K188" s="240">
        <f>SUM(K189:K197)</f>
        <v>0</v>
      </c>
      <c r="L188" s="240"/>
      <c r="M188" s="240">
        <f>SUM(M189:M197)</f>
        <v>0</v>
      </c>
      <c r="N188" s="240"/>
      <c r="O188" s="240">
        <f>SUM(O189:O197)</f>
        <v>0</v>
      </c>
      <c r="P188" s="240"/>
      <c r="Q188" s="240">
        <f>SUM(Q189:Q197)</f>
        <v>0</v>
      </c>
      <c r="R188" s="240"/>
      <c r="S188" s="240"/>
      <c r="T188" s="240"/>
      <c r="U188" s="240"/>
      <c r="V188" s="240">
        <f>SUM(V189:V197)</f>
        <v>70.180000000000007</v>
      </c>
      <c r="W188" s="240"/>
      <c r="X188" s="240"/>
      <c r="AG188" t="s">
        <v>112</v>
      </c>
    </row>
    <row r="189" spans="1:60" outlineLevel="1" x14ac:dyDescent="0.2">
      <c r="A189" s="247">
        <v>45</v>
      </c>
      <c r="B189" s="248" t="s">
        <v>330</v>
      </c>
      <c r="C189" s="264" t="s">
        <v>331</v>
      </c>
      <c r="D189" s="249" t="s">
        <v>332</v>
      </c>
      <c r="E189" s="250">
        <v>143.22</v>
      </c>
      <c r="F189" s="251"/>
      <c r="G189" s="252">
        <f>ROUND(E189*F189,2)</f>
        <v>0</v>
      </c>
      <c r="H189" s="234"/>
      <c r="I189" s="233">
        <f>ROUND(E189*H189,2)</f>
        <v>0</v>
      </c>
      <c r="J189" s="234"/>
      <c r="K189" s="233">
        <f>ROUND(E189*J189,2)</f>
        <v>0</v>
      </c>
      <c r="L189" s="233">
        <v>21</v>
      </c>
      <c r="M189" s="233">
        <f>G189*(1+L189/100)</f>
        <v>0</v>
      </c>
      <c r="N189" s="233">
        <v>0</v>
      </c>
      <c r="O189" s="233">
        <f>ROUND(E189*N189,2)</f>
        <v>0</v>
      </c>
      <c r="P189" s="233">
        <v>0</v>
      </c>
      <c r="Q189" s="233">
        <f>ROUND(E189*P189,2)</f>
        <v>0</v>
      </c>
      <c r="R189" s="233"/>
      <c r="S189" s="233" t="s">
        <v>116</v>
      </c>
      <c r="T189" s="233" t="s">
        <v>117</v>
      </c>
      <c r="U189" s="233">
        <v>0.49</v>
      </c>
      <c r="V189" s="233">
        <f>ROUND(E189*U189,2)</f>
        <v>70.180000000000007</v>
      </c>
      <c r="W189" s="233"/>
      <c r="X189" s="233" t="s">
        <v>118</v>
      </c>
      <c r="Y189" s="214"/>
      <c r="Z189" s="214"/>
      <c r="AA189" s="214"/>
      <c r="AB189" s="214"/>
      <c r="AC189" s="214"/>
      <c r="AD189" s="214"/>
      <c r="AE189" s="214"/>
      <c r="AF189" s="214"/>
      <c r="AG189" s="214" t="s">
        <v>143</v>
      </c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1" x14ac:dyDescent="0.2">
      <c r="A190" s="231"/>
      <c r="B190" s="232"/>
      <c r="C190" s="265" t="s">
        <v>333</v>
      </c>
      <c r="D190" s="253"/>
      <c r="E190" s="253"/>
      <c r="F190" s="253"/>
      <c r="G190" s="253"/>
      <c r="H190" s="233"/>
      <c r="I190" s="233"/>
      <c r="J190" s="233"/>
      <c r="K190" s="233"/>
      <c r="L190" s="233"/>
      <c r="M190" s="233"/>
      <c r="N190" s="233"/>
      <c r="O190" s="233"/>
      <c r="P190" s="233"/>
      <c r="Q190" s="233"/>
      <c r="R190" s="233"/>
      <c r="S190" s="233"/>
      <c r="T190" s="233"/>
      <c r="U190" s="233"/>
      <c r="V190" s="233"/>
      <c r="W190" s="233"/>
      <c r="X190" s="233"/>
      <c r="Y190" s="214"/>
      <c r="Z190" s="214"/>
      <c r="AA190" s="214"/>
      <c r="AB190" s="214"/>
      <c r="AC190" s="214"/>
      <c r="AD190" s="214"/>
      <c r="AE190" s="214"/>
      <c r="AF190" s="214"/>
      <c r="AG190" s="214" t="s">
        <v>121</v>
      </c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1" x14ac:dyDescent="0.2">
      <c r="A191" s="231"/>
      <c r="B191" s="232"/>
      <c r="C191" s="266" t="s">
        <v>334</v>
      </c>
      <c r="D191" s="238"/>
      <c r="E191" s="239">
        <v>143.22</v>
      </c>
      <c r="F191" s="233"/>
      <c r="G191" s="233"/>
      <c r="H191" s="233"/>
      <c r="I191" s="233"/>
      <c r="J191" s="233"/>
      <c r="K191" s="233"/>
      <c r="L191" s="233"/>
      <c r="M191" s="233"/>
      <c r="N191" s="233"/>
      <c r="O191" s="233"/>
      <c r="P191" s="233"/>
      <c r="Q191" s="233"/>
      <c r="R191" s="233"/>
      <c r="S191" s="233"/>
      <c r="T191" s="233"/>
      <c r="U191" s="233"/>
      <c r="V191" s="233"/>
      <c r="W191" s="233"/>
      <c r="X191" s="233"/>
      <c r="Y191" s="214"/>
      <c r="Z191" s="214"/>
      <c r="AA191" s="214"/>
      <c r="AB191" s="214"/>
      <c r="AC191" s="214"/>
      <c r="AD191" s="214"/>
      <c r="AE191" s="214"/>
      <c r="AF191" s="214"/>
      <c r="AG191" s="214" t="s">
        <v>123</v>
      </c>
      <c r="AH191" s="214">
        <v>0</v>
      </c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outlineLevel="1" x14ac:dyDescent="0.2">
      <c r="A192" s="247">
        <v>46</v>
      </c>
      <c r="B192" s="248" t="s">
        <v>335</v>
      </c>
      <c r="C192" s="264" t="s">
        <v>336</v>
      </c>
      <c r="D192" s="249" t="s">
        <v>332</v>
      </c>
      <c r="E192" s="250">
        <v>8593.2000000000007</v>
      </c>
      <c r="F192" s="251"/>
      <c r="G192" s="252">
        <f>ROUND(E192*F192,2)</f>
        <v>0</v>
      </c>
      <c r="H192" s="234"/>
      <c r="I192" s="233">
        <f>ROUND(E192*H192,2)</f>
        <v>0</v>
      </c>
      <c r="J192" s="234"/>
      <c r="K192" s="233">
        <f>ROUND(E192*J192,2)</f>
        <v>0</v>
      </c>
      <c r="L192" s="233">
        <v>21</v>
      </c>
      <c r="M192" s="233">
        <f>G192*(1+L192/100)</f>
        <v>0</v>
      </c>
      <c r="N192" s="233">
        <v>0</v>
      </c>
      <c r="O192" s="233">
        <f>ROUND(E192*N192,2)</f>
        <v>0</v>
      </c>
      <c r="P192" s="233">
        <v>0</v>
      </c>
      <c r="Q192" s="233">
        <f>ROUND(E192*P192,2)</f>
        <v>0</v>
      </c>
      <c r="R192" s="233"/>
      <c r="S192" s="233" t="s">
        <v>116</v>
      </c>
      <c r="T192" s="233" t="s">
        <v>117</v>
      </c>
      <c r="U192" s="233">
        <v>0</v>
      </c>
      <c r="V192" s="233">
        <f>ROUND(E192*U192,2)</f>
        <v>0</v>
      </c>
      <c r="W192" s="233"/>
      <c r="X192" s="233" t="s">
        <v>118</v>
      </c>
      <c r="Y192" s="214"/>
      <c r="Z192" s="214"/>
      <c r="AA192" s="214"/>
      <c r="AB192" s="214"/>
      <c r="AC192" s="214"/>
      <c r="AD192" s="214"/>
      <c r="AE192" s="214"/>
      <c r="AF192" s="214"/>
      <c r="AG192" s="214" t="s">
        <v>143</v>
      </c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1" x14ac:dyDescent="0.2">
      <c r="A193" s="231"/>
      <c r="B193" s="232"/>
      <c r="C193" s="265" t="s">
        <v>337</v>
      </c>
      <c r="D193" s="253"/>
      <c r="E193" s="253"/>
      <c r="F193" s="253"/>
      <c r="G193" s="253"/>
      <c r="H193" s="233"/>
      <c r="I193" s="233"/>
      <c r="J193" s="233"/>
      <c r="K193" s="233"/>
      <c r="L193" s="233"/>
      <c r="M193" s="233"/>
      <c r="N193" s="233"/>
      <c r="O193" s="233"/>
      <c r="P193" s="233"/>
      <c r="Q193" s="233"/>
      <c r="R193" s="233"/>
      <c r="S193" s="233"/>
      <c r="T193" s="233"/>
      <c r="U193" s="233"/>
      <c r="V193" s="233"/>
      <c r="W193" s="233"/>
      <c r="X193" s="233"/>
      <c r="Y193" s="214"/>
      <c r="Z193" s="214"/>
      <c r="AA193" s="214"/>
      <c r="AB193" s="214"/>
      <c r="AC193" s="214"/>
      <c r="AD193" s="214"/>
      <c r="AE193" s="214"/>
      <c r="AF193" s="214"/>
      <c r="AG193" s="214" t="s">
        <v>121</v>
      </c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ht="22.5" outlineLevel="1" x14ac:dyDescent="0.2">
      <c r="A194" s="231"/>
      <c r="B194" s="232"/>
      <c r="C194" s="266" t="s">
        <v>338</v>
      </c>
      <c r="D194" s="238"/>
      <c r="E194" s="239">
        <v>8593.2000000000007</v>
      </c>
      <c r="F194" s="233"/>
      <c r="G194" s="233"/>
      <c r="H194" s="233"/>
      <c r="I194" s="233"/>
      <c r="J194" s="233"/>
      <c r="K194" s="233"/>
      <c r="L194" s="233"/>
      <c r="M194" s="233"/>
      <c r="N194" s="233"/>
      <c r="O194" s="233"/>
      <c r="P194" s="233"/>
      <c r="Q194" s="233"/>
      <c r="R194" s="233"/>
      <c r="S194" s="233"/>
      <c r="T194" s="233"/>
      <c r="U194" s="233"/>
      <c r="V194" s="233"/>
      <c r="W194" s="233"/>
      <c r="X194" s="233"/>
      <c r="Y194" s="214"/>
      <c r="Z194" s="214"/>
      <c r="AA194" s="214"/>
      <c r="AB194" s="214"/>
      <c r="AC194" s="214"/>
      <c r="AD194" s="214"/>
      <c r="AE194" s="214"/>
      <c r="AF194" s="214"/>
      <c r="AG194" s="214" t="s">
        <v>123</v>
      </c>
      <c r="AH194" s="214">
        <v>0</v>
      </c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ht="22.5" outlineLevel="1" x14ac:dyDescent="0.2">
      <c r="A195" s="247">
        <v>47</v>
      </c>
      <c r="B195" s="248" t="s">
        <v>339</v>
      </c>
      <c r="C195" s="264" t="s">
        <v>340</v>
      </c>
      <c r="D195" s="249" t="s">
        <v>332</v>
      </c>
      <c r="E195" s="250">
        <v>143.22</v>
      </c>
      <c r="F195" s="251"/>
      <c r="G195" s="252">
        <f>ROUND(E195*F195,2)</f>
        <v>0</v>
      </c>
      <c r="H195" s="234"/>
      <c r="I195" s="233">
        <f>ROUND(E195*H195,2)</f>
        <v>0</v>
      </c>
      <c r="J195" s="234"/>
      <c r="K195" s="233">
        <f>ROUND(E195*J195,2)</f>
        <v>0</v>
      </c>
      <c r="L195" s="233">
        <v>21</v>
      </c>
      <c r="M195" s="233">
        <f>G195*(1+L195/100)</f>
        <v>0</v>
      </c>
      <c r="N195" s="233">
        <v>0</v>
      </c>
      <c r="O195" s="233">
        <f>ROUND(E195*N195,2)</f>
        <v>0</v>
      </c>
      <c r="P195" s="233">
        <v>0</v>
      </c>
      <c r="Q195" s="233">
        <f>ROUND(E195*P195,2)</f>
        <v>0</v>
      </c>
      <c r="R195" s="233"/>
      <c r="S195" s="233" t="s">
        <v>116</v>
      </c>
      <c r="T195" s="233" t="s">
        <v>117</v>
      </c>
      <c r="U195" s="233">
        <v>0</v>
      </c>
      <c r="V195" s="233">
        <f>ROUND(E195*U195,2)</f>
        <v>0</v>
      </c>
      <c r="W195" s="233"/>
      <c r="X195" s="233" t="s">
        <v>118</v>
      </c>
      <c r="Y195" s="214"/>
      <c r="Z195" s="214"/>
      <c r="AA195" s="214"/>
      <c r="AB195" s="214"/>
      <c r="AC195" s="214"/>
      <c r="AD195" s="214"/>
      <c r="AE195" s="214"/>
      <c r="AF195" s="214"/>
      <c r="AG195" s="214" t="s">
        <v>143</v>
      </c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outlineLevel="1" x14ac:dyDescent="0.2">
      <c r="A196" s="231"/>
      <c r="B196" s="232"/>
      <c r="C196" s="265" t="s">
        <v>341</v>
      </c>
      <c r="D196" s="253"/>
      <c r="E196" s="253"/>
      <c r="F196" s="253"/>
      <c r="G196" s="253"/>
      <c r="H196" s="233"/>
      <c r="I196" s="233"/>
      <c r="J196" s="233"/>
      <c r="K196" s="233"/>
      <c r="L196" s="233"/>
      <c r="M196" s="233"/>
      <c r="N196" s="233"/>
      <c r="O196" s="233"/>
      <c r="P196" s="233"/>
      <c r="Q196" s="233"/>
      <c r="R196" s="233"/>
      <c r="S196" s="233"/>
      <c r="T196" s="233"/>
      <c r="U196" s="233"/>
      <c r="V196" s="233"/>
      <c r="W196" s="233"/>
      <c r="X196" s="233"/>
      <c r="Y196" s="214"/>
      <c r="Z196" s="214"/>
      <c r="AA196" s="214"/>
      <c r="AB196" s="214"/>
      <c r="AC196" s="214"/>
      <c r="AD196" s="214"/>
      <c r="AE196" s="214"/>
      <c r="AF196" s="214"/>
      <c r="AG196" s="214" t="s">
        <v>121</v>
      </c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1" x14ac:dyDescent="0.2">
      <c r="A197" s="231"/>
      <c r="B197" s="232"/>
      <c r="C197" s="266" t="s">
        <v>334</v>
      </c>
      <c r="D197" s="238"/>
      <c r="E197" s="239">
        <v>143.22</v>
      </c>
      <c r="F197" s="233"/>
      <c r="G197" s="233"/>
      <c r="H197" s="233"/>
      <c r="I197" s="233"/>
      <c r="J197" s="233"/>
      <c r="K197" s="233"/>
      <c r="L197" s="233"/>
      <c r="M197" s="233"/>
      <c r="N197" s="233"/>
      <c r="O197" s="233"/>
      <c r="P197" s="233"/>
      <c r="Q197" s="233"/>
      <c r="R197" s="233"/>
      <c r="S197" s="233"/>
      <c r="T197" s="233"/>
      <c r="U197" s="233"/>
      <c r="V197" s="233"/>
      <c r="W197" s="233"/>
      <c r="X197" s="233"/>
      <c r="Y197" s="214"/>
      <c r="Z197" s="214"/>
      <c r="AA197" s="214"/>
      <c r="AB197" s="214"/>
      <c r="AC197" s="214"/>
      <c r="AD197" s="214"/>
      <c r="AE197" s="214"/>
      <c r="AF197" s="214"/>
      <c r="AG197" s="214" t="s">
        <v>123</v>
      </c>
      <c r="AH197" s="214">
        <v>0</v>
      </c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x14ac:dyDescent="0.2">
      <c r="A198" s="241" t="s">
        <v>111</v>
      </c>
      <c r="B198" s="242" t="s">
        <v>82</v>
      </c>
      <c r="C198" s="263" t="s">
        <v>83</v>
      </c>
      <c r="D198" s="243"/>
      <c r="E198" s="244"/>
      <c r="F198" s="245"/>
      <c r="G198" s="246">
        <f>SUMIF(AG199:AG199,"&lt;&gt;NOR",G199:G199)</f>
        <v>0</v>
      </c>
      <c r="H198" s="240"/>
      <c r="I198" s="240">
        <f>SUM(I199:I199)</f>
        <v>0</v>
      </c>
      <c r="J198" s="240"/>
      <c r="K198" s="240">
        <f>SUM(K199:K199)</f>
        <v>0</v>
      </c>
      <c r="L198" s="240"/>
      <c r="M198" s="240">
        <f>SUM(M199:M199)</f>
        <v>0</v>
      </c>
      <c r="N198" s="240"/>
      <c r="O198" s="240">
        <f>SUM(O199:O199)</f>
        <v>0</v>
      </c>
      <c r="P198" s="240"/>
      <c r="Q198" s="240">
        <f>SUM(Q199:Q199)</f>
        <v>0</v>
      </c>
      <c r="R198" s="240"/>
      <c r="S198" s="240"/>
      <c r="T198" s="240"/>
      <c r="U198" s="240"/>
      <c r="V198" s="240">
        <f>SUM(V199:V199)</f>
        <v>10.66</v>
      </c>
      <c r="W198" s="240"/>
      <c r="X198" s="240"/>
      <c r="AG198" t="s">
        <v>112</v>
      </c>
    </row>
    <row r="199" spans="1:60" outlineLevel="1" x14ac:dyDescent="0.2">
      <c r="A199" s="256">
        <v>48</v>
      </c>
      <c r="B199" s="257" t="s">
        <v>342</v>
      </c>
      <c r="C199" s="269" t="s">
        <v>343</v>
      </c>
      <c r="D199" s="258" t="s">
        <v>332</v>
      </c>
      <c r="E199" s="259">
        <v>142.09904</v>
      </c>
      <c r="F199" s="260"/>
      <c r="G199" s="261">
        <f>ROUND(E199*F199,2)</f>
        <v>0</v>
      </c>
      <c r="H199" s="234"/>
      <c r="I199" s="233">
        <f>ROUND(E199*H199,2)</f>
        <v>0</v>
      </c>
      <c r="J199" s="234"/>
      <c r="K199" s="233">
        <f>ROUND(E199*J199,2)</f>
        <v>0</v>
      </c>
      <c r="L199" s="233">
        <v>21</v>
      </c>
      <c r="M199" s="233">
        <f>G199*(1+L199/100)</f>
        <v>0</v>
      </c>
      <c r="N199" s="233">
        <v>0</v>
      </c>
      <c r="O199" s="233">
        <f>ROUND(E199*N199,2)</f>
        <v>0</v>
      </c>
      <c r="P199" s="233">
        <v>0</v>
      </c>
      <c r="Q199" s="233">
        <f>ROUND(E199*P199,2)</f>
        <v>0</v>
      </c>
      <c r="R199" s="233"/>
      <c r="S199" s="233" t="s">
        <v>116</v>
      </c>
      <c r="T199" s="233" t="s">
        <v>117</v>
      </c>
      <c r="U199" s="233">
        <v>7.4999999999999997E-2</v>
      </c>
      <c r="V199" s="233">
        <f>ROUND(E199*U199,2)</f>
        <v>10.66</v>
      </c>
      <c r="W199" s="233"/>
      <c r="X199" s="233" t="s">
        <v>344</v>
      </c>
      <c r="Y199" s="214"/>
      <c r="Z199" s="214"/>
      <c r="AA199" s="214"/>
      <c r="AB199" s="214"/>
      <c r="AC199" s="214"/>
      <c r="AD199" s="214"/>
      <c r="AE199" s="214"/>
      <c r="AF199" s="214"/>
      <c r="AG199" s="214" t="s">
        <v>345</v>
      </c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x14ac:dyDescent="0.2">
      <c r="A200" s="241" t="s">
        <v>111</v>
      </c>
      <c r="B200" s="242" t="s">
        <v>84</v>
      </c>
      <c r="C200" s="263" t="s">
        <v>28</v>
      </c>
      <c r="D200" s="243"/>
      <c r="E200" s="244"/>
      <c r="F200" s="245"/>
      <c r="G200" s="246">
        <f>SUMIF(AG201:AG206,"&lt;&gt;NOR",G201:G206)</f>
        <v>0</v>
      </c>
      <c r="H200" s="240"/>
      <c r="I200" s="240">
        <f>SUM(I201:I206)</f>
        <v>0</v>
      </c>
      <c r="J200" s="240"/>
      <c r="K200" s="240">
        <f>SUM(K201:K206)</f>
        <v>0</v>
      </c>
      <c r="L200" s="240"/>
      <c r="M200" s="240">
        <f>SUM(M201:M206)</f>
        <v>0</v>
      </c>
      <c r="N200" s="240"/>
      <c r="O200" s="240">
        <f>SUM(O201:O206)</f>
        <v>0</v>
      </c>
      <c r="P200" s="240"/>
      <c r="Q200" s="240">
        <f>SUM(Q201:Q206)</f>
        <v>0</v>
      </c>
      <c r="R200" s="240"/>
      <c r="S200" s="240"/>
      <c r="T200" s="240"/>
      <c r="U200" s="240"/>
      <c r="V200" s="240">
        <f>SUM(V201:V206)</f>
        <v>0</v>
      </c>
      <c r="W200" s="240"/>
      <c r="X200" s="240"/>
      <c r="AG200" t="s">
        <v>112</v>
      </c>
    </row>
    <row r="201" spans="1:60" outlineLevel="1" x14ac:dyDescent="0.2">
      <c r="A201" s="256">
        <v>49</v>
      </c>
      <c r="B201" s="257" t="s">
        <v>346</v>
      </c>
      <c r="C201" s="269" t="s">
        <v>347</v>
      </c>
      <c r="D201" s="258" t="s">
        <v>348</v>
      </c>
      <c r="E201" s="259">
        <v>1</v>
      </c>
      <c r="F201" s="260"/>
      <c r="G201" s="261">
        <f>ROUND(E201*F201,2)</f>
        <v>0</v>
      </c>
      <c r="H201" s="234"/>
      <c r="I201" s="233">
        <f>ROUND(E201*H201,2)</f>
        <v>0</v>
      </c>
      <c r="J201" s="234"/>
      <c r="K201" s="233">
        <f>ROUND(E201*J201,2)</f>
        <v>0</v>
      </c>
      <c r="L201" s="233">
        <v>21</v>
      </c>
      <c r="M201" s="233">
        <f>G201*(1+L201/100)</f>
        <v>0</v>
      </c>
      <c r="N201" s="233">
        <v>0</v>
      </c>
      <c r="O201" s="233">
        <f>ROUND(E201*N201,2)</f>
        <v>0</v>
      </c>
      <c r="P201" s="233">
        <v>0</v>
      </c>
      <c r="Q201" s="233">
        <f>ROUND(E201*P201,2)</f>
        <v>0</v>
      </c>
      <c r="R201" s="233"/>
      <c r="S201" s="233" t="s">
        <v>116</v>
      </c>
      <c r="T201" s="233" t="s">
        <v>117</v>
      </c>
      <c r="U201" s="233">
        <v>0</v>
      </c>
      <c r="V201" s="233">
        <f>ROUND(E201*U201,2)</f>
        <v>0</v>
      </c>
      <c r="W201" s="233"/>
      <c r="X201" s="233" t="s">
        <v>220</v>
      </c>
      <c r="Y201" s="214"/>
      <c r="Z201" s="214"/>
      <c r="AA201" s="214"/>
      <c r="AB201" s="214"/>
      <c r="AC201" s="214"/>
      <c r="AD201" s="214"/>
      <c r="AE201" s="214"/>
      <c r="AF201" s="214"/>
      <c r="AG201" s="214" t="s">
        <v>221</v>
      </c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1" x14ac:dyDescent="0.2">
      <c r="A202" s="247">
        <v>50</v>
      </c>
      <c r="B202" s="248" t="s">
        <v>349</v>
      </c>
      <c r="C202" s="264" t="s">
        <v>350</v>
      </c>
      <c r="D202" s="249" t="s">
        <v>348</v>
      </c>
      <c r="E202" s="250">
        <v>1</v>
      </c>
      <c r="F202" s="251"/>
      <c r="G202" s="252">
        <f>ROUND(E202*F202,2)</f>
        <v>0</v>
      </c>
      <c r="H202" s="234"/>
      <c r="I202" s="233">
        <f>ROUND(E202*H202,2)</f>
        <v>0</v>
      </c>
      <c r="J202" s="234"/>
      <c r="K202" s="233">
        <f>ROUND(E202*J202,2)</f>
        <v>0</v>
      </c>
      <c r="L202" s="233">
        <v>21</v>
      </c>
      <c r="M202" s="233">
        <f>G202*(1+L202/100)</f>
        <v>0</v>
      </c>
      <c r="N202" s="233">
        <v>0</v>
      </c>
      <c r="O202" s="233">
        <f>ROUND(E202*N202,2)</f>
        <v>0</v>
      </c>
      <c r="P202" s="233">
        <v>0</v>
      </c>
      <c r="Q202" s="233">
        <f>ROUND(E202*P202,2)</f>
        <v>0</v>
      </c>
      <c r="R202" s="233"/>
      <c r="S202" s="233" t="s">
        <v>116</v>
      </c>
      <c r="T202" s="233" t="s">
        <v>117</v>
      </c>
      <c r="U202" s="233">
        <v>0</v>
      </c>
      <c r="V202" s="233">
        <f>ROUND(E202*U202,2)</f>
        <v>0</v>
      </c>
      <c r="W202" s="233"/>
      <c r="X202" s="233" t="s">
        <v>220</v>
      </c>
      <c r="Y202" s="214"/>
      <c r="Z202" s="214"/>
      <c r="AA202" s="214"/>
      <c r="AB202" s="214"/>
      <c r="AC202" s="214"/>
      <c r="AD202" s="214"/>
      <c r="AE202" s="214"/>
      <c r="AF202" s="214"/>
      <c r="AG202" s="214" t="s">
        <v>221</v>
      </c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1" x14ac:dyDescent="0.2">
      <c r="A203" s="231"/>
      <c r="B203" s="232"/>
      <c r="C203" s="265" t="s">
        <v>351</v>
      </c>
      <c r="D203" s="253"/>
      <c r="E203" s="253"/>
      <c r="F203" s="253"/>
      <c r="G203" s="253"/>
      <c r="H203" s="233"/>
      <c r="I203" s="233"/>
      <c r="J203" s="233"/>
      <c r="K203" s="233"/>
      <c r="L203" s="233"/>
      <c r="M203" s="233"/>
      <c r="N203" s="233"/>
      <c r="O203" s="233"/>
      <c r="P203" s="233"/>
      <c r="Q203" s="233"/>
      <c r="R203" s="233"/>
      <c r="S203" s="233"/>
      <c r="T203" s="233"/>
      <c r="U203" s="233"/>
      <c r="V203" s="233"/>
      <c r="W203" s="233"/>
      <c r="X203" s="233"/>
      <c r="Y203" s="214"/>
      <c r="Z203" s="214"/>
      <c r="AA203" s="214"/>
      <c r="AB203" s="214"/>
      <c r="AC203" s="214"/>
      <c r="AD203" s="214"/>
      <c r="AE203" s="214"/>
      <c r="AF203" s="214"/>
      <c r="AG203" s="214" t="s">
        <v>121</v>
      </c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1" x14ac:dyDescent="0.2">
      <c r="A204" s="256">
        <v>51</v>
      </c>
      <c r="B204" s="257" t="s">
        <v>352</v>
      </c>
      <c r="C204" s="269" t="s">
        <v>353</v>
      </c>
      <c r="D204" s="258" t="s">
        <v>348</v>
      </c>
      <c r="E204" s="259">
        <v>1</v>
      </c>
      <c r="F204" s="260"/>
      <c r="G204" s="261">
        <f>ROUND(E204*F204,2)</f>
        <v>0</v>
      </c>
      <c r="H204" s="234"/>
      <c r="I204" s="233">
        <f>ROUND(E204*H204,2)</f>
        <v>0</v>
      </c>
      <c r="J204" s="234"/>
      <c r="K204" s="233">
        <f>ROUND(E204*J204,2)</f>
        <v>0</v>
      </c>
      <c r="L204" s="233">
        <v>21</v>
      </c>
      <c r="M204" s="233">
        <f>G204*(1+L204/100)</f>
        <v>0</v>
      </c>
      <c r="N204" s="233">
        <v>0</v>
      </c>
      <c r="O204" s="233">
        <f>ROUND(E204*N204,2)</f>
        <v>0</v>
      </c>
      <c r="P204" s="233">
        <v>0</v>
      </c>
      <c r="Q204" s="233">
        <f>ROUND(E204*P204,2)</f>
        <v>0</v>
      </c>
      <c r="R204" s="233"/>
      <c r="S204" s="233" t="s">
        <v>160</v>
      </c>
      <c r="T204" s="233" t="s">
        <v>117</v>
      </c>
      <c r="U204" s="233">
        <v>0</v>
      </c>
      <c r="V204" s="233">
        <f>ROUND(E204*U204,2)</f>
        <v>0</v>
      </c>
      <c r="W204" s="233"/>
      <c r="X204" s="233" t="s">
        <v>220</v>
      </c>
      <c r="Y204" s="214"/>
      <c r="Z204" s="214"/>
      <c r="AA204" s="214"/>
      <c r="AB204" s="214"/>
      <c r="AC204" s="214"/>
      <c r="AD204" s="214"/>
      <c r="AE204" s="214"/>
      <c r="AF204" s="214"/>
      <c r="AG204" s="214" t="s">
        <v>221</v>
      </c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1" x14ac:dyDescent="0.2">
      <c r="A205" s="247">
        <v>52</v>
      </c>
      <c r="B205" s="248" t="s">
        <v>354</v>
      </c>
      <c r="C205" s="264" t="s">
        <v>355</v>
      </c>
      <c r="D205" s="249" t="s">
        <v>348</v>
      </c>
      <c r="E205" s="250">
        <v>1</v>
      </c>
      <c r="F205" s="251"/>
      <c r="G205" s="252">
        <f>ROUND(E205*F205,2)</f>
        <v>0</v>
      </c>
      <c r="H205" s="234"/>
      <c r="I205" s="233">
        <f>ROUND(E205*H205,2)</f>
        <v>0</v>
      </c>
      <c r="J205" s="234"/>
      <c r="K205" s="233">
        <f>ROUND(E205*J205,2)</f>
        <v>0</v>
      </c>
      <c r="L205" s="233">
        <v>21</v>
      </c>
      <c r="M205" s="233">
        <f>G205*(1+L205/100)</f>
        <v>0</v>
      </c>
      <c r="N205" s="233">
        <v>0</v>
      </c>
      <c r="O205" s="233">
        <f>ROUND(E205*N205,2)</f>
        <v>0</v>
      </c>
      <c r="P205" s="233">
        <v>0</v>
      </c>
      <c r="Q205" s="233">
        <f>ROUND(E205*P205,2)</f>
        <v>0</v>
      </c>
      <c r="R205" s="233"/>
      <c r="S205" s="233" t="s">
        <v>160</v>
      </c>
      <c r="T205" s="233" t="s">
        <v>117</v>
      </c>
      <c r="U205" s="233">
        <v>0</v>
      </c>
      <c r="V205" s="233">
        <f>ROUND(E205*U205,2)</f>
        <v>0</v>
      </c>
      <c r="W205" s="233"/>
      <c r="X205" s="233" t="s">
        <v>220</v>
      </c>
      <c r="Y205" s="214"/>
      <c r="Z205" s="214"/>
      <c r="AA205" s="214"/>
      <c r="AB205" s="214"/>
      <c r="AC205" s="214"/>
      <c r="AD205" s="214"/>
      <c r="AE205" s="214"/>
      <c r="AF205" s="214"/>
      <c r="AG205" s="214" t="s">
        <v>221</v>
      </c>
      <c r="AH205" s="214"/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outlineLevel="1" x14ac:dyDescent="0.2">
      <c r="A206" s="231"/>
      <c r="B206" s="232"/>
      <c r="C206" s="265" t="s">
        <v>356</v>
      </c>
      <c r="D206" s="253"/>
      <c r="E206" s="253"/>
      <c r="F206" s="253"/>
      <c r="G206" s="253"/>
      <c r="H206" s="233"/>
      <c r="I206" s="233"/>
      <c r="J206" s="233"/>
      <c r="K206" s="233"/>
      <c r="L206" s="233"/>
      <c r="M206" s="233"/>
      <c r="N206" s="233"/>
      <c r="O206" s="233"/>
      <c r="P206" s="233"/>
      <c r="Q206" s="233"/>
      <c r="R206" s="233"/>
      <c r="S206" s="233"/>
      <c r="T206" s="233"/>
      <c r="U206" s="233"/>
      <c r="V206" s="233"/>
      <c r="W206" s="233"/>
      <c r="X206" s="233"/>
      <c r="Y206" s="214"/>
      <c r="Z206" s="214"/>
      <c r="AA206" s="214"/>
      <c r="AB206" s="214"/>
      <c r="AC206" s="214"/>
      <c r="AD206" s="214"/>
      <c r="AE206" s="214"/>
      <c r="AF206" s="214"/>
      <c r="AG206" s="214" t="s">
        <v>121</v>
      </c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x14ac:dyDescent="0.2">
      <c r="A207" s="241" t="s">
        <v>111</v>
      </c>
      <c r="B207" s="242" t="s">
        <v>85</v>
      </c>
      <c r="C207" s="263" t="s">
        <v>29</v>
      </c>
      <c r="D207" s="243"/>
      <c r="E207" s="244"/>
      <c r="F207" s="245"/>
      <c r="G207" s="246">
        <f>SUMIF(AG208:AG210,"&lt;&gt;NOR",G208:G210)</f>
        <v>0</v>
      </c>
      <c r="H207" s="240"/>
      <c r="I207" s="240">
        <f>SUM(I208:I210)</f>
        <v>0</v>
      </c>
      <c r="J207" s="240"/>
      <c r="K207" s="240">
        <f>SUM(K208:K210)</f>
        <v>0</v>
      </c>
      <c r="L207" s="240"/>
      <c r="M207" s="240">
        <f>SUM(M208:M210)</f>
        <v>0</v>
      </c>
      <c r="N207" s="240"/>
      <c r="O207" s="240">
        <f>SUM(O208:O210)</f>
        <v>0</v>
      </c>
      <c r="P207" s="240"/>
      <c r="Q207" s="240">
        <f>SUM(Q208:Q210)</f>
        <v>0</v>
      </c>
      <c r="R207" s="240"/>
      <c r="S207" s="240"/>
      <c r="T207" s="240"/>
      <c r="U207" s="240"/>
      <c r="V207" s="240">
        <f>SUM(V208:V210)</f>
        <v>0</v>
      </c>
      <c r="W207" s="240"/>
      <c r="X207" s="240"/>
      <c r="AG207" t="s">
        <v>112</v>
      </c>
    </row>
    <row r="208" spans="1:60" outlineLevel="1" x14ac:dyDescent="0.2">
      <c r="A208" s="247">
        <v>53</v>
      </c>
      <c r="B208" s="248" t="s">
        <v>357</v>
      </c>
      <c r="C208" s="264" t="s">
        <v>358</v>
      </c>
      <c r="D208" s="249" t="s">
        <v>348</v>
      </c>
      <c r="E208" s="250">
        <v>1</v>
      </c>
      <c r="F208" s="251"/>
      <c r="G208" s="252">
        <f>ROUND(E208*F208,2)</f>
        <v>0</v>
      </c>
      <c r="H208" s="234"/>
      <c r="I208" s="233">
        <f>ROUND(E208*H208,2)</f>
        <v>0</v>
      </c>
      <c r="J208" s="234"/>
      <c r="K208" s="233">
        <f>ROUND(E208*J208,2)</f>
        <v>0</v>
      </c>
      <c r="L208" s="233">
        <v>21</v>
      </c>
      <c r="M208" s="233">
        <f>G208*(1+L208/100)</f>
        <v>0</v>
      </c>
      <c r="N208" s="233">
        <v>0</v>
      </c>
      <c r="O208" s="233">
        <f>ROUND(E208*N208,2)</f>
        <v>0</v>
      </c>
      <c r="P208" s="233">
        <v>0</v>
      </c>
      <c r="Q208" s="233">
        <f>ROUND(E208*P208,2)</f>
        <v>0</v>
      </c>
      <c r="R208" s="233"/>
      <c r="S208" s="233" t="s">
        <v>116</v>
      </c>
      <c r="T208" s="233" t="s">
        <v>117</v>
      </c>
      <c r="U208" s="233">
        <v>0</v>
      </c>
      <c r="V208" s="233">
        <f>ROUND(E208*U208,2)</f>
        <v>0</v>
      </c>
      <c r="W208" s="233"/>
      <c r="X208" s="233" t="s">
        <v>220</v>
      </c>
      <c r="Y208" s="214"/>
      <c r="Z208" s="214"/>
      <c r="AA208" s="214"/>
      <c r="AB208" s="214"/>
      <c r="AC208" s="214"/>
      <c r="AD208" s="214"/>
      <c r="AE208" s="214"/>
      <c r="AF208" s="214"/>
      <c r="AG208" s="214" t="s">
        <v>221</v>
      </c>
      <c r="AH208" s="214"/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ht="22.5" outlineLevel="1" x14ac:dyDescent="0.2">
      <c r="A209" s="231"/>
      <c r="B209" s="232"/>
      <c r="C209" s="265" t="s">
        <v>359</v>
      </c>
      <c r="D209" s="253"/>
      <c r="E209" s="253"/>
      <c r="F209" s="253"/>
      <c r="G209" s="253"/>
      <c r="H209" s="233"/>
      <c r="I209" s="233"/>
      <c r="J209" s="233"/>
      <c r="K209" s="233"/>
      <c r="L209" s="233"/>
      <c r="M209" s="233"/>
      <c r="N209" s="233"/>
      <c r="O209" s="233"/>
      <c r="P209" s="233"/>
      <c r="Q209" s="233"/>
      <c r="R209" s="233"/>
      <c r="S209" s="233"/>
      <c r="T209" s="233"/>
      <c r="U209" s="233"/>
      <c r="V209" s="233"/>
      <c r="W209" s="233"/>
      <c r="X209" s="233"/>
      <c r="Y209" s="214"/>
      <c r="Z209" s="214"/>
      <c r="AA209" s="214"/>
      <c r="AB209" s="214"/>
      <c r="AC209" s="214"/>
      <c r="AD209" s="214"/>
      <c r="AE209" s="214"/>
      <c r="AF209" s="214"/>
      <c r="AG209" s="214" t="s">
        <v>121</v>
      </c>
      <c r="AH209" s="214"/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54" t="str">
        <f>C209</f>
        <v>Náklady na vyhotovení dokumentace skutečného provedení stavby a její předání objednateli v požadované formě a požadovaném počtu.</v>
      </c>
      <c r="BB209" s="214"/>
      <c r="BC209" s="214"/>
      <c r="BD209" s="214"/>
      <c r="BE209" s="214"/>
      <c r="BF209" s="214"/>
      <c r="BG209" s="214"/>
      <c r="BH209" s="214"/>
    </row>
    <row r="210" spans="1:60" outlineLevel="1" x14ac:dyDescent="0.2">
      <c r="A210" s="231"/>
      <c r="B210" s="232"/>
      <c r="C210" s="266" t="s">
        <v>227</v>
      </c>
      <c r="D210" s="238"/>
      <c r="E210" s="239">
        <v>1</v>
      </c>
      <c r="F210" s="233"/>
      <c r="G210" s="233"/>
      <c r="H210" s="233"/>
      <c r="I210" s="233"/>
      <c r="J210" s="233"/>
      <c r="K210" s="233"/>
      <c r="L210" s="233"/>
      <c r="M210" s="233"/>
      <c r="N210" s="233"/>
      <c r="O210" s="233"/>
      <c r="P210" s="233"/>
      <c r="Q210" s="233"/>
      <c r="R210" s="233"/>
      <c r="S210" s="233"/>
      <c r="T210" s="233"/>
      <c r="U210" s="233"/>
      <c r="V210" s="233"/>
      <c r="W210" s="233"/>
      <c r="X210" s="233"/>
      <c r="Y210" s="214"/>
      <c r="Z210" s="214"/>
      <c r="AA210" s="214"/>
      <c r="AB210" s="214"/>
      <c r="AC210" s="214"/>
      <c r="AD210" s="214"/>
      <c r="AE210" s="214"/>
      <c r="AF210" s="214"/>
      <c r="AG210" s="214" t="s">
        <v>123</v>
      </c>
      <c r="AH210" s="214">
        <v>0</v>
      </c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x14ac:dyDescent="0.2">
      <c r="A211" s="3"/>
      <c r="B211" s="4"/>
      <c r="C211" s="270"/>
      <c r="D211" s="6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AE211">
        <v>15</v>
      </c>
      <c r="AF211">
        <v>21</v>
      </c>
      <c r="AG211" t="s">
        <v>98</v>
      </c>
    </row>
    <row r="212" spans="1:60" x14ac:dyDescent="0.2">
      <c r="A212" s="217"/>
      <c r="B212" s="218" t="s">
        <v>30</v>
      </c>
      <c r="C212" s="271"/>
      <c r="D212" s="219"/>
      <c r="E212" s="220"/>
      <c r="F212" s="220"/>
      <c r="G212" s="262">
        <f>G8+G29+G42+G68+G87+G100+G139+G155+G168+G181+G188+G198+G200+G207</f>
        <v>0</v>
      </c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AE212">
        <f>SUMIF(L7:L210,AE211,G7:G210)</f>
        <v>0</v>
      </c>
      <c r="AF212">
        <f>SUMIF(L7:L210,AF211,G7:G210)</f>
        <v>0</v>
      </c>
      <c r="AG212" t="s">
        <v>360</v>
      </c>
    </row>
    <row r="213" spans="1:60" x14ac:dyDescent="0.2">
      <c r="A213" s="3"/>
      <c r="B213" s="4"/>
      <c r="C213" s="270"/>
      <c r="D213" s="6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60" x14ac:dyDescent="0.2">
      <c r="A214" s="3"/>
      <c r="B214" s="4"/>
      <c r="C214" s="270"/>
      <c r="D214" s="6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60" x14ac:dyDescent="0.2">
      <c r="A215" s="221" t="s">
        <v>361</v>
      </c>
      <c r="B215" s="221"/>
      <c r="C215" s="272"/>
      <c r="D215" s="6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60" x14ac:dyDescent="0.2">
      <c r="A216" s="222"/>
      <c r="B216" s="223"/>
      <c r="C216" s="273"/>
      <c r="D216" s="223"/>
      <c r="E216" s="223"/>
      <c r="F216" s="223"/>
      <c r="G216" s="22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AG216" t="s">
        <v>362</v>
      </c>
    </row>
    <row r="217" spans="1:60" x14ac:dyDescent="0.2">
      <c r="A217" s="225"/>
      <c r="B217" s="226"/>
      <c r="C217" s="274"/>
      <c r="D217" s="226"/>
      <c r="E217" s="226"/>
      <c r="F217" s="226"/>
      <c r="G217" s="227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60" x14ac:dyDescent="0.2">
      <c r="A218" s="225"/>
      <c r="B218" s="226"/>
      <c r="C218" s="274"/>
      <c r="D218" s="226"/>
      <c r="E218" s="226"/>
      <c r="F218" s="226"/>
      <c r="G218" s="227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60" x14ac:dyDescent="0.2">
      <c r="A219" s="225"/>
      <c r="B219" s="226"/>
      <c r="C219" s="274"/>
      <c r="D219" s="226"/>
      <c r="E219" s="226"/>
      <c r="F219" s="226"/>
      <c r="G219" s="227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60" x14ac:dyDescent="0.2">
      <c r="A220" s="228"/>
      <c r="B220" s="229"/>
      <c r="C220" s="275"/>
      <c r="D220" s="229"/>
      <c r="E220" s="229"/>
      <c r="F220" s="229"/>
      <c r="G220" s="230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60" x14ac:dyDescent="0.2">
      <c r="A221" s="3"/>
      <c r="B221" s="4"/>
      <c r="C221" s="270"/>
      <c r="D221" s="6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60" x14ac:dyDescent="0.2">
      <c r="C222" s="276"/>
      <c r="D222" s="10"/>
      <c r="AG222" t="s">
        <v>365</v>
      </c>
    </row>
    <row r="223" spans="1:60" x14ac:dyDescent="0.2">
      <c r="D223" s="10"/>
    </row>
    <row r="224" spans="1:60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mXRnrqEQwkpgzVyv83IAhXOFhRpGCp0nAAaqr5hOFrP+8hkFYAq7B/fnpHQUhXhG6aP4gRwpEHDpvdd74He3g==" saltValue="w441NzG3kv8yundisy2IXA==" spinCount="100000" sheet="1"/>
  <mergeCells count="77">
    <mergeCell ref="C209:G209"/>
    <mergeCell ref="C186:G186"/>
    <mergeCell ref="C190:G190"/>
    <mergeCell ref="C193:G193"/>
    <mergeCell ref="C196:G196"/>
    <mergeCell ref="C203:G203"/>
    <mergeCell ref="C206:G206"/>
    <mergeCell ref="C163:G163"/>
    <mergeCell ref="C166:G166"/>
    <mergeCell ref="C170:G170"/>
    <mergeCell ref="C174:G174"/>
    <mergeCell ref="C177:G177"/>
    <mergeCell ref="C183:G183"/>
    <mergeCell ref="C144:G144"/>
    <mergeCell ref="C147:G147"/>
    <mergeCell ref="C150:G150"/>
    <mergeCell ref="C153:G153"/>
    <mergeCell ref="C157:G157"/>
    <mergeCell ref="C160:G160"/>
    <mergeCell ref="C123:G123"/>
    <mergeCell ref="C126:G126"/>
    <mergeCell ref="C129:G129"/>
    <mergeCell ref="C132:G132"/>
    <mergeCell ref="C135:G135"/>
    <mergeCell ref="C141:G141"/>
    <mergeCell ref="C105:G105"/>
    <mergeCell ref="C108:G108"/>
    <mergeCell ref="C111:G111"/>
    <mergeCell ref="C114:G114"/>
    <mergeCell ref="C117:G117"/>
    <mergeCell ref="C120:G120"/>
    <mergeCell ref="C91:G91"/>
    <mergeCell ref="C92:G92"/>
    <mergeCell ref="C93:G93"/>
    <mergeCell ref="C94:G94"/>
    <mergeCell ref="C95:G95"/>
    <mergeCell ref="C102:G102"/>
    <mergeCell ref="C76:G76"/>
    <mergeCell ref="C79:G79"/>
    <mergeCell ref="C82:G82"/>
    <mergeCell ref="C85:G85"/>
    <mergeCell ref="C89:G89"/>
    <mergeCell ref="C90:G90"/>
    <mergeCell ref="C62:G62"/>
    <mergeCell ref="C63:G63"/>
    <mergeCell ref="C64:G64"/>
    <mergeCell ref="C66:G66"/>
    <mergeCell ref="C70:G70"/>
    <mergeCell ref="C73:G73"/>
    <mergeCell ref="C55:G55"/>
    <mergeCell ref="C56:G56"/>
    <mergeCell ref="C57:G57"/>
    <mergeCell ref="C58:G58"/>
    <mergeCell ref="C59:G59"/>
    <mergeCell ref="C60:G60"/>
    <mergeCell ref="C45:G45"/>
    <mergeCell ref="C47:G47"/>
    <mergeCell ref="C49:G49"/>
    <mergeCell ref="C50:G50"/>
    <mergeCell ref="C52:G52"/>
    <mergeCell ref="C54:G54"/>
    <mergeCell ref="C27:G27"/>
    <mergeCell ref="C31:G31"/>
    <mergeCell ref="C34:G34"/>
    <mergeCell ref="C37:G37"/>
    <mergeCell ref="C40:G40"/>
    <mergeCell ref="C44:G44"/>
    <mergeCell ref="A1:G1"/>
    <mergeCell ref="C2:G2"/>
    <mergeCell ref="C3:G3"/>
    <mergeCell ref="C4:G4"/>
    <mergeCell ref="A215:C215"/>
    <mergeCell ref="A216:G220"/>
    <mergeCell ref="C10:G10"/>
    <mergeCell ref="C15:G15"/>
    <mergeCell ref="C19:G19"/>
    <mergeCell ref="C23:G2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LinksUpToDate>false</LinksUpToDate>
  <SharedDoc>false</SharedDoc>
  <HyperlinksChanged>false</HyperlinksChanged>
</Properties>
</file>