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TomasHumpal" reservationPassword="0"/>
  <workbookPr/>
  <bookViews>
    <workbookView xWindow="240" yWindow="120" windowWidth="14940" windowHeight="9225" activeTab="0"/>
  </bookViews>
  <sheets>
    <sheet name="Rekapitulace" sheetId="1" r:id="rId1"/>
    <sheet name="SO 201" sheetId="2" r:id="rId2"/>
    <sheet name="SO 312" sheetId="3" r:id="rId3"/>
    <sheet name="SO 431" sheetId="4" r:id="rId4"/>
  </sheets>
  <definedNames/>
  <calcPr/>
  <webPublishing/>
</workbook>
</file>

<file path=xl/sharedStrings.xml><?xml version="1.0" encoding="utf-8"?>
<sst xmlns="http://schemas.openxmlformats.org/spreadsheetml/2006/main" count="1676" uniqueCount="532">
  <si>
    <t>Firma: Firma</t>
  </si>
  <si>
    <t>Rekapitulace ceny</t>
  </si>
  <si>
    <t>Stavba: 18-05-033a - Most ev.č.M-16 ul.Sukova, Rumburk - dostavba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</si>
  <si>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</si>
  <si>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</si>
  <si>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</si>
  <si>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</si>
  <si>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</si>
  <si>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</si>
  <si>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</si>
  <si>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</si>
  <si>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</si>
  <si>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</si>
  <si>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</si>
  <si>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</si>
  <si>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18-05-033a</t>
  </si>
  <si>
    <t>Most ev.č.M-16 ul.Sukova, Rumburk - dostavba</t>
  </si>
  <si>
    <t>O</t>
  </si>
  <si>
    <t>Rozpočet:</t>
  </si>
  <si>
    <t>0,00</t>
  </si>
  <si>
    <t>15,00</t>
  </si>
  <si>
    <t>21,00</t>
  </si>
  <si>
    <t>3</t>
  </si>
  <si>
    <t>2</t>
  </si>
  <si>
    <t>SO 201</t>
  </si>
  <si>
    <t>Most přes Mandavu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</si>
  <si>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</si>
  <si>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</si>
  <si>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</si>
  <si>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</si>
  <si>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</si>
  <si>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</si>
  <si>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</si>
  <si>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</si>
  <si>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</si>
  <si>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</si>
  <si>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</si>
  <si>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</si>
  <si>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</si>
  <si>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</si>
  <si>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</si>
  <si>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</si>
  <si>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</si>
  <si>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</si>
  <si>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</si>
  <si>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</si>
  <si>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</si>
  <si>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</si>
  <si>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</si>
  <si>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</si>
  <si>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</si>
  <si>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včetně zajištění zkušebních přístrojů a pomůcek (jedná se o zkoušky nezehrnuté do položky násypů)</t>
  </si>
  <si>
    <t>VV</t>
  </si>
  <si>
    <t>zkoušky hutnění zásypu za opěrami, vozovkových vrstev, a pod. (rozsah dle TKP)</t>
  </si>
  <si>
    <t>TS</t>
  </si>
  <si>
    <t>zahrnuje veškeré náklady spojené s objednatelem požadovanými zkouškami</t>
  </si>
  <si>
    <t>027113</t>
  </si>
  <si>
    <t>PROVIZORNÍ OBJÍŽĎKY - ZRUŠENÍ</t>
  </si>
  <si>
    <t>M2</t>
  </si>
  <si>
    <t>včetně úpravy teréínu do původního tvaru</t>
  </si>
  <si>
    <t>přístup k lávce 2.0*(9.0+18.0)=54,000 [A]</t>
  </si>
  <si>
    <t>zahrnuje veškeré náklady spojené s objednatelem požadovanými zařízeními</t>
  </si>
  <si>
    <t>027123</t>
  </si>
  <si>
    <t>PROVIZORNÍ PŘÍSTUPOVÉ CESTY - ZRUŠENÍ</t>
  </si>
  <si>
    <t>včetně úprav terénu do původního tvaru nezahrnutých do položky násypu (viz technické specifikace)</t>
  </si>
  <si>
    <t>sjezd pod most pro malou mechanizaci 40.0*3.0=120,000 [A]</t>
  </si>
  <si>
    <t>02720</t>
  </si>
  <si>
    <t>POMOC PRÁCE ZŘÍZ NEBO ZAJIŠŤ REGULACI A OCHRANU DOPRAVY</t>
  </si>
  <si>
    <t>zrušení dopravních omezení</t>
  </si>
  <si>
    <t>včetně vyznačení objízdné trasy</t>
  </si>
  <si>
    <t>027423</t>
  </si>
  <si>
    <t>PROVIZORNÍ LÁVKY - DEMONTÁŽ</t>
  </si>
  <si>
    <t>včetně odvozu</t>
  </si>
  <si>
    <t>lávka pro pěší 24.0*2.0=48,000 [A]</t>
  </si>
  <si>
    <t>02910</t>
  </si>
  <si>
    <t>OSTATNÍ POŽADAVKY - ZEMĚMĚŘIČSKÁ MĚŘENÍ</t>
  </si>
  <si>
    <t>vytýčení vozovek</t>
  </si>
  <si>
    <t>geodet na vyzvání stavby dle postupu výstavby</t>
  </si>
  <si>
    <t>zahrnuje veškeré náklady spojené s objednatelem požadovanými pracemi,   
- pro stanovení orientační investorské ceny určete jednotkovou cenu jako 1% odhadované ceny stavby</t>
  </si>
  <si>
    <t>7</t>
  </si>
  <si>
    <t>029113</t>
  </si>
  <si>
    <t>OSTATNÍ POŽADAVKY - GEODETICKÉ ZAMĚŘENÍ - CELKY</t>
  </si>
  <si>
    <t>KUS</t>
  </si>
  <si>
    <t>po úplném dokončení stavby</t>
  </si>
  <si>
    <t>zaměření skutečného provedení</t>
  </si>
  <si>
    <t>zahrnuje veškeré náklady spojené s objednatelem požadovanými pracemi</t>
  </si>
  <si>
    <t>8</t>
  </si>
  <si>
    <t>02940</t>
  </si>
  <si>
    <t>OSTATNÍ POŽADAVKY - VYPRACOVÁNÍ DOKUMENTACE</t>
  </si>
  <si>
    <t>VTD jednotlivých prvků</t>
  </si>
  <si>
    <t>upřesnění dle technologických postupů vybraných subdodavatelů (zábradlí, dilatace, a pod.)</t>
  </si>
  <si>
    <t>029412</t>
  </si>
  <si>
    <t>OSTATNÍ POŽADAVKY - VYPRACOVÁNÍ MOSTNÍHO LISTU</t>
  </si>
  <si>
    <t>ML na základě DSPS</t>
  </si>
  <si>
    <t>obsah dle ČSN 73 6220</t>
  </si>
  <si>
    <t>02944</t>
  </si>
  <si>
    <t>OSTAT POŽADAVKY - DOKUMENTACE SKUTEČ PROVEDENÍ V DIGIT FORMĚ</t>
  </si>
  <si>
    <t>DSPS včetně zapracování změn během výstavby</t>
  </si>
  <si>
    <t>na základě zaměření skutečného provedení stavby</t>
  </si>
  <si>
    <t>11</t>
  </si>
  <si>
    <t>02945</t>
  </si>
  <si>
    <t>OSTAT POŽADAVKY - GEOMETRICKÝ PLÁN</t>
  </si>
  <si>
    <t>HM</t>
  </si>
  <si>
    <t>po dokončení stavby</t>
  </si>
  <si>
    <t>na základě zaměření skutečného provedení</t>
  </si>
  <si>
    <t>položka zahrnuje: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</si>
  <si>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12</t>
  </si>
  <si>
    <t>02953</t>
  </si>
  <si>
    <t>OSTATNÍ POŽADAVKY - HLAVNÍ MOSTNÍ PROHLÍDKA</t>
  </si>
  <si>
    <t>HMP</t>
  </si>
  <si>
    <t>položka zahrnuje : 
- úkony dle ČSN 73 6221 
- provedení hlavní mostní prohlídky oprávněnou fyzickou nebo právnickou osobou 
- vyhotovení záznamu (protokolu), který jednoznačně definuje stav mostu</t>
  </si>
  <si>
    <t>Zemní práce</t>
  </si>
  <si>
    <t>13</t>
  </si>
  <si>
    <t>173103</t>
  </si>
  <si>
    <t>ZEMNÍ KRAJNICE A DOSYPÁVKY SE ZHUT DO 100% PS</t>
  </si>
  <si>
    <t>M3</t>
  </si>
  <si>
    <t>obsyp vnějších křídel 5.5*3.0*3.0/2*4=99,000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</si>
  <si>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</si>
  <si>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14</t>
  </si>
  <si>
    <t>18220</t>
  </si>
  <si>
    <t>ROZPROSTŘENÍ ORNICE VE SVAHU</t>
  </si>
  <si>
    <t>podél křídel mostu 10.0*3.5*4*0.2=28,000 [A] 
v místě nového chodníku k přechodu 25.0*1.5*0.2=7,500 [B] 
v místě provizorního sjezdu pod most 25.0*3.0*0.2=15,000 [C] 
v místě provizorní pěší cesty k lávce (9.0+18.0)*2.5*0.2=13,500 [D] 
Celkem: A+B+C+D=64,000 [E]</t>
  </si>
  <si>
    <t>položka zahrnuje: 
nutné přemístění ornice z dočasných skládek vzdálených do 50m 
rozprostření ornice v předepsané tloušťce ve svahu přes 1:5</t>
  </si>
  <si>
    <t>15</t>
  </si>
  <si>
    <t>18242</t>
  </si>
  <si>
    <t>ZALOŽENÍ TRÁVNÍKU HYDROOSEVEM NA ORNICI</t>
  </si>
  <si>
    <t>podél křídel mostu 10.0*3.5*4=140,000 [A] 
v místě nového chodníku k přechodu 25.0*1.5=37,500 [B] 
v místě provizorního sjezdu pod most 25.0*3.0=75,000 [C] 
v místě provizorní pěší cesty k lávce (9.0+18.0)*2.5=67,500 [D] 
Celkem: A+B+C+D=320,000 [E]</t>
  </si>
  <si>
    <t>Zahrnuje dodání předepsané travní směsi, hydroosev na ornici, zalévání, první pokosení, to vše bez ohledu na sklon terénu</t>
  </si>
  <si>
    <t>16</t>
  </si>
  <si>
    <t>18247</t>
  </si>
  <si>
    <t>OŠETŘOVÁNÍ TRÁVNÍKU</t>
  </si>
  <si>
    <t>Zahrnuje pokosení se shrabáním, naložení shrabků na dopravní prostředek, s odvozem a se složením, to vše bez ohledu na sklon terénu 
zahrnuje nutné zalití a hnojení</t>
  </si>
  <si>
    <t>17</t>
  </si>
  <si>
    <t>184B17</t>
  </si>
  <si>
    <t>VYSAZOVÁNÍ STROMŮ LISTNATÝCH S BALEM OBVOD KMENE DO 20CM, PODCHOZÍ VÝŠ MIN 2,4M</t>
  </si>
  <si>
    <t>náhradní výsadba, polohu upřesní TDI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</si>
  <si>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</si>
  <si>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Základy</t>
  </si>
  <si>
    <t>18</t>
  </si>
  <si>
    <t>21263</t>
  </si>
  <si>
    <t>TRATIVODY KOMPLET Z TRUB Z PLAST HMOT DN DO 150MM</t>
  </si>
  <si>
    <t>M</t>
  </si>
  <si>
    <t>kruhová tuhost min.SN8</t>
  </si>
  <si>
    <t>drenáž za opěrami (17.0+2*2.5)*2=44,000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</si>
  <si>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</si>
  <si>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19</t>
  </si>
  <si>
    <t>261612</t>
  </si>
  <si>
    <t>VRTY PRO KOTVENÍ A INJEKTÁŽ TŘ VI NA POVRCHU D DO 16MM</t>
  </si>
  <si>
    <t>včetně kotevního tmelu</t>
  </si>
  <si>
    <t>pro kotvení zábradlí (10+2*3)*2*4*0.15=19,200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</si>
  <si>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</si>
  <si>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20</t>
  </si>
  <si>
    <t>261614</t>
  </si>
  <si>
    <t>VRTY PRO KOTVENÍ A INJEKTÁŽ TŘ VI NA POVRCHU D DO 35MM</t>
  </si>
  <si>
    <t>pro kotvy vnitřních říms 19*2*0.2=7,600 [A]</t>
  </si>
  <si>
    <t>Svislé konstrukce</t>
  </si>
  <si>
    <t>21</t>
  </si>
  <si>
    <t>317325</t>
  </si>
  <si>
    <t>ŘÍMSY ZE ŽELEZOBETONU DO C30/37</t>
  </si>
  <si>
    <t>vnitřní římsy 0.5*0.25*2*20.0=5,000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</si>
  <si>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</si>
  <si>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22</t>
  </si>
  <si>
    <t>317365</t>
  </si>
  <si>
    <t>VÝZTUŽ ŘÍMS Z OCELI 10505, B500B</t>
  </si>
  <si>
    <t>T</t>
  </si>
  <si>
    <t>odhad stupně vyztužení: 
vnitřní římsy 0.5*0.25*2*20.0*0.03*7.85=1,178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</si>
  <si>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</si>
  <si>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23</t>
  </si>
  <si>
    <t>327211</t>
  </si>
  <si>
    <t>ZDI OPĚRNÉ, ZÁRUBNÍ, NÁBŘEŽNÍ Z LOMOVÉHO KAMENE NA SUCHO</t>
  </si>
  <si>
    <t>masivní monobloky hmotnosti min.200kg včetně vyklínování, případné uložení do kontaktní vrstvy cementové malty posoudí TDI podle tvaru monobloků</t>
  </si>
  <si>
    <t>nátokové zídky 5.0*1.0*2.0*4=40,000 [A]</t>
  </si>
  <si>
    <t>položka zahrnuje dodávku a osazení lomového kamene, jeho výběr a případnou úpravu</t>
  </si>
  <si>
    <t>Vodorovné konstrukce</t>
  </si>
  <si>
    <t>24</t>
  </si>
  <si>
    <t>458312</t>
  </si>
  <si>
    <t>VÝPLŇ ZA OPĚRAMI A ZDMI Z PROST BETONU DO C12/15</t>
  </si>
  <si>
    <t>před základy opěr 1.0*0.8*15.0*2=24,000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</si>
  <si>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</si>
  <si>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25</t>
  </si>
  <si>
    <t>45860</t>
  </si>
  <si>
    <t>VÝPLŇ ZA OPĚRAMI A ZDMI Z MEZEROVITÉHO BETONU</t>
  </si>
  <si>
    <t>přechodový klín za opěrami 4.0*0.5/2*13.2*2=26,400 [A]</t>
  </si>
  <si>
    <t>položka zahrnuje: 
- dodávku mezerovitého betonu předepsané kvality a zásyp se zhutněním včetně mimostaveništní a vnitrostaveništní dopravy</t>
  </si>
  <si>
    <t>26</t>
  </si>
  <si>
    <t>461211</t>
  </si>
  <si>
    <t>PATKY Z LOMOVÉHO KAMENE NA SUCHO</t>
  </si>
  <si>
    <t>kameny hmotnosti min.200kg zapuštěné do dna (cca 50/50/30cm)</t>
  </si>
  <si>
    <t>ukončení dlažby opevnění svahů podél opěr a křídel na vnějších stranách (3.0*6+6.0*2)*0.5*0.3=4,500 [A] 
(dlažba pod mostem bude zapřena o zbytky základů původních pilířů)</t>
  </si>
  <si>
    <t>položka zahrnuje: 
- nutné zemní práce (hloubení rýh a pod.) 
- dodání a uložení lomového kamene předepsané frakce do předepsaného tvaru, včetně mimostaveništní a vnitrostaveništní dopravy</t>
  </si>
  <si>
    <t>27</t>
  </si>
  <si>
    <t>465512</t>
  </si>
  <si>
    <t>DLAŽBY Z LOMOVÉHO KAMENE NA MC</t>
  </si>
  <si>
    <t>těžká kamenná rovnanina do betonu a masivní monobloky jako koncové prahy, vhodnost místního materiálu z demolice posoudí TDI</t>
  </si>
  <si>
    <t>podél paty opěr 2.5*0.4*19.0*2=38,000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</si>
  <si>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</si>
  <si>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</si>
  <si>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28</t>
  </si>
  <si>
    <t>56110</t>
  </si>
  <si>
    <t>PODKLADNÍ BETON</t>
  </si>
  <si>
    <t>chodník na mostě i předpolí (55.0+70.0)*2.2*0.2=55,000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</si>
  <si>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</si>
  <si>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29</t>
  </si>
  <si>
    <t>56310</t>
  </si>
  <si>
    <t>VOZOVKOVÉ VRSTVY Z MECHANICKY ZPEVNĚNÉHO KAMENIVA</t>
  </si>
  <si>
    <t>MZK</t>
  </si>
  <si>
    <t>vozovka na předpolí (13.0+16.0)*7.0*0.2=40,600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</si>
  <si>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</si>
  <si>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30</t>
  </si>
  <si>
    <t>56330</t>
  </si>
  <si>
    <t>VOZOVKOVÉ VRSTVY ZE ŠTĚRKODRTI</t>
  </si>
  <si>
    <t>ŠDa</t>
  </si>
  <si>
    <t>vozovka na předpolí (13.0+16.0)*7.0*0.25=50,750 [A] 
chodník na předpolí (55.0+70.0-19.0*2)*2.2*0.25=47,850 [B] 
Celkem: A+B=98,600 [C]</t>
  </si>
  <si>
    <t>31</t>
  </si>
  <si>
    <t>572123</t>
  </si>
  <si>
    <t>INFILTRAČNÍ POSTŘIK Z EMULZE DO 1,0KG/M2</t>
  </si>
  <si>
    <t>PIE 0.8kg/m2</t>
  </si>
  <si>
    <t>vozovka na předpolí (13.0+16.0)*7.0=203,000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</si>
  <si>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</si>
  <si>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32</t>
  </si>
  <si>
    <t>572212</t>
  </si>
  <si>
    <t>SPOJOVACÍ POSTŘIK Z MODIFIK ASFALTU DO 0,5KG/M2</t>
  </si>
  <si>
    <t>PSE 0.3kg/m2</t>
  </si>
  <si>
    <t>vozovka na mostě i předpolí 40.0*7.0=280,000 [A] 
chodník na mostě i předpolí (55.0+70.0)*2.2=275,000 [B] 
Celkem: A+B=555,000 [C]</t>
  </si>
  <si>
    <t>33</t>
  </si>
  <si>
    <t>572223</t>
  </si>
  <si>
    <t>SPOJOVACÍ POSTŘIK Z EMULZE DO 1,0KG/M2</t>
  </si>
  <si>
    <t>PSE 0.4kg/m2</t>
  </si>
  <si>
    <t>34</t>
  </si>
  <si>
    <t>574A01</t>
  </si>
  <si>
    <t>ASFALTOVÝ BETON PRO OBRUSNÉ VRSTVY ACO 8</t>
  </si>
  <si>
    <t>ACO 8</t>
  </si>
  <si>
    <t>chodník na mostě i předpolí (55.0+70.0)*2.2*0.05=13,750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</si>
  <si>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</si>
  <si>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35</t>
  </si>
  <si>
    <t>574A04</t>
  </si>
  <si>
    <t>ASFALTOVÝ BETON PRO OBRUSNÉ VRSTVY ACO 11+, 11S</t>
  </si>
  <si>
    <t>ACO 11S</t>
  </si>
  <si>
    <t>obrusná vrstva na mostě i předpolí 40.0*7.0*0.04=11,200 [A] 
vrstva na mostě jako ochrana izolace 19.0*7.0*0.05=6,650 [B] 
Celkem: A+B=17,850 [C]</t>
  </si>
  <si>
    <t>36</t>
  </si>
  <si>
    <t>574C08</t>
  </si>
  <si>
    <t>ASFALTOVÝ BETON PRO LOŽNÍ VRSTVY ACL 22+, 22S</t>
  </si>
  <si>
    <t>ACL 22S</t>
  </si>
  <si>
    <t>vozovka na předpolí (13.0+16.0)*7.0*0.09=18,270 [A]</t>
  </si>
  <si>
    <t>37</t>
  </si>
  <si>
    <t>574F07</t>
  </si>
  <si>
    <t>ASFALTOVÝ BETON PRO PODKLADNÍ VRSTVY MODIFIK ACP 22+, 22S</t>
  </si>
  <si>
    <t>ACP 22S</t>
  </si>
  <si>
    <t>38</t>
  </si>
  <si>
    <t>58920</t>
  </si>
  <si>
    <t>VÝPLŇ SPAR MODIFIKOVANÝM ASFALTEM</t>
  </si>
  <si>
    <t>zálivky podél obrub, říms a parapetních trámů 55.0+70.0+4*19.0=201,000 [A] 
zálivky podél EMZ a v napojení původní vozovky 4*15.0+2*15.0=90,000 [B] 
Celkem: A+B=291,000 [C]</t>
  </si>
  <si>
    <t>položka zahrnuje: 
- dodávku předepsaného materiálu 
- vyčištění a výplň spar tímto materiálem</t>
  </si>
  <si>
    <t>Přidružená stavební výroba</t>
  </si>
  <si>
    <t>39</t>
  </si>
  <si>
    <t>711442</t>
  </si>
  <si>
    <t>IZOLACE MOSTOVEK CELOPLOŠNÁ ASFALTOVÝMI PÁSY S PEČETÍCÍ VRSTVOU</t>
  </si>
  <si>
    <t>NAIP</t>
  </si>
  <si>
    <t>izolace na nk (10% na přesahy) 13.2*19.0*1.1=275,880 [A] 
izolace přetažená na rub opěr (10% na přesahy) 15.0*3.5*2*1.1=115,500 [B] 
Celkem: A+B=391,380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</si>
  <si>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</si>
  <si>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40</t>
  </si>
  <si>
    <t>711502</t>
  </si>
  <si>
    <t>OCHRANA IZOLACE NA POVRCHU ASFALTOVÝMI PÁSY</t>
  </si>
  <si>
    <t>NAIP s AL vložkou</t>
  </si>
  <si>
    <t>pod vnitřními římsami na nk 0.75*19.0*2=28,500 [A]</t>
  </si>
  <si>
    <t>položka zahrnuje: 
- dodání  předepsaného ochranného materiálu 
- zřízení ochrany izolace</t>
  </si>
  <si>
    <t>41</t>
  </si>
  <si>
    <t>711509</t>
  </si>
  <si>
    <t>OCHRANA IZOLACE NA POVRCHU TEXTILIÍ</t>
  </si>
  <si>
    <t>min.800g/m2</t>
  </si>
  <si>
    <t>na rubu opěr (10% na přesahy) 3.5*15.0*2*1.1=115,500 [A]</t>
  </si>
  <si>
    <t>42</t>
  </si>
  <si>
    <t>78383</t>
  </si>
  <si>
    <t>NÁTĚRY BETON KONSTR TYP S4 (OS-C)</t>
  </si>
  <si>
    <t>ochranný nátěr proti odstřikování solené komunikace, konkrétní typ odsouhalsí TDI a AD</t>
  </si>
  <si>
    <t>parapatní trámy nad úrovní vozovky 25.0*(2*1.2+0.6)*2=150,000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</si>
  <si>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</si>
  <si>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43</t>
  </si>
  <si>
    <t>7838H</t>
  </si>
  <si>
    <t>NÁTĚRY BETON KONSTR ANTIGRAFITI</t>
  </si>
  <si>
    <t>pouze na příkaz TDI</t>
  </si>
  <si>
    <t>pohledové plochy vnějších říms 30.0*0.5*2=30,000 [A] 
líce opěr 15.0*2.4*2=72,000 [B] 
křídla opěr 2.4*6.5/2*4=31,200 [C] 
parapatní trámy nad úrovní vozovky 25.0*(2*1.2+0.6)*2=150,000 [D] 
Celkem: A+B+C+D=283,200 [E]</t>
  </si>
  <si>
    <t>Potrubí</t>
  </si>
  <si>
    <t>44</t>
  </si>
  <si>
    <t>87434</t>
  </si>
  <si>
    <t>POTRUBÍ Z TRUB PLASTOVÝCH ODPADNÍCH DN DO 200MM</t>
  </si>
  <si>
    <t>kruhová tuhost min.SN 8</t>
  </si>
  <si>
    <t>vyústění uličních vpustí do koryta prostupy skrze opěry a křídla 10.0*2=20,000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</si>
  <si>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</si>
  <si>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45</t>
  </si>
  <si>
    <t>87633</t>
  </si>
  <si>
    <t>CHRÁNIČKY Z TRUB PLASTOVÝCH DN DO 150MM</t>
  </si>
  <si>
    <t>chráničky v chodníku s přesahy na zapuštění do zemního tělesa (20.0+2*2.0)*6*2=288,000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</si>
  <si>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</si>
  <si>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46</t>
  </si>
  <si>
    <t>89711</t>
  </si>
  <si>
    <t>VPUSŤ KANALIZAČNÍ ULIČNÍ KOMPLETNÍ MONOLIT BETON</t>
  </si>
  <si>
    <t>obnova stávajících vpustí na pravobřežním předpolí 2=2,000 [A]</t>
  </si>
  <si>
    <t>položka zahrnuje: 
- mříže s rámem, koše na bahno,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nátěry zabraňující soudržnost betonu a bednění, 
- výplň, těsnění  a tmelení spar a spojů, 
- opatření  povrchů  betonu  izolací  proti zemní vlhkosti v částech, kde přijdou do styku se zeminou nebo kamenivem, 
- předepsané podkladní konstrukce</t>
  </si>
  <si>
    <t>Ostatní konstrukce a práce</t>
  </si>
  <si>
    <t>47</t>
  </si>
  <si>
    <t>9111A1</t>
  </si>
  <si>
    <t>ZÁBRADLÍ SILNIČNÍ S VODOR MADLY - DODÁVKA A MONTÁŽ</t>
  </si>
  <si>
    <t>přechodové úseky k oplocení na levobřežním předpolí 4.0+6.0=10,000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</si>
  <si>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</si>
  <si>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48</t>
  </si>
  <si>
    <t>9112B1</t>
  </si>
  <si>
    <t>ZÁBRADLÍ MOSTNÍ SE SVISLOU VÝPLNÍ - DODÁVKA A MONTÁŽ</t>
  </si>
  <si>
    <t>na vnějších římsách mostu 30.0*2=60,000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</si>
  <si>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</si>
  <si>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49</t>
  </si>
  <si>
    <t>914A21</t>
  </si>
  <si>
    <t>EV ČÍSLO MOSTU OCEL S FÓLIÍ TŘ.1 DODÁVKA A MONTÁŽ</t>
  </si>
  <si>
    <t>před i za mostem 2=2,000 [A]</t>
  </si>
  <si>
    <t>položka zahrnuje: 
- dodávku a montáž značek v požadovaném provedení</t>
  </si>
  <si>
    <t>50</t>
  </si>
  <si>
    <t>915221</t>
  </si>
  <si>
    <t>VODOR DOPRAV ZNAČ PLASTEM STRUKTURÁLNÍ NEHLUČNÉ - DOD A POKLÁDKA</t>
  </si>
  <si>
    <t>obnova VDZ 40.0*0.25*3=30,000 [A]</t>
  </si>
  <si>
    <t>položka zahrnuje: 
- dodání a pokládku nátěrového materiálu (měří se pouze natíraná plocha) 
- předznačení a reflexní úpravu</t>
  </si>
  <si>
    <t>51</t>
  </si>
  <si>
    <t>917211</t>
  </si>
  <si>
    <t>ZÁHONOVÉ OBRUBY Z BETONOVÝCH OBRUBNÍKŮ ŠÍŘ 50MM</t>
  </si>
  <si>
    <t>podél vnější hrany chodníku 4.0+6.0+8.0+25.0=43,000 [A]</t>
  </si>
  <si>
    <t>Položka zahrnuje: 
dodání a pokládku betonových obrubníků o rozměrech předepsaných zadávací dokumentací 
betonové lože i boční betonovou opěrku.</t>
  </si>
  <si>
    <t>52</t>
  </si>
  <si>
    <t>917224</t>
  </si>
  <si>
    <t>SILNIČNÍ A CHODNÍKOVÉ OBRUBY Z BETONOVÝCH OBRUBNÍKŮ ŠÍŘ 150MM</t>
  </si>
  <si>
    <t>vnitřní strana chodníku od mostu k přechodu 33.0=33,000 [A]</t>
  </si>
  <si>
    <t>53</t>
  </si>
  <si>
    <t>917426</t>
  </si>
  <si>
    <t>CHODNÍKOVÉ OBRUBY Z KAMENNÝCH OBRUBNÍKŮ ŠÍŘ 250MM</t>
  </si>
  <si>
    <t>možnost částečného využití původních posoudí TDI (vystačí na cca 50%)</t>
  </si>
  <si>
    <t>vnitřní strana chodníku (kde navazují kamenné obruby mimo most) 13.0+6.0+15.0=34,000 [A]</t>
  </si>
  <si>
    <t>Položka zahrnuje: 
dodání a pokládku kamenných obrubníků o rozměrech předepsaných zadávací dokumentací 
betonové lože i boční betonovou opěrku.</t>
  </si>
  <si>
    <t>54</t>
  </si>
  <si>
    <t>93118</t>
  </si>
  <si>
    <t>VÝPLŇ DILATAČNÍCH SPAR Z POLYSTYRENU</t>
  </si>
  <si>
    <t>včetně odstranění z viditelných míst</t>
  </si>
  <si>
    <t>dilatační spáry říms 0.5*0.25*2*0.05=0,013 [A]</t>
  </si>
  <si>
    <t>položka zahrnuje dodávku a osazení předepsaného materiálu, očištění ploch spáry před úpravou, očištění okolí spáry po úpravě</t>
  </si>
  <si>
    <t>55</t>
  </si>
  <si>
    <t>93133</t>
  </si>
  <si>
    <t>TĚSNĚNÍ DILATAČNÍCH SPAR POLYURETANOVÝM TMELEM</t>
  </si>
  <si>
    <t>dilatační spáry říms 2*(0.25+0.5+0.75+0.4)*2*0.05*0.05=0,019 [A] 
dilatační spáry parapetních nosníků 2*(1.2*2+0.6)*2*0.05*0.05=0,030 [B] 
Celkem: A+B=0,049 [C]</t>
  </si>
  <si>
    <t>položka zahrnuje dodávku a osazení předepsaného materiálu, očištění ploch spáry před úpravou, očištění okolí spáry po úpravě 
nezahrnuje těsnící profil</t>
  </si>
  <si>
    <t>56</t>
  </si>
  <si>
    <t>93160</t>
  </si>
  <si>
    <t>MOSTNÍ ZÁVĚRY ELASTICKÉ</t>
  </si>
  <si>
    <t>nad pevným uložením 15.0*0.2*0.05=0,150 [A] 
nad posuvným uložením 15.0*0.3*0.1=0,450 [B] 
Celkem: A+B=0,600 [C]</t>
  </si>
  <si>
    <t>- zahrnuje veškeré práce spojené s kompletním provedením mostních závěrů od úrovně izolace, t.j. položení pracovní separační vrstvy na hotovou izolaci před pokládkou vozovky, vyříznutí a vybourání položené vozovky v prostoru dilatace, dodávka a montáž metalizovaných krycích plechů, položení definitivní separační vrstvy a provedení vlastního mostního závěru zálivkovou hmotou</t>
  </si>
  <si>
    <t>57</t>
  </si>
  <si>
    <t>936501</t>
  </si>
  <si>
    <t>DROBNÉ DOPLŇK KONSTR KOVOVÉ NEREZ</t>
  </si>
  <si>
    <t>KG</t>
  </si>
  <si>
    <t>kotvy zábradlí (10+2*3)*2*4*0.25*1.578=50,496 [A]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</si>
  <si>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</si>
  <si>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58</t>
  </si>
  <si>
    <t>936502</t>
  </si>
  <si>
    <t>DROBNÉ DOPLŇK KONSTR KOVOVÉ POZINK</t>
  </si>
  <si>
    <t>kotvy vniřrních říms 20*2*5.0=200,000 [A]</t>
  </si>
  <si>
    <t>59</t>
  </si>
  <si>
    <t>936541</t>
  </si>
  <si>
    <t>MOSTNÍ ODVODŇOVACÍ TRUBKA (POVRCHŮ IZOLACE) Z NEREZ OCELI</t>
  </si>
  <si>
    <t>prostupy skrze mostovku osazeny před betonáží</t>
  </si>
  <si>
    <t>na nosné konstrukci 6*4=24,000 [A]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</si>
  <si>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</si>
  <si>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60</t>
  </si>
  <si>
    <t>966843</t>
  </si>
  <si>
    <t>ODSTRANĚNÍ OPLOCENÍ Z RÁMEČ PLETIVA</t>
  </si>
  <si>
    <t>včetně zpětné montáže</t>
  </si>
  <si>
    <t>přístup k provizorní lávce na vtoku 7=7,000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</si>
  <si>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, 
- položka zahrnuje i odstranění sloupků z jiného materiálu, odstranění vrat a vrátek.</t>
  </si>
  <si>
    <t>61</t>
  </si>
  <si>
    <t>966846</t>
  </si>
  <si>
    <t>ODSTRANĚNÍ OPLOCENÍ KOVOVÉHO PROFILOVÉHO</t>
  </si>
  <si>
    <t>včetně zpětného osazení</t>
  </si>
  <si>
    <t>na přístupu k přeložkám na výtoku 14=14,000 [A]</t>
  </si>
  <si>
    <t>SO 312</t>
  </si>
  <si>
    <t>Definitivní přeložka teplovodu</t>
  </si>
  <si>
    <t>733</t>
  </si>
  <si>
    <t>Ústřední vytápění - potrubí</t>
  </si>
  <si>
    <t>733110815</t>
  </si>
  <si>
    <t>Stavební výpomoce</t>
  </si>
  <si>
    <t>HOD</t>
  </si>
  <si>
    <t>potřebné úpravy stavebních konstrukcí pro uložení stojanů podepření potrubí, vše vč.materiálu a montáží</t>
  </si>
  <si>
    <t>733110820</t>
  </si>
  <si>
    <t>Teplovod- zemní práce-výkopy</t>
  </si>
  <si>
    <t>(š.výkopu 0,9 až 1,2m, hl. do 1,6m), povrch tráva, asfalt, provádění ručně. Vč.odvozu na skládku, vč.skládkovného. Výkop pro demontáž stávajícího potrubí (provizorní přeložka) a pro osazení nového</t>
  </si>
  <si>
    <t>Poznámka k položce:  
vč.potřebného pažení a zabezpečení výkopu, vč. odstranění pažení, vč.odvozu nepoužitelného materiálu na skládku, vč.skládkovného.</t>
  </si>
  <si>
    <t>733110821</t>
  </si>
  <si>
    <t>Odpojení demontovaného potrubí od stávajícího</t>
  </si>
  <si>
    <t>733110823</t>
  </si>
  <si>
    <t>Teplovod - napojení na stávající potrubí DN200</t>
  </si>
  <si>
    <t>vč.materiálu a prací, vč. zaizolování spojů, zapěnění, propojení alarm systému</t>
  </si>
  <si>
    <t>Poznámka k položce:  
potrubí komplet systém vč. spojů, kolen, oblouků, polštářování, vč. signalizační pásky nad každé potrubí, vč.propojení alarm systému</t>
  </si>
  <si>
    <t>733110824</t>
  </si>
  <si>
    <t>Demontáž stávajícího potrubí DN200</t>
  </si>
  <si>
    <t>(provizorní přeložka), vč. uložení a upevnění, vč.přesunu do nové polohy na připravené konzoly</t>
  </si>
  <si>
    <t>733110826</t>
  </si>
  <si>
    <t>Stavební úpravy - nový plot</t>
  </si>
  <si>
    <t>v délce 3m, vč.materiálu a prací, provedení dle stávajícího plotu</t>
  </si>
  <si>
    <t>733110827</t>
  </si>
  <si>
    <t>Kontrola svarů RTG, min.10% svarů, svary ke kontrole určí majitel potrubí</t>
  </si>
  <si>
    <t>733110828</t>
  </si>
  <si>
    <t>Zásyp rýhy s novým potrubím - zemní práce</t>
  </si>
  <si>
    <t>obsyp potrubí pískem, zásyp výkopu po vrstvách,s hutněním-provádění dle požadavku výrobce potrubí (š.výkopu 0,9 až 1,2m, hl. do 1,6m)</t>
  </si>
  <si>
    <t>Poznámka k položce:  
Před vlastní položením potrubí bude proveden podsyp pískem v tl. 150mm v zrnění 0-4 mm, který bude hutněn na 100 kPa, poté bude provedena montáž potrubí. Po ukončení zkoušek bude provedena montáž izolačních spojek a jejich vypěnění. Po ukončení těchto prací budou trubky zasypány pískem s hutněním na 100 kPa, min. 200 mm nad povrch trubek.Následně bude výkop zasypán s hutněním po vrstvách, výkopkem. Vrchní vrstva je dodávka steabní části.  
Uvažováno s 50% použitím výkopku</t>
  </si>
  <si>
    <t>733110829</t>
  </si>
  <si>
    <t>Zásyp rýhy po demotovaném potrubí</t>
  </si>
  <si>
    <t>zásyp výkopu po vrstvách,s hutněním (š.výkopu 0,9 až 1,2m, hl. do 1,6m)</t>
  </si>
  <si>
    <t>Poznámka k položce:  
výkop bude zasypán s hutněním po vrstvách, výkopkem a dovezeným štěrkem. Vrchní vrstva je dodávka stavební části.  
Uvažováno s 80% použitím výkopku</t>
  </si>
  <si>
    <t>733110833</t>
  </si>
  <si>
    <t>Alarm systém - propojení, proměření</t>
  </si>
  <si>
    <t>733110845</t>
  </si>
  <si>
    <t>Přesun komunikačních vedení,optochrániček, komplet</t>
  </si>
  <si>
    <t>vč.výkopů, zásypů, materiálu, montáží atd.-POZOR - práce přemístění nutno provédět podle pokynů majitelů komunikačních vedení</t>
  </si>
  <si>
    <t>Poznámka k položce:  
rozpojení vedení, protažení novou ocelovou chráničkou, osazení do plastové chráničky, napojení na stávající vedení, proměření, zprovoznění.  
POZOR - práce přemístění nutno provédět podle pokynů majitelů komunikačních vedení - viz příloha. Před započetím prací nutno tento postup odsouhlasit s majitelem komunikačního vedení.</t>
  </si>
  <si>
    <t>733110860</t>
  </si>
  <si>
    <t>Uložení potrubí - stojan pro kluzné uložení</t>
  </si>
  <si>
    <t>průměr potrubí předizolovaného 355mm, stojan typ 130802, na výšku zkrácený o 100mm, žárově zinkovaný</t>
  </si>
  <si>
    <t>733110865</t>
  </si>
  <si>
    <t>Uložení potrubí - stojan pro kluzné uložení s axiálním vedením</t>
  </si>
  <si>
    <t>, průměr potrubí předizolovaného 355mm, stojan typ 130803.1, na výšku zkrácený o 100mm, žárově zinkovaný</t>
  </si>
  <si>
    <t>733110868</t>
  </si>
  <si>
    <t>Vložka do uložení potrubí</t>
  </si>
  <si>
    <t>pryžová podložka mezi stojan a potrubí</t>
  </si>
  <si>
    <t>733110872</t>
  </si>
  <si>
    <t>Uložení optochrániček do terénu</t>
  </si>
  <si>
    <t>Poznámka k položce:  
Při uložení optochrániček do terénu budou tato vedení vedena podél potrubí teplovodů, budou uložena do pískového lože, obsyp pískem - provádět podle pokynů a požadavků majitele vedení.</t>
  </si>
  <si>
    <t>733111114</t>
  </si>
  <si>
    <t>Potrubí ocelové závitové bezešvé běžné v kotelnách nebo strojovnách DN 20</t>
  </si>
  <si>
    <t>733121228</t>
  </si>
  <si>
    <t>Potrubí ocelové hladké bezešvé  108x4,0</t>
  </si>
  <si>
    <t>chránička</t>
  </si>
  <si>
    <t>733121249</t>
  </si>
  <si>
    <t>Potrubí ocelové hladké bezešvé  457/14</t>
  </si>
  <si>
    <t>2x chránička</t>
  </si>
  <si>
    <t>733190107</t>
  </si>
  <si>
    <t>Zkouška těsnosti potrubí ocelové závitové do DN 40</t>
  </si>
  <si>
    <t>733190239</t>
  </si>
  <si>
    <t>Zkouška těsnosti potrubí ocelové hladké přes D 159x6,3 do D 219x6,3</t>
  </si>
  <si>
    <t>735</t>
  </si>
  <si>
    <t>Ústřední vytápění - otopná tělesa</t>
  </si>
  <si>
    <t>735000913</t>
  </si>
  <si>
    <t>Vypuštení, napuštění, odvzdušnění stávajícího a nového teplovodu, vč.vody</t>
  </si>
  <si>
    <t>783</t>
  </si>
  <si>
    <t>Dokončovací práce - nátěry</t>
  </si>
  <si>
    <t>783425428</t>
  </si>
  <si>
    <t>Nátěry potrubí DN20</t>
  </si>
  <si>
    <t>Poznámka k položce:  
potrubí natřeno základním a syntetickým dvojnásobným nátěrem s 1x emailováním  do venkovního prostředí</t>
  </si>
  <si>
    <t>783425430</t>
  </si>
  <si>
    <t>Nátěry potrubí DN100</t>
  </si>
  <si>
    <t>Poznámka k položce:  
potrubí natřeno základním a syntetickým dvojnásobným nátěrem s 1x emailováním do venkovního prostředí.</t>
  </si>
  <si>
    <t>783425432</t>
  </si>
  <si>
    <t>Nátěry potrubí pr.457</t>
  </si>
  <si>
    <t>Poznámka k položce:  
potrubí natřeno 2x základním a syntetickým dvojnásobným nátěrem, pro uložení do terénu</t>
  </si>
  <si>
    <t>OST</t>
  </si>
  <si>
    <t>Ostatní</t>
  </si>
  <si>
    <t>77777h</t>
  </si>
  <si>
    <t>Topná zkouška, dilatační zkouška, zaškolení obsluhy</t>
  </si>
  <si>
    <t>77778h</t>
  </si>
  <si>
    <t>Dokumentace skut. provedení</t>
  </si>
  <si>
    <t>geodetické zaměření do situace před zásypem (půdorysné, výškové), dokumentace dílenská</t>
  </si>
  <si>
    <t>77779h</t>
  </si>
  <si>
    <t>Dokumentace kladečská pro předizolované potrubí</t>
  </si>
  <si>
    <t>Stavební díl</t>
  </si>
  <si>
    <t>SO 431</t>
  </si>
  <si>
    <t>Veřejné osvětlení – definitivní přeložka</t>
  </si>
  <si>
    <t>02730</t>
  </si>
  <si>
    <t>POMOC PRÁCE ZŘÍZ NEBO ZAJIŠŤ OCHRANU INŽENÝRSKÝCH SÍTÍ</t>
  </si>
  <si>
    <t>029111</t>
  </si>
  <si>
    <t>OSTATNÍ POŽADAVKY - GEODETICKÉ ZAMĚŘENÍ</t>
  </si>
  <si>
    <t>OSTATNÍ POŽADAVKY - VYPRAC DOK SKUTEČ PROVEDENÍ V DIGITÁLNÍ FORMĚ</t>
  </si>
  <si>
    <t>029522</t>
  </si>
  <si>
    <t>OSTATNÍ POŽADAVKY - REVIZNÍ ZPRÁVY</t>
  </si>
  <si>
    <t>13173</t>
  </si>
  <si>
    <t>HLOUBENÍ JAM ZAPAŽ I NEPAŽ TŘ. I</t>
  </si>
  <si>
    <t>1x stožárový základ á0,8m3</t>
  </si>
  <si>
    <t>131736</t>
  </si>
  <si>
    <t>ODVOZ DO 12KM</t>
  </si>
  <si>
    <t>13273</t>
  </si>
  <si>
    <t>HLOUB RÝH A MELIOR KAN ŠÍŘ DO 2M PAŽ I NEPAŽ TŘ I.</t>
  </si>
  <si>
    <t>0,35*0,5*40 = 1,65 – chodník</t>
  </si>
  <si>
    <t>132736</t>
  </si>
  <si>
    <t>17411</t>
  </si>
  <si>
    <t>ZÁSYP JAM A RÝH ZEMINOU SE ZHUT</t>
  </si>
  <si>
    <t>272314</t>
  </si>
  <si>
    <t>ZÁKLADY Z PROSTÉHO BETONU DO C25/30-XF4 (B30)</t>
  </si>
  <si>
    <t>stožárové základy 1x stožárový základ á0,55m3</t>
  </si>
  <si>
    <t>45157</t>
  </si>
  <si>
    <t>PODKL A VYPLN VRSTY Z KAMENE TĚŽENÉHO</t>
  </si>
  <si>
    <t>pískové lože 0,35*0,2*40= 2,8 chodnik</t>
  </si>
  <si>
    <t>465923</t>
  </si>
  <si>
    <t>PŘEDLÁŽDĚNÍ DLAŽBY Z BETON DLAŽDIC</t>
  </si>
  <si>
    <t>702312</t>
  </si>
  <si>
    <t>ZAKRYTÍ KABELŮ VÝSTRAŽNOU FÓLIÍ ŠÍŘKY PŘES 20 DO 40 CM</t>
  </si>
  <si>
    <t>702332</t>
  </si>
  <si>
    <t>ZAKRYTÍ KABELŮ PLASTOVOU DESKOU/PÁSEM ŠÍŘKY PŘES 20 DO 40 CM</t>
  </si>
  <si>
    <t>741911</t>
  </si>
  <si>
    <t>UZEMŇOVACÍ VODIČ V ZEMI FeZN DO 120 MM2 FeZn O 10MM</t>
  </si>
  <si>
    <t>(včetně zemnících a spojovacích svorek) vč. započtení rezervy 10% pro zvlnění a odchylky trasy od PD + spoje + napojení stožárů</t>
  </si>
  <si>
    <t>742H12</t>
  </si>
  <si>
    <t>KABEL NN ČTYŘ- A PĚTIŽÍLOVÝ CU S PLASTOVOU IZOLACÍ OD 4 DO 16 MM2</t>
  </si>
  <si>
    <t>CYKY-J 4x10 do DN 50 (10% rezerva pro zvlnění)</t>
  </si>
  <si>
    <t>742L12</t>
  </si>
  <si>
    <t>UKONČENÍ DVOU AŽ PĚTIŽÍLOVÉHO KABELU V ROZVADĚČI NEBO NA PŘÍSTROJI OD 4 DO 16 MM2</t>
  </si>
  <si>
    <t>ukončení kabelu v osvětlovacím bodu</t>
  </si>
  <si>
    <t>742P13</t>
  </si>
  <si>
    <t>ZATAŽENÍ KABELU DO CHRÁNIČKY</t>
  </si>
  <si>
    <t>KABEL DO 4KG/M</t>
  </si>
  <si>
    <t>742P15</t>
  </si>
  <si>
    <t>OZNAČOVACÍ ŠTÍTEK NA KABELY</t>
  </si>
  <si>
    <t>743122</t>
  </si>
  <si>
    <t>OSVĚTLOVACÍ STOŽÁR PEVNÝ ŽÁROVĚ ZINKOVANÝ DÉLKY PŘES 6,5 DO 12 M</t>
  </si>
  <si>
    <t>základová konstrukce, připojovací svorkovnice, kabelové vedení ke svítidlům např. UZM-8 159/108/89</t>
  </si>
  <si>
    <t>743312</t>
  </si>
  <si>
    <t>VÝLOŽNÍK PRO MONTÁŽ SVÍTIDLA NA STOŽÁR JEDNORAMENNÝ DÉLKA VYLOŽENÍ PŘES 1 DO 2 M</t>
  </si>
  <si>
    <t>vyložení 2m</t>
  </si>
  <si>
    <t>743511</t>
  </si>
  <si>
    <t>SVÍTIDLO VENKOVNÍ VŠEOBECNÉ VÝBOJKOVÉ ULIČNÍ, MIN. IP 44, DO 150 W</t>
  </si>
  <si>
    <t>zdroj a veškeré příslušenství</t>
  </si>
  <si>
    <t>743Z11</t>
  </si>
  <si>
    <t>DEMONTÁŽ OSVĚTLOVACÍHO STOŽÁRU ULIČNÍHO VÝŠKY DO 15M</t>
  </si>
  <si>
    <t>743Z35</t>
  </si>
  <si>
    <t>DEMONTÁŽ SVÍTIDLA Z OSVĚTLOVACÍHO STOŽÁRU VÝŠKY DO 15M</t>
  </si>
  <si>
    <t>87615</t>
  </si>
  <si>
    <t>CHRÁNIČKY Z TRUB PLAST DN DO 50MM DN 50</t>
  </si>
  <si>
    <t>se zatahovacím prvkem</t>
  </si>
  <si>
    <t>87815</t>
  </si>
  <si>
    <t>NASUNUTÍ PLAST TRUB DN DO 50MM DO CHRÁNIČKY</t>
  </si>
  <si>
    <t>chránička DN 50 do DN 110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</si>
</sst>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201'!I3</f>
      </c>
      <c s="21">
        <f>'SO 201'!O2</f>
      </c>
      <c s="21">
        <f>C10+D10</f>
      </c>
    </row>
    <row r="11" spans="1:5" ht="12.75" customHeight="1">
      <c r="A11" s="20" t="s">
        <v>378</v>
      </c>
      <c s="20" t="s">
        <v>379</v>
      </c>
      <c s="21">
        <f>'SO 312'!I3</f>
      </c>
      <c s="21">
        <f>'SO 312'!O2</f>
      </c>
      <c s="21">
        <f>C11+D11</f>
      </c>
    </row>
    <row r="12" spans="1:5" ht="12.75" customHeight="1">
      <c r="A12" s="20" t="s">
        <v>467</v>
      </c>
      <c s="20" t="s">
        <v>468</v>
      </c>
      <c s="21">
        <f>'SO 431'!I3</f>
      </c>
      <c s="21">
        <f>'SO 431'!O2</f>
      </c>
      <c s="21">
        <f>C12+D12</f>
      </c>
    </row>
  </sheetData>
  <sheetProtection password="9B31"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0+O8+O57+O78+O91+O104+O121+O166+O187+O200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2">
        <f>0+I8+I57+I78+I91+I104+I121+I166+I187+I200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25.5">
      <c r="A10" s="35" t="s">
        <v>50</v>
      </c>
      <c r="E10" s="36" t="s">
        <v>51</v>
      </c>
    </row>
    <row r="11" spans="1:5" ht="12.75">
      <c r="A11" s="37" t="s">
        <v>52</v>
      </c>
      <c r="E11" s="38" t="s">
        <v>53</v>
      </c>
    </row>
    <row r="12" spans="1:5" ht="12.75">
      <c r="A12" t="s">
        <v>54</v>
      </c>
      <c r="E12" s="36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58</v>
      </c>
      <c s="32">
        <v>54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59</v>
      </c>
    </row>
    <row r="15" spans="1:5" ht="12.75">
      <c r="A15" s="37" t="s">
        <v>52</v>
      </c>
      <c r="E15" s="38" t="s">
        <v>60</v>
      </c>
    </row>
    <row r="16" spans="1:5" ht="12.75">
      <c r="A16" t="s">
        <v>54</v>
      </c>
      <c r="E16" s="36" t="s">
        <v>61</v>
      </c>
    </row>
    <row r="17" spans="1:16" ht="12.75">
      <c r="A17" s="25" t="s">
        <v>45</v>
      </c>
      <c s="29" t="s">
        <v>22</v>
      </c>
      <c s="29" t="s">
        <v>62</v>
      </c>
      <c s="25" t="s">
        <v>47</v>
      </c>
      <c s="30" t="s">
        <v>63</v>
      </c>
      <c s="31" t="s">
        <v>58</v>
      </c>
      <c s="32">
        <v>120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25.5">
      <c r="A18" s="35" t="s">
        <v>50</v>
      </c>
      <c r="E18" s="36" t="s">
        <v>64</v>
      </c>
    </row>
    <row r="19" spans="1:5" ht="12.75">
      <c r="A19" s="37" t="s">
        <v>52</v>
      </c>
      <c r="E19" s="38" t="s">
        <v>65</v>
      </c>
    </row>
    <row r="20" spans="1:5" ht="12.75">
      <c r="A20" t="s">
        <v>54</v>
      </c>
      <c r="E20" s="36" t="s">
        <v>61</v>
      </c>
    </row>
    <row r="21" spans="1:16" ht="12.75">
      <c r="A21" s="25" t="s">
        <v>45</v>
      </c>
      <c s="29" t="s">
        <v>33</v>
      </c>
      <c s="29" t="s">
        <v>66</v>
      </c>
      <c s="25" t="s">
        <v>47</v>
      </c>
      <c s="30" t="s">
        <v>67</v>
      </c>
      <c s="31" t="s">
        <v>49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68</v>
      </c>
    </row>
    <row r="23" spans="1:5" ht="12.75">
      <c r="A23" s="37" t="s">
        <v>52</v>
      </c>
      <c r="E23" s="38" t="s">
        <v>69</v>
      </c>
    </row>
    <row r="24" spans="1:5" ht="12.75">
      <c r="A24" t="s">
        <v>54</v>
      </c>
      <c r="E24" s="36" t="s">
        <v>61</v>
      </c>
    </row>
    <row r="25" spans="1:16" ht="12.75">
      <c r="A25" s="25" t="s">
        <v>45</v>
      </c>
      <c s="29" t="s">
        <v>35</v>
      </c>
      <c s="29" t="s">
        <v>70</v>
      </c>
      <c s="25" t="s">
        <v>47</v>
      </c>
      <c s="30" t="s">
        <v>71</v>
      </c>
      <c s="31" t="s">
        <v>58</v>
      </c>
      <c s="32">
        <v>48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72</v>
      </c>
    </row>
    <row r="27" spans="1:5" ht="12.75">
      <c r="A27" s="37" t="s">
        <v>52</v>
      </c>
      <c r="E27" s="38" t="s">
        <v>73</v>
      </c>
    </row>
    <row r="28" spans="1:5" ht="12.75">
      <c r="A28" t="s">
        <v>54</v>
      </c>
      <c r="E28" s="36" t="s">
        <v>61</v>
      </c>
    </row>
    <row r="29" spans="1:16" ht="12.75">
      <c r="A29" s="25" t="s">
        <v>45</v>
      </c>
      <c s="29" t="s">
        <v>37</v>
      </c>
      <c s="29" t="s">
        <v>74</v>
      </c>
      <c s="25" t="s">
        <v>47</v>
      </c>
      <c s="30" t="s">
        <v>75</v>
      </c>
      <c s="31" t="s">
        <v>49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76</v>
      </c>
    </row>
    <row r="31" spans="1:5" ht="12.75">
      <c r="A31" s="37" t="s">
        <v>52</v>
      </c>
      <c r="E31" s="38" t="s">
        <v>77</v>
      </c>
    </row>
    <row r="32" spans="1:5" ht="38.25">
      <c r="A32" t="s">
        <v>54</v>
      </c>
      <c r="E32" s="36" t="s">
        <v>78</v>
      </c>
    </row>
    <row r="33" spans="1:16" ht="12.75">
      <c r="A33" s="25" t="s">
        <v>45</v>
      </c>
      <c s="29" t="s">
        <v>79</v>
      </c>
      <c s="29" t="s">
        <v>80</v>
      </c>
      <c s="25" t="s">
        <v>47</v>
      </c>
      <c s="30" t="s">
        <v>81</v>
      </c>
      <c s="31" t="s">
        <v>82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83</v>
      </c>
    </row>
    <row r="35" spans="1:5" ht="12.75">
      <c r="A35" s="37" t="s">
        <v>52</v>
      </c>
      <c r="E35" s="38" t="s">
        <v>84</v>
      </c>
    </row>
    <row r="36" spans="1:5" ht="12.75">
      <c r="A36" t="s">
        <v>54</v>
      </c>
      <c r="E36" s="36" t="s">
        <v>85</v>
      </c>
    </row>
    <row r="37" spans="1:16" ht="12.75">
      <c r="A37" s="25" t="s">
        <v>45</v>
      </c>
      <c s="29" t="s">
        <v>86</v>
      </c>
      <c s="29" t="s">
        <v>87</v>
      </c>
      <c s="25" t="s">
        <v>47</v>
      </c>
      <c s="30" t="s">
        <v>88</v>
      </c>
      <c s="31" t="s">
        <v>49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89</v>
      </c>
    </row>
    <row r="39" spans="1:5" ht="25.5">
      <c r="A39" s="37" t="s">
        <v>52</v>
      </c>
      <c r="E39" s="38" t="s">
        <v>90</v>
      </c>
    </row>
    <row r="40" spans="1:5" ht="12.75">
      <c r="A40" t="s">
        <v>54</v>
      </c>
      <c r="E40" s="36" t="s">
        <v>85</v>
      </c>
    </row>
    <row r="41" spans="1:16" ht="12.75">
      <c r="A41" s="25" t="s">
        <v>45</v>
      </c>
      <c s="29" t="s">
        <v>40</v>
      </c>
      <c s="29" t="s">
        <v>91</v>
      </c>
      <c s="25" t="s">
        <v>47</v>
      </c>
      <c s="30" t="s">
        <v>92</v>
      </c>
      <c s="31" t="s">
        <v>82</v>
      </c>
      <c s="32">
        <v>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93</v>
      </c>
    </row>
    <row r="43" spans="1:5" ht="12.75">
      <c r="A43" s="37" t="s">
        <v>52</v>
      </c>
      <c r="E43" s="38" t="s">
        <v>94</v>
      </c>
    </row>
    <row r="44" spans="1:5" ht="12.75">
      <c r="A44" t="s">
        <v>54</v>
      </c>
      <c r="E44" s="36" t="s">
        <v>85</v>
      </c>
    </row>
    <row r="45" spans="1:16" ht="12.75">
      <c r="A45" s="25" t="s">
        <v>45</v>
      </c>
      <c s="29" t="s">
        <v>42</v>
      </c>
      <c s="29" t="s">
        <v>95</v>
      </c>
      <c s="25" t="s">
        <v>47</v>
      </c>
      <c s="30" t="s">
        <v>96</v>
      </c>
      <c s="31" t="s">
        <v>49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97</v>
      </c>
    </row>
    <row r="47" spans="1:5" ht="12.75">
      <c r="A47" s="37" t="s">
        <v>52</v>
      </c>
      <c r="E47" s="38" t="s">
        <v>98</v>
      </c>
    </row>
    <row r="48" spans="1:5" ht="12.75">
      <c r="A48" t="s">
        <v>54</v>
      </c>
      <c r="E48" s="36" t="s">
        <v>85</v>
      </c>
    </row>
    <row r="49" spans="1:16" ht="12.75">
      <c r="A49" s="25" t="s">
        <v>45</v>
      </c>
      <c s="29" t="s">
        <v>99</v>
      </c>
      <c s="29" t="s">
        <v>100</v>
      </c>
      <c s="25" t="s">
        <v>47</v>
      </c>
      <c s="30" t="s">
        <v>101</v>
      </c>
      <c s="31" t="s">
        <v>102</v>
      </c>
      <c s="32">
        <v>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103</v>
      </c>
    </row>
    <row r="51" spans="1:5" ht="12.75">
      <c r="A51" s="37" t="s">
        <v>52</v>
      </c>
      <c r="E51" s="38" t="s">
        <v>104</v>
      </c>
    </row>
    <row r="52" spans="1:5" ht="76.5">
      <c r="A52" t="s">
        <v>54</v>
      </c>
      <c r="E52" s="36" t="s">
        <v>105</v>
      </c>
    </row>
    <row r="53" spans="1:16" ht="12.75">
      <c r="A53" s="25" t="s">
        <v>45</v>
      </c>
      <c s="29" t="s">
        <v>106</v>
      </c>
      <c s="29" t="s">
        <v>107</v>
      </c>
      <c s="25" t="s">
        <v>47</v>
      </c>
      <c s="30" t="s">
        <v>108</v>
      </c>
      <c s="31" t="s">
        <v>82</v>
      </c>
      <c s="32">
        <v>1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109</v>
      </c>
    </row>
    <row r="55" spans="1:5" ht="12.75">
      <c r="A55" s="37" t="s">
        <v>52</v>
      </c>
      <c r="E55" s="38" t="s">
        <v>103</v>
      </c>
    </row>
    <row r="56" spans="1:5" ht="51">
      <c r="A56" t="s">
        <v>54</v>
      </c>
      <c r="E56" s="36" t="s">
        <v>110</v>
      </c>
    </row>
    <row r="57" spans="1:18" ht="12.75" customHeight="1">
      <c r="A57" s="6" t="s">
        <v>43</v>
      </c>
      <c s="6"/>
      <c s="40" t="s">
        <v>29</v>
      </c>
      <c s="6"/>
      <c s="27" t="s">
        <v>111</v>
      </c>
      <c s="6"/>
      <c s="6"/>
      <c s="6"/>
      <c s="41">
        <f>0+Q57</f>
      </c>
      <c r="O57">
        <f>0+R57</f>
      </c>
      <c r="Q57">
        <f>0+I58+I62+I66+I70+I74</f>
      </c>
      <c>
        <f>0+O58+O62+O66+O70+O74</f>
      </c>
    </row>
    <row r="58" spans="1:16" ht="12.75">
      <c r="A58" s="25" t="s">
        <v>45</v>
      </c>
      <c s="29" t="s">
        <v>112</v>
      </c>
      <c s="29" t="s">
        <v>113</v>
      </c>
      <c s="25" t="s">
        <v>47</v>
      </c>
      <c s="30" t="s">
        <v>114</v>
      </c>
      <c s="31" t="s">
        <v>115</v>
      </c>
      <c s="32">
        <v>99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52</v>
      </c>
      <c r="E60" s="38" t="s">
        <v>116</v>
      </c>
    </row>
    <row r="61" spans="1:5" ht="242.25">
      <c r="A61" t="s">
        <v>54</v>
      </c>
      <c r="E61" s="36" t="s">
        <v>117</v>
      </c>
    </row>
    <row r="62" spans="1:16" ht="12.75">
      <c r="A62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115</v>
      </c>
      <c s="32">
        <v>64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63.75">
      <c r="A64" s="37" t="s">
        <v>52</v>
      </c>
      <c r="E64" s="38" t="s">
        <v>121</v>
      </c>
    </row>
    <row r="65" spans="1:5" ht="38.25">
      <c r="A65" t="s">
        <v>54</v>
      </c>
      <c r="E65" s="36" t="s">
        <v>122</v>
      </c>
    </row>
    <row r="66" spans="1:16" ht="12.75">
      <c r="A66" s="25" t="s">
        <v>45</v>
      </c>
      <c s="29" t="s">
        <v>123</v>
      </c>
      <c s="29" t="s">
        <v>124</v>
      </c>
      <c s="25" t="s">
        <v>47</v>
      </c>
      <c s="30" t="s">
        <v>125</v>
      </c>
      <c s="31" t="s">
        <v>58</v>
      </c>
      <c s="32">
        <v>320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63.75">
      <c r="A68" s="37" t="s">
        <v>52</v>
      </c>
      <c r="E68" s="38" t="s">
        <v>126</v>
      </c>
    </row>
    <row r="69" spans="1:5" ht="25.5">
      <c r="A69" t="s">
        <v>54</v>
      </c>
      <c r="E69" s="36" t="s">
        <v>127</v>
      </c>
    </row>
    <row r="70" spans="1:16" ht="12.75">
      <c r="A70" s="25" t="s">
        <v>45</v>
      </c>
      <c s="29" t="s">
        <v>128</v>
      </c>
      <c s="29" t="s">
        <v>129</v>
      </c>
      <c s="25" t="s">
        <v>47</v>
      </c>
      <c s="30" t="s">
        <v>130</v>
      </c>
      <c s="31" t="s">
        <v>58</v>
      </c>
      <c s="32">
        <v>320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63.75">
      <c r="A72" s="37" t="s">
        <v>52</v>
      </c>
      <c r="E72" s="38" t="s">
        <v>126</v>
      </c>
    </row>
    <row r="73" spans="1:5" ht="38.25">
      <c r="A73" t="s">
        <v>54</v>
      </c>
      <c r="E73" s="36" t="s">
        <v>131</v>
      </c>
    </row>
    <row r="74" spans="1:16" ht="25.5">
      <c r="A74" s="25" t="s">
        <v>45</v>
      </c>
      <c s="29" t="s">
        <v>132</v>
      </c>
      <c s="29" t="s">
        <v>133</v>
      </c>
      <c s="25" t="s">
        <v>47</v>
      </c>
      <c s="30" t="s">
        <v>134</v>
      </c>
      <c s="31" t="s">
        <v>82</v>
      </c>
      <c s="32">
        <v>4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135</v>
      </c>
    </row>
    <row r="76" spans="1:5" ht="12.75">
      <c r="A76" s="37" t="s">
        <v>52</v>
      </c>
      <c r="E76" s="38" t="s">
        <v>47</v>
      </c>
    </row>
    <row r="77" spans="1:5" ht="102">
      <c r="A77" t="s">
        <v>54</v>
      </c>
      <c r="E77" s="36" t="s">
        <v>136</v>
      </c>
    </row>
    <row r="78" spans="1:18" ht="12.75" customHeight="1">
      <c r="A78" s="6" t="s">
        <v>43</v>
      </c>
      <c s="6"/>
      <c s="40" t="s">
        <v>23</v>
      </c>
      <c s="6"/>
      <c s="27" t="s">
        <v>137</v>
      </c>
      <c s="6"/>
      <c s="6"/>
      <c s="6"/>
      <c s="41">
        <f>0+Q78</f>
      </c>
      <c r="O78">
        <f>0+R78</f>
      </c>
      <c r="Q78">
        <f>0+I79+I83+I87</f>
      </c>
      <c>
        <f>0+O79+O83+O87</f>
      </c>
    </row>
    <row r="79" spans="1:16" ht="12.75">
      <c r="A79" s="25" t="s">
        <v>45</v>
      </c>
      <c s="29" t="s">
        <v>138</v>
      </c>
      <c s="29" t="s">
        <v>139</v>
      </c>
      <c s="25" t="s">
        <v>47</v>
      </c>
      <c s="30" t="s">
        <v>140</v>
      </c>
      <c s="31" t="s">
        <v>141</v>
      </c>
      <c s="32">
        <v>44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142</v>
      </c>
    </row>
    <row r="81" spans="1:5" ht="12.75">
      <c r="A81" s="37" t="s">
        <v>52</v>
      </c>
      <c r="E81" s="38" t="s">
        <v>143</v>
      </c>
    </row>
    <row r="82" spans="1:5" ht="165.75">
      <c r="A82" t="s">
        <v>54</v>
      </c>
      <c r="E82" s="36" t="s">
        <v>144</v>
      </c>
    </row>
    <row r="83" spans="1:16" ht="12.75">
      <c r="A83" s="25" t="s">
        <v>45</v>
      </c>
      <c s="29" t="s">
        <v>145</v>
      </c>
      <c s="29" t="s">
        <v>146</v>
      </c>
      <c s="25" t="s">
        <v>47</v>
      </c>
      <c s="30" t="s">
        <v>147</v>
      </c>
      <c s="31" t="s">
        <v>141</v>
      </c>
      <c s="32">
        <v>19.2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148</v>
      </c>
    </row>
    <row r="85" spans="1:5" ht="12.75">
      <c r="A85" s="37" t="s">
        <v>52</v>
      </c>
      <c r="E85" s="38" t="s">
        <v>149</v>
      </c>
    </row>
    <row r="86" spans="1:5" ht="63.75">
      <c r="A86" t="s">
        <v>54</v>
      </c>
      <c r="E86" s="36" t="s">
        <v>150</v>
      </c>
    </row>
    <row r="87" spans="1:16" ht="12.75">
      <c r="A87" s="25" t="s">
        <v>45</v>
      </c>
      <c s="29" t="s">
        <v>151</v>
      </c>
      <c s="29" t="s">
        <v>152</v>
      </c>
      <c s="25" t="s">
        <v>47</v>
      </c>
      <c s="30" t="s">
        <v>153</v>
      </c>
      <c s="31" t="s">
        <v>141</v>
      </c>
      <c s="32">
        <v>7.6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148</v>
      </c>
    </row>
    <row r="89" spans="1:5" ht="12.75">
      <c r="A89" s="37" t="s">
        <v>52</v>
      </c>
      <c r="E89" s="38" t="s">
        <v>154</v>
      </c>
    </row>
    <row r="90" spans="1:5" ht="63.75">
      <c r="A90" t="s">
        <v>54</v>
      </c>
      <c r="E90" s="36" t="s">
        <v>150</v>
      </c>
    </row>
    <row r="91" spans="1:18" ht="12.75" customHeight="1">
      <c r="A91" s="6" t="s">
        <v>43</v>
      </c>
      <c s="6"/>
      <c s="40" t="s">
        <v>22</v>
      </c>
      <c s="6"/>
      <c s="27" t="s">
        <v>155</v>
      </c>
      <c s="6"/>
      <c s="6"/>
      <c s="6"/>
      <c s="41">
        <f>0+Q91</f>
      </c>
      <c r="O91">
        <f>0+R91</f>
      </c>
      <c r="Q91">
        <f>0+I92+I96+I100</f>
      </c>
      <c>
        <f>0+O92+O96+O100</f>
      </c>
    </row>
    <row r="92" spans="1:16" ht="12.75">
      <c r="A92" s="25" t="s">
        <v>45</v>
      </c>
      <c s="29" t="s">
        <v>156</v>
      </c>
      <c s="29" t="s">
        <v>157</v>
      </c>
      <c s="25" t="s">
        <v>47</v>
      </c>
      <c s="30" t="s">
        <v>158</v>
      </c>
      <c s="31" t="s">
        <v>115</v>
      </c>
      <c s="32">
        <v>5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52</v>
      </c>
      <c r="E94" s="38" t="s">
        <v>159</v>
      </c>
    </row>
    <row r="95" spans="1:5" ht="382.5">
      <c r="A95" t="s">
        <v>54</v>
      </c>
      <c r="E95" s="36" t="s">
        <v>160</v>
      </c>
    </row>
    <row r="96" spans="1:16" ht="12.75">
      <c r="A96" s="25" t="s">
        <v>45</v>
      </c>
      <c s="29" t="s">
        <v>161</v>
      </c>
      <c s="29" t="s">
        <v>162</v>
      </c>
      <c s="25" t="s">
        <v>47</v>
      </c>
      <c s="30" t="s">
        <v>163</v>
      </c>
      <c s="31" t="s">
        <v>164</v>
      </c>
      <c s="32">
        <v>1.178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25.5">
      <c r="A98" s="37" t="s">
        <v>52</v>
      </c>
      <c r="E98" s="38" t="s">
        <v>165</v>
      </c>
    </row>
    <row r="99" spans="1:5" ht="242.25">
      <c r="A99" t="s">
        <v>54</v>
      </c>
      <c r="E99" s="36" t="s">
        <v>166</v>
      </c>
    </row>
    <row r="100" spans="1:16" ht="12.75">
      <c r="A100" s="25" t="s">
        <v>45</v>
      </c>
      <c s="29" t="s">
        <v>167</v>
      </c>
      <c s="29" t="s">
        <v>168</v>
      </c>
      <c s="25" t="s">
        <v>47</v>
      </c>
      <c s="30" t="s">
        <v>169</v>
      </c>
      <c s="31" t="s">
        <v>115</v>
      </c>
      <c s="32">
        <v>40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25.5">
      <c r="A101" s="35" t="s">
        <v>50</v>
      </c>
      <c r="E101" s="36" t="s">
        <v>170</v>
      </c>
    </row>
    <row r="102" spans="1:5" ht="12.75">
      <c r="A102" s="37" t="s">
        <v>52</v>
      </c>
      <c r="E102" s="38" t="s">
        <v>171</v>
      </c>
    </row>
    <row r="103" spans="1:5" ht="25.5">
      <c r="A103" t="s">
        <v>54</v>
      </c>
      <c r="E103" s="36" t="s">
        <v>172</v>
      </c>
    </row>
    <row r="104" spans="1:18" ht="12.75" customHeight="1">
      <c r="A104" s="6" t="s">
        <v>43</v>
      </c>
      <c s="6"/>
      <c s="40" t="s">
        <v>33</v>
      </c>
      <c s="6"/>
      <c s="27" t="s">
        <v>173</v>
      </c>
      <c s="6"/>
      <c s="6"/>
      <c s="6"/>
      <c s="41">
        <f>0+Q104</f>
      </c>
      <c r="O104">
        <f>0+R104</f>
      </c>
      <c r="Q104">
        <f>0+I105+I109+I113+I117</f>
      </c>
      <c>
        <f>0+O105+O109+O113+O117</f>
      </c>
    </row>
    <row r="105" spans="1:16" ht="12.75">
      <c r="A105" s="25" t="s">
        <v>45</v>
      </c>
      <c s="29" t="s">
        <v>174</v>
      </c>
      <c s="29" t="s">
        <v>175</v>
      </c>
      <c s="25" t="s">
        <v>47</v>
      </c>
      <c s="30" t="s">
        <v>176</v>
      </c>
      <c s="31" t="s">
        <v>115</v>
      </c>
      <c s="32">
        <v>24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52</v>
      </c>
      <c r="E107" s="38" t="s">
        <v>177</v>
      </c>
    </row>
    <row r="108" spans="1:5" ht="369.75">
      <c r="A108" t="s">
        <v>54</v>
      </c>
      <c r="E108" s="36" t="s">
        <v>178</v>
      </c>
    </row>
    <row r="109" spans="1:16" ht="12.75">
      <c r="A109" s="25" t="s">
        <v>45</v>
      </c>
      <c s="29" t="s">
        <v>179</v>
      </c>
      <c s="29" t="s">
        <v>180</v>
      </c>
      <c s="25" t="s">
        <v>47</v>
      </c>
      <c s="30" t="s">
        <v>181</v>
      </c>
      <c s="31" t="s">
        <v>115</v>
      </c>
      <c s="32">
        <v>26.4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52</v>
      </c>
      <c r="E111" s="38" t="s">
        <v>182</v>
      </c>
    </row>
    <row r="112" spans="1:5" ht="38.25">
      <c r="A112" t="s">
        <v>54</v>
      </c>
      <c r="E112" s="36" t="s">
        <v>183</v>
      </c>
    </row>
    <row r="113" spans="1:16" ht="12.75">
      <c r="A113" s="25" t="s">
        <v>45</v>
      </c>
      <c s="29" t="s">
        <v>184</v>
      </c>
      <c s="29" t="s">
        <v>185</v>
      </c>
      <c s="25" t="s">
        <v>47</v>
      </c>
      <c s="30" t="s">
        <v>186</v>
      </c>
      <c s="31" t="s">
        <v>115</v>
      </c>
      <c s="32">
        <v>4.5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187</v>
      </c>
    </row>
    <row r="115" spans="1:5" ht="38.25">
      <c r="A115" s="37" t="s">
        <v>52</v>
      </c>
      <c r="E115" s="38" t="s">
        <v>188</v>
      </c>
    </row>
    <row r="116" spans="1:5" ht="51">
      <c r="A116" t="s">
        <v>54</v>
      </c>
      <c r="E116" s="36" t="s">
        <v>189</v>
      </c>
    </row>
    <row r="117" spans="1:16" ht="12.75">
      <c r="A117" s="25" t="s">
        <v>45</v>
      </c>
      <c s="29" t="s">
        <v>190</v>
      </c>
      <c s="29" t="s">
        <v>191</v>
      </c>
      <c s="25" t="s">
        <v>47</v>
      </c>
      <c s="30" t="s">
        <v>192</v>
      </c>
      <c s="31" t="s">
        <v>115</v>
      </c>
      <c s="32">
        <v>38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25.5">
      <c r="A118" s="35" t="s">
        <v>50</v>
      </c>
      <c r="E118" s="36" t="s">
        <v>193</v>
      </c>
    </row>
    <row r="119" spans="1:5" ht="12.75">
      <c r="A119" s="37" t="s">
        <v>52</v>
      </c>
      <c r="E119" s="38" t="s">
        <v>194</v>
      </c>
    </row>
    <row r="120" spans="1:5" ht="102">
      <c r="A120" t="s">
        <v>54</v>
      </c>
      <c r="E120" s="36" t="s">
        <v>195</v>
      </c>
    </row>
    <row r="121" spans="1:18" ht="12.75" customHeight="1">
      <c r="A121" s="6" t="s">
        <v>43</v>
      </c>
      <c s="6"/>
      <c s="40" t="s">
        <v>35</v>
      </c>
      <c s="6"/>
      <c s="27" t="s">
        <v>196</v>
      </c>
      <c s="6"/>
      <c s="6"/>
      <c s="6"/>
      <c s="41">
        <f>0+Q121</f>
      </c>
      <c r="O121">
        <f>0+R121</f>
      </c>
      <c r="Q121">
        <f>0+I122+I126+I130+I134+I138+I142+I146+I150+I154+I158+I162</f>
      </c>
      <c>
        <f>0+O122+O126+O130+O134+O138+O142+O146+O150+O154+O158+O162</f>
      </c>
    </row>
    <row r="122" spans="1:16" ht="12.75">
      <c r="A122" s="25" t="s">
        <v>45</v>
      </c>
      <c s="29" t="s">
        <v>197</v>
      </c>
      <c s="29" t="s">
        <v>198</v>
      </c>
      <c s="25" t="s">
        <v>47</v>
      </c>
      <c s="30" t="s">
        <v>199</v>
      </c>
      <c s="31" t="s">
        <v>115</v>
      </c>
      <c s="32">
        <v>55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47</v>
      </c>
    </row>
    <row r="124" spans="1:5" ht="12.75">
      <c r="A124" s="37" t="s">
        <v>52</v>
      </c>
      <c r="E124" s="38" t="s">
        <v>200</v>
      </c>
    </row>
    <row r="125" spans="1:5" ht="127.5">
      <c r="A125" t="s">
        <v>54</v>
      </c>
      <c r="E125" s="36" t="s">
        <v>201</v>
      </c>
    </row>
    <row r="126" spans="1:16" ht="12.75">
      <c r="A126" s="25" t="s">
        <v>45</v>
      </c>
      <c s="29" t="s">
        <v>202</v>
      </c>
      <c s="29" t="s">
        <v>203</v>
      </c>
      <c s="25" t="s">
        <v>47</v>
      </c>
      <c s="30" t="s">
        <v>204</v>
      </c>
      <c s="31" t="s">
        <v>115</v>
      </c>
      <c s="32">
        <v>40.6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205</v>
      </c>
    </row>
    <row r="128" spans="1:5" ht="12.75">
      <c r="A128" s="37" t="s">
        <v>52</v>
      </c>
      <c r="E128" s="38" t="s">
        <v>206</v>
      </c>
    </row>
    <row r="129" spans="1:5" ht="51">
      <c r="A129" t="s">
        <v>54</v>
      </c>
      <c r="E129" s="36" t="s">
        <v>207</v>
      </c>
    </row>
    <row r="130" spans="1:16" ht="12.75">
      <c r="A130" s="25" t="s">
        <v>45</v>
      </c>
      <c s="29" t="s">
        <v>208</v>
      </c>
      <c s="29" t="s">
        <v>209</v>
      </c>
      <c s="25" t="s">
        <v>47</v>
      </c>
      <c s="30" t="s">
        <v>210</v>
      </c>
      <c s="31" t="s">
        <v>115</v>
      </c>
      <c s="32">
        <v>98.6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211</v>
      </c>
    </row>
    <row r="132" spans="1:5" ht="38.25">
      <c r="A132" s="37" t="s">
        <v>52</v>
      </c>
      <c r="E132" s="38" t="s">
        <v>212</v>
      </c>
    </row>
    <row r="133" spans="1:5" ht="51">
      <c r="A133" t="s">
        <v>54</v>
      </c>
      <c r="E133" s="36" t="s">
        <v>207</v>
      </c>
    </row>
    <row r="134" spans="1:16" ht="12.75">
      <c r="A134" s="25" t="s">
        <v>45</v>
      </c>
      <c s="29" t="s">
        <v>213</v>
      </c>
      <c s="29" t="s">
        <v>214</v>
      </c>
      <c s="25" t="s">
        <v>47</v>
      </c>
      <c s="30" t="s">
        <v>215</v>
      </c>
      <c s="31" t="s">
        <v>58</v>
      </c>
      <c s="32">
        <v>203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216</v>
      </c>
    </row>
    <row r="136" spans="1:5" ht="12.75">
      <c r="A136" s="37" t="s">
        <v>52</v>
      </c>
      <c r="E136" s="38" t="s">
        <v>217</v>
      </c>
    </row>
    <row r="137" spans="1:5" ht="51">
      <c r="A137" t="s">
        <v>54</v>
      </c>
      <c r="E137" s="36" t="s">
        <v>218</v>
      </c>
    </row>
    <row r="138" spans="1:16" ht="12.75">
      <c r="A138" s="25" t="s">
        <v>45</v>
      </c>
      <c s="29" t="s">
        <v>219</v>
      </c>
      <c s="29" t="s">
        <v>220</v>
      </c>
      <c s="25" t="s">
        <v>47</v>
      </c>
      <c s="30" t="s">
        <v>221</v>
      </c>
      <c s="31" t="s">
        <v>58</v>
      </c>
      <c s="32">
        <v>555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222</v>
      </c>
    </row>
    <row r="140" spans="1:5" ht="38.25">
      <c r="A140" s="37" t="s">
        <v>52</v>
      </c>
      <c r="E140" s="38" t="s">
        <v>223</v>
      </c>
    </row>
    <row r="141" spans="1:5" ht="51">
      <c r="A141" t="s">
        <v>54</v>
      </c>
      <c r="E141" s="36" t="s">
        <v>218</v>
      </c>
    </row>
    <row r="142" spans="1:16" ht="12.75">
      <c r="A142" s="25" t="s">
        <v>45</v>
      </c>
      <c s="29" t="s">
        <v>224</v>
      </c>
      <c s="29" t="s">
        <v>225</v>
      </c>
      <c s="25" t="s">
        <v>47</v>
      </c>
      <c s="30" t="s">
        <v>226</v>
      </c>
      <c s="31" t="s">
        <v>58</v>
      </c>
      <c s="32">
        <v>203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12.75">
      <c r="A143" s="35" t="s">
        <v>50</v>
      </c>
      <c r="E143" s="36" t="s">
        <v>227</v>
      </c>
    </row>
    <row r="144" spans="1:5" ht="12.75">
      <c r="A144" s="37" t="s">
        <v>52</v>
      </c>
      <c r="E144" s="38" t="s">
        <v>217</v>
      </c>
    </row>
    <row r="145" spans="1:5" ht="51">
      <c r="A145" t="s">
        <v>54</v>
      </c>
      <c r="E145" s="36" t="s">
        <v>218</v>
      </c>
    </row>
    <row r="146" spans="1:16" ht="12.75">
      <c r="A146" s="25" t="s">
        <v>45</v>
      </c>
      <c s="29" t="s">
        <v>228</v>
      </c>
      <c s="29" t="s">
        <v>229</v>
      </c>
      <c s="25" t="s">
        <v>47</v>
      </c>
      <c s="30" t="s">
        <v>230</v>
      </c>
      <c s="31" t="s">
        <v>115</v>
      </c>
      <c s="32">
        <v>13.75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231</v>
      </c>
    </row>
    <row r="148" spans="1:5" ht="12.75">
      <c r="A148" s="37" t="s">
        <v>52</v>
      </c>
      <c r="E148" s="38" t="s">
        <v>232</v>
      </c>
    </row>
    <row r="149" spans="1:5" ht="140.25">
      <c r="A149" t="s">
        <v>54</v>
      </c>
      <c r="E149" s="36" t="s">
        <v>233</v>
      </c>
    </row>
    <row r="150" spans="1:16" ht="12.75">
      <c r="A150" s="25" t="s">
        <v>45</v>
      </c>
      <c s="29" t="s">
        <v>234</v>
      </c>
      <c s="29" t="s">
        <v>235</v>
      </c>
      <c s="25" t="s">
        <v>47</v>
      </c>
      <c s="30" t="s">
        <v>236</v>
      </c>
      <c s="31" t="s">
        <v>115</v>
      </c>
      <c s="32">
        <v>17.85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237</v>
      </c>
    </row>
    <row r="152" spans="1:5" ht="38.25">
      <c r="A152" s="37" t="s">
        <v>52</v>
      </c>
      <c r="E152" s="38" t="s">
        <v>238</v>
      </c>
    </row>
    <row r="153" spans="1:5" ht="140.25">
      <c r="A153" t="s">
        <v>54</v>
      </c>
      <c r="E153" s="36" t="s">
        <v>233</v>
      </c>
    </row>
    <row r="154" spans="1:16" ht="12.75">
      <c r="A154" s="25" t="s">
        <v>45</v>
      </c>
      <c s="29" t="s">
        <v>239</v>
      </c>
      <c s="29" t="s">
        <v>240</v>
      </c>
      <c s="25" t="s">
        <v>47</v>
      </c>
      <c s="30" t="s">
        <v>241</v>
      </c>
      <c s="31" t="s">
        <v>115</v>
      </c>
      <c s="32">
        <v>18.27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242</v>
      </c>
    </row>
    <row r="156" spans="1:5" ht="12.75">
      <c r="A156" s="37" t="s">
        <v>52</v>
      </c>
      <c r="E156" s="38" t="s">
        <v>243</v>
      </c>
    </row>
    <row r="157" spans="1:5" ht="140.25">
      <c r="A157" t="s">
        <v>54</v>
      </c>
      <c r="E157" s="36" t="s">
        <v>233</v>
      </c>
    </row>
    <row r="158" spans="1:16" ht="12.75">
      <c r="A158" s="25" t="s">
        <v>45</v>
      </c>
      <c s="29" t="s">
        <v>244</v>
      </c>
      <c s="29" t="s">
        <v>245</v>
      </c>
      <c s="25" t="s">
        <v>47</v>
      </c>
      <c s="30" t="s">
        <v>246</v>
      </c>
      <c s="31" t="s">
        <v>115</v>
      </c>
      <c s="32">
        <v>18.27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247</v>
      </c>
    </row>
    <row r="160" spans="1:5" ht="12.75">
      <c r="A160" s="37" t="s">
        <v>52</v>
      </c>
      <c r="E160" s="38" t="s">
        <v>243</v>
      </c>
    </row>
    <row r="161" spans="1:5" ht="140.25">
      <c r="A161" t="s">
        <v>54</v>
      </c>
      <c r="E161" s="36" t="s">
        <v>233</v>
      </c>
    </row>
    <row r="162" spans="1:16" ht="12.75">
      <c r="A162" s="25" t="s">
        <v>45</v>
      </c>
      <c s="29" t="s">
        <v>248</v>
      </c>
      <c s="29" t="s">
        <v>249</v>
      </c>
      <c s="25" t="s">
        <v>47</v>
      </c>
      <c s="30" t="s">
        <v>250</v>
      </c>
      <c s="31" t="s">
        <v>141</v>
      </c>
      <c s="32">
        <v>291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38.25">
      <c r="A164" s="37" t="s">
        <v>52</v>
      </c>
      <c r="E164" s="38" t="s">
        <v>251</v>
      </c>
    </row>
    <row r="165" spans="1:5" ht="38.25">
      <c r="A165" t="s">
        <v>54</v>
      </c>
      <c r="E165" s="36" t="s">
        <v>252</v>
      </c>
    </row>
    <row r="166" spans="1:18" ht="12.75" customHeight="1">
      <c r="A166" s="6" t="s">
        <v>43</v>
      </c>
      <c s="6"/>
      <c s="40" t="s">
        <v>79</v>
      </c>
      <c s="6"/>
      <c s="27" t="s">
        <v>253</v>
      </c>
      <c s="6"/>
      <c s="6"/>
      <c s="6"/>
      <c s="41">
        <f>0+Q166</f>
      </c>
      <c r="O166">
        <f>0+R166</f>
      </c>
      <c r="Q166">
        <f>0+I167+I171+I175+I179+I183</f>
      </c>
      <c>
        <f>0+O167+O171+O175+O179+O183</f>
      </c>
    </row>
    <row r="167" spans="1:16" ht="25.5">
      <c r="A167" s="25" t="s">
        <v>45</v>
      </c>
      <c s="29" t="s">
        <v>254</v>
      </c>
      <c s="29" t="s">
        <v>255</v>
      </c>
      <c s="25" t="s">
        <v>47</v>
      </c>
      <c s="30" t="s">
        <v>256</v>
      </c>
      <c s="31" t="s">
        <v>58</v>
      </c>
      <c s="32">
        <v>391.38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257</v>
      </c>
    </row>
    <row r="169" spans="1:5" ht="38.25">
      <c r="A169" s="37" t="s">
        <v>52</v>
      </c>
      <c r="E169" s="38" t="s">
        <v>258</v>
      </c>
    </row>
    <row r="170" spans="1:5" ht="204">
      <c r="A170" t="s">
        <v>54</v>
      </c>
      <c r="E170" s="36" t="s">
        <v>259</v>
      </c>
    </row>
    <row r="171" spans="1:16" ht="12.75">
      <c r="A171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58</v>
      </c>
      <c s="32">
        <v>28.5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12.75">
      <c r="A172" s="35" t="s">
        <v>50</v>
      </c>
      <c r="E172" s="36" t="s">
        <v>263</v>
      </c>
    </row>
    <row r="173" spans="1:5" ht="12.75">
      <c r="A173" s="37" t="s">
        <v>52</v>
      </c>
      <c r="E173" s="38" t="s">
        <v>264</v>
      </c>
    </row>
    <row r="174" spans="1:5" ht="38.25">
      <c r="A174" t="s">
        <v>54</v>
      </c>
      <c r="E174" s="36" t="s">
        <v>265</v>
      </c>
    </row>
    <row r="175" spans="1:16" ht="12.75">
      <c r="A175" s="25" t="s">
        <v>45</v>
      </c>
      <c s="29" t="s">
        <v>266</v>
      </c>
      <c s="29" t="s">
        <v>267</v>
      </c>
      <c s="25" t="s">
        <v>47</v>
      </c>
      <c s="30" t="s">
        <v>268</v>
      </c>
      <c s="31" t="s">
        <v>58</v>
      </c>
      <c s="32">
        <v>115.5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269</v>
      </c>
    </row>
    <row r="177" spans="1:5" ht="12.75">
      <c r="A177" s="37" t="s">
        <v>52</v>
      </c>
      <c r="E177" s="38" t="s">
        <v>270</v>
      </c>
    </row>
    <row r="178" spans="1:5" ht="38.25">
      <c r="A178" t="s">
        <v>54</v>
      </c>
      <c r="E178" s="36" t="s">
        <v>265</v>
      </c>
    </row>
    <row r="179" spans="1:16" ht="12.75">
      <c r="A179" s="25" t="s">
        <v>45</v>
      </c>
      <c s="29" t="s">
        <v>271</v>
      </c>
      <c s="29" t="s">
        <v>272</v>
      </c>
      <c s="25" t="s">
        <v>47</v>
      </c>
      <c s="30" t="s">
        <v>273</v>
      </c>
      <c s="31" t="s">
        <v>58</v>
      </c>
      <c s="32">
        <v>150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25.5">
      <c r="A180" s="35" t="s">
        <v>50</v>
      </c>
      <c r="E180" s="36" t="s">
        <v>274</v>
      </c>
    </row>
    <row r="181" spans="1:5" ht="12.75">
      <c r="A181" s="37" t="s">
        <v>52</v>
      </c>
      <c r="E181" s="38" t="s">
        <v>275</v>
      </c>
    </row>
    <row r="182" spans="1:5" ht="51">
      <c r="A182" t="s">
        <v>54</v>
      </c>
      <c r="E182" s="36" t="s">
        <v>276</v>
      </c>
    </row>
    <row r="183" spans="1:16" ht="12.75">
      <c r="A183" s="25" t="s">
        <v>45</v>
      </c>
      <c s="29" t="s">
        <v>277</v>
      </c>
      <c s="29" t="s">
        <v>278</v>
      </c>
      <c s="25" t="s">
        <v>47</v>
      </c>
      <c s="30" t="s">
        <v>279</v>
      </c>
      <c s="31" t="s">
        <v>58</v>
      </c>
      <c s="32">
        <v>283.2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280</v>
      </c>
    </row>
    <row r="185" spans="1:5" ht="63.75">
      <c r="A185" s="37" t="s">
        <v>52</v>
      </c>
      <c r="E185" s="38" t="s">
        <v>281</v>
      </c>
    </row>
    <row r="186" spans="1:5" ht="51">
      <c r="A186" t="s">
        <v>54</v>
      </c>
      <c r="E186" s="36" t="s">
        <v>276</v>
      </c>
    </row>
    <row r="187" spans="1:18" ht="12.75" customHeight="1">
      <c r="A187" s="6" t="s">
        <v>43</v>
      </c>
      <c s="6"/>
      <c s="40" t="s">
        <v>86</v>
      </c>
      <c s="6"/>
      <c s="27" t="s">
        <v>282</v>
      </c>
      <c s="6"/>
      <c s="6"/>
      <c s="6"/>
      <c s="41">
        <f>0+Q187</f>
      </c>
      <c r="O187">
        <f>0+R187</f>
      </c>
      <c r="Q187">
        <f>0+I188+I192+I196</f>
      </c>
      <c>
        <f>0+O188+O192+O196</f>
      </c>
    </row>
    <row r="188" spans="1:16" ht="12.75">
      <c r="A188" s="25" t="s">
        <v>45</v>
      </c>
      <c s="29" t="s">
        <v>283</v>
      </c>
      <c s="29" t="s">
        <v>284</v>
      </c>
      <c s="25" t="s">
        <v>47</v>
      </c>
      <c s="30" t="s">
        <v>285</v>
      </c>
      <c s="31" t="s">
        <v>141</v>
      </c>
      <c s="32">
        <v>20</v>
      </c>
      <c s="33">
        <v>0</v>
      </c>
      <c s="34">
        <f>ROUND(ROUND(H188,2)*ROUND(G188,3),2)</f>
      </c>
      <c r="O188">
        <f>(I188*21)/100</f>
      </c>
      <c t="s">
        <v>23</v>
      </c>
    </row>
    <row r="189" spans="1:5" ht="12.75">
      <c r="A189" s="35" t="s">
        <v>50</v>
      </c>
      <c r="E189" s="36" t="s">
        <v>286</v>
      </c>
    </row>
    <row r="190" spans="1:5" ht="12.75">
      <c r="A190" s="37" t="s">
        <v>52</v>
      </c>
      <c r="E190" s="38" t="s">
        <v>287</v>
      </c>
    </row>
    <row r="191" spans="1:5" ht="255">
      <c r="A191" t="s">
        <v>54</v>
      </c>
      <c r="E191" s="36" t="s">
        <v>288</v>
      </c>
    </row>
    <row r="192" spans="1:16" ht="12.75">
      <c r="A192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141</v>
      </c>
      <c s="32">
        <v>288</v>
      </c>
      <c s="33">
        <v>0</v>
      </c>
      <c s="34">
        <f>ROUND(ROUND(H192,2)*ROUND(G192,3),2)</f>
      </c>
      <c r="O192">
        <f>(I192*21)/100</f>
      </c>
      <c t="s">
        <v>23</v>
      </c>
    </row>
    <row r="193" spans="1:5" ht="12.75">
      <c r="A193" s="35" t="s">
        <v>50</v>
      </c>
      <c r="E193" s="36" t="s">
        <v>47</v>
      </c>
    </row>
    <row r="194" spans="1:5" ht="25.5">
      <c r="A194" s="37" t="s">
        <v>52</v>
      </c>
      <c r="E194" s="38" t="s">
        <v>292</v>
      </c>
    </row>
    <row r="195" spans="1:5" ht="242.25">
      <c r="A195" t="s">
        <v>54</v>
      </c>
      <c r="E195" s="36" t="s">
        <v>293</v>
      </c>
    </row>
    <row r="196" spans="1:16" ht="12.75">
      <c r="A196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82</v>
      </c>
      <c s="32">
        <v>2</v>
      </c>
      <c s="33">
        <v>0</v>
      </c>
      <c s="34">
        <f>ROUND(ROUND(H196,2)*ROUND(G196,3),2)</f>
      </c>
      <c r="O196">
        <f>(I196*21)/100</f>
      </c>
      <c t="s">
        <v>23</v>
      </c>
    </row>
    <row r="197" spans="1:5" ht="12.75">
      <c r="A197" s="35" t="s">
        <v>50</v>
      </c>
      <c r="E197" s="36" t="s">
        <v>47</v>
      </c>
    </row>
    <row r="198" spans="1:5" ht="12.75">
      <c r="A198" s="37" t="s">
        <v>52</v>
      </c>
      <c r="E198" s="38" t="s">
        <v>297</v>
      </c>
    </row>
    <row r="199" spans="1:5" ht="242.25">
      <c r="A199" t="s">
        <v>54</v>
      </c>
      <c r="E199" s="36" t="s">
        <v>298</v>
      </c>
    </row>
    <row r="200" spans="1:18" ht="12.75" customHeight="1">
      <c r="A200" s="6" t="s">
        <v>43</v>
      </c>
      <c s="6"/>
      <c s="40" t="s">
        <v>40</v>
      </c>
      <c s="6"/>
      <c s="27" t="s">
        <v>299</v>
      </c>
      <c s="6"/>
      <c s="6"/>
      <c s="6"/>
      <c s="41">
        <f>0+Q200</f>
      </c>
      <c r="O200">
        <f>0+R200</f>
      </c>
      <c r="Q200">
        <f>0+I201+I205+I209+I213+I217+I221+I225+I229+I233+I237+I241+I245+I249+I253+I257</f>
      </c>
      <c>
        <f>0+O201+O205+O209+O213+O217+O221+O225+O229+O233+O237+O241+O245+O249+O253+O257</f>
      </c>
    </row>
    <row r="201" spans="1:16" ht="12.75">
      <c r="A201" s="25" t="s">
        <v>45</v>
      </c>
      <c s="29" t="s">
        <v>300</v>
      </c>
      <c s="29" t="s">
        <v>301</v>
      </c>
      <c s="25" t="s">
        <v>47</v>
      </c>
      <c s="30" t="s">
        <v>302</v>
      </c>
      <c s="31" t="s">
        <v>141</v>
      </c>
      <c s="32">
        <v>10</v>
      </c>
      <c s="33">
        <v>0</v>
      </c>
      <c s="34">
        <f>ROUND(ROUND(H201,2)*ROUND(G201,3),2)</f>
      </c>
      <c r="O201">
        <f>(I201*21)/100</f>
      </c>
      <c t="s">
        <v>23</v>
      </c>
    </row>
    <row r="202" spans="1:5" ht="12.75">
      <c r="A202" s="35" t="s">
        <v>50</v>
      </c>
      <c r="E202" s="36" t="s">
        <v>47</v>
      </c>
    </row>
    <row r="203" spans="1:5" ht="12.75">
      <c r="A203" s="37" t="s">
        <v>52</v>
      </c>
      <c r="E203" s="38" t="s">
        <v>303</v>
      </c>
    </row>
    <row r="204" spans="1:5" ht="63.75">
      <c r="A204" t="s">
        <v>54</v>
      </c>
      <c r="E204" s="36" t="s">
        <v>304</v>
      </c>
    </row>
    <row r="205" spans="1:16" ht="12.75">
      <c r="A205" s="25" t="s">
        <v>45</v>
      </c>
      <c s="29" t="s">
        <v>305</v>
      </c>
      <c s="29" t="s">
        <v>306</v>
      </c>
      <c s="25" t="s">
        <v>47</v>
      </c>
      <c s="30" t="s">
        <v>307</v>
      </c>
      <c s="31" t="s">
        <v>141</v>
      </c>
      <c s="32">
        <v>60</v>
      </c>
      <c s="33">
        <v>0</v>
      </c>
      <c s="34">
        <f>ROUND(ROUND(H205,2)*ROUND(G205,3),2)</f>
      </c>
      <c r="O205">
        <f>(I205*21)/100</f>
      </c>
      <c t="s">
        <v>23</v>
      </c>
    </row>
    <row r="206" spans="1:5" ht="12.75">
      <c r="A206" s="35" t="s">
        <v>50</v>
      </c>
      <c r="E206" s="36" t="s">
        <v>47</v>
      </c>
    </row>
    <row r="207" spans="1:5" ht="12.75">
      <c r="A207" s="37" t="s">
        <v>52</v>
      </c>
      <c r="E207" s="38" t="s">
        <v>308</v>
      </c>
    </row>
    <row r="208" spans="1:5" ht="63.75">
      <c r="A208" t="s">
        <v>54</v>
      </c>
      <c r="E208" s="36" t="s">
        <v>309</v>
      </c>
    </row>
    <row r="209" spans="1:16" ht="12.75">
      <c r="A209" s="25" t="s">
        <v>45</v>
      </c>
      <c s="29" t="s">
        <v>310</v>
      </c>
      <c s="29" t="s">
        <v>311</v>
      </c>
      <c s="25" t="s">
        <v>47</v>
      </c>
      <c s="30" t="s">
        <v>312</v>
      </c>
      <c s="31" t="s">
        <v>82</v>
      </c>
      <c s="32">
        <v>2</v>
      </c>
      <c s="33">
        <v>0</v>
      </c>
      <c s="34">
        <f>ROUND(ROUND(H209,2)*ROUND(G209,3),2)</f>
      </c>
      <c r="O209">
        <f>(I209*21)/100</f>
      </c>
      <c t="s">
        <v>23</v>
      </c>
    </row>
    <row r="210" spans="1:5" ht="12.75">
      <c r="A210" s="35" t="s">
        <v>50</v>
      </c>
      <c r="E210" s="36" t="s">
        <v>47</v>
      </c>
    </row>
    <row r="211" spans="1:5" ht="12.75">
      <c r="A211" s="37" t="s">
        <v>52</v>
      </c>
      <c r="E211" s="38" t="s">
        <v>313</v>
      </c>
    </row>
    <row r="212" spans="1:5" ht="25.5">
      <c r="A212" t="s">
        <v>54</v>
      </c>
      <c r="E212" s="36" t="s">
        <v>314</v>
      </c>
    </row>
    <row r="213" spans="1:16" ht="25.5">
      <c r="A213" s="25" t="s">
        <v>45</v>
      </c>
      <c s="29" t="s">
        <v>315</v>
      </c>
      <c s="29" t="s">
        <v>316</v>
      </c>
      <c s="25" t="s">
        <v>47</v>
      </c>
      <c s="30" t="s">
        <v>317</v>
      </c>
      <c s="31" t="s">
        <v>58</v>
      </c>
      <c s="32">
        <v>30</v>
      </c>
      <c s="33">
        <v>0</v>
      </c>
      <c s="34">
        <f>ROUND(ROUND(H213,2)*ROUND(G213,3),2)</f>
      </c>
      <c r="O213">
        <f>(I213*21)/100</f>
      </c>
      <c t="s">
        <v>23</v>
      </c>
    </row>
    <row r="214" spans="1:5" ht="12.75">
      <c r="A214" s="35" t="s">
        <v>50</v>
      </c>
      <c r="E214" s="36" t="s">
        <v>47</v>
      </c>
    </row>
    <row r="215" spans="1:5" ht="12.75">
      <c r="A215" s="37" t="s">
        <v>52</v>
      </c>
      <c r="E215" s="38" t="s">
        <v>318</v>
      </c>
    </row>
    <row r="216" spans="1:5" ht="38.25">
      <c r="A216" t="s">
        <v>54</v>
      </c>
      <c r="E216" s="36" t="s">
        <v>319</v>
      </c>
    </row>
    <row r="217" spans="1:16" ht="12.75">
      <c r="A217" s="25" t="s">
        <v>45</v>
      </c>
      <c s="29" t="s">
        <v>320</v>
      </c>
      <c s="29" t="s">
        <v>321</v>
      </c>
      <c s="25" t="s">
        <v>47</v>
      </c>
      <c s="30" t="s">
        <v>322</v>
      </c>
      <c s="31" t="s">
        <v>141</v>
      </c>
      <c s="32">
        <v>43</v>
      </c>
      <c s="33">
        <v>0</v>
      </c>
      <c s="34">
        <f>ROUND(ROUND(H217,2)*ROUND(G217,3),2)</f>
      </c>
      <c r="O217">
        <f>(I217*21)/100</f>
      </c>
      <c t="s">
        <v>23</v>
      </c>
    </row>
    <row r="218" spans="1:5" ht="12.75">
      <c r="A218" s="35" t="s">
        <v>50</v>
      </c>
      <c r="E218" s="36" t="s">
        <v>47</v>
      </c>
    </row>
    <row r="219" spans="1:5" ht="12.75">
      <c r="A219" s="37" t="s">
        <v>52</v>
      </c>
      <c r="E219" s="38" t="s">
        <v>323</v>
      </c>
    </row>
    <row r="220" spans="1:5" ht="51">
      <c r="A220" t="s">
        <v>54</v>
      </c>
      <c r="E220" s="36" t="s">
        <v>324</v>
      </c>
    </row>
    <row r="221" spans="1:16" ht="12.75">
      <c r="A221" s="25" t="s">
        <v>45</v>
      </c>
      <c s="29" t="s">
        <v>325</v>
      </c>
      <c s="29" t="s">
        <v>326</v>
      </c>
      <c s="25" t="s">
        <v>47</v>
      </c>
      <c s="30" t="s">
        <v>327</v>
      </c>
      <c s="31" t="s">
        <v>141</v>
      </c>
      <c s="32">
        <v>33</v>
      </c>
      <c s="33">
        <v>0</v>
      </c>
      <c s="34">
        <f>ROUND(ROUND(H221,2)*ROUND(G221,3),2)</f>
      </c>
      <c r="O221">
        <f>(I221*21)/100</f>
      </c>
      <c t="s">
        <v>23</v>
      </c>
    </row>
    <row r="222" spans="1:5" ht="12.75">
      <c r="A222" s="35" t="s">
        <v>50</v>
      </c>
      <c r="E222" s="36" t="s">
        <v>47</v>
      </c>
    </row>
    <row r="223" spans="1:5" ht="12.75">
      <c r="A223" s="37" t="s">
        <v>52</v>
      </c>
      <c r="E223" s="38" t="s">
        <v>328</v>
      </c>
    </row>
    <row r="224" spans="1:5" ht="51">
      <c r="A224" t="s">
        <v>54</v>
      </c>
      <c r="E224" s="36" t="s">
        <v>324</v>
      </c>
    </row>
    <row r="225" spans="1:16" ht="12.75">
      <c r="A225" s="25" t="s">
        <v>45</v>
      </c>
      <c s="29" t="s">
        <v>329</v>
      </c>
      <c s="29" t="s">
        <v>330</v>
      </c>
      <c s="25" t="s">
        <v>47</v>
      </c>
      <c s="30" t="s">
        <v>331</v>
      </c>
      <c s="31" t="s">
        <v>141</v>
      </c>
      <c s="32">
        <v>34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332</v>
      </c>
    </row>
    <row r="227" spans="1:5" ht="25.5">
      <c r="A227" s="37" t="s">
        <v>52</v>
      </c>
      <c r="E227" s="38" t="s">
        <v>333</v>
      </c>
    </row>
    <row r="228" spans="1:5" ht="51">
      <c r="A228" t="s">
        <v>54</v>
      </c>
      <c r="E228" s="36" t="s">
        <v>334</v>
      </c>
    </row>
    <row r="229" spans="1:16" ht="12.75">
      <c r="A229" s="25" t="s">
        <v>45</v>
      </c>
      <c s="29" t="s">
        <v>335</v>
      </c>
      <c s="29" t="s">
        <v>336</v>
      </c>
      <c s="25" t="s">
        <v>47</v>
      </c>
      <c s="30" t="s">
        <v>337</v>
      </c>
      <c s="31" t="s">
        <v>115</v>
      </c>
      <c s="32">
        <v>0.013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338</v>
      </c>
    </row>
    <row r="231" spans="1:5" ht="12.75">
      <c r="A231" s="37" t="s">
        <v>52</v>
      </c>
      <c r="E231" s="38" t="s">
        <v>339</v>
      </c>
    </row>
    <row r="232" spans="1:5" ht="25.5">
      <c r="A232" t="s">
        <v>54</v>
      </c>
      <c r="E232" s="36" t="s">
        <v>340</v>
      </c>
    </row>
    <row r="233" spans="1:16" ht="12.75">
      <c r="A233" s="25" t="s">
        <v>45</v>
      </c>
      <c s="29" t="s">
        <v>341</v>
      </c>
      <c s="29" t="s">
        <v>342</v>
      </c>
      <c s="25" t="s">
        <v>47</v>
      </c>
      <c s="30" t="s">
        <v>343</v>
      </c>
      <c s="31" t="s">
        <v>115</v>
      </c>
      <c s="32">
        <v>0.049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38.25">
      <c r="A235" s="37" t="s">
        <v>52</v>
      </c>
      <c r="E235" s="38" t="s">
        <v>344</v>
      </c>
    </row>
    <row r="236" spans="1:5" ht="38.25">
      <c r="A236" t="s">
        <v>54</v>
      </c>
      <c r="E236" s="36" t="s">
        <v>345</v>
      </c>
    </row>
    <row r="237" spans="1:16" ht="12.75">
      <c r="A237" s="25" t="s">
        <v>45</v>
      </c>
      <c s="29" t="s">
        <v>346</v>
      </c>
      <c s="29" t="s">
        <v>347</v>
      </c>
      <c s="25" t="s">
        <v>47</v>
      </c>
      <c s="30" t="s">
        <v>348</v>
      </c>
      <c s="31" t="s">
        <v>115</v>
      </c>
      <c s="32">
        <v>0.6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38.25">
      <c r="A239" s="37" t="s">
        <v>52</v>
      </c>
      <c r="E239" s="38" t="s">
        <v>349</v>
      </c>
    </row>
    <row r="240" spans="1:5" ht="63.75">
      <c r="A240" t="s">
        <v>54</v>
      </c>
      <c r="E240" s="36" t="s">
        <v>350</v>
      </c>
    </row>
    <row r="241" spans="1:16" ht="12.75">
      <c r="A241" s="25" t="s">
        <v>45</v>
      </c>
      <c s="29" t="s">
        <v>351</v>
      </c>
      <c s="29" t="s">
        <v>352</v>
      </c>
      <c s="25" t="s">
        <v>47</v>
      </c>
      <c s="30" t="s">
        <v>353</v>
      </c>
      <c s="31" t="s">
        <v>354</v>
      </c>
      <c s="32">
        <v>50.496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12.75">
      <c r="A243" s="37" t="s">
        <v>52</v>
      </c>
      <c r="E243" s="38" t="s">
        <v>355</v>
      </c>
    </row>
    <row r="244" spans="1:5" ht="357">
      <c r="A244" t="s">
        <v>54</v>
      </c>
      <c r="E244" s="36" t="s">
        <v>356</v>
      </c>
    </row>
    <row r="245" spans="1:16" ht="12.75">
      <c r="A245" s="25" t="s">
        <v>45</v>
      </c>
      <c s="29" t="s">
        <v>357</v>
      </c>
      <c s="29" t="s">
        <v>358</v>
      </c>
      <c s="25" t="s">
        <v>47</v>
      </c>
      <c s="30" t="s">
        <v>359</v>
      </c>
      <c s="31" t="s">
        <v>354</v>
      </c>
      <c s="32">
        <v>200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12.75">
      <c r="A247" s="37" t="s">
        <v>52</v>
      </c>
      <c r="E247" s="38" t="s">
        <v>360</v>
      </c>
    </row>
    <row r="248" spans="1:5" ht="357">
      <c r="A248" t="s">
        <v>54</v>
      </c>
      <c r="E248" s="36" t="s">
        <v>356</v>
      </c>
    </row>
    <row r="249" spans="1:16" ht="12.75">
      <c r="A249" s="25" t="s">
        <v>45</v>
      </c>
      <c s="29" t="s">
        <v>361</v>
      </c>
      <c s="29" t="s">
        <v>362</v>
      </c>
      <c s="25" t="s">
        <v>47</v>
      </c>
      <c s="30" t="s">
        <v>363</v>
      </c>
      <c s="31" t="s">
        <v>82</v>
      </c>
      <c s="32">
        <v>24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364</v>
      </c>
    </row>
    <row r="251" spans="1:5" ht="12.75">
      <c r="A251" s="37" t="s">
        <v>52</v>
      </c>
      <c r="E251" s="38" t="s">
        <v>365</v>
      </c>
    </row>
    <row r="252" spans="1:5" ht="267.75">
      <c r="A252" t="s">
        <v>54</v>
      </c>
      <c r="E252" s="36" t="s">
        <v>366</v>
      </c>
    </row>
    <row r="253" spans="1:16" ht="12.75">
      <c r="A253" s="25" t="s">
        <v>45</v>
      </c>
      <c s="29" t="s">
        <v>367</v>
      </c>
      <c s="29" t="s">
        <v>368</v>
      </c>
      <c s="25" t="s">
        <v>47</v>
      </c>
      <c s="30" t="s">
        <v>369</v>
      </c>
      <c s="31" t="s">
        <v>141</v>
      </c>
      <c s="32">
        <v>7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370</v>
      </c>
    </row>
    <row r="255" spans="1:5" ht="12.75">
      <c r="A255" s="37" t="s">
        <v>52</v>
      </c>
      <c r="E255" s="38" t="s">
        <v>371</v>
      </c>
    </row>
    <row r="256" spans="1:5" ht="89.25">
      <c r="A256" t="s">
        <v>54</v>
      </c>
      <c r="E256" s="36" t="s">
        <v>372</v>
      </c>
    </row>
    <row r="257" spans="1:16" ht="12.75">
      <c r="A257" s="25" t="s">
        <v>45</v>
      </c>
      <c s="29" t="s">
        <v>373</v>
      </c>
      <c s="29" t="s">
        <v>374</v>
      </c>
      <c s="25" t="s">
        <v>47</v>
      </c>
      <c s="30" t="s">
        <v>375</v>
      </c>
      <c s="31" t="s">
        <v>141</v>
      </c>
      <c s="32">
        <v>14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376</v>
      </c>
    </row>
    <row r="259" spans="1:5" ht="12.75">
      <c r="A259" s="37" t="s">
        <v>52</v>
      </c>
      <c r="E259" s="38" t="s">
        <v>377</v>
      </c>
    </row>
    <row r="260" spans="1:5" ht="89.25">
      <c r="A260" t="s">
        <v>54</v>
      </c>
      <c r="E260" s="36" t="s">
        <v>372</v>
      </c>
    </row>
  </sheetData>
  <sheetProtection password="9B31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0+O8+O89+O94+O107+O120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378</v>
      </c>
      <c s="42">
        <f>0+I8+I89+I94+I107+I120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378</v>
      </c>
      <c s="6"/>
      <c s="18" t="s">
        <v>379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380</v>
      </c>
      <c s="19"/>
      <c s="27" t="s">
        <v>381</v>
      </c>
      <c s="19"/>
      <c s="19"/>
      <c s="19"/>
      <c s="28">
        <f>0+Q8</f>
      </c>
      <c r="O8">
        <f>0+R8</f>
      </c>
      <c r="Q8">
        <f>0+I9+I13+I17+I21+I25+I29+I33+I37+I41+I45+I49+I53+I57+I61+I65+I69+I73+I77+I81+I85</f>
      </c>
      <c>
        <f>0+O9+O13+O17+O21+O25+O29+O33+O37+O41+O45+O49+O53+O57+O61+O65+O69+O73+O77+O81+O85</f>
      </c>
    </row>
    <row r="9" spans="1:16" ht="12.75">
      <c r="A9" s="25" t="s">
        <v>45</v>
      </c>
      <c s="29" t="s">
        <v>29</v>
      </c>
      <c s="29" t="s">
        <v>382</v>
      </c>
      <c s="25" t="s">
        <v>47</v>
      </c>
      <c s="30" t="s">
        <v>383</v>
      </c>
      <c s="31" t="s">
        <v>384</v>
      </c>
      <c s="32">
        <v>22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25.5">
      <c r="A10" s="35" t="s">
        <v>50</v>
      </c>
      <c r="E10" s="36" t="s">
        <v>385</v>
      </c>
    </row>
    <row r="11" spans="1:5" ht="12.75">
      <c r="A11" s="37" t="s">
        <v>52</v>
      </c>
      <c r="E11" s="38" t="s">
        <v>47</v>
      </c>
    </row>
    <row r="12" spans="1:5" ht="12.75">
      <c r="A12" t="s">
        <v>54</v>
      </c>
      <c r="E12" s="36" t="s">
        <v>47</v>
      </c>
    </row>
    <row r="13" spans="1:16" ht="12.75">
      <c r="A13" s="25" t="s">
        <v>45</v>
      </c>
      <c s="29" t="s">
        <v>23</v>
      </c>
      <c s="29" t="s">
        <v>386</v>
      </c>
      <c s="25" t="s">
        <v>47</v>
      </c>
      <c s="30" t="s">
        <v>387</v>
      </c>
      <c s="31" t="s">
        <v>141</v>
      </c>
      <c s="32">
        <v>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38.25">
      <c r="A14" s="35" t="s">
        <v>50</v>
      </c>
      <c r="E14" s="36" t="s">
        <v>388</v>
      </c>
    </row>
    <row r="15" spans="1:5" ht="38.25">
      <c r="A15" s="37" t="s">
        <v>52</v>
      </c>
      <c r="E15" s="38" t="s">
        <v>389</v>
      </c>
    </row>
    <row r="16" spans="1:5" ht="12.75">
      <c r="A16" t="s">
        <v>54</v>
      </c>
      <c r="E16" s="36" t="s">
        <v>47</v>
      </c>
    </row>
    <row r="17" spans="1:16" ht="12.75">
      <c r="A17" s="25" t="s">
        <v>45</v>
      </c>
      <c s="29" t="s">
        <v>22</v>
      </c>
      <c s="29" t="s">
        <v>390</v>
      </c>
      <c s="25" t="s">
        <v>47</v>
      </c>
      <c s="30" t="s">
        <v>391</v>
      </c>
      <c s="31" t="s">
        <v>82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52</v>
      </c>
      <c r="E19" s="38" t="s">
        <v>47</v>
      </c>
    </row>
    <row r="20" spans="1:5" ht="12.75">
      <c r="A20" t="s">
        <v>54</v>
      </c>
      <c r="E20" s="36" t="s">
        <v>47</v>
      </c>
    </row>
    <row r="21" spans="1:16" ht="12.75">
      <c r="A21" s="25" t="s">
        <v>45</v>
      </c>
      <c s="29" t="s">
        <v>33</v>
      </c>
      <c s="29" t="s">
        <v>392</v>
      </c>
      <c s="25" t="s">
        <v>47</v>
      </c>
      <c s="30" t="s">
        <v>393</v>
      </c>
      <c s="31" t="s">
        <v>82</v>
      </c>
      <c s="32">
        <v>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394</v>
      </c>
    </row>
    <row r="23" spans="1:5" ht="38.25">
      <c r="A23" s="37" t="s">
        <v>52</v>
      </c>
      <c r="E23" s="38" t="s">
        <v>395</v>
      </c>
    </row>
    <row r="24" spans="1:5" ht="12.75">
      <c r="A24" t="s">
        <v>54</v>
      </c>
      <c r="E24" s="36" t="s">
        <v>47</v>
      </c>
    </row>
    <row r="25" spans="1:16" ht="12.75">
      <c r="A25" s="25" t="s">
        <v>45</v>
      </c>
      <c s="29" t="s">
        <v>35</v>
      </c>
      <c s="29" t="s">
        <v>396</v>
      </c>
      <c s="25" t="s">
        <v>47</v>
      </c>
      <c s="30" t="s">
        <v>397</v>
      </c>
      <c s="31" t="s">
        <v>141</v>
      </c>
      <c s="32">
        <v>60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398</v>
      </c>
    </row>
    <row r="27" spans="1:5" ht="12.75">
      <c r="A27" s="37" t="s">
        <v>52</v>
      </c>
      <c r="E27" s="38" t="s">
        <v>47</v>
      </c>
    </row>
    <row r="28" spans="1:5" ht="12.75">
      <c r="A28" t="s">
        <v>54</v>
      </c>
      <c r="E28" s="36" t="s">
        <v>47</v>
      </c>
    </row>
    <row r="29" spans="1:16" ht="12.75">
      <c r="A29" s="25" t="s">
        <v>45</v>
      </c>
      <c s="29" t="s">
        <v>37</v>
      </c>
      <c s="29" t="s">
        <v>399</v>
      </c>
      <c s="25" t="s">
        <v>47</v>
      </c>
      <c s="30" t="s">
        <v>400</v>
      </c>
      <c s="31" t="s">
        <v>82</v>
      </c>
      <c s="32">
        <v>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401</v>
      </c>
    </row>
    <row r="31" spans="1:5" ht="12.75">
      <c r="A31" s="37" t="s">
        <v>52</v>
      </c>
      <c r="E31" s="38" t="s">
        <v>47</v>
      </c>
    </row>
    <row r="32" spans="1:5" ht="12.75">
      <c r="A32" t="s">
        <v>54</v>
      </c>
      <c r="E32" s="36" t="s">
        <v>47</v>
      </c>
    </row>
    <row r="33" spans="1:16" ht="12.75">
      <c r="A33" s="25" t="s">
        <v>45</v>
      </c>
      <c s="29" t="s">
        <v>79</v>
      </c>
      <c s="29" t="s">
        <v>402</v>
      </c>
      <c s="25" t="s">
        <v>47</v>
      </c>
      <c s="30" t="s">
        <v>403</v>
      </c>
      <c s="31" t="s">
        <v>82</v>
      </c>
      <c s="32">
        <v>6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52</v>
      </c>
      <c r="E35" s="38" t="s">
        <v>47</v>
      </c>
    </row>
    <row r="36" spans="1:5" ht="12.75">
      <c r="A36" t="s">
        <v>54</v>
      </c>
      <c r="E36" s="36" t="s">
        <v>47</v>
      </c>
    </row>
    <row r="37" spans="1:16" ht="12.75">
      <c r="A37" s="25" t="s">
        <v>45</v>
      </c>
      <c s="29" t="s">
        <v>86</v>
      </c>
      <c s="29" t="s">
        <v>404</v>
      </c>
      <c s="25" t="s">
        <v>47</v>
      </c>
      <c s="30" t="s">
        <v>405</v>
      </c>
      <c s="31" t="s">
        <v>141</v>
      </c>
      <c s="32">
        <v>3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25.5">
      <c r="A38" s="35" t="s">
        <v>50</v>
      </c>
      <c r="E38" s="36" t="s">
        <v>406</v>
      </c>
    </row>
    <row r="39" spans="1:5" ht="102">
      <c r="A39" s="37" t="s">
        <v>52</v>
      </c>
      <c r="E39" s="38" t="s">
        <v>407</v>
      </c>
    </row>
    <row r="40" spans="1:5" ht="12.75">
      <c r="A40" t="s">
        <v>54</v>
      </c>
      <c r="E40" s="36" t="s">
        <v>47</v>
      </c>
    </row>
    <row r="41" spans="1:16" ht="12.75">
      <c r="A41" s="25" t="s">
        <v>45</v>
      </c>
      <c s="29" t="s">
        <v>40</v>
      </c>
      <c s="29" t="s">
        <v>408</v>
      </c>
      <c s="25" t="s">
        <v>47</v>
      </c>
      <c s="30" t="s">
        <v>409</v>
      </c>
      <c s="31" t="s">
        <v>141</v>
      </c>
      <c s="32">
        <v>3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410</v>
      </c>
    </row>
    <row r="43" spans="1:5" ht="51">
      <c r="A43" s="37" t="s">
        <v>52</v>
      </c>
      <c r="E43" s="38" t="s">
        <v>411</v>
      </c>
    </row>
    <row r="44" spans="1:5" ht="12.75">
      <c r="A44" t="s">
        <v>54</v>
      </c>
      <c r="E44" s="36" t="s">
        <v>47</v>
      </c>
    </row>
    <row r="45" spans="1:16" ht="12.75">
      <c r="A45" s="25" t="s">
        <v>45</v>
      </c>
      <c s="29" t="s">
        <v>42</v>
      </c>
      <c s="29" t="s">
        <v>412</v>
      </c>
      <c s="25" t="s">
        <v>47</v>
      </c>
      <c s="30" t="s">
        <v>413</v>
      </c>
      <c s="31" t="s">
        <v>82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52</v>
      </c>
      <c r="E47" s="38" t="s">
        <v>47</v>
      </c>
    </row>
    <row r="48" spans="1:5" ht="12.75">
      <c r="A48" t="s">
        <v>54</v>
      </c>
      <c r="E48" s="36" t="s">
        <v>47</v>
      </c>
    </row>
    <row r="49" spans="1:16" ht="12.75">
      <c r="A49" s="25" t="s">
        <v>45</v>
      </c>
      <c s="29" t="s">
        <v>99</v>
      </c>
      <c s="29" t="s">
        <v>414</v>
      </c>
      <c s="25" t="s">
        <v>47</v>
      </c>
      <c s="30" t="s">
        <v>415</v>
      </c>
      <c s="31" t="s">
        <v>82</v>
      </c>
      <c s="32">
        <v>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416</v>
      </c>
    </row>
    <row r="51" spans="1:5" ht="76.5">
      <c r="A51" s="37" t="s">
        <v>52</v>
      </c>
      <c r="E51" s="38" t="s">
        <v>417</v>
      </c>
    </row>
    <row r="52" spans="1:5" ht="12.75">
      <c r="A52" t="s">
        <v>54</v>
      </c>
      <c r="E52" s="36" t="s">
        <v>47</v>
      </c>
    </row>
    <row r="53" spans="1:16" ht="12.75">
      <c r="A53" s="25" t="s">
        <v>45</v>
      </c>
      <c s="29" t="s">
        <v>106</v>
      </c>
      <c s="29" t="s">
        <v>418</v>
      </c>
      <c s="25" t="s">
        <v>47</v>
      </c>
      <c s="30" t="s">
        <v>419</v>
      </c>
      <c s="31" t="s">
        <v>82</v>
      </c>
      <c s="32">
        <v>4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25.5">
      <c r="A54" s="35" t="s">
        <v>50</v>
      </c>
      <c r="E54" s="36" t="s">
        <v>420</v>
      </c>
    </row>
    <row r="55" spans="1:5" ht="12.75">
      <c r="A55" s="37" t="s">
        <v>52</v>
      </c>
      <c r="E55" s="38" t="s">
        <v>47</v>
      </c>
    </row>
    <row r="56" spans="1:5" ht="12.75">
      <c r="A56" t="s">
        <v>54</v>
      </c>
      <c r="E56" s="36" t="s">
        <v>47</v>
      </c>
    </row>
    <row r="57" spans="1:16" ht="12.75">
      <c r="A57" s="25" t="s">
        <v>45</v>
      </c>
      <c s="29" t="s">
        <v>112</v>
      </c>
      <c s="29" t="s">
        <v>421</v>
      </c>
      <c s="25" t="s">
        <v>47</v>
      </c>
      <c s="30" t="s">
        <v>422</v>
      </c>
      <c s="31" t="s">
        <v>82</v>
      </c>
      <c s="32">
        <v>8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25.5">
      <c r="A58" s="35" t="s">
        <v>50</v>
      </c>
      <c r="E58" s="36" t="s">
        <v>423</v>
      </c>
    </row>
    <row r="59" spans="1:5" ht="12.75">
      <c r="A59" s="37" t="s">
        <v>52</v>
      </c>
      <c r="E59" s="38" t="s">
        <v>47</v>
      </c>
    </row>
    <row r="60" spans="1:5" ht="12.75">
      <c r="A60" t="s">
        <v>54</v>
      </c>
      <c r="E60" s="36" t="s">
        <v>47</v>
      </c>
    </row>
    <row r="61" spans="1:16" ht="12.75">
      <c r="A61" s="25" t="s">
        <v>45</v>
      </c>
      <c s="29" t="s">
        <v>118</v>
      </c>
      <c s="29" t="s">
        <v>424</v>
      </c>
      <c s="25" t="s">
        <v>47</v>
      </c>
      <c s="30" t="s">
        <v>425</v>
      </c>
      <c s="31" t="s">
        <v>82</v>
      </c>
      <c s="32">
        <v>12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426</v>
      </c>
    </row>
    <row r="63" spans="1:5" ht="12.75">
      <c r="A63" s="37" t="s">
        <v>52</v>
      </c>
      <c r="E63" s="38" t="s">
        <v>47</v>
      </c>
    </row>
    <row r="64" spans="1:5" ht="12.75">
      <c r="A64" t="s">
        <v>54</v>
      </c>
      <c r="E64" s="36" t="s">
        <v>47</v>
      </c>
    </row>
    <row r="65" spans="1:16" ht="12.75">
      <c r="A65" s="25" t="s">
        <v>45</v>
      </c>
      <c s="29" t="s">
        <v>123</v>
      </c>
      <c s="29" t="s">
        <v>427</v>
      </c>
      <c s="25" t="s">
        <v>47</v>
      </c>
      <c s="30" t="s">
        <v>428</v>
      </c>
      <c s="31" t="s">
        <v>141</v>
      </c>
      <c s="32">
        <v>3</v>
      </c>
      <c s="33">
        <v>0</v>
      </c>
      <c s="34">
        <f>ROUND(ROUND(H65,2)*ROUND(G65,3),2)</f>
      </c>
      <c r="O65">
        <f>(I65*21)/100</f>
      </c>
      <c t="s">
        <v>23</v>
      </c>
    </row>
    <row r="66" spans="1:5" ht="12.75">
      <c r="A66" s="35" t="s">
        <v>50</v>
      </c>
      <c r="E66" s="36" t="s">
        <v>47</v>
      </c>
    </row>
    <row r="67" spans="1:5" ht="51">
      <c r="A67" s="37" t="s">
        <v>52</v>
      </c>
      <c r="E67" s="38" t="s">
        <v>429</v>
      </c>
    </row>
    <row r="68" spans="1:5" ht="12.75">
      <c r="A68" t="s">
        <v>54</v>
      </c>
      <c r="E68" s="36" t="s">
        <v>47</v>
      </c>
    </row>
    <row r="69" spans="1:16" ht="12.75">
      <c r="A69" s="25" t="s">
        <v>45</v>
      </c>
      <c s="29" t="s">
        <v>128</v>
      </c>
      <c s="29" t="s">
        <v>430</v>
      </c>
      <c s="25" t="s">
        <v>47</v>
      </c>
      <c s="30" t="s">
        <v>431</v>
      </c>
      <c s="31" t="s">
        <v>141</v>
      </c>
      <c s="32">
        <v>3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52</v>
      </c>
      <c r="E71" s="38" t="s">
        <v>47</v>
      </c>
    </row>
    <row r="72" spans="1:5" ht="12.75">
      <c r="A72" t="s">
        <v>54</v>
      </c>
      <c r="E72" s="36" t="s">
        <v>47</v>
      </c>
    </row>
    <row r="73" spans="1:16" ht="12.75">
      <c r="A73" s="25" t="s">
        <v>45</v>
      </c>
      <c s="29" t="s">
        <v>132</v>
      </c>
      <c s="29" t="s">
        <v>432</v>
      </c>
      <c s="25" t="s">
        <v>47</v>
      </c>
      <c s="30" t="s">
        <v>433</v>
      </c>
      <c s="31" t="s">
        <v>141</v>
      </c>
      <c s="32">
        <v>3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434</v>
      </c>
    </row>
    <row r="75" spans="1:5" ht="12.75">
      <c r="A75" s="37" t="s">
        <v>52</v>
      </c>
      <c r="E75" s="38" t="s">
        <v>47</v>
      </c>
    </row>
    <row r="76" spans="1:5" ht="12.75">
      <c r="A76" t="s">
        <v>54</v>
      </c>
      <c r="E76" s="36" t="s">
        <v>47</v>
      </c>
    </row>
    <row r="77" spans="1:16" ht="12.75">
      <c r="A77" s="25" t="s">
        <v>45</v>
      </c>
      <c s="29" t="s">
        <v>138</v>
      </c>
      <c s="29" t="s">
        <v>435</v>
      </c>
      <c s="25" t="s">
        <v>47</v>
      </c>
      <c s="30" t="s">
        <v>436</v>
      </c>
      <c s="31" t="s">
        <v>141</v>
      </c>
      <c s="32">
        <v>3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437</v>
      </c>
    </row>
    <row r="79" spans="1:5" ht="12.75">
      <c r="A79" s="37" t="s">
        <v>52</v>
      </c>
      <c r="E79" s="38" t="s">
        <v>47</v>
      </c>
    </row>
    <row r="80" spans="1:5" ht="12.75">
      <c r="A80" t="s">
        <v>54</v>
      </c>
      <c r="E80" s="36" t="s">
        <v>47</v>
      </c>
    </row>
    <row r="81" spans="1:16" ht="12.75">
      <c r="A81" s="25" t="s">
        <v>45</v>
      </c>
      <c s="29" t="s">
        <v>145</v>
      </c>
      <c s="29" t="s">
        <v>438</v>
      </c>
      <c s="25" t="s">
        <v>47</v>
      </c>
      <c s="30" t="s">
        <v>439</v>
      </c>
      <c s="31" t="s">
        <v>141</v>
      </c>
      <c s="32">
        <v>1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12.75">
      <c r="A83" s="37" t="s">
        <v>52</v>
      </c>
      <c r="E83" s="38" t="s">
        <v>47</v>
      </c>
    </row>
    <row r="84" spans="1:5" ht="12.75">
      <c r="A84" t="s">
        <v>54</v>
      </c>
      <c r="E84" s="36" t="s">
        <v>47</v>
      </c>
    </row>
    <row r="85" spans="1:16" ht="12.75">
      <c r="A85" s="25" t="s">
        <v>45</v>
      </c>
      <c s="29" t="s">
        <v>151</v>
      </c>
      <c s="29" t="s">
        <v>440</v>
      </c>
      <c s="25" t="s">
        <v>47</v>
      </c>
      <c s="30" t="s">
        <v>441</v>
      </c>
      <c s="31" t="s">
        <v>141</v>
      </c>
      <c s="32">
        <v>94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52</v>
      </c>
      <c r="E87" s="38" t="s">
        <v>47</v>
      </c>
    </row>
    <row r="88" spans="1:5" ht="12.75">
      <c r="A88" t="s">
        <v>54</v>
      </c>
      <c r="E88" s="36" t="s">
        <v>47</v>
      </c>
    </row>
    <row r="89" spans="1:18" ht="12.75" customHeight="1">
      <c r="A89" s="6" t="s">
        <v>43</v>
      </c>
      <c s="6"/>
      <c s="40" t="s">
        <v>442</v>
      </c>
      <c s="6"/>
      <c s="27" t="s">
        <v>443</v>
      </c>
      <c s="6"/>
      <c s="6"/>
      <c s="6"/>
      <c s="41">
        <f>0+Q89</f>
      </c>
      <c r="O89">
        <f>0+R89</f>
      </c>
      <c r="Q89">
        <f>0+I90</f>
      </c>
      <c>
        <f>0+O90</f>
      </c>
    </row>
    <row r="90" spans="1:16" ht="12.75">
      <c r="A90" s="25" t="s">
        <v>45</v>
      </c>
      <c s="29" t="s">
        <v>156</v>
      </c>
      <c s="29" t="s">
        <v>444</v>
      </c>
      <c s="25" t="s">
        <v>47</v>
      </c>
      <c s="30" t="s">
        <v>445</v>
      </c>
      <c s="31" t="s">
        <v>384</v>
      </c>
      <c s="32">
        <v>40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52</v>
      </c>
      <c r="E92" s="38" t="s">
        <v>47</v>
      </c>
    </row>
    <row r="93" spans="1:5" ht="12.75">
      <c r="A93" t="s">
        <v>54</v>
      </c>
      <c r="E93" s="36" t="s">
        <v>47</v>
      </c>
    </row>
    <row r="94" spans="1:18" ht="12.75" customHeight="1">
      <c r="A94" s="6" t="s">
        <v>43</v>
      </c>
      <c s="6"/>
      <c s="40" t="s">
        <v>446</v>
      </c>
      <c s="6"/>
      <c s="27" t="s">
        <v>447</v>
      </c>
      <c s="6"/>
      <c s="6"/>
      <c s="6"/>
      <c s="41">
        <f>0+Q94</f>
      </c>
      <c r="O94">
        <f>0+R94</f>
      </c>
      <c r="Q94">
        <f>0+I95+I99+I103</f>
      </c>
      <c>
        <f>0+O95+O99+O103</f>
      </c>
    </row>
    <row r="95" spans="1:16" ht="12.75">
      <c r="A95" s="25" t="s">
        <v>45</v>
      </c>
      <c s="29" t="s">
        <v>179</v>
      </c>
      <c s="29" t="s">
        <v>448</v>
      </c>
      <c s="25" t="s">
        <v>47</v>
      </c>
      <c s="30" t="s">
        <v>449</v>
      </c>
      <c s="31" t="s">
        <v>141</v>
      </c>
      <c s="32">
        <v>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38.25">
      <c r="A97" s="37" t="s">
        <v>52</v>
      </c>
      <c r="E97" s="38" t="s">
        <v>450</v>
      </c>
    </row>
    <row r="98" spans="1:5" ht="12.75">
      <c r="A98" t="s">
        <v>54</v>
      </c>
      <c r="E98" s="36" t="s">
        <v>47</v>
      </c>
    </row>
    <row r="99" spans="1:16" ht="12.75">
      <c r="A99" s="25" t="s">
        <v>45</v>
      </c>
      <c s="29" t="s">
        <v>184</v>
      </c>
      <c s="29" t="s">
        <v>451</v>
      </c>
      <c s="25" t="s">
        <v>47</v>
      </c>
      <c s="30" t="s">
        <v>452</v>
      </c>
      <c s="31" t="s">
        <v>141</v>
      </c>
      <c s="32">
        <v>22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38.25">
      <c r="A101" s="37" t="s">
        <v>52</v>
      </c>
      <c r="E101" s="38" t="s">
        <v>453</v>
      </c>
    </row>
    <row r="102" spans="1:5" ht="12.75">
      <c r="A102" t="s">
        <v>54</v>
      </c>
      <c r="E102" s="36" t="s">
        <v>47</v>
      </c>
    </row>
    <row r="103" spans="1:16" ht="12.75">
      <c r="A103" s="25" t="s">
        <v>45</v>
      </c>
      <c s="29" t="s">
        <v>190</v>
      </c>
      <c s="29" t="s">
        <v>454</v>
      </c>
      <c s="25" t="s">
        <v>47</v>
      </c>
      <c s="30" t="s">
        <v>455</v>
      </c>
      <c s="31" t="s">
        <v>141</v>
      </c>
      <c s="32">
        <v>7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52</v>
      </c>
      <c r="E105" s="38" t="s">
        <v>456</v>
      </c>
    </row>
    <row r="106" spans="1:5" ht="12.75">
      <c r="A106" t="s">
        <v>54</v>
      </c>
      <c r="E106" s="36" t="s">
        <v>47</v>
      </c>
    </row>
    <row r="107" spans="1:18" ht="12.75" customHeight="1">
      <c r="A107" s="6" t="s">
        <v>43</v>
      </c>
      <c s="6"/>
      <c s="40" t="s">
        <v>457</v>
      </c>
      <c s="6"/>
      <c s="27" t="s">
        <v>458</v>
      </c>
      <c s="6"/>
      <c s="6"/>
      <c s="6"/>
      <c s="41">
        <f>0+Q107</f>
      </c>
      <c r="O107">
        <f>0+R107</f>
      </c>
      <c r="Q107">
        <f>0+I108+I112+I116</f>
      </c>
      <c>
        <f>0+O108+O112+O116</f>
      </c>
    </row>
    <row r="108" spans="1:16" ht="12.75">
      <c r="A108" s="25" t="s">
        <v>45</v>
      </c>
      <c s="29" t="s">
        <v>161</v>
      </c>
      <c s="29" t="s">
        <v>459</v>
      </c>
      <c s="25" t="s">
        <v>47</v>
      </c>
      <c s="30" t="s">
        <v>460</v>
      </c>
      <c s="31" t="s">
        <v>384</v>
      </c>
      <c s="32">
        <v>72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52</v>
      </c>
      <c r="E110" s="38" t="s">
        <v>47</v>
      </c>
    </row>
    <row r="111" spans="1:5" ht="12.75">
      <c r="A111" t="s">
        <v>54</v>
      </c>
      <c r="E111" s="36" t="s">
        <v>47</v>
      </c>
    </row>
    <row r="112" spans="1:16" ht="12.75">
      <c r="A112" s="25" t="s">
        <v>45</v>
      </c>
      <c s="29" t="s">
        <v>167</v>
      </c>
      <c s="29" t="s">
        <v>461</v>
      </c>
      <c s="25" t="s">
        <v>47</v>
      </c>
      <c s="30" t="s">
        <v>462</v>
      </c>
      <c s="31" t="s">
        <v>384</v>
      </c>
      <c s="32">
        <v>25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25.5">
      <c r="A113" s="35" t="s">
        <v>50</v>
      </c>
      <c r="E113" s="36" t="s">
        <v>463</v>
      </c>
    </row>
    <row r="114" spans="1:5" ht="12.75">
      <c r="A114" s="37" t="s">
        <v>52</v>
      </c>
      <c r="E114" s="38" t="s">
        <v>47</v>
      </c>
    </row>
    <row r="115" spans="1:5" ht="12.75">
      <c r="A115" t="s">
        <v>54</v>
      </c>
      <c r="E115" s="36" t="s">
        <v>47</v>
      </c>
    </row>
    <row r="116" spans="1:16" ht="12.75">
      <c r="A116" s="25" t="s">
        <v>45</v>
      </c>
      <c s="29" t="s">
        <v>174</v>
      </c>
      <c s="29" t="s">
        <v>464</v>
      </c>
      <c s="25" t="s">
        <v>47</v>
      </c>
      <c s="30" t="s">
        <v>465</v>
      </c>
      <c s="31" t="s">
        <v>384</v>
      </c>
      <c s="32">
        <v>18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52</v>
      </c>
      <c r="E118" s="38" t="s">
        <v>47</v>
      </c>
    </row>
    <row r="119" spans="1:5" ht="12.75">
      <c r="A119" t="s">
        <v>54</v>
      </c>
      <c r="E119" s="36" t="s">
        <v>47</v>
      </c>
    </row>
    <row r="120" spans="1:15" ht="12.75" customHeight="1">
      <c r="A120" s="1" t="s">
        <v>43</v>
      </c>
      <c s="1"/>
      <c s="4" t="s">
        <v>43</v>
      </c>
      <c s="1"/>
      <c s="24" t="s">
        <v>466</v>
      </c>
      <c s="1"/>
      <c s="1"/>
      <c s="1"/>
      <c s="39">
        <f>0</f>
      </c>
      <c r="O120">
        <f>0</f>
      </c>
    </row>
  </sheetData>
  <sheetProtection password="9B31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0+O8+O25+O46+O51+O60+O109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467</v>
      </c>
      <c s="42">
        <f>0+I8+I25+I46+I51+I60+I109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467</v>
      </c>
      <c s="6"/>
      <c s="18" t="s">
        <v>468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29</v>
      </c>
      <c s="29" t="s">
        <v>469</v>
      </c>
      <c s="25" t="s">
        <v>47</v>
      </c>
      <c s="30" t="s">
        <v>470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52</v>
      </c>
      <c r="E11" s="38" t="s">
        <v>47</v>
      </c>
    </row>
    <row r="12" spans="1:5" ht="12.75">
      <c r="A12" t="s">
        <v>54</v>
      </c>
      <c r="E12" s="36" t="s">
        <v>47</v>
      </c>
    </row>
    <row r="13" spans="1:16" ht="12.75">
      <c r="A13" s="25" t="s">
        <v>45</v>
      </c>
      <c s="29" t="s">
        <v>23</v>
      </c>
      <c s="29" t="s">
        <v>471</v>
      </c>
      <c s="25" t="s">
        <v>47</v>
      </c>
      <c s="30" t="s">
        <v>472</v>
      </c>
      <c s="31" t="s">
        <v>102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52</v>
      </c>
      <c r="E15" s="38" t="s">
        <v>47</v>
      </c>
    </row>
    <row r="16" spans="1:5" ht="12.75">
      <c r="A16" t="s">
        <v>54</v>
      </c>
      <c r="E16" s="36" t="s">
        <v>47</v>
      </c>
    </row>
    <row r="17" spans="1:16" ht="25.5">
      <c r="A17" s="25" t="s">
        <v>45</v>
      </c>
      <c s="29" t="s">
        <v>22</v>
      </c>
      <c s="29" t="s">
        <v>95</v>
      </c>
      <c s="25" t="s">
        <v>47</v>
      </c>
      <c s="30" t="s">
        <v>473</v>
      </c>
      <c s="31" t="s">
        <v>49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52</v>
      </c>
      <c r="E19" s="38" t="s">
        <v>47</v>
      </c>
    </row>
    <row r="20" spans="1:5" ht="12.75">
      <c r="A20" t="s">
        <v>54</v>
      </c>
      <c r="E20" s="36" t="s">
        <v>47</v>
      </c>
    </row>
    <row r="21" spans="1:16" ht="12.75">
      <c r="A21" s="25" t="s">
        <v>45</v>
      </c>
      <c s="29" t="s">
        <v>33</v>
      </c>
      <c s="29" t="s">
        <v>474</v>
      </c>
      <c s="25" t="s">
        <v>47</v>
      </c>
      <c s="30" t="s">
        <v>475</v>
      </c>
      <c s="31" t="s">
        <v>82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52</v>
      </c>
      <c r="E23" s="38" t="s">
        <v>47</v>
      </c>
    </row>
    <row r="24" spans="1:5" ht="12.75">
      <c r="A24" t="s">
        <v>54</v>
      </c>
      <c r="E24" s="36" t="s">
        <v>47</v>
      </c>
    </row>
    <row r="25" spans="1:18" ht="12.75" customHeight="1">
      <c r="A25" s="6" t="s">
        <v>43</v>
      </c>
      <c s="6"/>
      <c s="40" t="s">
        <v>29</v>
      </c>
      <c s="6"/>
      <c s="27" t="s">
        <v>111</v>
      </c>
      <c s="6"/>
      <c s="6"/>
      <c s="6"/>
      <c s="41">
        <f>0+Q25</f>
      </c>
      <c r="O25">
        <f>0+R25</f>
      </c>
      <c r="Q25">
        <f>0+I26+I30+I34+I38+I42</f>
      </c>
      <c>
        <f>0+O26+O30+O34+O38+O42</f>
      </c>
    </row>
    <row r="26" spans="1:16" ht="12.75">
      <c r="A26" s="25" t="s">
        <v>45</v>
      </c>
      <c s="29" t="s">
        <v>35</v>
      </c>
      <c s="29" t="s">
        <v>476</v>
      </c>
      <c s="25" t="s">
        <v>47</v>
      </c>
      <c s="30" t="s">
        <v>477</v>
      </c>
      <c s="31" t="s">
        <v>115</v>
      </c>
      <c s="32">
        <v>0.25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478</v>
      </c>
    </row>
    <row r="28" spans="1:5" ht="12.75">
      <c r="A28" s="37" t="s">
        <v>52</v>
      </c>
      <c r="E28" s="38" t="s">
        <v>47</v>
      </c>
    </row>
    <row r="29" spans="1:5" ht="12.75">
      <c r="A29" t="s">
        <v>54</v>
      </c>
      <c r="E29" s="36" t="s">
        <v>47</v>
      </c>
    </row>
    <row r="30" spans="1:16" ht="12.75">
      <c r="A30" s="25" t="s">
        <v>45</v>
      </c>
      <c s="29" t="s">
        <v>37</v>
      </c>
      <c s="29" t="s">
        <v>479</v>
      </c>
      <c s="25" t="s">
        <v>47</v>
      </c>
      <c s="30" t="s">
        <v>477</v>
      </c>
      <c s="31" t="s">
        <v>115</v>
      </c>
      <c s="32">
        <v>0.55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480</v>
      </c>
    </row>
    <row r="32" spans="1:5" ht="12.75">
      <c r="A32" s="37" t="s">
        <v>52</v>
      </c>
      <c r="E32" s="38" t="s">
        <v>47</v>
      </c>
    </row>
    <row r="33" spans="1:5" ht="12.75">
      <c r="A33" t="s">
        <v>54</v>
      </c>
      <c r="E33" s="36" t="s">
        <v>47</v>
      </c>
    </row>
    <row r="34" spans="1:16" ht="12.75">
      <c r="A34" s="25" t="s">
        <v>45</v>
      </c>
      <c s="29" t="s">
        <v>79</v>
      </c>
      <c s="29" t="s">
        <v>481</v>
      </c>
      <c s="25" t="s">
        <v>47</v>
      </c>
      <c s="30" t="s">
        <v>482</v>
      </c>
      <c s="31" t="s">
        <v>115</v>
      </c>
      <c s="32">
        <v>4.2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483</v>
      </c>
    </row>
    <row r="36" spans="1:5" ht="12.75">
      <c r="A36" s="37" t="s">
        <v>52</v>
      </c>
      <c r="E36" s="38" t="s">
        <v>47</v>
      </c>
    </row>
    <row r="37" spans="1:5" ht="12.75">
      <c r="A37" t="s">
        <v>54</v>
      </c>
      <c r="E37" s="36" t="s">
        <v>47</v>
      </c>
    </row>
    <row r="38" spans="1:16" ht="12.75">
      <c r="A38" s="25" t="s">
        <v>45</v>
      </c>
      <c s="29" t="s">
        <v>86</v>
      </c>
      <c s="29" t="s">
        <v>484</v>
      </c>
      <c s="25" t="s">
        <v>47</v>
      </c>
      <c s="30" t="s">
        <v>482</v>
      </c>
      <c s="31" t="s">
        <v>115</v>
      </c>
      <c s="32">
        <v>2.8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480</v>
      </c>
    </row>
    <row r="40" spans="1:5" ht="12.75">
      <c r="A40" s="37" t="s">
        <v>52</v>
      </c>
      <c r="E40" s="38" t="s">
        <v>47</v>
      </c>
    </row>
    <row r="41" spans="1:5" ht="12.75">
      <c r="A41" t="s">
        <v>54</v>
      </c>
      <c r="E41" s="36" t="s">
        <v>47</v>
      </c>
    </row>
    <row r="42" spans="1:16" ht="12.75">
      <c r="A42" s="25" t="s">
        <v>45</v>
      </c>
      <c s="29" t="s">
        <v>40</v>
      </c>
      <c s="29" t="s">
        <v>485</v>
      </c>
      <c s="25" t="s">
        <v>47</v>
      </c>
      <c s="30" t="s">
        <v>486</v>
      </c>
      <c s="31" t="s">
        <v>115</v>
      </c>
      <c s="32">
        <v>4.45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52</v>
      </c>
      <c r="E44" s="38" t="s">
        <v>47</v>
      </c>
    </row>
    <row r="45" spans="1:5" ht="12.75">
      <c r="A45" t="s">
        <v>54</v>
      </c>
      <c r="E45" s="36" t="s">
        <v>47</v>
      </c>
    </row>
    <row r="46" spans="1:18" ht="12.75" customHeight="1">
      <c r="A46" s="6" t="s">
        <v>43</v>
      </c>
      <c s="6"/>
      <c s="40" t="s">
        <v>23</v>
      </c>
      <c s="6"/>
      <c s="27" t="s">
        <v>137</v>
      </c>
      <c s="6"/>
      <c s="6"/>
      <c s="6"/>
      <c s="41">
        <f>0+Q46</f>
      </c>
      <c r="O46">
        <f>0+R46</f>
      </c>
      <c r="Q46">
        <f>0+I47</f>
      </c>
      <c>
        <f>0+O47</f>
      </c>
    </row>
    <row r="47" spans="1:16" ht="12.75">
      <c r="A47" s="25" t="s">
        <v>45</v>
      </c>
      <c s="29" t="s">
        <v>42</v>
      </c>
      <c s="29" t="s">
        <v>487</v>
      </c>
      <c s="25" t="s">
        <v>47</v>
      </c>
      <c s="30" t="s">
        <v>488</v>
      </c>
      <c s="31" t="s">
        <v>115</v>
      </c>
      <c s="32">
        <v>0.55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489</v>
      </c>
    </row>
    <row r="49" spans="1:5" ht="12.75">
      <c r="A49" s="37" t="s">
        <v>52</v>
      </c>
      <c r="E49" s="38" t="s">
        <v>47</v>
      </c>
    </row>
    <row r="50" spans="1:5" ht="12.75">
      <c r="A50" t="s">
        <v>54</v>
      </c>
      <c r="E50" s="36" t="s">
        <v>47</v>
      </c>
    </row>
    <row r="51" spans="1:18" ht="12.75" customHeight="1">
      <c r="A51" s="6" t="s">
        <v>43</v>
      </c>
      <c s="6"/>
      <c s="40" t="s">
        <v>33</v>
      </c>
      <c s="6"/>
      <c s="27" t="s">
        <v>173</v>
      </c>
      <c s="6"/>
      <c s="6"/>
      <c s="6"/>
      <c s="41">
        <f>0+Q51</f>
      </c>
      <c r="O51">
        <f>0+R51</f>
      </c>
      <c r="Q51">
        <f>0+I52+I56</f>
      </c>
      <c>
        <f>0+O52+O56</f>
      </c>
    </row>
    <row r="52" spans="1:16" ht="12.75">
      <c r="A52" s="25" t="s">
        <v>45</v>
      </c>
      <c s="29" t="s">
        <v>99</v>
      </c>
      <c s="29" t="s">
        <v>490</v>
      </c>
      <c s="25" t="s">
        <v>47</v>
      </c>
      <c s="30" t="s">
        <v>491</v>
      </c>
      <c s="31" t="s">
        <v>115</v>
      </c>
      <c s="32">
        <v>2.8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492</v>
      </c>
    </row>
    <row r="54" spans="1:5" ht="12.75">
      <c r="A54" s="37" t="s">
        <v>52</v>
      </c>
      <c r="E54" s="38" t="s">
        <v>47</v>
      </c>
    </row>
    <row r="55" spans="1:5" ht="12.75">
      <c r="A55" t="s">
        <v>54</v>
      </c>
      <c r="E55" s="36" t="s">
        <v>47</v>
      </c>
    </row>
    <row r="56" spans="1:16" ht="12.75">
      <c r="A56" s="25" t="s">
        <v>45</v>
      </c>
      <c s="29" t="s">
        <v>106</v>
      </c>
      <c s="29" t="s">
        <v>493</v>
      </c>
      <c s="25" t="s">
        <v>47</v>
      </c>
      <c s="30" t="s">
        <v>494</v>
      </c>
      <c s="31" t="s">
        <v>58</v>
      </c>
      <c s="32">
        <v>6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52</v>
      </c>
      <c r="E58" s="38" t="s">
        <v>47</v>
      </c>
    </row>
    <row r="59" spans="1:5" ht="12.75">
      <c r="A59" t="s">
        <v>54</v>
      </c>
      <c r="E59" s="36" t="s">
        <v>47</v>
      </c>
    </row>
    <row r="60" spans="1:18" ht="12.75" customHeight="1">
      <c r="A60" s="6" t="s">
        <v>43</v>
      </c>
      <c s="6"/>
      <c s="40" t="s">
        <v>79</v>
      </c>
      <c s="6"/>
      <c s="27" t="s">
        <v>253</v>
      </c>
      <c s="6"/>
      <c s="6"/>
      <c s="6"/>
      <c s="41">
        <f>0+Q60</f>
      </c>
      <c r="O60">
        <f>0+R60</f>
      </c>
      <c r="Q60">
        <f>0+I61+I65+I69+I73+I77+I81+I85+I89+I93+I97+I101+I105</f>
      </c>
      <c>
        <f>0+O61+O65+O69+O73+O77+O81+O85+O89+O93+O97+O101+O105</f>
      </c>
    </row>
    <row r="61" spans="1:16" ht="12.75">
      <c r="A61" s="25" t="s">
        <v>45</v>
      </c>
      <c s="29" t="s">
        <v>112</v>
      </c>
      <c s="29" t="s">
        <v>495</v>
      </c>
      <c s="25" t="s">
        <v>47</v>
      </c>
      <c s="30" t="s">
        <v>496</v>
      </c>
      <c s="31" t="s">
        <v>141</v>
      </c>
      <c s="32">
        <v>60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47</v>
      </c>
    </row>
    <row r="63" spans="1:5" ht="12.75">
      <c r="A63" s="37" t="s">
        <v>52</v>
      </c>
      <c r="E63" s="38" t="s">
        <v>47</v>
      </c>
    </row>
    <row r="64" spans="1:5" ht="12.75">
      <c r="A64" t="s">
        <v>54</v>
      </c>
      <c r="E64" s="36" t="s">
        <v>47</v>
      </c>
    </row>
    <row r="65" spans="1:16" ht="12.75">
      <c r="A65" s="25" t="s">
        <v>45</v>
      </c>
      <c s="29" t="s">
        <v>118</v>
      </c>
      <c s="29" t="s">
        <v>497</v>
      </c>
      <c s="25" t="s">
        <v>47</v>
      </c>
      <c s="30" t="s">
        <v>498</v>
      </c>
      <c s="31" t="s">
        <v>141</v>
      </c>
      <c s="32">
        <v>40</v>
      </c>
      <c s="33">
        <v>0</v>
      </c>
      <c s="34">
        <f>ROUND(ROUND(H65,2)*ROUND(G65,3),2)</f>
      </c>
      <c r="O65">
        <f>(I65*21)/100</f>
      </c>
      <c t="s">
        <v>23</v>
      </c>
    </row>
    <row r="66" spans="1:5" ht="12.75">
      <c r="A66" s="35" t="s">
        <v>50</v>
      </c>
      <c r="E66" s="36" t="s">
        <v>47</v>
      </c>
    </row>
    <row r="67" spans="1:5" ht="12.75">
      <c r="A67" s="37" t="s">
        <v>52</v>
      </c>
      <c r="E67" s="38" t="s">
        <v>47</v>
      </c>
    </row>
    <row r="68" spans="1:5" ht="12.75">
      <c r="A68" t="s">
        <v>54</v>
      </c>
      <c r="E68" s="36" t="s">
        <v>47</v>
      </c>
    </row>
    <row r="69" spans="1:16" ht="12.75">
      <c r="A69" s="25" t="s">
        <v>45</v>
      </c>
      <c s="29" t="s">
        <v>123</v>
      </c>
      <c s="29" t="s">
        <v>499</v>
      </c>
      <c s="25" t="s">
        <v>47</v>
      </c>
      <c s="30" t="s">
        <v>500</v>
      </c>
      <c s="31" t="s">
        <v>141</v>
      </c>
      <c s="32">
        <v>66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25.5">
      <c r="A70" s="35" t="s">
        <v>50</v>
      </c>
      <c r="E70" s="36" t="s">
        <v>501</v>
      </c>
    </row>
    <row r="71" spans="1:5" ht="12.75">
      <c r="A71" s="37" t="s">
        <v>52</v>
      </c>
      <c r="E71" s="38" t="s">
        <v>47</v>
      </c>
    </row>
    <row r="72" spans="1:5" ht="12.75">
      <c r="A72" t="s">
        <v>54</v>
      </c>
      <c r="E72" s="36" t="s">
        <v>47</v>
      </c>
    </row>
    <row r="73" spans="1:16" ht="12.75">
      <c r="A73" s="25" t="s">
        <v>45</v>
      </c>
      <c s="29" t="s">
        <v>128</v>
      </c>
      <c s="29" t="s">
        <v>502</v>
      </c>
      <c s="25" t="s">
        <v>47</v>
      </c>
      <c s="30" t="s">
        <v>503</v>
      </c>
      <c s="31" t="s">
        <v>141</v>
      </c>
      <c s="32">
        <v>86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504</v>
      </c>
    </row>
    <row r="75" spans="1:5" ht="12.75">
      <c r="A75" s="37" t="s">
        <v>52</v>
      </c>
      <c r="E75" s="38" t="s">
        <v>47</v>
      </c>
    </row>
    <row r="76" spans="1:5" ht="12.75">
      <c r="A76" t="s">
        <v>54</v>
      </c>
      <c r="E76" s="36" t="s">
        <v>47</v>
      </c>
    </row>
    <row r="77" spans="1:16" ht="25.5">
      <c r="A77" s="25" t="s">
        <v>45</v>
      </c>
      <c s="29" t="s">
        <v>132</v>
      </c>
      <c s="29" t="s">
        <v>505</v>
      </c>
      <c s="25" t="s">
        <v>47</v>
      </c>
      <c s="30" t="s">
        <v>506</v>
      </c>
      <c s="31" t="s">
        <v>82</v>
      </c>
      <c s="32">
        <v>4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507</v>
      </c>
    </row>
    <row r="79" spans="1:5" ht="12.75">
      <c r="A79" s="37" t="s">
        <v>52</v>
      </c>
      <c r="E79" s="38" t="s">
        <v>47</v>
      </c>
    </row>
    <row r="80" spans="1:5" ht="12.75">
      <c r="A80" t="s">
        <v>54</v>
      </c>
      <c r="E80" s="36" t="s">
        <v>47</v>
      </c>
    </row>
    <row r="81" spans="1:16" ht="12.75">
      <c r="A81" s="25" t="s">
        <v>45</v>
      </c>
      <c s="29" t="s">
        <v>138</v>
      </c>
      <c s="29" t="s">
        <v>508</v>
      </c>
      <c s="25" t="s">
        <v>47</v>
      </c>
      <c s="30" t="s">
        <v>509</v>
      </c>
      <c s="31" t="s">
        <v>141</v>
      </c>
      <c s="32">
        <v>80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510</v>
      </c>
    </row>
    <row r="83" spans="1:5" ht="12.75">
      <c r="A83" s="37" t="s">
        <v>52</v>
      </c>
      <c r="E83" s="38" t="s">
        <v>47</v>
      </c>
    </row>
    <row r="84" spans="1:5" ht="12.75">
      <c r="A84" t="s">
        <v>54</v>
      </c>
      <c r="E84" s="36" t="s">
        <v>47</v>
      </c>
    </row>
    <row r="85" spans="1:16" ht="12.75">
      <c r="A85" s="25" t="s">
        <v>45</v>
      </c>
      <c s="29" t="s">
        <v>145</v>
      </c>
      <c s="29" t="s">
        <v>511</v>
      </c>
      <c s="25" t="s">
        <v>47</v>
      </c>
      <c s="30" t="s">
        <v>512</v>
      </c>
      <c s="31" t="s">
        <v>82</v>
      </c>
      <c s="32">
        <v>4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52</v>
      </c>
      <c r="E87" s="38" t="s">
        <v>47</v>
      </c>
    </row>
    <row r="88" spans="1:5" ht="12.75">
      <c r="A88" t="s">
        <v>54</v>
      </c>
      <c r="E88" s="36" t="s">
        <v>47</v>
      </c>
    </row>
    <row r="89" spans="1:16" ht="25.5">
      <c r="A89" s="25" t="s">
        <v>45</v>
      </c>
      <c s="29" t="s">
        <v>151</v>
      </c>
      <c s="29" t="s">
        <v>513</v>
      </c>
      <c s="25" t="s">
        <v>47</v>
      </c>
      <c s="30" t="s">
        <v>514</v>
      </c>
      <c s="31" t="s">
        <v>82</v>
      </c>
      <c s="32">
        <v>1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25.5">
      <c r="A90" s="35" t="s">
        <v>50</v>
      </c>
      <c r="E90" s="36" t="s">
        <v>515</v>
      </c>
    </row>
    <row r="91" spans="1:5" ht="12.75">
      <c r="A91" s="37" t="s">
        <v>52</v>
      </c>
      <c r="E91" s="38" t="s">
        <v>47</v>
      </c>
    </row>
    <row r="92" spans="1:5" ht="12.75">
      <c r="A92" t="s">
        <v>54</v>
      </c>
      <c r="E92" s="36" t="s">
        <v>47</v>
      </c>
    </row>
    <row r="93" spans="1:16" ht="25.5">
      <c r="A93" s="25" t="s">
        <v>45</v>
      </c>
      <c s="29" t="s">
        <v>156</v>
      </c>
      <c s="29" t="s">
        <v>516</v>
      </c>
      <c s="25" t="s">
        <v>47</v>
      </c>
      <c s="30" t="s">
        <v>517</v>
      </c>
      <c s="31" t="s">
        <v>82</v>
      </c>
      <c s="32">
        <v>1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518</v>
      </c>
    </row>
    <row r="95" spans="1:5" ht="12.75">
      <c r="A95" s="37" t="s">
        <v>52</v>
      </c>
      <c r="E95" s="38" t="s">
        <v>47</v>
      </c>
    </row>
    <row r="96" spans="1:5" ht="12.75">
      <c r="A96" t="s">
        <v>54</v>
      </c>
      <c r="E96" s="36" t="s">
        <v>47</v>
      </c>
    </row>
    <row r="97" spans="1:16" ht="12.75">
      <c r="A97" s="25" t="s">
        <v>45</v>
      </c>
      <c s="29" t="s">
        <v>161</v>
      </c>
      <c s="29" t="s">
        <v>519</v>
      </c>
      <c s="25" t="s">
        <v>47</v>
      </c>
      <c s="30" t="s">
        <v>520</v>
      </c>
      <c s="31" t="s">
        <v>82</v>
      </c>
      <c s="32">
        <v>1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521</v>
      </c>
    </row>
    <row r="99" spans="1:5" ht="12.75">
      <c r="A99" s="37" t="s">
        <v>52</v>
      </c>
      <c r="E99" s="38" t="s">
        <v>47</v>
      </c>
    </row>
    <row r="100" spans="1:5" ht="12.75">
      <c r="A100" t="s">
        <v>54</v>
      </c>
      <c r="E100" s="36" t="s">
        <v>47</v>
      </c>
    </row>
    <row r="101" spans="1:16" ht="12.75">
      <c r="A101" s="25" t="s">
        <v>45</v>
      </c>
      <c s="29" t="s">
        <v>167</v>
      </c>
      <c s="29" t="s">
        <v>522</v>
      </c>
      <c s="25" t="s">
        <v>47</v>
      </c>
      <c s="30" t="s">
        <v>523</v>
      </c>
      <c s="31" t="s">
        <v>82</v>
      </c>
      <c s="32">
        <v>1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52</v>
      </c>
      <c r="E103" s="38" t="s">
        <v>47</v>
      </c>
    </row>
    <row r="104" spans="1:5" ht="12.75">
      <c r="A104" t="s">
        <v>54</v>
      </c>
      <c r="E104" s="36" t="s">
        <v>47</v>
      </c>
    </row>
    <row r="105" spans="1:16" ht="12.75">
      <c r="A105" s="25" t="s">
        <v>45</v>
      </c>
      <c s="29" t="s">
        <v>174</v>
      </c>
      <c s="29" t="s">
        <v>524</v>
      </c>
      <c s="25" t="s">
        <v>47</v>
      </c>
      <c s="30" t="s">
        <v>525</v>
      </c>
      <c s="31" t="s">
        <v>82</v>
      </c>
      <c s="32">
        <v>1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52</v>
      </c>
      <c r="E107" s="38" t="s">
        <v>47</v>
      </c>
    </row>
    <row r="108" spans="1:5" ht="12.75">
      <c r="A108" t="s">
        <v>54</v>
      </c>
      <c r="E108" s="36" t="s">
        <v>47</v>
      </c>
    </row>
    <row r="109" spans="1:18" ht="12.75" customHeight="1">
      <c r="A109" s="6" t="s">
        <v>43</v>
      </c>
      <c s="6"/>
      <c s="40" t="s">
        <v>86</v>
      </c>
      <c s="6"/>
      <c s="27" t="s">
        <v>282</v>
      </c>
      <c s="6"/>
      <c s="6"/>
      <c s="6"/>
      <c s="41">
        <f>0+Q109</f>
      </c>
      <c r="O109">
        <f>0+R109</f>
      </c>
      <c r="Q109">
        <f>0+I110+I114</f>
      </c>
      <c>
        <f>0+O110+O114</f>
      </c>
    </row>
    <row r="110" spans="1:16" ht="12.75">
      <c r="A110" s="25" t="s">
        <v>45</v>
      </c>
      <c s="29" t="s">
        <v>179</v>
      </c>
      <c s="29" t="s">
        <v>526</v>
      </c>
      <c s="25" t="s">
        <v>47</v>
      </c>
      <c s="30" t="s">
        <v>527</v>
      </c>
      <c s="31" t="s">
        <v>141</v>
      </c>
      <c s="32">
        <v>60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528</v>
      </c>
    </row>
    <row r="112" spans="1:5" ht="12.75">
      <c r="A112" s="37" t="s">
        <v>52</v>
      </c>
      <c r="E112" s="38" t="s">
        <v>47</v>
      </c>
    </row>
    <row r="113" spans="1:5" ht="12.75">
      <c r="A113" t="s">
        <v>54</v>
      </c>
      <c r="E113" s="36" t="s">
        <v>47</v>
      </c>
    </row>
    <row r="114" spans="1:16" ht="12.75">
      <c r="A114" s="25" t="s">
        <v>45</v>
      </c>
      <c s="29" t="s">
        <v>184</v>
      </c>
      <c s="29" t="s">
        <v>529</v>
      </c>
      <c s="25" t="s">
        <v>47</v>
      </c>
      <c s="30" t="s">
        <v>530</v>
      </c>
      <c s="31" t="s">
        <v>141</v>
      </c>
      <c s="32">
        <v>9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531</v>
      </c>
    </row>
    <row r="116" spans="1:5" ht="12.75">
      <c r="A116" s="37" t="s">
        <v>52</v>
      </c>
      <c r="E116" s="38" t="s">
        <v>47</v>
      </c>
    </row>
    <row r="117" spans="1:5" ht="12.75">
      <c r="A117" t="s">
        <v>54</v>
      </c>
      <c r="E117" s="36" t="s">
        <v>47</v>
      </c>
    </row>
  </sheetData>
  <sheetProtection password="9B31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