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6 - Parkoviště" sheetId="2" r:id="rId2"/>
    <sheet name="SO 406 - Veřejné osvětlení" sheetId="3" r:id="rId3"/>
  </sheets>
  <definedNames>
    <definedName name="_xlnm.Print_Area" localSheetId="0">'Rekapitulace stavby'!$D$4:$AO$76,'Rekapitulace stavby'!$C$82:$AQ$97</definedName>
    <definedName name="_xlnm._FilterDatabase" localSheetId="1" hidden="1">'SO 106 - Parkoviště'!$C$134:$K$334</definedName>
    <definedName name="_xlnm.Print_Area" localSheetId="1">'SO 106 - Parkoviště'!$C$4:$J$76,'SO 106 - Parkoviště'!$C$82:$J$116,'SO 106 - Parkoviště'!$C$122:$J$334</definedName>
    <definedName name="_xlnm._FilterDatabase" localSheetId="2" hidden="1">'SO 406 - Veřejné osvětlení'!$C$120:$K$182</definedName>
    <definedName name="_xlnm.Print_Area" localSheetId="2">'SO 406 - Veřejné osvětlení'!$C$4:$J$76,'SO 406 - Veřejné osvětlení'!$C$82:$J$102,'SO 406 - Veřejné osvětlení'!$C$108:$J$182</definedName>
    <definedName name="_xlnm.Print_Titles" localSheetId="0">'Rekapitulace stavby'!$92:$92</definedName>
    <definedName name="_xlnm.Print_Titles" localSheetId="1">'SO 106 - Parkoviště'!$134:$134</definedName>
    <definedName name="_xlnm.Print_Titles" localSheetId="2">'SO 406 - Veřejné osvětlení'!$120:$120</definedName>
  </definedNames>
  <calcPr fullCalcOnLoad="1"/>
</workbook>
</file>

<file path=xl/sharedStrings.xml><?xml version="1.0" encoding="utf-8"?>
<sst xmlns="http://schemas.openxmlformats.org/spreadsheetml/2006/main" count="3414" uniqueCount="810">
  <si>
    <t>Export Komplet</t>
  </si>
  <si>
    <t/>
  </si>
  <si>
    <t>2.0</t>
  </si>
  <si>
    <t>ZAMOK</t>
  </si>
  <si>
    <t>False</t>
  </si>
  <si>
    <t>{a6b88bac-9655-46d1-8f37-3531d478baf0}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</si>
  <si>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</si>
  <si>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</si>
  <si>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</si>
  <si>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</si>
  <si>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</si>
  <si>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</si>
  <si>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</si>
  <si>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</si>
  <si>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2020978_6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</si>
  <si>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</si>
  <si>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</si>
  <si>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sídliště V Podhájí, Rumburk - I.etapa</t>
  </si>
  <si>
    <t>KSO:</t>
  </si>
  <si>
    <t>CC-CZ:</t>
  </si>
  <si>
    <t>Místo:</t>
  </si>
  <si>
    <t>Rumburk</t>
  </si>
  <si>
    <t>Datum:</t>
  </si>
  <si>
    <t>23. 1. 2023</t>
  </si>
  <si>
    <t>Zadavatel:</t>
  </si>
  <si>
    <t>IČ:</t>
  </si>
  <si>
    <t>Město Rumburk</t>
  </si>
  <si>
    <t>DIČ:</t>
  </si>
  <si>
    <t>Uchazeč:</t>
  </si>
  <si>
    <t>Vyplň údaj</t>
  </si>
  <si>
    <t>Projektant:</t>
  </si>
  <si>
    <t>ProProjekt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</si>
  <si>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</si>
  <si>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</si>
  <si>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</si>
  <si>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</si>
  <si>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</si>
  <si>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</si>
  <si>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</si>
  <si>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</si>
  <si>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</si>
  <si>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</si>
  <si>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</si>
  <si>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</si>
  <si>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</si>
  <si>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</si>
  <si>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</si>
  <si>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</si>
  <si>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</si>
  <si>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</si>
  <si>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</si>
  <si>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</si>
  <si>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</si>
  <si>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</si>
  <si>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</si>
  <si>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</si>
  <si>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</si>
  <si>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</si>
  <si>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</si>
  <si>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</si>
  <si>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</si>
  <si>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</si>
  <si>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</si>
  <si>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</si>
  <si>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</si>
  <si>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</si>
  <si>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</si>
  <si>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</si>
  <si>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</si>
  <si>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</si>
  <si>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</si>
  <si>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</si>
  <si>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</si>
  <si>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</si>
  <si>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</si>
  <si>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</si>
  <si>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</si>
  <si>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</si>
  <si>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</si>
  <si>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</si>
  <si>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106</t>
  </si>
  <si>
    <t>Parkoviště</t>
  </si>
  <si>
    <t>STA</t>
  </si>
  <si>
    <t>1</t>
  </si>
  <si>
    <t>{bb3e2929-3862-4013-b3b8-27c71b0ec14e}</t>
  </si>
  <si>
    <t>2</t>
  </si>
  <si>
    <t>SO 406</t>
  </si>
  <si>
    <t>Veřejné osvětlení</t>
  </si>
  <si>
    <t>{d1f644d6-5517-4873-b070-983d5b9956a5}</t>
  </si>
  <si>
    <t>KRYCÍ LIST SOUPISU PRACÍ</t>
  </si>
  <si>
    <t>Objekt:</t>
  </si>
  <si>
    <t>SO 106 -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</si>
  <si>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</si>
  <si>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</si>
  <si>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</si>
  <si>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</si>
  <si>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</si>
  <si>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</si>
  <si>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</si>
  <si>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</si>
  <si>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</si>
  <si>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</si>
  <si>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</si>
  <si>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</si>
  <si>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</si>
  <si>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</si>
  <si>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</si>
  <si>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</si>
  <si>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</si>
  <si>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</si>
  <si>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772 - Podlahy z kamene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</si>
  <si>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</si>
  <si>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</si>
  <si>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</si>
  <si>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</si>
  <si>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</si>
  <si>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</si>
  <si>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</si>
  <si>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</si>
  <si>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</si>
  <si>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</si>
  <si>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</si>
  <si>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</si>
  <si>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</si>
  <si>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</si>
  <si>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</si>
  <si>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</si>
  <si>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</si>
  <si>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</si>
  <si>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</si>
  <si>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</si>
  <si>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</si>
  <si>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</si>
  <si>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</si>
  <si>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</si>
  <si>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přes 300 do 500 mm</t>
  </si>
  <si>
    <t>kus</t>
  </si>
  <si>
    <t>4</t>
  </si>
  <si>
    <t>1539075279</t>
  </si>
  <si>
    <t>112101122</t>
  </si>
  <si>
    <t>Odstranění stromů jehličnatých průměru kmene přes 300 do 500 mm</t>
  </si>
  <si>
    <t>-1026972725</t>
  </si>
  <si>
    <t>3</t>
  </si>
  <si>
    <t>112251102</t>
  </si>
  <si>
    <t>Odstranění pařezů D přes 300 do 500 mm</t>
  </si>
  <si>
    <t>-1609127249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</si>
  <si>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</si>
  <si>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</si>
  <si>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</si>
  <si>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1866602361</t>
  </si>
  <si>
    <t>5</t>
  </si>
  <si>
    <t>113107332</t>
  </si>
  <si>
    <t>Odstranění podkladu z betonu prostého tl přes 150 do 300 mm strojně pl do 50 m2</t>
  </si>
  <si>
    <t>494926538</t>
  </si>
  <si>
    <t>6</t>
  </si>
  <si>
    <t>113107342</t>
  </si>
  <si>
    <t>Odstranění podkladu živičného tl přes 50 do 100 mm strojně pl do 50 m2</t>
  </si>
  <si>
    <t>1536883229</t>
  </si>
  <si>
    <t>7</t>
  </si>
  <si>
    <t>113154124</t>
  </si>
  <si>
    <t>Frézování živičného krytu tl 100 mm pruh š přes 0,5 do 1 m pl do 500 m2 bez překážek v trase</t>
  </si>
  <si>
    <t>1201256189</t>
  </si>
  <si>
    <t>VV</t>
  </si>
  <si>
    <t>318,221 "živičné povrchy</t>
  </si>
  <si>
    <t>5,844 " překop vozovky</t>
  </si>
  <si>
    <t>Součet</t>
  </si>
  <si>
    <t>8</t>
  </si>
  <si>
    <t>113202111</t>
  </si>
  <si>
    <t>Vytrhání obrub krajníků obrubníků stojatých</t>
  </si>
  <si>
    <t>m</t>
  </si>
  <si>
    <t>2002792586</t>
  </si>
  <si>
    <t>17,396+42,789+56,213</t>
  </si>
  <si>
    <t>9</t>
  </si>
  <si>
    <t>121151123</t>
  </si>
  <si>
    <t>Sejmutí ornice plochy přes 500 m2 tl vrstvy do 200 mm strojně</t>
  </si>
  <si>
    <t>1982503717</t>
  </si>
  <si>
    <t>507,497" travnatá plocha</t>
  </si>
  <si>
    <t>45,721 " plocha nového chodníku</t>
  </si>
  <si>
    <t>227,343 " ostrůvek v komunikaci</t>
  </si>
  <si>
    <t>10</t>
  </si>
  <si>
    <t>122251104</t>
  </si>
  <si>
    <t>Odkopávky a prokopávky nezapažené v hornině třídy těžitelnosti I skupiny 3 objem do 500 m3 strojně</t>
  </si>
  <si>
    <t>m3</t>
  </si>
  <si>
    <t>-2115610838</t>
  </si>
  <si>
    <t>(117,023+34,272+33,334)*0,14" chodníky</t>
  </si>
  <si>
    <t>(174,562+182,152)*0,22 " parkovací stání</t>
  </si>
  <si>
    <t>(265,849+5,844)*0,24" příjezdová komunikace a jízdní pruhy</t>
  </si>
  <si>
    <t>-324,065*0,2 " asfaltové plochy</t>
  </si>
  <si>
    <t>11</t>
  </si>
  <si>
    <t>131151100</t>
  </si>
  <si>
    <t>Hloubení jam nezapažených v hornině třídy těžitelnosti I skupiny 1 a 2 objem do 20 m3 strojně</t>
  </si>
  <si>
    <t>391308981</t>
  </si>
  <si>
    <t>2*1*1"výkop vsakovací jámy</t>
  </si>
  <si>
    <t>12</t>
  </si>
  <si>
    <t>132151101</t>
  </si>
  <si>
    <t>Hloubení rýh nezapažených š do 800 mm v hornině třídy těžitelnosti I skupiny 1 a 2 objem do 20 m3 strojně</t>
  </si>
  <si>
    <t>479846057</t>
  </si>
  <si>
    <t>(15,613+21,939)*0,6*0,8" základ opěrné zdi</t>
  </si>
  <si>
    <t>13</t>
  </si>
  <si>
    <t>162201402</t>
  </si>
  <si>
    <t>Vodorovné přemístění větví stromů listnatých do 1 km D kmene přes 300 do 500 mm</t>
  </si>
  <si>
    <t>1097479551</t>
  </si>
  <si>
    <t>14</t>
  </si>
  <si>
    <t>162201406</t>
  </si>
  <si>
    <t>Vodorovné přemístění větví stromů jehličnatých do 1 km D kmene přes 300 do 500 mm</t>
  </si>
  <si>
    <t>1783243576</t>
  </si>
  <si>
    <t>162201412</t>
  </si>
  <si>
    <t>Vodorovné přemístění kmenů stromů listnatých do 1 km D kmene přes 300 do 500 mm</t>
  </si>
  <si>
    <t>-1938766747</t>
  </si>
  <si>
    <t>16</t>
  </si>
  <si>
    <t>162201416</t>
  </si>
  <si>
    <t>Vodorovné přemístění kmenů stromů jehličnatých do 1 km D kmene přes 300 do 500 mm</t>
  </si>
  <si>
    <t>-2002684065</t>
  </si>
  <si>
    <t>17</t>
  </si>
  <si>
    <t>162201422</t>
  </si>
  <si>
    <t>Vodorovné přemístění pařezů do 1 km D přes 300 do 500 mm</t>
  </si>
  <si>
    <t>1061646127</t>
  </si>
  <si>
    <t>18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</si>
  <si>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</si>
  <si>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</si>
  <si>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-1519813274</t>
  </si>
  <si>
    <t>19</t>
  </si>
  <si>
    <t>162351103-A</t>
  </si>
  <si>
    <t>Vodorovné přemístění výkopku nebo sypaniny po suchu na obvyklém dopravním prostředku, bez naložení výkopku, avšak se složením bez rozhrnutí z horniny třídy těžitelnosti I skupiny 1 až 3 na vzdálenost přes 50 do 500 m - aktivní zóna</t>
  </si>
  <si>
    <t>-1871727562</t>
  </si>
  <si>
    <t>(117,023+34,272+33,334+23,043)*0,25" chodníky</t>
  </si>
  <si>
    <t>(174,562+182,152)*0,5 " parkovací stání</t>
  </si>
  <si>
    <t>(265,849+5,844)*0,5" příjezdová komunikace a jízdní pruhy</t>
  </si>
  <si>
    <t>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</si>
  <si>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</si>
  <si>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</si>
  <si>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1950972018</t>
  </si>
  <si>
    <t>162751117-A</t>
  </si>
  <si>
    <t>Vodorovné přemístění výkopku nebo sypaniny po suchu na obvyklém dopravním prostředku, bez naložení výkopku, avšak se složením bez rozhrnutí z horniny třídy těžitelnosti I skupiny 1 až 3 na vzdálenost přes 9 000 do 10 000 m - aktivní zóna</t>
  </si>
  <si>
    <t>1405971397</t>
  </si>
  <si>
    <t>22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</si>
  <si>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</si>
  <si>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</si>
  <si>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1613580799</t>
  </si>
  <si>
    <t>104,718*30" přepočteno koeficientem množství</t>
  </si>
  <si>
    <t>23</t>
  </si>
  <si>
    <t>162751119-A</t>
  </si>
  <si>
    <t>-495672619</t>
  </si>
  <si>
    <t>366,122*30" přepočteno koeficientem množství</t>
  </si>
  <si>
    <t>24</t>
  </si>
  <si>
    <t>167151111</t>
  </si>
  <si>
    <t>Nakládání, skládání a překládání neulehlého výkopku nebo sypaniny strojně nakládání, množství přes 100 m3, z hornin třídy těžitelnosti I, skupiny 1 až 3</t>
  </si>
  <si>
    <t>-1414496941</t>
  </si>
  <si>
    <t>25</t>
  </si>
  <si>
    <t>167151111-A</t>
  </si>
  <si>
    <t>Nakládání, skládání a překládání neulehlého výkopku nebo sypaniny strojně nakládání, množství přes 100 m3, z hornin třídy těžitelnosti I, skupiny 1 až 3 - aktivní zóna</t>
  </si>
  <si>
    <t>-2002980809</t>
  </si>
  <si>
    <t>26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</si>
  <si>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</si>
  <si>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</si>
  <si>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480564209</t>
  </si>
  <si>
    <t>27</t>
  </si>
  <si>
    <t>M</t>
  </si>
  <si>
    <t>58344003</t>
  </si>
  <si>
    <t>kamenivo drcené hrubé frakce 63/125</t>
  </si>
  <si>
    <t>t</t>
  </si>
  <si>
    <t>647390416</t>
  </si>
  <si>
    <t xml:space="preserve">(366,122/2)*2" přepočteno koeficientem množství </t>
  </si>
  <si>
    <t>28</t>
  </si>
  <si>
    <t>58344197</t>
  </si>
  <si>
    <t>štěrkodrť frakce 0/63</t>
  </si>
  <si>
    <t>-367188143</t>
  </si>
  <si>
    <t>29</t>
  </si>
  <si>
    <t>171201221</t>
  </si>
  <si>
    <t>Poplatek za uložení stavebního odpadu na skládce (skládkovné) zeminy a kamení zatříděného do Katalogu odpadů pod kódem 17 05 04</t>
  </si>
  <si>
    <t>89078569</t>
  </si>
  <si>
    <t>104,718*2" přepočteno koeficientem množství</t>
  </si>
  <si>
    <t>30</t>
  </si>
  <si>
    <t>171201221-A</t>
  </si>
  <si>
    <t>Poplatek za uložení stavebního odpadu na skládce (skládkovné) zeminy a kamení zatříděného do Katalogu odpadů pod kódem 17 05 04 - aktivní zóna</t>
  </si>
  <si>
    <t>1960981146</t>
  </si>
  <si>
    <t>366,122*2" přepočteno koeficientem množství</t>
  </si>
  <si>
    <t>31</t>
  </si>
  <si>
    <t>174151101</t>
  </si>
  <si>
    <t>Zásyp jam, šachet rýh nebo kolem objektů sypaninou se zhutněním</t>
  </si>
  <si>
    <t>1897665497</t>
  </si>
  <si>
    <t>(15,613+21,939)*0,793 " zásyp za opěrnou zdí</t>
  </si>
  <si>
    <t>32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</si>
  <si>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</si>
  <si>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</si>
  <si>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-1594021082</t>
  </si>
  <si>
    <t>75,145+89,639+70,056+6,156</t>
  </si>
  <si>
    <t>33</t>
  </si>
  <si>
    <t>181152302</t>
  </si>
  <si>
    <t>Úprava pláně na stavbách silnic a dálnic strojně v zářezech mimo skalních se zhutněním</t>
  </si>
  <si>
    <t>1118430130</t>
  </si>
  <si>
    <t>34</t>
  </si>
  <si>
    <t>181351103</t>
  </si>
  <si>
    <t>Rozprostření a urovnání ornice v rovině nebo ve svahu sklonu do 1:5 strojně při souvislé ploše přes 100 do 500 m2, tl. vrstvy do 200 mm</t>
  </si>
  <si>
    <t>-528512682</t>
  </si>
  <si>
    <t>35</t>
  </si>
  <si>
    <t>181411131</t>
  </si>
  <si>
    <t>Založení trávníku na půdě předem připravené plochy do 1000 m2 výsevem včetně utažení parkového v rovině nebo na svahu do 1:5</t>
  </si>
  <si>
    <t>-2037409330</t>
  </si>
  <si>
    <t>36</t>
  </si>
  <si>
    <t>00572410</t>
  </si>
  <si>
    <t>osivo směs travní parková</t>
  </si>
  <si>
    <t>kg</t>
  </si>
  <si>
    <t>1611788583</t>
  </si>
  <si>
    <t>240,996*0,025 "přepočteno koeficientem množství</t>
  </si>
  <si>
    <t>37</t>
  </si>
  <si>
    <t>184802611</t>
  </si>
  <si>
    <t>Chemické odplevelení po založení kultury v rovině nebo na svahu do 1:5 postřikem na široko</t>
  </si>
  <si>
    <t>1403247952</t>
  </si>
  <si>
    <t>Zakládání</t>
  </si>
  <si>
    <t>38</t>
  </si>
  <si>
    <t>211521111</t>
  </si>
  <si>
    <t>Výplň odvodňovacích žeber nebo trativodů kamenivem hrubým drceným frakce 63 až 125 mm</t>
  </si>
  <si>
    <t>-1662322219</t>
  </si>
  <si>
    <t>39</t>
  </si>
  <si>
    <t>274313811</t>
  </si>
  <si>
    <t>Základové pásy z betonu tř. C 25/30</t>
  </si>
  <si>
    <t>-1493298165</t>
  </si>
  <si>
    <t>(15,613+21,939)*0,8*0,6" základ opěrné zdi</t>
  </si>
  <si>
    <t>Svislé a kompletní konstrukce</t>
  </si>
  <si>
    <t>40</t>
  </si>
  <si>
    <t>311213212</t>
  </si>
  <si>
    <t>Zdivo z pravidelných kamenů na maltu objem jednoho kamene do 0,02 m3 š spáry přes 4 do 10 mm</t>
  </si>
  <si>
    <t>975825613</t>
  </si>
  <si>
    <t>(15,613+21,939)*0,8*0,4</t>
  </si>
  <si>
    <t>41</t>
  </si>
  <si>
    <t>311213911</t>
  </si>
  <si>
    <t>Příplatek k cenám zdění zdiva z kamene na maltu za jednostranné lícování zdiva</t>
  </si>
  <si>
    <t>2104638143</t>
  </si>
  <si>
    <t>Vodorovné konstrukce</t>
  </si>
  <si>
    <t>42</t>
  </si>
  <si>
    <t>451572111</t>
  </si>
  <si>
    <t>Lože pod potrubí otevřený výkop z kameniva drobného těženého</t>
  </si>
  <si>
    <t>1704658323</t>
  </si>
  <si>
    <t>2,25*0,1*0,3</t>
  </si>
  <si>
    <t>Komunikace pozemní</t>
  </si>
  <si>
    <t>43</t>
  </si>
  <si>
    <t>564851111</t>
  </si>
  <si>
    <t>Podklad ze štěrkodrtě ŠD tl 150 mm</t>
  </si>
  <si>
    <t>1598093412</t>
  </si>
  <si>
    <t>117,023+34,272+33,334</t>
  </si>
  <si>
    <t>44</t>
  </si>
  <si>
    <t>564861111</t>
  </si>
  <si>
    <t>Podklad ze štěrkodrti 0-63 s rozprostřením a zhutněním, po zhutnění tl. 200 mm</t>
  </si>
  <si>
    <t>166251448</t>
  </si>
  <si>
    <t>265,849+5,844+174,562+182,152</t>
  </si>
  <si>
    <t>45</t>
  </si>
  <si>
    <t>565135101</t>
  </si>
  <si>
    <t>Asfaltový beton vrstva podkladní ACP 16 (obalované kamenivo OKS) tl 50 mm š do 1,5 m</t>
  </si>
  <si>
    <t>1562343315</t>
  </si>
  <si>
    <t>265,849+5,844</t>
  </si>
  <si>
    <t>46</t>
  </si>
  <si>
    <t>567122111</t>
  </si>
  <si>
    <t>Podklad ze směsi stmelené cementem SC C 8/10 (KSC I) tl 120 mm</t>
  </si>
  <si>
    <t>1283415253</t>
  </si>
  <si>
    <t>47</t>
  </si>
  <si>
    <t>573111112</t>
  </si>
  <si>
    <t>Postřik živičný infiltrační s posypem z asfaltu množství 1 kg/m2</t>
  </si>
  <si>
    <t>-1950162978</t>
  </si>
  <si>
    <t>48</t>
  </si>
  <si>
    <t>577134111</t>
  </si>
  <si>
    <t>Asfaltový beton vrstva obrusná ACO 11 (ABS) tř. I tl 40 mm š do 3 m z nemodifikovaného asfaltu</t>
  </si>
  <si>
    <t>-173673924</t>
  </si>
  <si>
    <t>49</t>
  </si>
  <si>
    <t>596211110</t>
  </si>
  <si>
    <t>Kladení zámkové dlažby komunikací pro pěší tl 60 mm skupiny A pl do 50 m2</t>
  </si>
  <si>
    <t>-1251465822</t>
  </si>
  <si>
    <t>117,023+34,272+33,334+22,205" chodníky</t>
  </si>
  <si>
    <t>2,64+0,68+1,6+1,6+2,108+0,838" varovný pás</t>
  </si>
  <si>
    <t>50</t>
  </si>
  <si>
    <t>59245018</t>
  </si>
  <si>
    <t>dlažba tvar obdélník betonová 200x100x60mm přírodní</t>
  </si>
  <si>
    <t>-1641086794</t>
  </si>
  <si>
    <t>117,023+34,272+33,334+22,205</t>
  </si>
  <si>
    <t>206,834*1,05 'Přepočtené koeficientem množství</t>
  </si>
  <si>
    <t>51</t>
  </si>
  <si>
    <t>59245006</t>
  </si>
  <si>
    <t>dlažba tvar obdélník betonová pro nevidomé 200x100x60mm barevná</t>
  </si>
  <si>
    <t>146276760</t>
  </si>
  <si>
    <t>9,466*1,05 'Přepočtené koeficientem množství</t>
  </si>
  <si>
    <t>52</t>
  </si>
  <si>
    <t>596211114</t>
  </si>
  <si>
    <t>Příplatek za kombinaci dvou barev u kladení betonových dlažeb komunikací pro pěší tl 60 mm skupiny A</t>
  </si>
  <si>
    <t>346291592</t>
  </si>
  <si>
    <t>2,64+0,68+1,6+1,6+2,108+0,838</t>
  </si>
  <si>
    <t>53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</si>
  <si>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</si>
  <si>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</si>
  <si>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-1432393353</t>
  </si>
  <si>
    <t>174,562+182,152</t>
  </si>
  <si>
    <t>54</t>
  </si>
  <si>
    <t>5924502-1</t>
  </si>
  <si>
    <t>dlažba voděpropustná betonová s distančními nálisky 240x170x80 cm přírodní</t>
  </si>
  <si>
    <t>-1079666381</t>
  </si>
  <si>
    <t>356,714-22,950" parkovací stání</t>
  </si>
  <si>
    <t>333,764*1,05 'Přepočtené koeficientem množství</t>
  </si>
  <si>
    <t>55</t>
  </si>
  <si>
    <t>5924502-2</t>
  </si>
  <si>
    <t>dlažba voděpropustná betonová s distančními nálisky 240x170x80 cm černá</t>
  </si>
  <si>
    <t>19094793</t>
  </si>
  <si>
    <t>27*5*0,17"oddělení parkovacích stání</t>
  </si>
  <si>
    <t>22,95*1,05 'Přepočtené koeficientem množství</t>
  </si>
  <si>
    <t>56</t>
  </si>
  <si>
    <t>596212214</t>
  </si>
  <si>
    <t>Příplatek za kombinaci dvou barev u betonových dlažeb pozemních komunikací tl 80 mm skupiny A</t>
  </si>
  <si>
    <t>-399158258</t>
  </si>
  <si>
    <t>57</t>
  </si>
  <si>
    <t>5962122-P</t>
  </si>
  <si>
    <t>Příplatek u betonových dlažeb pozemních komunikací tl 80 mm za sypký sobrent včetně dodávky materiálu v poměru 1:6 do lože tl.50 mm</t>
  </si>
  <si>
    <t>48410131</t>
  </si>
  <si>
    <t>58</t>
  </si>
  <si>
    <t>599141111</t>
  </si>
  <si>
    <t>Vyplnění spár mezi silničními dílci živičnou zálivkou</t>
  </si>
  <si>
    <t>-468294097</t>
  </si>
  <si>
    <t>59</t>
  </si>
  <si>
    <t>919726123</t>
  </si>
  <si>
    <t>Geotextilie pro ochranu, separaci a filtraci netkaná měrná hm přes 300 do 500 g/m2</t>
  </si>
  <si>
    <t>1882014102</t>
  </si>
  <si>
    <t>60</t>
  </si>
  <si>
    <t>RTX.123235004R1</t>
  </si>
  <si>
    <t>Sorpční netkaná textilie REO Fb NTRF16 400 g/m2</t>
  </si>
  <si>
    <t>760273825</t>
  </si>
  <si>
    <t>356,714</t>
  </si>
  <si>
    <t>356,714*1,1 'Přepočtené koeficientem množství</t>
  </si>
  <si>
    <t>Úpravy povrchů, podlahy a osazování výplní</t>
  </si>
  <si>
    <t>61</t>
  </si>
  <si>
    <t>631311136</t>
  </si>
  <si>
    <t>Mazanina z betonu prostého bez zvýšených nároků na prostředí tl. přes 120 do 240 mm tř. C 25/30</t>
  </si>
  <si>
    <t>-243529154</t>
  </si>
  <si>
    <t>0,15*(1*5)*0,3"schody</t>
  </si>
  <si>
    <t>62</t>
  </si>
  <si>
    <t>631319023</t>
  </si>
  <si>
    <t>Příplatek k cenám mazanin za úpravu povrchu mazaniny přehlazením s poprášením cementem pro konečnou úpravu, mazanina tl. přes 120 do 240 mm (10 kg/m3)</t>
  </si>
  <si>
    <t>-841247143</t>
  </si>
  <si>
    <t>Trubní vedení</t>
  </si>
  <si>
    <t>63</t>
  </si>
  <si>
    <t>871313121</t>
  </si>
  <si>
    <t>Montáž kanalizačního potrubí z PVC těsněné gumovým kroužkem otevřený výkop sklon do 20 % DN 160</t>
  </si>
  <si>
    <t>640378770</t>
  </si>
  <si>
    <t>64</t>
  </si>
  <si>
    <t>28611133</t>
  </si>
  <si>
    <t>trubka kanalizační PVC DN 160x3000mm SN4</t>
  </si>
  <si>
    <t>282266622</t>
  </si>
  <si>
    <t>65</t>
  </si>
  <si>
    <t>895941311</t>
  </si>
  <si>
    <t>Zřízení vpusti kanalizační uliční z betonových dílců typ UVB-50</t>
  </si>
  <si>
    <t>-1031149753</t>
  </si>
  <si>
    <t>66</t>
  </si>
  <si>
    <t>BTL.0006311.URS</t>
  </si>
  <si>
    <t>prstenec betonový pro uliční vpusť vyrovnávací TBV-Q 390/60/10a, 39x6x13cm</t>
  </si>
  <si>
    <t>-66022214</t>
  </si>
  <si>
    <t>67</t>
  </si>
  <si>
    <t>BTL.0006306.URS</t>
  </si>
  <si>
    <t>skruž betonová pro uliční vpusť horní TBV-Q 450/195/5c, 45x19,5x5cm</t>
  </si>
  <si>
    <t>1660519258</t>
  </si>
  <si>
    <t>68</t>
  </si>
  <si>
    <t>BTL.0006303.URS</t>
  </si>
  <si>
    <t>dno betonové pro uliční vpusť s výtokovým otvorem TBV-Q 450/380/1d , DN 200</t>
  </si>
  <si>
    <t>1072254112</t>
  </si>
  <si>
    <t>69</t>
  </si>
  <si>
    <t>899204112</t>
  </si>
  <si>
    <t>Osazení mříží litinových včetně rámů a košů na bahno pro třídu zatížení D400, E600</t>
  </si>
  <si>
    <t>1716302285</t>
  </si>
  <si>
    <t>70</t>
  </si>
  <si>
    <t>55242320</t>
  </si>
  <si>
    <t>mříž vtoková litinová plochá 500x500mm</t>
  </si>
  <si>
    <t>-760948695</t>
  </si>
  <si>
    <t>71</t>
  </si>
  <si>
    <t>55241000</t>
  </si>
  <si>
    <t>koš kalový pod kruhovou mříž - lehký</t>
  </si>
  <si>
    <t>286900321</t>
  </si>
  <si>
    <t>Ostatní konstrukce a práce, bourání</t>
  </si>
  <si>
    <t>72</t>
  </si>
  <si>
    <t>914111111</t>
  </si>
  <si>
    <t>Montáž svislé dopravní značky do velikosti 1 m2 objímkami na sloupek nebo konzolu</t>
  </si>
  <si>
    <t>376437151</t>
  </si>
  <si>
    <t>73</t>
  </si>
  <si>
    <t>914511111</t>
  </si>
  <si>
    <t>Montáž sloupku dopravních značek délky do 3,5 m s betonovým základem</t>
  </si>
  <si>
    <t>830844796</t>
  </si>
  <si>
    <t>74</t>
  </si>
  <si>
    <t>40445625</t>
  </si>
  <si>
    <t>informativní značky provozní IP8, IP9, IP11-IP13 500x700mm</t>
  </si>
  <si>
    <t>1555569779</t>
  </si>
  <si>
    <t>75</t>
  </si>
  <si>
    <t>40445609</t>
  </si>
  <si>
    <t>značky upravující přednost P1, P4 900mm</t>
  </si>
  <si>
    <t>-622980246</t>
  </si>
  <si>
    <t>76</t>
  </si>
  <si>
    <t>40445225</t>
  </si>
  <si>
    <t>sloupek pro dopravní značku Zn D 60mm v 3,5m</t>
  </si>
  <si>
    <t>1313801086</t>
  </si>
  <si>
    <t>77</t>
  </si>
  <si>
    <t>915231111</t>
  </si>
  <si>
    <t>Vodorovné dopravní značení přechody pro chodce, šipky, symboly bílý plast</t>
  </si>
  <si>
    <t>-424138895</t>
  </si>
  <si>
    <t>78</t>
  </si>
  <si>
    <t>915621111</t>
  </si>
  <si>
    <t>Předznačení vodorovného plošného značení</t>
  </si>
  <si>
    <t>-587885983</t>
  </si>
  <si>
    <t>79</t>
  </si>
  <si>
    <t>916231113</t>
  </si>
  <si>
    <t>Osazení chodníkového obrubníku betonového ležatého s boční opěrou do lože z betonu prostého</t>
  </si>
  <si>
    <t>-696085571</t>
  </si>
  <si>
    <t>161,443+5,82+18,729" silniční obruba 150</t>
  </si>
  <si>
    <t>38+39,42" silniční obruba 100</t>
  </si>
  <si>
    <t>80</t>
  </si>
  <si>
    <t>59217031</t>
  </si>
  <si>
    <t>obrubník betonový silniční 1000x150x250mm</t>
  </si>
  <si>
    <t>-147982601</t>
  </si>
  <si>
    <t>161,443+5,82+18,729</t>
  </si>
  <si>
    <t>185,992*1,05 'Přepočtené koeficientem množství</t>
  </si>
  <si>
    <t>81</t>
  </si>
  <si>
    <t>59217017</t>
  </si>
  <si>
    <t>obrubník betonový chodníkový 1000x100x250mm</t>
  </si>
  <si>
    <t>-760369244</t>
  </si>
  <si>
    <t>38+39,42</t>
  </si>
  <si>
    <t>77,42*1,05 'Přepočtené koeficientem množství</t>
  </si>
  <si>
    <t>82</t>
  </si>
  <si>
    <t>916231213</t>
  </si>
  <si>
    <t>Osazení chodníkového obrubníku betonového stojatého s boční opěrou do lože z betonu prostého</t>
  </si>
  <si>
    <t>-920752624</t>
  </si>
  <si>
    <t>22,669+22,886+22,886</t>
  </si>
  <si>
    <t>83</t>
  </si>
  <si>
    <t>59217001</t>
  </si>
  <si>
    <t>obrubník betonový zahradní 1000x50x250mm</t>
  </si>
  <si>
    <t>-546953269</t>
  </si>
  <si>
    <t>68,441</t>
  </si>
  <si>
    <t>68,441*1,05 'Přepočtené koeficientem množství</t>
  </si>
  <si>
    <t>84</t>
  </si>
  <si>
    <t>919735112</t>
  </si>
  <si>
    <t>Řezání stávajícího živičného krytu hl přes 50 do 100 mm</t>
  </si>
  <si>
    <t>-114372331</t>
  </si>
  <si>
    <t>85</t>
  </si>
  <si>
    <t>961044111</t>
  </si>
  <si>
    <t>Bourání základů z betonu prostého</t>
  </si>
  <si>
    <t>184725188</t>
  </si>
  <si>
    <t>16,121*0,3 "základ pod zastávkou BUS</t>
  </si>
  <si>
    <t>86</t>
  </si>
  <si>
    <t>9660011R1</t>
  </si>
  <si>
    <t>Odstranění dětské prolézačky kovové</t>
  </si>
  <si>
    <t>1340511829</t>
  </si>
  <si>
    <t>87</t>
  </si>
  <si>
    <t>966001211</t>
  </si>
  <si>
    <t>Odstranění lavičky stabilní zabetonované</t>
  </si>
  <si>
    <t>-1888591618</t>
  </si>
  <si>
    <t>88</t>
  </si>
  <si>
    <t>966001311</t>
  </si>
  <si>
    <t>Odstranění odpadkového koše s betonovou patkou</t>
  </si>
  <si>
    <t>915398364</t>
  </si>
  <si>
    <t>89</t>
  </si>
  <si>
    <t>966006132</t>
  </si>
  <si>
    <t>Odstranění značek dopravních nebo orientačních se sloupky s betonovými patkami</t>
  </si>
  <si>
    <t>-1697236826</t>
  </si>
  <si>
    <t>90</t>
  </si>
  <si>
    <t>966006211</t>
  </si>
  <si>
    <t>Odstranění svislých dopravních značek ze sloupů, sloupků nebo konzol</t>
  </si>
  <si>
    <t>2098613022</t>
  </si>
  <si>
    <t>91</t>
  </si>
  <si>
    <t>9810111R1</t>
  </si>
  <si>
    <t>Demolice budov dřevěných - odstranění autobusové zastávky včetně likvidace</t>
  </si>
  <si>
    <t>kpl</t>
  </si>
  <si>
    <t>1325789891</t>
  </si>
  <si>
    <t>997</t>
  </si>
  <si>
    <t>Přesun sutě</t>
  </si>
  <si>
    <t>92</t>
  </si>
  <si>
    <t>997221561</t>
  </si>
  <si>
    <t>Vodorovná doprava suti z kusových materiálů do 1 km</t>
  </si>
  <si>
    <t>-548256686</t>
  </si>
  <si>
    <t>84,207+14,402+5,069</t>
  </si>
  <si>
    <t>93</t>
  </si>
  <si>
    <t>997221569</t>
  </si>
  <si>
    <t>Příplatek ZKD 1 km u vodorovné dopravy suti z kusových materiálů</t>
  </si>
  <si>
    <t>-1666400984</t>
  </si>
  <si>
    <t>103,678*39" přepočteno koeficientem množství</t>
  </si>
  <si>
    <t>94</t>
  </si>
  <si>
    <t>997221615</t>
  </si>
  <si>
    <t>Poplatek za uložení na skládce (skládkovné) stavebního odpadu betonového kód odpadu 17 01 01</t>
  </si>
  <si>
    <t>785340022</t>
  </si>
  <si>
    <t>9,672+14,402</t>
  </si>
  <si>
    <t>95</t>
  </si>
  <si>
    <t>997221645</t>
  </si>
  <si>
    <t>Poplatek za uložení na skládce (skládkovné) odpadu asfaltového bez dehtu kód odpadu 17 03 02</t>
  </si>
  <si>
    <t>673936674</t>
  </si>
  <si>
    <t>74,535+5,069</t>
  </si>
  <si>
    <t>998</t>
  </si>
  <si>
    <t>Přesun hmot</t>
  </si>
  <si>
    <t>96</t>
  </si>
  <si>
    <t>998225111</t>
  </si>
  <si>
    <t>Přesun hmot pro pozemní komunikace s krytem z kamene, monolitickým betonovým nebo živičným</t>
  </si>
  <si>
    <t>483200983</t>
  </si>
  <si>
    <t>PSV</t>
  </si>
  <si>
    <t>Práce a dodávky PSV</t>
  </si>
  <si>
    <t>767</t>
  </si>
  <si>
    <t>Konstrukce zámečnické</t>
  </si>
  <si>
    <t>97</t>
  </si>
  <si>
    <t>767163101</t>
  </si>
  <si>
    <t>Montáž přímého kovového zábradlí z dílců do zdiva nebo lehčeného betonu v rovině</t>
  </si>
  <si>
    <t>177129106</t>
  </si>
  <si>
    <t>19,42+11,166+0,739</t>
  </si>
  <si>
    <t>98</t>
  </si>
  <si>
    <t>767163201</t>
  </si>
  <si>
    <t>Montáž přímého kovového zábradlí z dílců do zdiva nebo lehčeného betonu na schodišti</t>
  </si>
  <si>
    <t>-359858783</t>
  </si>
  <si>
    <t>1,06*2</t>
  </si>
  <si>
    <t>99</t>
  </si>
  <si>
    <t>5534220Z1</t>
  </si>
  <si>
    <t>zábradlí s prutovou výplní včetně povrchové úpravy - Z1</t>
  </si>
  <si>
    <t>-748967741</t>
  </si>
  <si>
    <t>100</t>
  </si>
  <si>
    <t>5534220Z2</t>
  </si>
  <si>
    <t>zábradlí s vodorovnou výplní včetně povrchové úpravy - Z2</t>
  </si>
  <si>
    <t>-306666841</t>
  </si>
  <si>
    <t>772</t>
  </si>
  <si>
    <t>Podlahy z kamene</t>
  </si>
  <si>
    <t>101</t>
  </si>
  <si>
    <t>772231302.1</t>
  </si>
  <si>
    <t>Montáž obkladu schodišťových stupňů Best Canto kladených do malty s přímou výstupní čárou deskami stupnicovými pravoúhlými do tl. 30 mm</t>
  </si>
  <si>
    <t>1069275473</t>
  </si>
  <si>
    <t>102</t>
  </si>
  <si>
    <t>59373787.1</t>
  </si>
  <si>
    <t>stupeň schodišťový 300x160 (např. Best CANTO)</t>
  </si>
  <si>
    <t>1012078948</t>
  </si>
  <si>
    <t>5*3*1,05 " přepočteno koeficientem množství</t>
  </si>
  <si>
    <t>103</t>
  </si>
  <si>
    <t>998772101</t>
  </si>
  <si>
    <t>Přesun hmot pro kamenné dlažby, obklady schodišťových stupňů a soklů stanovený z hmotnosti přesunovaného materiálu vodorovná dopravní vzdálenost do 50 m v objektech výšky do 6 m</t>
  </si>
  <si>
    <t>714591113</t>
  </si>
  <si>
    <t>VRN</t>
  </si>
  <si>
    <t>Vedlejší rozpočtové náklady</t>
  </si>
  <si>
    <t>VRN1</t>
  </si>
  <si>
    <t>Průzkumné, geodetické a projektové práce</t>
  </si>
  <si>
    <t>104</t>
  </si>
  <si>
    <t>012103000</t>
  </si>
  <si>
    <t>Geodetické práce před výstavbou včetně vytyčení inženýrských sítí</t>
  </si>
  <si>
    <t>1024</t>
  </si>
  <si>
    <t>1559706764</t>
  </si>
  <si>
    <t>105</t>
  </si>
  <si>
    <t>012203000</t>
  </si>
  <si>
    <t>Geodetické práce při provádění stavby</t>
  </si>
  <si>
    <t>-583445044</t>
  </si>
  <si>
    <t>106</t>
  </si>
  <si>
    <t>012303000</t>
  </si>
  <si>
    <t>Geodetické práce po výstavbě - geometrické zaměření skutečného provedení a geometrický plán</t>
  </si>
  <si>
    <t>-1525141035</t>
  </si>
  <si>
    <t>107</t>
  </si>
  <si>
    <t>013254000</t>
  </si>
  <si>
    <t>Dokumentace skutečného provedení stavby</t>
  </si>
  <si>
    <t>-203069743</t>
  </si>
  <si>
    <t>VRN3</t>
  </si>
  <si>
    <t>Zařízení staveniště</t>
  </si>
  <si>
    <t>108</t>
  </si>
  <si>
    <t>030001000</t>
  </si>
  <si>
    <t>Zařízení staveniště včetně oplocení stavby</t>
  </si>
  <si>
    <t>461505337</t>
  </si>
  <si>
    <t>VRN4</t>
  </si>
  <si>
    <t>Inženýrská činnost</t>
  </si>
  <si>
    <t>109</t>
  </si>
  <si>
    <t>043194000</t>
  </si>
  <si>
    <t>Ostatní zkoušky - zkouška pláně</t>
  </si>
  <si>
    <t>ks</t>
  </si>
  <si>
    <t>-1774225970</t>
  </si>
  <si>
    <t>110</t>
  </si>
  <si>
    <t>045002000</t>
  </si>
  <si>
    <t>Kompletační a koordinační činnost včetně dokladové části ke kolaudaci</t>
  </si>
  <si>
    <t>1275041255</t>
  </si>
  <si>
    <t>VRN7</t>
  </si>
  <si>
    <t>Provozní vlivy</t>
  </si>
  <si>
    <t>111</t>
  </si>
  <si>
    <t>070001000</t>
  </si>
  <si>
    <t>Provozní vlivy včetně dopravně inženýrského opatření ( DIO )</t>
  </si>
  <si>
    <t>-186346408</t>
  </si>
  <si>
    <t>SO 406 - Veřejné osvětlení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</si>
  <si>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</si>
  <si>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</si>
  <si>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</si>
  <si>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</si>
  <si>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</si>
  <si>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</si>
  <si>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210202013</t>
  </si>
  <si>
    <t>Montáž svítidlo výbojkové průmyslové nebo venkovní na výložník</t>
  </si>
  <si>
    <t>336696130</t>
  </si>
  <si>
    <t>34774003</t>
  </si>
  <si>
    <t>svítidlo veřejného osvětlení na výložník zdroj LED 58W 4000K</t>
  </si>
  <si>
    <t>128</t>
  </si>
  <si>
    <t>1673990657</t>
  </si>
  <si>
    <t>210204011</t>
  </si>
  <si>
    <t>Montáž stožárů osvětlení ocelových samostatně stojících délky do 12 m</t>
  </si>
  <si>
    <t>1850610125</t>
  </si>
  <si>
    <t>1290540</t>
  </si>
  <si>
    <t>STOZAROVE POUZDRO SP 250/1000</t>
  </si>
  <si>
    <t>-1241285373</t>
  </si>
  <si>
    <t>31674067</t>
  </si>
  <si>
    <t>stožár osvětlovací sadový Pz 133/89/60 v 6,0m</t>
  </si>
  <si>
    <t>932944739</t>
  </si>
  <si>
    <t>210204103</t>
  </si>
  <si>
    <t>Montáž výložníků osvětlení jednoramenných sloupových hmotnosti do 35 kg</t>
  </si>
  <si>
    <t>-1116096793</t>
  </si>
  <si>
    <t>31674000</t>
  </si>
  <si>
    <t>výložník rovný jednoduchý k osvětlovacím stožárům uličním vyložení 500mm</t>
  </si>
  <si>
    <t>-1329534623</t>
  </si>
  <si>
    <t>210204201</t>
  </si>
  <si>
    <t>Montáž elektrovýzbroje stožárů osvětlení 1 okruh</t>
  </si>
  <si>
    <t>-614677663</t>
  </si>
  <si>
    <t>1641653</t>
  </si>
  <si>
    <t>STOZAROVA SVORKOVNICE EK 480/2P IP54</t>
  </si>
  <si>
    <t>256</t>
  </si>
  <si>
    <t>-837385</t>
  </si>
  <si>
    <t>210220020</t>
  </si>
  <si>
    <t>Montáž uzemňovacího vedení vodičů FeZn pomocí svorek v zemi páskou do 120 mm2 ve městské zástavbě</t>
  </si>
  <si>
    <t>648510299</t>
  </si>
  <si>
    <t>35442062</t>
  </si>
  <si>
    <t>pás zemnící 30x4mm FeZn</t>
  </si>
  <si>
    <t>847889235</t>
  </si>
  <si>
    <t>129,37*1,05" přepočteno koeficintem množství</t>
  </si>
  <si>
    <t>35441986</t>
  </si>
  <si>
    <t>svorka odbočovací a spojovací pro pásek 30x4 mm, FeZn</t>
  </si>
  <si>
    <t>1383568</t>
  </si>
  <si>
    <t>210800411</t>
  </si>
  <si>
    <t>Montáž vodiče Cu izolovaného plného nebo laněného s PVC pláštěm do 1 kV žíla 0,15 až 16 mm2 zataženého (např. CY, CHAH-V) bez ukončení</t>
  </si>
  <si>
    <t>-631462266</t>
  </si>
  <si>
    <t>21 "propojení do svítidla</t>
  </si>
  <si>
    <t>129,37+21 "silový kabel</t>
  </si>
  <si>
    <t>PKB.711018</t>
  </si>
  <si>
    <t>CYKY-J 3x1,5</t>
  </si>
  <si>
    <t>-1298640389</t>
  </si>
  <si>
    <t>34111076</t>
  </si>
  <si>
    <t>kabel instalační jádro Cu plné izolace PVC plášť PVC 450/750V (CYKY) 4x10mm2</t>
  </si>
  <si>
    <t>-419465402</t>
  </si>
  <si>
    <t>210280001</t>
  </si>
  <si>
    <t>Zkoušky a prohlídky el rozvodů a zařízení celková prohlídka pro objem montážních prací do 100 tis Kč</t>
  </si>
  <si>
    <t>1765324692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</si>
  <si>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</si>
  <si>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</si>
  <si>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</si>
  <si>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</si>
  <si>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</si>
  <si>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-1734467798</t>
  </si>
  <si>
    <t>460141111</t>
  </si>
  <si>
    <t>Hloubení nezapažených jam při elektromontážích strojně v hornině tř I skupiny 1 a 2</t>
  </si>
  <si>
    <t>-1901327920</t>
  </si>
  <si>
    <t>0,5*0,85*7"výkop jam pro lampy</t>
  </si>
  <si>
    <t>460161151</t>
  </si>
  <si>
    <t>Hloubení kabelových rýh ručně š 35 cm hl 60 cm v hornině tř I skupiny 1 a 2</t>
  </si>
  <si>
    <t>-731750946</t>
  </si>
  <si>
    <t>4 "dělená chránička</t>
  </si>
  <si>
    <t>16 "kabelové žlaby</t>
  </si>
  <si>
    <t>35 "přeložka kabelu</t>
  </si>
  <si>
    <t>460171271</t>
  </si>
  <si>
    <t>Hloubení kabelových nezapažených rýh strojně š 50 cm hl 80 cm v hornině tř I skupiny 1 a 2</t>
  </si>
  <si>
    <t>-473382237</t>
  </si>
  <si>
    <t>129,37 "kabelová rýha</t>
  </si>
  <si>
    <t>460241111</t>
  </si>
  <si>
    <t>Příplatek za ztížení vykopávky při elektromontážích v blízkosti podzemního vedení</t>
  </si>
  <si>
    <t>204352016</t>
  </si>
  <si>
    <t>55*0,35*0,6</t>
  </si>
  <si>
    <t>460341113</t>
  </si>
  <si>
    <t>Vodorovné přemístění horniny jakékoliv třídy dopravními prostředky při elektromontážích přes 500 do 1000 m</t>
  </si>
  <si>
    <t>-1329944701</t>
  </si>
  <si>
    <t>11,55"kabelové chráničky</t>
  </si>
  <si>
    <t>6,469 " podsyp a obsyp kabelu</t>
  </si>
  <si>
    <t>2,975" výkop pro sloupy</t>
  </si>
  <si>
    <t>460341121</t>
  </si>
  <si>
    <t>Příplatek k vodorovnému přemístění horniny dopravními prostředky při elektromontážích za každých dalších i započatých 1000 m</t>
  </si>
  <si>
    <t>274106283</t>
  </si>
  <si>
    <t>20,994*40 "přepočet koeficientem množství</t>
  </si>
  <si>
    <t>460361111</t>
  </si>
  <si>
    <t>Poplatek za uložení zeminy na skládce (skládkovné) kód odpadu 17 05 04</t>
  </si>
  <si>
    <t>225197372</t>
  </si>
  <si>
    <t>20,994*2" přepočet koeficientem množství</t>
  </si>
  <si>
    <t>460371121</t>
  </si>
  <si>
    <t>Naložení výkopku při elektromontážích strojně z hornin třídy I skupiny 1 až 3</t>
  </si>
  <si>
    <t>-1381151418</t>
  </si>
  <si>
    <t>460451281</t>
  </si>
  <si>
    <t>Zásyp kabelových rýh strojně se zhutněním š 50 cm hl 80 cm z horniny tř I skupiny 1 a 2</t>
  </si>
  <si>
    <t>-1265528749</t>
  </si>
  <si>
    <t>4606413R1</t>
  </si>
  <si>
    <t>Betonový základ stožárového pouzdra</t>
  </si>
  <si>
    <t>-577251787</t>
  </si>
  <si>
    <t>2,55-(0,039*7)</t>
  </si>
  <si>
    <t>460661112</t>
  </si>
  <si>
    <t>Kabelové lože z písku pro kabely nn bez zakrytí š lože přes 35 do 50 cm</t>
  </si>
  <si>
    <t>-1389641595</t>
  </si>
  <si>
    <t>460671112</t>
  </si>
  <si>
    <t>Výstražná fólie pro krytí kabelů šířky 25 cm</t>
  </si>
  <si>
    <t>-1515886205</t>
  </si>
  <si>
    <t>460751112</t>
  </si>
  <si>
    <t>Osazení kabelových kanálů do rýhy z prefabrikovaných betonových žlabů vnější šířky do 25 cm</t>
  </si>
  <si>
    <t>1385969299</t>
  </si>
  <si>
    <t>59213011</t>
  </si>
  <si>
    <t>žlab kabelový betonový k ochraně zemního drátovodného vedení 100x23x19cm</t>
  </si>
  <si>
    <t>1740624999</t>
  </si>
  <si>
    <t>460791112</t>
  </si>
  <si>
    <t>Montáž trubek ochranných plastových uložených volně do rýhy tuhých D přes 32 do 50 mm uložených do rýhy</t>
  </si>
  <si>
    <t>-1948857996</t>
  </si>
  <si>
    <t>34571361</t>
  </si>
  <si>
    <t>trubka elektroinstalační HDPE tuhá dvouplášťová korugovaná D 41/50mm</t>
  </si>
  <si>
    <t>95314026</t>
  </si>
  <si>
    <t>460791115</t>
  </si>
  <si>
    <t>Montáž trubek ochranných plastových uložených volně do rýhy tuhých D přes 110 do 133 mm uložených do rýhy</t>
  </si>
  <si>
    <t>1606709822</t>
  </si>
  <si>
    <t>34571098</t>
  </si>
  <si>
    <t>trubka elektroinstalační dělená (chránička) D 100/110mm, HDPE</t>
  </si>
  <si>
    <t>951329640</t>
  </si>
  <si>
    <t>34571367</t>
  </si>
  <si>
    <t>trubka elektroinstalační HDPE tuhá dvouplášťová korugovaná D 108/125mm</t>
  </si>
  <si>
    <t>1154237911</t>
  </si>
  <si>
    <t>Geodetické práce po výstavbě - geometrické zaměření skutečného provedení</t>
  </si>
  <si>
    <t>-2089536164</t>
  </si>
  <si>
    <t>738329928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</si>
</sst>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2020978_6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Revitalizace sídliště V Podhájí, Rumburk - I.etapa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Rumburk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Rumburk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ProProjekt s.r.o.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ProProjekt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106 - Parkoviště'!J30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'SO 106 - Parkoviště'!P135</f>
        <v>0</v>
      </c>
      <c r="AV95" s="127">
        <f>'SO 106 - Parkoviště'!J33</f>
        <v>0</v>
      </c>
      <c r="AW95" s="127">
        <f>'SO 106 - Parkoviště'!J34</f>
        <v>0</v>
      </c>
      <c r="AX95" s="127">
        <f>'SO 106 - Parkoviště'!J35</f>
        <v>0</v>
      </c>
      <c r="AY95" s="127">
        <f>'SO 106 - Parkoviště'!J36</f>
        <v>0</v>
      </c>
      <c r="AZ95" s="127">
        <f>'SO 106 - Parkoviště'!F33</f>
        <v>0</v>
      </c>
      <c r="BA95" s="127">
        <f>'SO 106 - Parkoviště'!F34</f>
        <v>0</v>
      </c>
      <c r="BB95" s="127">
        <f>'SO 106 - Parkoviště'!F35</f>
        <v>0</v>
      </c>
      <c r="BC95" s="127">
        <f>'SO 106 - Parkoviště'!F36</f>
        <v>0</v>
      </c>
      <c r="BD95" s="129">
        <f>'SO 106 - Parkoviště'!F37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16.5" customHeight="1">
      <c r="A96" s="118" t="s">
        <v>79</v>
      </c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406 - Veřejné osvětlení'!J30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82</v>
      </c>
      <c r="AR96" s="125"/>
      <c r="AS96" s="131">
        <v>0</v>
      </c>
      <c r="AT96" s="132">
        <f>ROUND(SUM(AV96:AW96),2)</f>
        <v>0</v>
      </c>
      <c r="AU96" s="133">
        <f>'SO 406 - Veřejné osvětlení'!P121</f>
        <v>0</v>
      </c>
      <c r="AV96" s="132">
        <f>'SO 406 - Veřejné osvětlení'!J33</f>
        <v>0</v>
      </c>
      <c r="AW96" s="132">
        <f>'SO 406 - Veřejné osvětlení'!J34</f>
        <v>0</v>
      </c>
      <c r="AX96" s="132">
        <f>'SO 406 - Veřejné osvětlení'!J35</f>
        <v>0</v>
      </c>
      <c r="AY96" s="132">
        <f>'SO 406 - Veřejné osvětlení'!J36</f>
        <v>0</v>
      </c>
      <c r="AZ96" s="132">
        <f>'SO 406 - Veřejné osvětlení'!F33</f>
        <v>0</v>
      </c>
      <c r="BA96" s="132">
        <f>'SO 406 - Veřejné osvětlení'!F34</f>
        <v>0</v>
      </c>
      <c r="BB96" s="132">
        <f>'SO 406 - Veřejné osvětlení'!F35</f>
        <v>0</v>
      </c>
      <c r="BC96" s="132">
        <f>'SO 406 - Veřejné osvětlení'!F36</f>
        <v>0</v>
      </c>
      <c r="BD96" s="134">
        <f>'SO 406 - Veřejné osvětlení'!F37</f>
        <v>0</v>
      </c>
      <c r="BE96" s="7"/>
      <c r="BT96" s="130" t="s">
        <v>83</v>
      </c>
      <c r="BV96" s="130" t="s">
        <v>77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6 - Parkoviště'!C2" display="/"/>
    <hyperlink ref="A96" location="'SO 406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89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Revitalizace sídliště V Podhájí, Rumburk - I.etapa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23. 1. 2023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ROUND(J135,2)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ROUND((SUM(BE135:BE334)),2)</f>
        <v>0</v>
      </c>
      <c r="G33" s="37"/>
      <c r="H33" s="37"/>
      <c r="I33" s="154">
        <v>0.21</v>
      </c>
      <c r="J33" s="153">
        <f>ROUND(((SUM(BE135:BE334))*I33),2)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ROUND((SUM(BF135:BF334)),2)</f>
        <v>0</v>
      </c>
      <c r="G34" s="37"/>
      <c r="H34" s="37"/>
      <c r="I34" s="154">
        <v>0.15</v>
      </c>
      <c r="J34" s="153">
        <f>ROUND(((SUM(BF135:BF334))*I34),2)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ROUND((SUM(BG135:BG334)),2)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ROUND((SUM(BH135:BH334)),2)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ROUND((SUM(BI135:BI334)),2)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Revitalizace sídliště V Podhájí, Rumburk - I.etapa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106 - Parkoviště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23. 1. 2023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ProProjekt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ProProjekt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J135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78"/>
      <c r="C97" s="179"/>
      <c r="D97" s="180" t="s">
        <v>97</v>
      </c>
      <c r="E97" s="181"/>
      <c r="F97" s="181"/>
      <c r="G97" s="181"/>
      <c r="H97" s="181"/>
      <c r="I97" s="181"/>
      <c r="J97" s="182">
        <f>J136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98</v>
      </c>
      <c r="E98" s="187"/>
      <c r="F98" s="187"/>
      <c r="G98" s="187"/>
      <c r="H98" s="187"/>
      <c r="I98" s="187"/>
      <c r="J98" s="188">
        <f>J137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99</v>
      </c>
      <c r="E99" s="187"/>
      <c r="F99" s="187"/>
      <c r="G99" s="187"/>
      <c r="H99" s="187"/>
      <c r="I99" s="187"/>
      <c r="J99" s="188">
        <f>J203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100</v>
      </c>
      <c r="E100" s="187"/>
      <c r="F100" s="187"/>
      <c r="G100" s="187"/>
      <c r="H100" s="187"/>
      <c r="I100" s="187"/>
      <c r="J100" s="188">
        <f>J207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101</v>
      </c>
      <c r="E101" s="187"/>
      <c r="F101" s="187"/>
      <c r="G101" s="187"/>
      <c r="H101" s="187"/>
      <c r="I101" s="187"/>
      <c r="J101" s="188">
        <f>J211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102</v>
      </c>
      <c r="E102" s="187"/>
      <c r="F102" s="187"/>
      <c r="G102" s="187"/>
      <c r="H102" s="187"/>
      <c r="I102" s="187"/>
      <c r="J102" s="188">
        <f>J214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103</v>
      </c>
      <c r="E103" s="187"/>
      <c r="F103" s="187"/>
      <c r="G103" s="187"/>
      <c r="H103" s="187"/>
      <c r="I103" s="187"/>
      <c r="J103" s="188">
        <f>J251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104</v>
      </c>
      <c r="E104" s="187"/>
      <c r="F104" s="187"/>
      <c r="G104" s="187"/>
      <c r="H104" s="187"/>
      <c r="I104" s="187"/>
      <c r="J104" s="188">
        <f>J256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105</v>
      </c>
      <c r="E105" s="187"/>
      <c r="F105" s="187"/>
      <c r="G105" s="187"/>
      <c r="H105" s="187"/>
      <c r="I105" s="187"/>
      <c r="J105" s="188">
        <f>J266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106</v>
      </c>
      <c r="E106" s="187"/>
      <c r="F106" s="187"/>
      <c r="G106" s="187"/>
      <c r="H106" s="187"/>
      <c r="I106" s="187"/>
      <c r="J106" s="188">
        <f>J298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107</v>
      </c>
      <c r="E107" s="187"/>
      <c r="F107" s="187"/>
      <c r="G107" s="187"/>
      <c r="H107" s="187"/>
      <c r="I107" s="187"/>
      <c r="J107" s="188">
        <f>J307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8"/>
      <c r="C108" s="179"/>
      <c r="D108" s="180" t="s">
        <v>108</v>
      </c>
      <c r="E108" s="181"/>
      <c r="F108" s="181"/>
      <c r="G108" s="181"/>
      <c r="H108" s="181"/>
      <c r="I108" s="181"/>
      <c r="J108" s="182">
        <f>J309</f>
        <v>0</v>
      </c>
      <c r="K108" s="179"/>
      <c r="L108" s="18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4"/>
      <c r="C109" s="185"/>
      <c r="D109" s="186" t="s">
        <v>109</v>
      </c>
      <c r="E109" s="187"/>
      <c r="F109" s="187"/>
      <c r="G109" s="187"/>
      <c r="H109" s="187"/>
      <c r="I109" s="187"/>
      <c r="J109" s="188">
        <f>J310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110</v>
      </c>
      <c r="E110" s="187"/>
      <c r="F110" s="187"/>
      <c r="G110" s="187"/>
      <c r="H110" s="187"/>
      <c r="I110" s="187"/>
      <c r="J110" s="188">
        <f>J317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8"/>
      <c r="C111" s="179"/>
      <c r="D111" s="180" t="s">
        <v>111</v>
      </c>
      <c r="E111" s="181"/>
      <c r="F111" s="181"/>
      <c r="G111" s="181"/>
      <c r="H111" s="181"/>
      <c r="I111" s="181"/>
      <c r="J111" s="182">
        <f>J322</f>
        <v>0</v>
      </c>
      <c r="K111" s="179"/>
      <c r="L111" s="18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4"/>
      <c r="C112" s="185"/>
      <c r="D112" s="186" t="s">
        <v>112</v>
      </c>
      <c r="E112" s="187"/>
      <c r="F112" s="187"/>
      <c r="G112" s="187"/>
      <c r="H112" s="187"/>
      <c r="I112" s="187"/>
      <c r="J112" s="188">
        <f>J323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113</v>
      </c>
      <c r="E113" s="187"/>
      <c r="F113" s="187"/>
      <c r="G113" s="187"/>
      <c r="H113" s="187"/>
      <c r="I113" s="187"/>
      <c r="J113" s="188">
        <f>J328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114</v>
      </c>
      <c r="E114" s="187"/>
      <c r="F114" s="187"/>
      <c r="G114" s="187"/>
      <c r="H114" s="187"/>
      <c r="I114" s="187"/>
      <c r="J114" s="188">
        <f>J330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115</v>
      </c>
      <c r="E115" s="187"/>
      <c r="F115" s="187"/>
      <c r="G115" s="187"/>
      <c r="H115" s="187"/>
      <c r="I115" s="187"/>
      <c r="J115" s="188">
        <f>J333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116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73" t="str">
        <f>E7</f>
        <v>Revitalizace sídliště V Podhájí, Rumburk - I.etapa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90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E9</f>
        <v>SO 106 - Parkoviště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F12</f>
        <v>Rumburk</v>
      </c>
      <c r="G129" s="39"/>
      <c r="H129" s="39"/>
      <c r="I129" s="31" t="s">
        <v>22</v>
      </c>
      <c r="J129" s="78" t="str">
        <f>IF(J12="","",J12)</f>
        <v>23. 1. 2023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24</v>
      </c>
      <c r="D131" s="39"/>
      <c r="E131" s="39"/>
      <c r="F131" s="26" t="str">
        <f>E15</f>
        <v>Město Rumburk</v>
      </c>
      <c r="G131" s="39"/>
      <c r="H131" s="39"/>
      <c r="I131" s="31" t="s">
        <v>30</v>
      </c>
      <c r="J131" s="35" t="str">
        <f>E21</f>
        <v>ProProjekt s.r.o.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28</v>
      </c>
      <c r="D132" s="39"/>
      <c r="E132" s="39"/>
      <c r="F132" s="26" t="str">
        <f>IF(E18="","",E18)</f>
        <v>Vyplň údaj</v>
      </c>
      <c r="G132" s="39"/>
      <c r="H132" s="39"/>
      <c r="I132" s="31" t="s">
        <v>33</v>
      </c>
      <c r="J132" s="35" t="str">
        <f>E24</f>
        <v>ProProjekt s.r.o.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90"/>
      <c r="B134" s="191"/>
      <c r="C134" s="192" t="s">
        <v>117</v>
      </c>
      <c r="D134" s="193" t="s">
        <v>60</v>
      </c>
      <c r="E134" s="193" t="s">
        <v>56</v>
      </c>
      <c r="F134" s="193" t="s">
        <v>57</v>
      </c>
      <c r="G134" s="193" t="s">
        <v>118</v>
      </c>
      <c r="H134" s="193" t="s">
        <v>119</v>
      </c>
      <c r="I134" s="193" t="s">
        <v>120</v>
      </c>
      <c r="J134" s="194" t="s">
        <v>94</v>
      </c>
      <c r="K134" s="195" t="s">
        <v>121</v>
      </c>
      <c r="L134" s="196"/>
      <c r="M134" s="99" t="s">
        <v>1</v>
      </c>
      <c r="N134" s="100" t="s">
        <v>39</v>
      </c>
      <c r="O134" s="100" t="s">
        <v>122</v>
      </c>
      <c r="P134" s="100" t="s">
        <v>123</v>
      </c>
      <c r="Q134" s="100" t="s">
        <v>124</v>
      </c>
      <c r="R134" s="100" t="s">
        <v>125</v>
      </c>
      <c r="S134" s="100" t="s">
        <v>126</v>
      </c>
      <c r="T134" s="101" t="s">
        <v>127</v>
      </c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</row>
    <row r="135" spans="1:63" s="2" customFormat="1" ht="22.8" customHeight="1">
      <c r="A135" s="37"/>
      <c r="B135" s="38"/>
      <c r="C135" s="106" t="s">
        <v>128</v>
      </c>
      <c r="D135" s="39"/>
      <c r="E135" s="39"/>
      <c r="F135" s="39"/>
      <c r="G135" s="39"/>
      <c r="H135" s="39"/>
      <c r="I135" s="39"/>
      <c r="J135" s="197">
        <f>BK135</f>
        <v>0</v>
      </c>
      <c r="K135" s="39"/>
      <c r="L135" s="43"/>
      <c r="M135" s="102"/>
      <c r="N135" s="198"/>
      <c r="O135" s="103"/>
      <c r="P135" s="199">
        <f>P136+P309+P322</f>
        <v>0</v>
      </c>
      <c r="Q135" s="103"/>
      <c r="R135" s="199">
        <f>R136+R309+R322</f>
        <v>307.1243846</v>
      </c>
      <c r="S135" s="103"/>
      <c r="T135" s="200">
        <f>T136+T309+T322</f>
        <v>225.186725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74</v>
      </c>
      <c r="AU135" s="16" t="s">
        <v>96</v>
      </c>
      <c r="BK135" s="201">
        <f>BK136+BK309+BK322</f>
        <v>0</v>
      </c>
    </row>
    <row r="136" spans="1:63" s="12" customFormat="1" ht="25.9" customHeight="1">
      <c r="A136" s="12"/>
      <c r="B136" s="202"/>
      <c r="C136" s="203"/>
      <c r="D136" s="204" t="s">
        <v>74</v>
      </c>
      <c r="E136" s="205" t="s">
        <v>129</v>
      </c>
      <c r="F136" s="205" t="s">
        <v>130</v>
      </c>
      <c r="G136" s="203"/>
      <c r="H136" s="203"/>
      <c r="I136" s="206"/>
      <c r="J136" s="207">
        <f>BK136</f>
        <v>0</v>
      </c>
      <c r="K136" s="203"/>
      <c r="L136" s="208"/>
      <c r="M136" s="209"/>
      <c r="N136" s="210"/>
      <c r="O136" s="210"/>
      <c r="P136" s="211">
        <f>P137+P203+P207+P211+P214+P251+P256+P266+P298+P307</f>
        <v>0</v>
      </c>
      <c r="Q136" s="210"/>
      <c r="R136" s="211">
        <f>R137+R203+R207+R211+R214+R251+R256+R266+R298+R307</f>
        <v>307.1110066</v>
      </c>
      <c r="S136" s="210"/>
      <c r="T136" s="212">
        <f>T137+T203+T207+T211+T214+T251+T256+T266+T298+T307</f>
        <v>225.186725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83</v>
      </c>
      <c r="AT136" s="214" t="s">
        <v>74</v>
      </c>
      <c r="AU136" s="214" t="s">
        <v>75</v>
      </c>
      <c r="AY136" s="213" t="s">
        <v>131</v>
      </c>
      <c r="BK136" s="215">
        <f>BK137+BK203+BK207+BK211+BK214+BK251+BK256+BK266+BK298+BK307</f>
        <v>0</v>
      </c>
    </row>
    <row r="137" spans="1:63" s="12" customFormat="1" ht="22.8" customHeight="1">
      <c r="A137" s="12"/>
      <c r="B137" s="202"/>
      <c r="C137" s="203"/>
      <c r="D137" s="204" t="s">
        <v>74</v>
      </c>
      <c r="E137" s="216" t="s">
        <v>83</v>
      </c>
      <c r="F137" s="216" t="s">
        <v>132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SUM(P138:P202)</f>
        <v>0</v>
      </c>
      <c r="Q137" s="210"/>
      <c r="R137" s="211">
        <f>SUM(R138:R202)</f>
        <v>0.03519085</v>
      </c>
      <c r="S137" s="210"/>
      <c r="T137" s="212">
        <f>SUM(T138:T202)</f>
        <v>211.846725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83</v>
      </c>
      <c r="AT137" s="214" t="s">
        <v>74</v>
      </c>
      <c r="AU137" s="214" t="s">
        <v>83</v>
      </c>
      <c r="AY137" s="213" t="s">
        <v>131</v>
      </c>
      <c r="BK137" s="215">
        <f>SUM(BK138:BK202)</f>
        <v>0</v>
      </c>
    </row>
    <row r="138" spans="1:65" s="2" customFormat="1" ht="24.15" customHeight="1">
      <c r="A138" s="37"/>
      <c r="B138" s="38"/>
      <c r="C138" s="218" t="s">
        <v>83</v>
      </c>
      <c r="D138" s="218" t="s">
        <v>133</v>
      </c>
      <c r="E138" s="219" t="s">
        <v>134</v>
      </c>
      <c r="F138" s="220" t="s">
        <v>135</v>
      </c>
      <c r="G138" s="221" t="s">
        <v>136</v>
      </c>
      <c r="H138" s="222">
        <v>2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40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137</v>
      </c>
      <c r="AT138" s="230" t="s">
        <v>133</v>
      </c>
      <c r="AU138" s="230" t="s">
        <v>85</v>
      </c>
      <c r="AY138" s="16" t="s">
        <v>131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83</v>
      </c>
      <c r="BK138" s="231">
        <f>ROUND(I138*H138,2)</f>
        <v>0</v>
      </c>
      <c r="BL138" s="16" t="s">
        <v>137</v>
      </c>
      <c r="BM138" s="230" t="s">
        <v>138</v>
      </c>
    </row>
    <row r="139" spans="1:65" s="2" customFormat="1" ht="24.15" customHeight="1">
      <c r="A139" s="37"/>
      <c r="B139" s="38"/>
      <c r="C139" s="218" t="s">
        <v>85</v>
      </c>
      <c r="D139" s="218" t="s">
        <v>133</v>
      </c>
      <c r="E139" s="219" t="s">
        <v>139</v>
      </c>
      <c r="F139" s="220" t="s">
        <v>140</v>
      </c>
      <c r="G139" s="221" t="s">
        <v>136</v>
      </c>
      <c r="H139" s="222">
        <v>3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40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137</v>
      </c>
      <c r="AT139" s="230" t="s">
        <v>133</v>
      </c>
      <c r="AU139" s="230" t="s">
        <v>85</v>
      </c>
      <c r="AY139" s="16" t="s">
        <v>131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83</v>
      </c>
      <c r="BK139" s="231">
        <f>ROUND(I139*H139,2)</f>
        <v>0</v>
      </c>
      <c r="BL139" s="16" t="s">
        <v>137</v>
      </c>
      <c r="BM139" s="230" t="s">
        <v>141</v>
      </c>
    </row>
    <row r="140" spans="1:65" s="2" customFormat="1" ht="16.5" customHeight="1">
      <c r="A140" s="37"/>
      <c r="B140" s="38"/>
      <c r="C140" s="218" t="s">
        <v>142</v>
      </c>
      <c r="D140" s="218" t="s">
        <v>133</v>
      </c>
      <c r="E140" s="219" t="s">
        <v>143</v>
      </c>
      <c r="F140" s="220" t="s">
        <v>144</v>
      </c>
      <c r="G140" s="221" t="s">
        <v>136</v>
      </c>
      <c r="H140" s="222">
        <v>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40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137</v>
      </c>
      <c r="AT140" s="230" t="s">
        <v>133</v>
      </c>
      <c r="AU140" s="230" t="s">
        <v>85</v>
      </c>
      <c r="AY140" s="16" t="s">
        <v>131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83</v>
      </c>
      <c r="BK140" s="231">
        <f>ROUND(I140*H140,2)</f>
        <v>0</v>
      </c>
      <c r="BL140" s="16" t="s">
        <v>137</v>
      </c>
      <c r="BM140" s="230" t="s">
        <v>145</v>
      </c>
    </row>
    <row r="141" spans="1:65" s="2" customFormat="1" ht="66.75" customHeight="1">
      <c r="A141" s="37"/>
      <c r="B141" s="38"/>
      <c r="C141" s="218" t="s">
        <v>137</v>
      </c>
      <c r="D141" s="218" t="s">
        <v>133</v>
      </c>
      <c r="E141" s="219" t="s">
        <v>146</v>
      </c>
      <c r="F141" s="220" t="s">
        <v>147</v>
      </c>
      <c r="G141" s="221" t="s">
        <v>148</v>
      </c>
      <c r="H141" s="222">
        <v>324.065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0.29</v>
      </c>
      <c r="T141" s="229">
        <f>S141*H141</f>
        <v>93.97885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137</v>
      </c>
      <c r="AT141" s="230" t="s">
        <v>133</v>
      </c>
      <c r="AU141" s="230" t="s">
        <v>85</v>
      </c>
      <c r="AY141" s="16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83</v>
      </c>
      <c r="BK141" s="231">
        <f>ROUND(I141*H141,2)</f>
        <v>0</v>
      </c>
      <c r="BL141" s="16" t="s">
        <v>137</v>
      </c>
      <c r="BM141" s="230" t="s">
        <v>149</v>
      </c>
    </row>
    <row r="142" spans="1:65" s="2" customFormat="1" ht="24.15" customHeight="1">
      <c r="A142" s="37"/>
      <c r="B142" s="38"/>
      <c r="C142" s="218" t="s">
        <v>150</v>
      </c>
      <c r="D142" s="218" t="s">
        <v>133</v>
      </c>
      <c r="E142" s="219" t="s">
        <v>151</v>
      </c>
      <c r="F142" s="220" t="s">
        <v>152</v>
      </c>
      <c r="G142" s="221" t="s">
        <v>148</v>
      </c>
      <c r="H142" s="222">
        <v>23.043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40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0.625</v>
      </c>
      <c r="T142" s="229">
        <f>S142*H142</f>
        <v>14.401875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137</v>
      </c>
      <c r="AT142" s="230" t="s">
        <v>133</v>
      </c>
      <c r="AU142" s="230" t="s">
        <v>85</v>
      </c>
      <c r="AY142" s="16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83</v>
      </c>
      <c r="BK142" s="231">
        <f>ROUND(I142*H142,2)</f>
        <v>0</v>
      </c>
      <c r="BL142" s="16" t="s">
        <v>137</v>
      </c>
      <c r="BM142" s="230" t="s">
        <v>153</v>
      </c>
    </row>
    <row r="143" spans="1:65" s="2" customFormat="1" ht="24.15" customHeight="1">
      <c r="A143" s="37"/>
      <c r="B143" s="38"/>
      <c r="C143" s="218" t="s">
        <v>154</v>
      </c>
      <c r="D143" s="218" t="s">
        <v>133</v>
      </c>
      <c r="E143" s="219" t="s">
        <v>155</v>
      </c>
      <c r="F143" s="220" t="s">
        <v>156</v>
      </c>
      <c r="G143" s="221" t="s">
        <v>148</v>
      </c>
      <c r="H143" s="222">
        <v>23.043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40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0.22</v>
      </c>
      <c r="T143" s="229">
        <f>S143*H143</f>
        <v>5.06946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137</v>
      </c>
      <c r="AT143" s="230" t="s">
        <v>133</v>
      </c>
      <c r="AU143" s="230" t="s">
        <v>85</v>
      </c>
      <c r="AY143" s="16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83</v>
      </c>
      <c r="BK143" s="231">
        <f>ROUND(I143*H143,2)</f>
        <v>0</v>
      </c>
      <c r="BL143" s="16" t="s">
        <v>137</v>
      </c>
      <c r="BM143" s="230" t="s">
        <v>157</v>
      </c>
    </row>
    <row r="144" spans="1:65" s="2" customFormat="1" ht="33" customHeight="1">
      <c r="A144" s="37"/>
      <c r="B144" s="38"/>
      <c r="C144" s="218" t="s">
        <v>158</v>
      </c>
      <c r="D144" s="218" t="s">
        <v>133</v>
      </c>
      <c r="E144" s="219" t="s">
        <v>159</v>
      </c>
      <c r="F144" s="220" t="s">
        <v>160</v>
      </c>
      <c r="G144" s="221" t="s">
        <v>148</v>
      </c>
      <c r="H144" s="222">
        <v>324.065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40</v>
      </c>
      <c r="O144" s="90"/>
      <c r="P144" s="228">
        <f>O144*H144</f>
        <v>0</v>
      </c>
      <c r="Q144" s="228">
        <v>9E-05</v>
      </c>
      <c r="R144" s="228">
        <f>Q144*H144</f>
        <v>0.02916585</v>
      </c>
      <c r="S144" s="228">
        <v>0.23</v>
      </c>
      <c r="T144" s="229">
        <f>S144*H144</f>
        <v>74.53495000000001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137</v>
      </c>
      <c r="AT144" s="230" t="s">
        <v>133</v>
      </c>
      <c r="AU144" s="230" t="s">
        <v>85</v>
      </c>
      <c r="AY144" s="16" t="s">
        <v>131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83</v>
      </c>
      <c r="BK144" s="231">
        <f>ROUND(I144*H144,2)</f>
        <v>0</v>
      </c>
      <c r="BL144" s="16" t="s">
        <v>137</v>
      </c>
      <c r="BM144" s="230" t="s">
        <v>161</v>
      </c>
    </row>
    <row r="145" spans="1:51" s="13" customFormat="1" ht="12">
      <c r="A145" s="13"/>
      <c r="B145" s="232"/>
      <c r="C145" s="233"/>
      <c r="D145" s="234" t="s">
        <v>162</v>
      </c>
      <c r="E145" s="235" t="s">
        <v>1</v>
      </c>
      <c r="F145" s="236" t="s">
        <v>163</v>
      </c>
      <c r="G145" s="233"/>
      <c r="H145" s="237">
        <v>318.221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162</v>
      </c>
      <c r="AU145" s="243" t="s">
        <v>85</v>
      </c>
      <c r="AV145" s="13" t="s">
        <v>85</v>
      </c>
      <c r="AW145" s="13" t="s">
        <v>32</v>
      </c>
      <c r="AX145" s="13" t="s">
        <v>75</v>
      </c>
      <c r="AY145" s="243" t="s">
        <v>131</v>
      </c>
    </row>
    <row r="146" spans="1:51" s="13" customFormat="1" ht="12">
      <c r="A146" s="13"/>
      <c r="B146" s="232"/>
      <c r="C146" s="233"/>
      <c r="D146" s="234" t="s">
        <v>162</v>
      </c>
      <c r="E146" s="235" t="s">
        <v>1</v>
      </c>
      <c r="F146" s="236" t="s">
        <v>164</v>
      </c>
      <c r="G146" s="233"/>
      <c r="H146" s="237">
        <v>5.844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162</v>
      </c>
      <c r="AU146" s="243" t="s">
        <v>85</v>
      </c>
      <c r="AV146" s="13" t="s">
        <v>85</v>
      </c>
      <c r="AW146" s="13" t="s">
        <v>32</v>
      </c>
      <c r="AX146" s="13" t="s">
        <v>75</v>
      </c>
      <c r="AY146" s="243" t="s">
        <v>131</v>
      </c>
    </row>
    <row r="147" spans="1:51" s="14" customFormat="1" ht="12">
      <c r="A147" s="14"/>
      <c r="B147" s="244"/>
      <c r="C147" s="245"/>
      <c r="D147" s="234" t="s">
        <v>162</v>
      </c>
      <c r="E147" s="246" t="s">
        <v>1</v>
      </c>
      <c r="F147" s="247" t="s">
        <v>165</v>
      </c>
      <c r="G147" s="245"/>
      <c r="H147" s="248">
        <v>324.065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162</v>
      </c>
      <c r="AU147" s="254" t="s">
        <v>85</v>
      </c>
      <c r="AV147" s="14" t="s">
        <v>137</v>
      </c>
      <c r="AW147" s="14" t="s">
        <v>32</v>
      </c>
      <c r="AX147" s="14" t="s">
        <v>83</v>
      </c>
      <c r="AY147" s="254" t="s">
        <v>131</v>
      </c>
    </row>
    <row r="148" spans="1:65" s="2" customFormat="1" ht="16.5" customHeight="1">
      <c r="A148" s="37"/>
      <c r="B148" s="38"/>
      <c r="C148" s="218" t="s">
        <v>166</v>
      </c>
      <c r="D148" s="218" t="s">
        <v>133</v>
      </c>
      <c r="E148" s="219" t="s">
        <v>167</v>
      </c>
      <c r="F148" s="220" t="s">
        <v>168</v>
      </c>
      <c r="G148" s="221" t="s">
        <v>169</v>
      </c>
      <c r="H148" s="222">
        <v>116.398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40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0.205</v>
      </c>
      <c r="T148" s="229">
        <f>S148*H148</f>
        <v>23.861589999999996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137</v>
      </c>
      <c r="AT148" s="230" t="s">
        <v>133</v>
      </c>
      <c r="AU148" s="230" t="s">
        <v>85</v>
      </c>
      <c r="AY148" s="16" t="s">
        <v>131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83</v>
      </c>
      <c r="BK148" s="231">
        <f>ROUND(I148*H148,2)</f>
        <v>0</v>
      </c>
      <c r="BL148" s="16" t="s">
        <v>137</v>
      </c>
      <c r="BM148" s="230" t="s">
        <v>170</v>
      </c>
    </row>
    <row r="149" spans="1:51" s="13" customFormat="1" ht="12">
      <c r="A149" s="13"/>
      <c r="B149" s="232"/>
      <c r="C149" s="233"/>
      <c r="D149" s="234" t="s">
        <v>162</v>
      </c>
      <c r="E149" s="235" t="s">
        <v>1</v>
      </c>
      <c r="F149" s="236" t="s">
        <v>171</v>
      </c>
      <c r="G149" s="233"/>
      <c r="H149" s="237">
        <v>116.398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162</v>
      </c>
      <c r="AU149" s="243" t="s">
        <v>85</v>
      </c>
      <c r="AV149" s="13" t="s">
        <v>85</v>
      </c>
      <c r="AW149" s="13" t="s">
        <v>32</v>
      </c>
      <c r="AX149" s="13" t="s">
        <v>83</v>
      </c>
      <c r="AY149" s="243" t="s">
        <v>131</v>
      </c>
    </row>
    <row r="150" spans="1:65" s="2" customFormat="1" ht="24.15" customHeight="1">
      <c r="A150" s="37"/>
      <c r="B150" s="38"/>
      <c r="C150" s="218" t="s">
        <v>172</v>
      </c>
      <c r="D150" s="218" t="s">
        <v>133</v>
      </c>
      <c r="E150" s="219" t="s">
        <v>173</v>
      </c>
      <c r="F150" s="220" t="s">
        <v>174</v>
      </c>
      <c r="G150" s="221" t="s">
        <v>148</v>
      </c>
      <c r="H150" s="222">
        <v>780.561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40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137</v>
      </c>
      <c r="AT150" s="230" t="s">
        <v>133</v>
      </c>
      <c r="AU150" s="230" t="s">
        <v>85</v>
      </c>
      <c r="AY150" s="16" t="s">
        <v>131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83</v>
      </c>
      <c r="BK150" s="231">
        <f>ROUND(I150*H150,2)</f>
        <v>0</v>
      </c>
      <c r="BL150" s="16" t="s">
        <v>137</v>
      </c>
      <c r="BM150" s="230" t="s">
        <v>175</v>
      </c>
    </row>
    <row r="151" spans="1:51" s="13" customFormat="1" ht="12">
      <c r="A151" s="13"/>
      <c r="B151" s="232"/>
      <c r="C151" s="233"/>
      <c r="D151" s="234" t="s">
        <v>162</v>
      </c>
      <c r="E151" s="235" t="s">
        <v>1</v>
      </c>
      <c r="F151" s="236" t="s">
        <v>176</v>
      </c>
      <c r="G151" s="233"/>
      <c r="H151" s="237">
        <v>507.497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162</v>
      </c>
      <c r="AU151" s="243" t="s">
        <v>85</v>
      </c>
      <c r="AV151" s="13" t="s">
        <v>85</v>
      </c>
      <c r="AW151" s="13" t="s">
        <v>32</v>
      </c>
      <c r="AX151" s="13" t="s">
        <v>75</v>
      </c>
      <c r="AY151" s="243" t="s">
        <v>131</v>
      </c>
    </row>
    <row r="152" spans="1:51" s="13" customFormat="1" ht="12">
      <c r="A152" s="13"/>
      <c r="B152" s="232"/>
      <c r="C152" s="233"/>
      <c r="D152" s="234" t="s">
        <v>162</v>
      </c>
      <c r="E152" s="235" t="s">
        <v>1</v>
      </c>
      <c r="F152" s="236" t="s">
        <v>177</v>
      </c>
      <c r="G152" s="233"/>
      <c r="H152" s="237">
        <v>45.721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162</v>
      </c>
      <c r="AU152" s="243" t="s">
        <v>85</v>
      </c>
      <c r="AV152" s="13" t="s">
        <v>85</v>
      </c>
      <c r="AW152" s="13" t="s">
        <v>32</v>
      </c>
      <c r="AX152" s="13" t="s">
        <v>75</v>
      </c>
      <c r="AY152" s="243" t="s">
        <v>131</v>
      </c>
    </row>
    <row r="153" spans="1:51" s="13" customFormat="1" ht="12">
      <c r="A153" s="13"/>
      <c r="B153" s="232"/>
      <c r="C153" s="233"/>
      <c r="D153" s="234" t="s">
        <v>162</v>
      </c>
      <c r="E153" s="235" t="s">
        <v>1</v>
      </c>
      <c r="F153" s="236" t="s">
        <v>178</v>
      </c>
      <c r="G153" s="233"/>
      <c r="H153" s="237">
        <v>227.343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162</v>
      </c>
      <c r="AU153" s="243" t="s">
        <v>85</v>
      </c>
      <c r="AV153" s="13" t="s">
        <v>85</v>
      </c>
      <c r="AW153" s="13" t="s">
        <v>32</v>
      </c>
      <c r="AX153" s="13" t="s">
        <v>75</v>
      </c>
      <c r="AY153" s="243" t="s">
        <v>131</v>
      </c>
    </row>
    <row r="154" spans="1:51" s="14" customFormat="1" ht="12">
      <c r="A154" s="14"/>
      <c r="B154" s="244"/>
      <c r="C154" s="245"/>
      <c r="D154" s="234" t="s">
        <v>162</v>
      </c>
      <c r="E154" s="246" t="s">
        <v>1</v>
      </c>
      <c r="F154" s="247" t="s">
        <v>165</v>
      </c>
      <c r="G154" s="245"/>
      <c r="H154" s="248">
        <v>780.5609999999999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162</v>
      </c>
      <c r="AU154" s="254" t="s">
        <v>85</v>
      </c>
      <c r="AV154" s="14" t="s">
        <v>137</v>
      </c>
      <c r="AW154" s="14" t="s">
        <v>32</v>
      </c>
      <c r="AX154" s="14" t="s">
        <v>83</v>
      </c>
      <c r="AY154" s="254" t="s">
        <v>131</v>
      </c>
    </row>
    <row r="155" spans="1:65" s="2" customFormat="1" ht="33" customHeight="1">
      <c r="A155" s="37"/>
      <c r="B155" s="38"/>
      <c r="C155" s="218" t="s">
        <v>179</v>
      </c>
      <c r="D155" s="218" t="s">
        <v>133</v>
      </c>
      <c r="E155" s="219" t="s">
        <v>180</v>
      </c>
      <c r="F155" s="220" t="s">
        <v>181</v>
      </c>
      <c r="G155" s="221" t="s">
        <v>182</v>
      </c>
      <c r="H155" s="222">
        <v>104.718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40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137</v>
      </c>
      <c r="AT155" s="230" t="s">
        <v>133</v>
      </c>
      <c r="AU155" s="230" t="s">
        <v>85</v>
      </c>
      <c r="AY155" s="16" t="s">
        <v>131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83</v>
      </c>
      <c r="BK155" s="231">
        <f>ROUND(I155*H155,2)</f>
        <v>0</v>
      </c>
      <c r="BL155" s="16" t="s">
        <v>137</v>
      </c>
      <c r="BM155" s="230" t="s">
        <v>183</v>
      </c>
    </row>
    <row r="156" spans="1:51" s="13" customFormat="1" ht="12">
      <c r="A156" s="13"/>
      <c r="B156" s="232"/>
      <c r="C156" s="233"/>
      <c r="D156" s="234" t="s">
        <v>162</v>
      </c>
      <c r="E156" s="235" t="s">
        <v>1</v>
      </c>
      <c r="F156" s="236" t="s">
        <v>184</v>
      </c>
      <c r="G156" s="233"/>
      <c r="H156" s="237">
        <v>25.848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162</v>
      </c>
      <c r="AU156" s="243" t="s">
        <v>85</v>
      </c>
      <c r="AV156" s="13" t="s">
        <v>85</v>
      </c>
      <c r="AW156" s="13" t="s">
        <v>32</v>
      </c>
      <c r="AX156" s="13" t="s">
        <v>75</v>
      </c>
      <c r="AY156" s="243" t="s">
        <v>131</v>
      </c>
    </row>
    <row r="157" spans="1:51" s="13" customFormat="1" ht="12">
      <c r="A157" s="13"/>
      <c r="B157" s="232"/>
      <c r="C157" s="233"/>
      <c r="D157" s="234" t="s">
        <v>162</v>
      </c>
      <c r="E157" s="235" t="s">
        <v>1</v>
      </c>
      <c r="F157" s="236" t="s">
        <v>185</v>
      </c>
      <c r="G157" s="233"/>
      <c r="H157" s="237">
        <v>78.477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162</v>
      </c>
      <c r="AU157" s="243" t="s">
        <v>85</v>
      </c>
      <c r="AV157" s="13" t="s">
        <v>85</v>
      </c>
      <c r="AW157" s="13" t="s">
        <v>32</v>
      </c>
      <c r="AX157" s="13" t="s">
        <v>75</v>
      </c>
      <c r="AY157" s="243" t="s">
        <v>131</v>
      </c>
    </row>
    <row r="158" spans="1:51" s="13" customFormat="1" ht="12">
      <c r="A158" s="13"/>
      <c r="B158" s="232"/>
      <c r="C158" s="233"/>
      <c r="D158" s="234" t="s">
        <v>162</v>
      </c>
      <c r="E158" s="235" t="s">
        <v>1</v>
      </c>
      <c r="F158" s="236" t="s">
        <v>186</v>
      </c>
      <c r="G158" s="233"/>
      <c r="H158" s="237">
        <v>65.206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162</v>
      </c>
      <c r="AU158" s="243" t="s">
        <v>85</v>
      </c>
      <c r="AV158" s="13" t="s">
        <v>85</v>
      </c>
      <c r="AW158" s="13" t="s">
        <v>32</v>
      </c>
      <c r="AX158" s="13" t="s">
        <v>75</v>
      </c>
      <c r="AY158" s="243" t="s">
        <v>131</v>
      </c>
    </row>
    <row r="159" spans="1:51" s="13" customFormat="1" ht="12">
      <c r="A159" s="13"/>
      <c r="B159" s="232"/>
      <c r="C159" s="233"/>
      <c r="D159" s="234" t="s">
        <v>162</v>
      </c>
      <c r="E159" s="235" t="s">
        <v>1</v>
      </c>
      <c r="F159" s="236" t="s">
        <v>187</v>
      </c>
      <c r="G159" s="233"/>
      <c r="H159" s="237">
        <v>-64.813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162</v>
      </c>
      <c r="AU159" s="243" t="s">
        <v>85</v>
      </c>
      <c r="AV159" s="13" t="s">
        <v>85</v>
      </c>
      <c r="AW159" s="13" t="s">
        <v>32</v>
      </c>
      <c r="AX159" s="13" t="s">
        <v>75</v>
      </c>
      <c r="AY159" s="243" t="s">
        <v>131</v>
      </c>
    </row>
    <row r="160" spans="1:51" s="14" customFormat="1" ht="12">
      <c r="A160" s="14"/>
      <c r="B160" s="244"/>
      <c r="C160" s="245"/>
      <c r="D160" s="234" t="s">
        <v>162</v>
      </c>
      <c r="E160" s="246" t="s">
        <v>1</v>
      </c>
      <c r="F160" s="247" t="s">
        <v>165</v>
      </c>
      <c r="G160" s="245"/>
      <c r="H160" s="248">
        <v>104.718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162</v>
      </c>
      <c r="AU160" s="254" t="s">
        <v>85</v>
      </c>
      <c r="AV160" s="14" t="s">
        <v>137</v>
      </c>
      <c r="AW160" s="14" t="s">
        <v>32</v>
      </c>
      <c r="AX160" s="14" t="s">
        <v>83</v>
      </c>
      <c r="AY160" s="254" t="s">
        <v>131</v>
      </c>
    </row>
    <row r="161" spans="1:65" s="2" customFormat="1" ht="33" customHeight="1">
      <c r="A161" s="37"/>
      <c r="B161" s="38"/>
      <c r="C161" s="218" t="s">
        <v>188</v>
      </c>
      <c r="D161" s="218" t="s">
        <v>133</v>
      </c>
      <c r="E161" s="219" t="s">
        <v>189</v>
      </c>
      <c r="F161" s="220" t="s">
        <v>190</v>
      </c>
      <c r="G161" s="221" t="s">
        <v>182</v>
      </c>
      <c r="H161" s="222">
        <v>2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40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137</v>
      </c>
      <c r="AT161" s="230" t="s">
        <v>133</v>
      </c>
      <c r="AU161" s="230" t="s">
        <v>85</v>
      </c>
      <c r="AY161" s="16" t="s">
        <v>131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83</v>
      </c>
      <c r="BK161" s="231">
        <f>ROUND(I161*H161,2)</f>
        <v>0</v>
      </c>
      <c r="BL161" s="16" t="s">
        <v>137</v>
      </c>
      <c r="BM161" s="230" t="s">
        <v>191</v>
      </c>
    </row>
    <row r="162" spans="1:51" s="13" customFormat="1" ht="12">
      <c r="A162" s="13"/>
      <c r="B162" s="232"/>
      <c r="C162" s="233"/>
      <c r="D162" s="234" t="s">
        <v>162</v>
      </c>
      <c r="E162" s="235" t="s">
        <v>1</v>
      </c>
      <c r="F162" s="236" t="s">
        <v>192</v>
      </c>
      <c r="G162" s="233"/>
      <c r="H162" s="237">
        <v>2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162</v>
      </c>
      <c r="AU162" s="243" t="s">
        <v>85</v>
      </c>
      <c r="AV162" s="13" t="s">
        <v>85</v>
      </c>
      <c r="AW162" s="13" t="s">
        <v>32</v>
      </c>
      <c r="AX162" s="13" t="s">
        <v>83</v>
      </c>
      <c r="AY162" s="243" t="s">
        <v>131</v>
      </c>
    </row>
    <row r="163" spans="1:65" s="2" customFormat="1" ht="33" customHeight="1">
      <c r="A163" s="37"/>
      <c r="B163" s="38"/>
      <c r="C163" s="218" t="s">
        <v>193</v>
      </c>
      <c r="D163" s="218" t="s">
        <v>133</v>
      </c>
      <c r="E163" s="219" t="s">
        <v>194</v>
      </c>
      <c r="F163" s="220" t="s">
        <v>195</v>
      </c>
      <c r="G163" s="221" t="s">
        <v>182</v>
      </c>
      <c r="H163" s="222">
        <v>18.025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40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137</v>
      </c>
      <c r="AT163" s="230" t="s">
        <v>133</v>
      </c>
      <c r="AU163" s="230" t="s">
        <v>85</v>
      </c>
      <c r="AY163" s="16" t="s">
        <v>131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83</v>
      </c>
      <c r="BK163" s="231">
        <f>ROUND(I163*H163,2)</f>
        <v>0</v>
      </c>
      <c r="BL163" s="16" t="s">
        <v>137</v>
      </c>
      <c r="BM163" s="230" t="s">
        <v>196</v>
      </c>
    </row>
    <row r="164" spans="1:51" s="13" customFormat="1" ht="12">
      <c r="A164" s="13"/>
      <c r="B164" s="232"/>
      <c r="C164" s="233"/>
      <c r="D164" s="234" t="s">
        <v>162</v>
      </c>
      <c r="E164" s="235" t="s">
        <v>1</v>
      </c>
      <c r="F164" s="236" t="s">
        <v>197</v>
      </c>
      <c r="G164" s="233"/>
      <c r="H164" s="237">
        <v>18.025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162</v>
      </c>
      <c r="AU164" s="243" t="s">
        <v>85</v>
      </c>
      <c r="AV164" s="13" t="s">
        <v>85</v>
      </c>
      <c r="AW164" s="13" t="s">
        <v>32</v>
      </c>
      <c r="AX164" s="13" t="s">
        <v>83</v>
      </c>
      <c r="AY164" s="243" t="s">
        <v>131</v>
      </c>
    </row>
    <row r="165" spans="1:65" s="2" customFormat="1" ht="24.15" customHeight="1">
      <c r="A165" s="37"/>
      <c r="B165" s="38"/>
      <c r="C165" s="218" t="s">
        <v>198</v>
      </c>
      <c r="D165" s="218" t="s">
        <v>133</v>
      </c>
      <c r="E165" s="219" t="s">
        <v>199</v>
      </c>
      <c r="F165" s="220" t="s">
        <v>200</v>
      </c>
      <c r="G165" s="221" t="s">
        <v>136</v>
      </c>
      <c r="H165" s="222">
        <v>2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40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137</v>
      </c>
      <c r="AT165" s="230" t="s">
        <v>133</v>
      </c>
      <c r="AU165" s="230" t="s">
        <v>85</v>
      </c>
      <c r="AY165" s="16" t="s">
        <v>131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83</v>
      </c>
      <c r="BK165" s="231">
        <f>ROUND(I165*H165,2)</f>
        <v>0</v>
      </c>
      <c r="BL165" s="16" t="s">
        <v>137</v>
      </c>
      <c r="BM165" s="230" t="s">
        <v>201</v>
      </c>
    </row>
    <row r="166" spans="1:65" s="2" customFormat="1" ht="24.15" customHeight="1">
      <c r="A166" s="37"/>
      <c r="B166" s="38"/>
      <c r="C166" s="218" t="s">
        <v>202</v>
      </c>
      <c r="D166" s="218" t="s">
        <v>133</v>
      </c>
      <c r="E166" s="219" t="s">
        <v>203</v>
      </c>
      <c r="F166" s="220" t="s">
        <v>204</v>
      </c>
      <c r="G166" s="221" t="s">
        <v>136</v>
      </c>
      <c r="H166" s="222">
        <v>3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40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137</v>
      </c>
      <c r="AT166" s="230" t="s">
        <v>133</v>
      </c>
      <c r="AU166" s="230" t="s">
        <v>85</v>
      </c>
      <c r="AY166" s="16" t="s">
        <v>131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83</v>
      </c>
      <c r="BK166" s="231">
        <f>ROUND(I166*H166,2)</f>
        <v>0</v>
      </c>
      <c r="BL166" s="16" t="s">
        <v>137</v>
      </c>
      <c r="BM166" s="230" t="s">
        <v>205</v>
      </c>
    </row>
    <row r="167" spans="1:65" s="2" customFormat="1" ht="24.15" customHeight="1">
      <c r="A167" s="37"/>
      <c r="B167" s="38"/>
      <c r="C167" s="218" t="s">
        <v>8</v>
      </c>
      <c r="D167" s="218" t="s">
        <v>133</v>
      </c>
      <c r="E167" s="219" t="s">
        <v>206</v>
      </c>
      <c r="F167" s="220" t="s">
        <v>207</v>
      </c>
      <c r="G167" s="221" t="s">
        <v>136</v>
      </c>
      <c r="H167" s="222">
        <v>2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40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137</v>
      </c>
      <c r="AT167" s="230" t="s">
        <v>133</v>
      </c>
      <c r="AU167" s="230" t="s">
        <v>85</v>
      </c>
      <c r="AY167" s="16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83</v>
      </c>
      <c r="BK167" s="231">
        <f>ROUND(I167*H167,2)</f>
        <v>0</v>
      </c>
      <c r="BL167" s="16" t="s">
        <v>137</v>
      </c>
      <c r="BM167" s="230" t="s">
        <v>208</v>
      </c>
    </row>
    <row r="168" spans="1:65" s="2" customFormat="1" ht="24.15" customHeight="1">
      <c r="A168" s="37"/>
      <c r="B168" s="38"/>
      <c r="C168" s="218" t="s">
        <v>209</v>
      </c>
      <c r="D168" s="218" t="s">
        <v>133</v>
      </c>
      <c r="E168" s="219" t="s">
        <v>210</v>
      </c>
      <c r="F168" s="220" t="s">
        <v>211</v>
      </c>
      <c r="G168" s="221" t="s">
        <v>136</v>
      </c>
      <c r="H168" s="222">
        <v>3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40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137</v>
      </c>
      <c r="AT168" s="230" t="s">
        <v>133</v>
      </c>
      <c r="AU168" s="230" t="s">
        <v>85</v>
      </c>
      <c r="AY168" s="16" t="s">
        <v>131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83</v>
      </c>
      <c r="BK168" s="231">
        <f>ROUND(I168*H168,2)</f>
        <v>0</v>
      </c>
      <c r="BL168" s="16" t="s">
        <v>137</v>
      </c>
      <c r="BM168" s="230" t="s">
        <v>212</v>
      </c>
    </row>
    <row r="169" spans="1:65" s="2" customFormat="1" ht="24.15" customHeight="1">
      <c r="A169" s="37"/>
      <c r="B169" s="38"/>
      <c r="C169" s="218" t="s">
        <v>213</v>
      </c>
      <c r="D169" s="218" t="s">
        <v>133</v>
      </c>
      <c r="E169" s="219" t="s">
        <v>214</v>
      </c>
      <c r="F169" s="220" t="s">
        <v>215</v>
      </c>
      <c r="G169" s="221" t="s">
        <v>136</v>
      </c>
      <c r="H169" s="222">
        <v>5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40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137</v>
      </c>
      <c r="AT169" s="230" t="s">
        <v>133</v>
      </c>
      <c r="AU169" s="230" t="s">
        <v>85</v>
      </c>
      <c r="AY169" s="16" t="s">
        <v>131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83</v>
      </c>
      <c r="BK169" s="231">
        <f>ROUND(I169*H169,2)</f>
        <v>0</v>
      </c>
      <c r="BL169" s="16" t="s">
        <v>137</v>
      </c>
      <c r="BM169" s="230" t="s">
        <v>216</v>
      </c>
    </row>
    <row r="170" spans="1:65" s="2" customFormat="1" ht="62.7" customHeight="1">
      <c r="A170" s="37"/>
      <c r="B170" s="38"/>
      <c r="C170" s="218" t="s">
        <v>217</v>
      </c>
      <c r="D170" s="218" t="s">
        <v>133</v>
      </c>
      <c r="E170" s="219" t="s">
        <v>218</v>
      </c>
      <c r="F170" s="220" t="s">
        <v>219</v>
      </c>
      <c r="G170" s="221" t="s">
        <v>182</v>
      </c>
      <c r="H170" s="222">
        <v>104.718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40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137</v>
      </c>
      <c r="AT170" s="230" t="s">
        <v>133</v>
      </c>
      <c r="AU170" s="230" t="s">
        <v>85</v>
      </c>
      <c r="AY170" s="16" t="s">
        <v>131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83</v>
      </c>
      <c r="BK170" s="231">
        <f>ROUND(I170*H170,2)</f>
        <v>0</v>
      </c>
      <c r="BL170" s="16" t="s">
        <v>137</v>
      </c>
      <c r="BM170" s="230" t="s">
        <v>220</v>
      </c>
    </row>
    <row r="171" spans="1:65" s="2" customFormat="1" ht="66.75" customHeight="1">
      <c r="A171" s="37"/>
      <c r="B171" s="38"/>
      <c r="C171" s="218" t="s">
        <v>221</v>
      </c>
      <c r="D171" s="218" t="s">
        <v>133</v>
      </c>
      <c r="E171" s="219" t="s">
        <v>222</v>
      </c>
      <c r="F171" s="220" t="s">
        <v>223</v>
      </c>
      <c r="G171" s="221" t="s">
        <v>182</v>
      </c>
      <c r="H171" s="222">
        <v>366.122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40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137</v>
      </c>
      <c r="AT171" s="230" t="s">
        <v>133</v>
      </c>
      <c r="AU171" s="230" t="s">
        <v>85</v>
      </c>
      <c r="AY171" s="16" t="s">
        <v>131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83</v>
      </c>
      <c r="BK171" s="231">
        <f>ROUND(I171*H171,2)</f>
        <v>0</v>
      </c>
      <c r="BL171" s="16" t="s">
        <v>137</v>
      </c>
      <c r="BM171" s="230" t="s">
        <v>224</v>
      </c>
    </row>
    <row r="172" spans="1:51" s="13" customFormat="1" ht="12">
      <c r="A172" s="13"/>
      <c r="B172" s="232"/>
      <c r="C172" s="233"/>
      <c r="D172" s="234" t="s">
        <v>162</v>
      </c>
      <c r="E172" s="235" t="s">
        <v>1</v>
      </c>
      <c r="F172" s="236" t="s">
        <v>225</v>
      </c>
      <c r="G172" s="233"/>
      <c r="H172" s="237">
        <v>51.918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162</v>
      </c>
      <c r="AU172" s="243" t="s">
        <v>85</v>
      </c>
      <c r="AV172" s="13" t="s">
        <v>85</v>
      </c>
      <c r="AW172" s="13" t="s">
        <v>32</v>
      </c>
      <c r="AX172" s="13" t="s">
        <v>75</v>
      </c>
      <c r="AY172" s="243" t="s">
        <v>131</v>
      </c>
    </row>
    <row r="173" spans="1:51" s="13" customFormat="1" ht="12">
      <c r="A173" s="13"/>
      <c r="B173" s="232"/>
      <c r="C173" s="233"/>
      <c r="D173" s="234" t="s">
        <v>162</v>
      </c>
      <c r="E173" s="235" t="s">
        <v>1</v>
      </c>
      <c r="F173" s="236" t="s">
        <v>226</v>
      </c>
      <c r="G173" s="233"/>
      <c r="H173" s="237">
        <v>178.357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162</v>
      </c>
      <c r="AU173" s="243" t="s">
        <v>85</v>
      </c>
      <c r="AV173" s="13" t="s">
        <v>85</v>
      </c>
      <c r="AW173" s="13" t="s">
        <v>32</v>
      </c>
      <c r="AX173" s="13" t="s">
        <v>75</v>
      </c>
      <c r="AY173" s="243" t="s">
        <v>131</v>
      </c>
    </row>
    <row r="174" spans="1:51" s="13" customFormat="1" ht="12">
      <c r="A174" s="13"/>
      <c r="B174" s="232"/>
      <c r="C174" s="233"/>
      <c r="D174" s="234" t="s">
        <v>162</v>
      </c>
      <c r="E174" s="235" t="s">
        <v>1</v>
      </c>
      <c r="F174" s="236" t="s">
        <v>227</v>
      </c>
      <c r="G174" s="233"/>
      <c r="H174" s="237">
        <v>135.847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162</v>
      </c>
      <c r="AU174" s="243" t="s">
        <v>85</v>
      </c>
      <c r="AV174" s="13" t="s">
        <v>85</v>
      </c>
      <c r="AW174" s="13" t="s">
        <v>32</v>
      </c>
      <c r="AX174" s="13" t="s">
        <v>75</v>
      </c>
      <c r="AY174" s="243" t="s">
        <v>131</v>
      </c>
    </row>
    <row r="175" spans="1:51" s="14" customFormat="1" ht="12">
      <c r="A175" s="14"/>
      <c r="B175" s="244"/>
      <c r="C175" s="245"/>
      <c r="D175" s="234" t="s">
        <v>162</v>
      </c>
      <c r="E175" s="246" t="s">
        <v>1</v>
      </c>
      <c r="F175" s="247" t="s">
        <v>165</v>
      </c>
      <c r="G175" s="245"/>
      <c r="H175" s="248">
        <v>366.122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162</v>
      </c>
      <c r="AU175" s="254" t="s">
        <v>85</v>
      </c>
      <c r="AV175" s="14" t="s">
        <v>137</v>
      </c>
      <c r="AW175" s="14" t="s">
        <v>32</v>
      </c>
      <c r="AX175" s="14" t="s">
        <v>83</v>
      </c>
      <c r="AY175" s="254" t="s">
        <v>131</v>
      </c>
    </row>
    <row r="176" spans="1:65" s="2" customFormat="1" ht="62.7" customHeight="1">
      <c r="A176" s="37"/>
      <c r="B176" s="38"/>
      <c r="C176" s="218" t="s">
        <v>228</v>
      </c>
      <c r="D176" s="218" t="s">
        <v>133</v>
      </c>
      <c r="E176" s="219" t="s">
        <v>229</v>
      </c>
      <c r="F176" s="220" t="s">
        <v>230</v>
      </c>
      <c r="G176" s="221" t="s">
        <v>182</v>
      </c>
      <c r="H176" s="222">
        <v>104.718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137</v>
      </c>
      <c r="AT176" s="230" t="s">
        <v>133</v>
      </c>
      <c r="AU176" s="230" t="s">
        <v>85</v>
      </c>
      <c r="AY176" s="16" t="s">
        <v>131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83</v>
      </c>
      <c r="BK176" s="231">
        <f>ROUND(I176*H176,2)</f>
        <v>0</v>
      </c>
      <c r="BL176" s="16" t="s">
        <v>137</v>
      </c>
      <c r="BM176" s="230" t="s">
        <v>231</v>
      </c>
    </row>
    <row r="177" spans="1:65" s="2" customFormat="1" ht="66.75" customHeight="1">
      <c r="A177" s="37"/>
      <c r="B177" s="38"/>
      <c r="C177" s="218" t="s">
        <v>7</v>
      </c>
      <c r="D177" s="218" t="s">
        <v>133</v>
      </c>
      <c r="E177" s="219" t="s">
        <v>232</v>
      </c>
      <c r="F177" s="220" t="s">
        <v>233</v>
      </c>
      <c r="G177" s="221" t="s">
        <v>182</v>
      </c>
      <c r="H177" s="222">
        <v>366.122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40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137</v>
      </c>
      <c r="AT177" s="230" t="s">
        <v>133</v>
      </c>
      <c r="AU177" s="230" t="s">
        <v>85</v>
      </c>
      <c r="AY177" s="16" t="s">
        <v>131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83</v>
      </c>
      <c r="BK177" s="231">
        <f>ROUND(I177*H177,2)</f>
        <v>0</v>
      </c>
      <c r="BL177" s="16" t="s">
        <v>137</v>
      </c>
      <c r="BM177" s="230" t="s">
        <v>234</v>
      </c>
    </row>
    <row r="178" spans="1:65" s="2" customFormat="1" ht="66.75" customHeight="1">
      <c r="A178" s="37"/>
      <c r="B178" s="38"/>
      <c r="C178" s="218" t="s">
        <v>235</v>
      </c>
      <c r="D178" s="218" t="s">
        <v>133</v>
      </c>
      <c r="E178" s="219" t="s">
        <v>236</v>
      </c>
      <c r="F178" s="220" t="s">
        <v>237</v>
      </c>
      <c r="G178" s="221" t="s">
        <v>182</v>
      </c>
      <c r="H178" s="222">
        <v>3141.54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40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137</v>
      </c>
      <c r="AT178" s="230" t="s">
        <v>133</v>
      </c>
      <c r="AU178" s="230" t="s">
        <v>85</v>
      </c>
      <c r="AY178" s="16" t="s">
        <v>131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83</v>
      </c>
      <c r="BK178" s="231">
        <f>ROUND(I178*H178,2)</f>
        <v>0</v>
      </c>
      <c r="BL178" s="16" t="s">
        <v>137</v>
      </c>
      <c r="BM178" s="230" t="s">
        <v>238</v>
      </c>
    </row>
    <row r="179" spans="1:51" s="13" customFormat="1" ht="12">
      <c r="A179" s="13"/>
      <c r="B179" s="232"/>
      <c r="C179" s="233"/>
      <c r="D179" s="234" t="s">
        <v>162</v>
      </c>
      <c r="E179" s="235" t="s">
        <v>1</v>
      </c>
      <c r="F179" s="236" t="s">
        <v>239</v>
      </c>
      <c r="G179" s="233"/>
      <c r="H179" s="237">
        <v>3141.54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162</v>
      </c>
      <c r="AU179" s="243" t="s">
        <v>85</v>
      </c>
      <c r="AV179" s="13" t="s">
        <v>85</v>
      </c>
      <c r="AW179" s="13" t="s">
        <v>32</v>
      </c>
      <c r="AX179" s="13" t="s">
        <v>83</v>
      </c>
      <c r="AY179" s="243" t="s">
        <v>131</v>
      </c>
    </row>
    <row r="180" spans="1:65" s="2" customFormat="1" ht="66.75" customHeight="1">
      <c r="A180" s="37"/>
      <c r="B180" s="38"/>
      <c r="C180" s="218" t="s">
        <v>240</v>
      </c>
      <c r="D180" s="218" t="s">
        <v>133</v>
      </c>
      <c r="E180" s="219" t="s">
        <v>241</v>
      </c>
      <c r="F180" s="220" t="s">
        <v>237</v>
      </c>
      <c r="G180" s="221" t="s">
        <v>182</v>
      </c>
      <c r="H180" s="222">
        <v>10983.66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40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137</v>
      </c>
      <c r="AT180" s="230" t="s">
        <v>133</v>
      </c>
      <c r="AU180" s="230" t="s">
        <v>85</v>
      </c>
      <c r="AY180" s="16" t="s">
        <v>131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83</v>
      </c>
      <c r="BK180" s="231">
        <f>ROUND(I180*H180,2)</f>
        <v>0</v>
      </c>
      <c r="BL180" s="16" t="s">
        <v>137</v>
      </c>
      <c r="BM180" s="230" t="s">
        <v>242</v>
      </c>
    </row>
    <row r="181" spans="1:51" s="13" customFormat="1" ht="12">
      <c r="A181" s="13"/>
      <c r="B181" s="232"/>
      <c r="C181" s="233"/>
      <c r="D181" s="234" t="s">
        <v>162</v>
      </c>
      <c r="E181" s="235" t="s">
        <v>1</v>
      </c>
      <c r="F181" s="236" t="s">
        <v>243</v>
      </c>
      <c r="G181" s="233"/>
      <c r="H181" s="237">
        <v>10983.66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162</v>
      </c>
      <c r="AU181" s="243" t="s">
        <v>85</v>
      </c>
      <c r="AV181" s="13" t="s">
        <v>85</v>
      </c>
      <c r="AW181" s="13" t="s">
        <v>32</v>
      </c>
      <c r="AX181" s="13" t="s">
        <v>83</v>
      </c>
      <c r="AY181" s="243" t="s">
        <v>131</v>
      </c>
    </row>
    <row r="182" spans="1:65" s="2" customFormat="1" ht="44.25" customHeight="1">
      <c r="A182" s="37"/>
      <c r="B182" s="38"/>
      <c r="C182" s="218" t="s">
        <v>244</v>
      </c>
      <c r="D182" s="218" t="s">
        <v>133</v>
      </c>
      <c r="E182" s="219" t="s">
        <v>245</v>
      </c>
      <c r="F182" s="220" t="s">
        <v>246</v>
      </c>
      <c r="G182" s="221" t="s">
        <v>182</v>
      </c>
      <c r="H182" s="222">
        <v>104.718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40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137</v>
      </c>
      <c r="AT182" s="230" t="s">
        <v>133</v>
      </c>
      <c r="AU182" s="230" t="s">
        <v>85</v>
      </c>
      <c r="AY182" s="16" t="s">
        <v>131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83</v>
      </c>
      <c r="BK182" s="231">
        <f>ROUND(I182*H182,2)</f>
        <v>0</v>
      </c>
      <c r="BL182" s="16" t="s">
        <v>137</v>
      </c>
      <c r="BM182" s="230" t="s">
        <v>247</v>
      </c>
    </row>
    <row r="183" spans="1:65" s="2" customFormat="1" ht="49.05" customHeight="1">
      <c r="A183" s="37"/>
      <c r="B183" s="38"/>
      <c r="C183" s="218" t="s">
        <v>248</v>
      </c>
      <c r="D183" s="218" t="s">
        <v>133</v>
      </c>
      <c r="E183" s="219" t="s">
        <v>249</v>
      </c>
      <c r="F183" s="220" t="s">
        <v>250</v>
      </c>
      <c r="G183" s="221" t="s">
        <v>182</v>
      </c>
      <c r="H183" s="222">
        <v>366.122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40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137</v>
      </c>
      <c r="AT183" s="230" t="s">
        <v>133</v>
      </c>
      <c r="AU183" s="230" t="s">
        <v>85</v>
      </c>
      <c r="AY183" s="16" t="s">
        <v>131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83</v>
      </c>
      <c r="BK183" s="231">
        <f>ROUND(I183*H183,2)</f>
        <v>0</v>
      </c>
      <c r="BL183" s="16" t="s">
        <v>137</v>
      </c>
      <c r="BM183" s="230" t="s">
        <v>251</v>
      </c>
    </row>
    <row r="184" spans="1:65" s="2" customFormat="1" ht="55.5" customHeight="1">
      <c r="A184" s="37"/>
      <c r="B184" s="38"/>
      <c r="C184" s="218" t="s">
        <v>252</v>
      </c>
      <c r="D184" s="218" t="s">
        <v>133</v>
      </c>
      <c r="E184" s="219" t="s">
        <v>253</v>
      </c>
      <c r="F184" s="220" t="s">
        <v>254</v>
      </c>
      <c r="G184" s="221" t="s">
        <v>182</v>
      </c>
      <c r="H184" s="222">
        <v>366.122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40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137</v>
      </c>
      <c r="AT184" s="230" t="s">
        <v>133</v>
      </c>
      <c r="AU184" s="230" t="s">
        <v>85</v>
      </c>
      <c r="AY184" s="16" t="s">
        <v>131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83</v>
      </c>
      <c r="BK184" s="231">
        <f>ROUND(I184*H184,2)</f>
        <v>0</v>
      </c>
      <c r="BL184" s="16" t="s">
        <v>137</v>
      </c>
      <c r="BM184" s="230" t="s">
        <v>255</v>
      </c>
    </row>
    <row r="185" spans="1:65" s="2" customFormat="1" ht="16.5" customHeight="1">
      <c r="A185" s="37"/>
      <c r="B185" s="38"/>
      <c r="C185" s="255" t="s">
        <v>256</v>
      </c>
      <c r="D185" s="255" t="s">
        <v>257</v>
      </c>
      <c r="E185" s="256" t="s">
        <v>258</v>
      </c>
      <c r="F185" s="257" t="s">
        <v>259</v>
      </c>
      <c r="G185" s="258" t="s">
        <v>260</v>
      </c>
      <c r="H185" s="259">
        <v>366.122</v>
      </c>
      <c r="I185" s="260"/>
      <c r="J185" s="261">
        <f>ROUND(I185*H185,2)</f>
        <v>0</v>
      </c>
      <c r="K185" s="262"/>
      <c r="L185" s="263"/>
      <c r="M185" s="264" t="s">
        <v>1</v>
      </c>
      <c r="N185" s="265" t="s">
        <v>40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166</v>
      </c>
      <c r="AT185" s="230" t="s">
        <v>257</v>
      </c>
      <c r="AU185" s="230" t="s">
        <v>85</v>
      </c>
      <c r="AY185" s="16" t="s">
        <v>131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83</v>
      </c>
      <c r="BK185" s="231">
        <f>ROUND(I185*H185,2)</f>
        <v>0</v>
      </c>
      <c r="BL185" s="16" t="s">
        <v>137</v>
      </c>
      <c r="BM185" s="230" t="s">
        <v>261</v>
      </c>
    </row>
    <row r="186" spans="1:51" s="13" customFormat="1" ht="12">
      <c r="A186" s="13"/>
      <c r="B186" s="232"/>
      <c r="C186" s="233"/>
      <c r="D186" s="234" t="s">
        <v>162</v>
      </c>
      <c r="E186" s="235" t="s">
        <v>1</v>
      </c>
      <c r="F186" s="236" t="s">
        <v>262</v>
      </c>
      <c r="G186" s="233"/>
      <c r="H186" s="237">
        <v>366.122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162</v>
      </c>
      <c r="AU186" s="243" t="s">
        <v>85</v>
      </c>
      <c r="AV186" s="13" t="s">
        <v>85</v>
      </c>
      <c r="AW186" s="13" t="s">
        <v>32</v>
      </c>
      <c r="AX186" s="13" t="s">
        <v>83</v>
      </c>
      <c r="AY186" s="243" t="s">
        <v>131</v>
      </c>
    </row>
    <row r="187" spans="1:65" s="2" customFormat="1" ht="16.5" customHeight="1">
      <c r="A187" s="37"/>
      <c r="B187" s="38"/>
      <c r="C187" s="255" t="s">
        <v>263</v>
      </c>
      <c r="D187" s="255" t="s">
        <v>257</v>
      </c>
      <c r="E187" s="256" t="s">
        <v>264</v>
      </c>
      <c r="F187" s="257" t="s">
        <v>265</v>
      </c>
      <c r="G187" s="258" t="s">
        <v>260</v>
      </c>
      <c r="H187" s="259">
        <v>366.122</v>
      </c>
      <c r="I187" s="260"/>
      <c r="J187" s="261">
        <f>ROUND(I187*H187,2)</f>
        <v>0</v>
      </c>
      <c r="K187" s="262"/>
      <c r="L187" s="263"/>
      <c r="M187" s="264" t="s">
        <v>1</v>
      </c>
      <c r="N187" s="265" t="s">
        <v>40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166</v>
      </c>
      <c r="AT187" s="230" t="s">
        <v>257</v>
      </c>
      <c r="AU187" s="230" t="s">
        <v>85</v>
      </c>
      <c r="AY187" s="16" t="s">
        <v>131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83</v>
      </c>
      <c r="BK187" s="231">
        <f>ROUND(I187*H187,2)</f>
        <v>0</v>
      </c>
      <c r="BL187" s="16" t="s">
        <v>137</v>
      </c>
      <c r="BM187" s="230" t="s">
        <v>266</v>
      </c>
    </row>
    <row r="188" spans="1:51" s="13" customFormat="1" ht="12">
      <c r="A188" s="13"/>
      <c r="B188" s="232"/>
      <c r="C188" s="233"/>
      <c r="D188" s="234" t="s">
        <v>162</v>
      </c>
      <c r="E188" s="235" t="s">
        <v>1</v>
      </c>
      <c r="F188" s="236" t="s">
        <v>262</v>
      </c>
      <c r="G188" s="233"/>
      <c r="H188" s="237">
        <v>366.122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162</v>
      </c>
      <c r="AU188" s="243" t="s">
        <v>85</v>
      </c>
      <c r="AV188" s="13" t="s">
        <v>85</v>
      </c>
      <c r="AW188" s="13" t="s">
        <v>32</v>
      </c>
      <c r="AX188" s="13" t="s">
        <v>83</v>
      </c>
      <c r="AY188" s="243" t="s">
        <v>131</v>
      </c>
    </row>
    <row r="189" spans="1:65" s="2" customFormat="1" ht="44.25" customHeight="1">
      <c r="A189" s="37"/>
      <c r="B189" s="38"/>
      <c r="C189" s="218" t="s">
        <v>267</v>
      </c>
      <c r="D189" s="218" t="s">
        <v>133</v>
      </c>
      <c r="E189" s="219" t="s">
        <v>268</v>
      </c>
      <c r="F189" s="220" t="s">
        <v>269</v>
      </c>
      <c r="G189" s="221" t="s">
        <v>260</v>
      </c>
      <c r="H189" s="222">
        <v>209.436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40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137</v>
      </c>
      <c r="AT189" s="230" t="s">
        <v>133</v>
      </c>
      <c r="AU189" s="230" t="s">
        <v>85</v>
      </c>
      <c r="AY189" s="16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83</v>
      </c>
      <c r="BK189" s="231">
        <f>ROUND(I189*H189,2)</f>
        <v>0</v>
      </c>
      <c r="BL189" s="16" t="s">
        <v>137</v>
      </c>
      <c r="BM189" s="230" t="s">
        <v>270</v>
      </c>
    </row>
    <row r="190" spans="1:51" s="13" customFormat="1" ht="12">
      <c r="A190" s="13"/>
      <c r="B190" s="232"/>
      <c r="C190" s="233"/>
      <c r="D190" s="234" t="s">
        <v>162</v>
      </c>
      <c r="E190" s="235" t="s">
        <v>1</v>
      </c>
      <c r="F190" s="236" t="s">
        <v>271</v>
      </c>
      <c r="G190" s="233"/>
      <c r="H190" s="237">
        <v>209.436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162</v>
      </c>
      <c r="AU190" s="243" t="s">
        <v>85</v>
      </c>
      <c r="AV190" s="13" t="s">
        <v>85</v>
      </c>
      <c r="AW190" s="13" t="s">
        <v>32</v>
      </c>
      <c r="AX190" s="13" t="s">
        <v>83</v>
      </c>
      <c r="AY190" s="243" t="s">
        <v>131</v>
      </c>
    </row>
    <row r="191" spans="1:65" s="2" customFormat="1" ht="44.25" customHeight="1">
      <c r="A191" s="37"/>
      <c r="B191" s="38"/>
      <c r="C191" s="218" t="s">
        <v>272</v>
      </c>
      <c r="D191" s="218" t="s">
        <v>133</v>
      </c>
      <c r="E191" s="219" t="s">
        <v>273</v>
      </c>
      <c r="F191" s="220" t="s">
        <v>274</v>
      </c>
      <c r="G191" s="221" t="s">
        <v>260</v>
      </c>
      <c r="H191" s="222">
        <v>732.244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40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137</v>
      </c>
      <c r="AT191" s="230" t="s">
        <v>133</v>
      </c>
      <c r="AU191" s="230" t="s">
        <v>85</v>
      </c>
      <c r="AY191" s="16" t="s">
        <v>131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83</v>
      </c>
      <c r="BK191" s="231">
        <f>ROUND(I191*H191,2)</f>
        <v>0</v>
      </c>
      <c r="BL191" s="16" t="s">
        <v>137</v>
      </c>
      <c r="BM191" s="230" t="s">
        <v>275</v>
      </c>
    </row>
    <row r="192" spans="1:51" s="13" customFormat="1" ht="12">
      <c r="A192" s="13"/>
      <c r="B192" s="232"/>
      <c r="C192" s="233"/>
      <c r="D192" s="234" t="s">
        <v>162</v>
      </c>
      <c r="E192" s="235" t="s">
        <v>1</v>
      </c>
      <c r="F192" s="236" t="s">
        <v>276</v>
      </c>
      <c r="G192" s="233"/>
      <c r="H192" s="237">
        <v>732.244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162</v>
      </c>
      <c r="AU192" s="243" t="s">
        <v>85</v>
      </c>
      <c r="AV192" s="13" t="s">
        <v>85</v>
      </c>
      <c r="AW192" s="13" t="s">
        <v>32</v>
      </c>
      <c r="AX192" s="13" t="s">
        <v>83</v>
      </c>
      <c r="AY192" s="243" t="s">
        <v>131</v>
      </c>
    </row>
    <row r="193" spans="1:65" s="2" customFormat="1" ht="24.15" customHeight="1">
      <c r="A193" s="37"/>
      <c r="B193" s="38"/>
      <c r="C193" s="218" t="s">
        <v>277</v>
      </c>
      <c r="D193" s="218" t="s">
        <v>133</v>
      </c>
      <c r="E193" s="219" t="s">
        <v>278</v>
      </c>
      <c r="F193" s="220" t="s">
        <v>279</v>
      </c>
      <c r="G193" s="221" t="s">
        <v>182</v>
      </c>
      <c r="H193" s="222">
        <v>29.779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40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137</v>
      </c>
      <c r="AT193" s="230" t="s">
        <v>133</v>
      </c>
      <c r="AU193" s="230" t="s">
        <v>85</v>
      </c>
      <c r="AY193" s="16" t="s">
        <v>131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83</v>
      </c>
      <c r="BK193" s="231">
        <f>ROUND(I193*H193,2)</f>
        <v>0</v>
      </c>
      <c r="BL193" s="16" t="s">
        <v>137</v>
      </c>
      <c r="BM193" s="230" t="s">
        <v>280</v>
      </c>
    </row>
    <row r="194" spans="1:51" s="13" customFormat="1" ht="12">
      <c r="A194" s="13"/>
      <c r="B194" s="232"/>
      <c r="C194" s="233"/>
      <c r="D194" s="234" t="s">
        <v>162</v>
      </c>
      <c r="E194" s="235" t="s">
        <v>1</v>
      </c>
      <c r="F194" s="236" t="s">
        <v>281</v>
      </c>
      <c r="G194" s="233"/>
      <c r="H194" s="237">
        <v>29.779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162</v>
      </c>
      <c r="AU194" s="243" t="s">
        <v>85</v>
      </c>
      <c r="AV194" s="13" t="s">
        <v>85</v>
      </c>
      <c r="AW194" s="13" t="s">
        <v>32</v>
      </c>
      <c r="AX194" s="13" t="s">
        <v>83</v>
      </c>
      <c r="AY194" s="243" t="s">
        <v>131</v>
      </c>
    </row>
    <row r="195" spans="1:65" s="2" customFormat="1" ht="55.5" customHeight="1">
      <c r="A195" s="37"/>
      <c r="B195" s="38"/>
      <c r="C195" s="218" t="s">
        <v>282</v>
      </c>
      <c r="D195" s="218" t="s">
        <v>133</v>
      </c>
      <c r="E195" s="219" t="s">
        <v>283</v>
      </c>
      <c r="F195" s="220" t="s">
        <v>284</v>
      </c>
      <c r="G195" s="221" t="s">
        <v>148</v>
      </c>
      <c r="H195" s="222">
        <v>240.996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40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137</v>
      </c>
      <c r="AT195" s="230" t="s">
        <v>133</v>
      </c>
      <c r="AU195" s="230" t="s">
        <v>85</v>
      </c>
      <c r="AY195" s="16" t="s">
        <v>131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83</v>
      </c>
      <c r="BK195" s="231">
        <f>ROUND(I195*H195,2)</f>
        <v>0</v>
      </c>
      <c r="BL195" s="16" t="s">
        <v>137</v>
      </c>
      <c r="BM195" s="230" t="s">
        <v>285</v>
      </c>
    </row>
    <row r="196" spans="1:51" s="13" customFormat="1" ht="12">
      <c r="A196" s="13"/>
      <c r="B196" s="232"/>
      <c r="C196" s="233"/>
      <c r="D196" s="234" t="s">
        <v>162</v>
      </c>
      <c r="E196" s="235" t="s">
        <v>1</v>
      </c>
      <c r="F196" s="236" t="s">
        <v>286</v>
      </c>
      <c r="G196" s="233"/>
      <c r="H196" s="237">
        <v>240.996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162</v>
      </c>
      <c r="AU196" s="243" t="s">
        <v>85</v>
      </c>
      <c r="AV196" s="13" t="s">
        <v>85</v>
      </c>
      <c r="AW196" s="13" t="s">
        <v>32</v>
      </c>
      <c r="AX196" s="13" t="s">
        <v>83</v>
      </c>
      <c r="AY196" s="243" t="s">
        <v>131</v>
      </c>
    </row>
    <row r="197" spans="1:65" s="2" customFormat="1" ht="24.15" customHeight="1">
      <c r="A197" s="37"/>
      <c r="B197" s="38"/>
      <c r="C197" s="218" t="s">
        <v>287</v>
      </c>
      <c r="D197" s="218" t="s">
        <v>133</v>
      </c>
      <c r="E197" s="219" t="s">
        <v>288</v>
      </c>
      <c r="F197" s="220" t="s">
        <v>289</v>
      </c>
      <c r="G197" s="221" t="s">
        <v>148</v>
      </c>
      <c r="H197" s="222">
        <v>863.63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40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137</v>
      </c>
      <c r="AT197" s="230" t="s">
        <v>133</v>
      </c>
      <c r="AU197" s="230" t="s">
        <v>85</v>
      </c>
      <c r="AY197" s="16" t="s">
        <v>131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83</v>
      </c>
      <c r="BK197" s="231">
        <f>ROUND(I197*H197,2)</f>
        <v>0</v>
      </c>
      <c r="BL197" s="16" t="s">
        <v>137</v>
      </c>
      <c r="BM197" s="230" t="s">
        <v>290</v>
      </c>
    </row>
    <row r="198" spans="1:65" s="2" customFormat="1" ht="37.8" customHeight="1">
      <c r="A198" s="37"/>
      <c r="B198" s="38"/>
      <c r="C198" s="218" t="s">
        <v>291</v>
      </c>
      <c r="D198" s="218" t="s">
        <v>133</v>
      </c>
      <c r="E198" s="219" t="s">
        <v>292</v>
      </c>
      <c r="F198" s="220" t="s">
        <v>293</v>
      </c>
      <c r="G198" s="221" t="s">
        <v>148</v>
      </c>
      <c r="H198" s="222">
        <v>240.996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40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137</v>
      </c>
      <c r="AT198" s="230" t="s">
        <v>133</v>
      </c>
      <c r="AU198" s="230" t="s">
        <v>85</v>
      </c>
      <c r="AY198" s="16" t="s">
        <v>131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83</v>
      </c>
      <c r="BK198" s="231">
        <f>ROUND(I198*H198,2)</f>
        <v>0</v>
      </c>
      <c r="BL198" s="16" t="s">
        <v>137</v>
      </c>
      <c r="BM198" s="230" t="s">
        <v>294</v>
      </c>
    </row>
    <row r="199" spans="1:65" s="2" customFormat="1" ht="37.8" customHeight="1">
      <c r="A199" s="37"/>
      <c r="B199" s="38"/>
      <c r="C199" s="218" t="s">
        <v>295</v>
      </c>
      <c r="D199" s="218" t="s">
        <v>133</v>
      </c>
      <c r="E199" s="219" t="s">
        <v>296</v>
      </c>
      <c r="F199" s="220" t="s">
        <v>297</v>
      </c>
      <c r="G199" s="221" t="s">
        <v>148</v>
      </c>
      <c r="H199" s="222">
        <v>240.996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40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137</v>
      </c>
      <c r="AT199" s="230" t="s">
        <v>133</v>
      </c>
      <c r="AU199" s="230" t="s">
        <v>85</v>
      </c>
      <c r="AY199" s="16" t="s">
        <v>131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83</v>
      </c>
      <c r="BK199" s="231">
        <f>ROUND(I199*H199,2)</f>
        <v>0</v>
      </c>
      <c r="BL199" s="16" t="s">
        <v>137</v>
      </c>
      <c r="BM199" s="230" t="s">
        <v>298</v>
      </c>
    </row>
    <row r="200" spans="1:65" s="2" customFormat="1" ht="16.5" customHeight="1">
      <c r="A200" s="37"/>
      <c r="B200" s="38"/>
      <c r="C200" s="255" t="s">
        <v>299</v>
      </c>
      <c r="D200" s="255" t="s">
        <v>257</v>
      </c>
      <c r="E200" s="256" t="s">
        <v>300</v>
      </c>
      <c r="F200" s="257" t="s">
        <v>301</v>
      </c>
      <c r="G200" s="258" t="s">
        <v>302</v>
      </c>
      <c r="H200" s="259">
        <v>6.025</v>
      </c>
      <c r="I200" s="260"/>
      <c r="J200" s="261">
        <f>ROUND(I200*H200,2)</f>
        <v>0</v>
      </c>
      <c r="K200" s="262"/>
      <c r="L200" s="263"/>
      <c r="M200" s="264" t="s">
        <v>1</v>
      </c>
      <c r="N200" s="265" t="s">
        <v>40</v>
      </c>
      <c r="O200" s="90"/>
      <c r="P200" s="228">
        <f>O200*H200</f>
        <v>0</v>
      </c>
      <c r="Q200" s="228">
        <v>0.001</v>
      </c>
      <c r="R200" s="228">
        <f>Q200*H200</f>
        <v>0.006025000000000001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166</v>
      </c>
      <c r="AT200" s="230" t="s">
        <v>257</v>
      </c>
      <c r="AU200" s="230" t="s">
        <v>85</v>
      </c>
      <c r="AY200" s="16" t="s">
        <v>131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83</v>
      </c>
      <c r="BK200" s="231">
        <f>ROUND(I200*H200,2)</f>
        <v>0</v>
      </c>
      <c r="BL200" s="16" t="s">
        <v>137</v>
      </c>
      <c r="BM200" s="230" t="s">
        <v>303</v>
      </c>
    </row>
    <row r="201" spans="1:51" s="13" customFormat="1" ht="12">
      <c r="A201" s="13"/>
      <c r="B201" s="232"/>
      <c r="C201" s="233"/>
      <c r="D201" s="234" t="s">
        <v>162</v>
      </c>
      <c r="E201" s="235" t="s">
        <v>1</v>
      </c>
      <c r="F201" s="236" t="s">
        <v>304</v>
      </c>
      <c r="G201" s="233"/>
      <c r="H201" s="237">
        <v>6.025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162</v>
      </c>
      <c r="AU201" s="243" t="s">
        <v>85</v>
      </c>
      <c r="AV201" s="13" t="s">
        <v>85</v>
      </c>
      <c r="AW201" s="13" t="s">
        <v>32</v>
      </c>
      <c r="AX201" s="13" t="s">
        <v>83</v>
      </c>
      <c r="AY201" s="243" t="s">
        <v>131</v>
      </c>
    </row>
    <row r="202" spans="1:65" s="2" customFormat="1" ht="33" customHeight="1">
      <c r="A202" s="37"/>
      <c r="B202" s="38"/>
      <c r="C202" s="218" t="s">
        <v>305</v>
      </c>
      <c r="D202" s="218" t="s">
        <v>133</v>
      </c>
      <c r="E202" s="219" t="s">
        <v>306</v>
      </c>
      <c r="F202" s="220" t="s">
        <v>307</v>
      </c>
      <c r="G202" s="221" t="s">
        <v>148</v>
      </c>
      <c r="H202" s="222">
        <v>240.996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40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137</v>
      </c>
      <c r="AT202" s="230" t="s">
        <v>133</v>
      </c>
      <c r="AU202" s="230" t="s">
        <v>85</v>
      </c>
      <c r="AY202" s="16" t="s">
        <v>131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83</v>
      </c>
      <c r="BK202" s="231">
        <f>ROUND(I202*H202,2)</f>
        <v>0</v>
      </c>
      <c r="BL202" s="16" t="s">
        <v>137</v>
      </c>
      <c r="BM202" s="230" t="s">
        <v>308</v>
      </c>
    </row>
    <row r="203" spans="1:63" s="12" customFormat="1" ht="22.8" customHeight="1">
      <c r="A203" s="12"/>
      <c r="B203" s="202"/>
      <c r="C203" s="203"/>
      <c r="D203" s="204" t="s">
        <v>74</v>
      </c>
      <c r="E203" s="216" t="s">
        <v>85</v>
      </c>
      <c r="F203" s="216" t="s">
        <v>309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SUM(P204:P206)</f>
        <v>0</v>
      </c>
      <c r="Q203" s="210"/>
      <c r="R203" s="211">
        <f>SUM(R204:R206)</f>
        <v>44.22055225</v>
      </c>
      <c r="S203" s="210"/>
      <c r="T203" s="212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83</v>
      </c>
      <c r="AT203" s="214" t="s">
        <v>74</v>
      </c>
      <c r="AU203" s="214" t="s">
        <v>83</v>
      </c>
      <c r="AY203" s="213" t="s">
        <v>131</v>
      </c>
      <c r="BK203" s="215">
        <f>SUM(BK204:BK206)</f>
        <v>0</v>
      </c>
    </row>
    <row r="204" spans="1:65" s="2" customFormat="1" ht="33" customHeight="1">
      <c r="A204" s="37"/>
      <c r="B204" s="38"/>
      <c r="C204" s="218" t="s">
        <v>310</v>
      </c>
      <c r="D204" s="218" t="s">
        <v>133</v>
      </c>
      <c r="E204" s="219" t="s">
        <v>311</v>
      </c>
      <c r="F204" s="220" t="s">
        <v>312</v>
      </c>
      <c r="G204" s="221" t="s">
        <v>182</v>
      </c>
      <c r="H204" s="222">
        <v>2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40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137</v>
      </c>
      <c r="AT204" s="230" t="s">
        <v>133</v>
      </c>
      <c r="AU204" s="230" t="s">
        <v>85</v>
      </c>
      <c r="AY204" s="16" t="s">
        <v>131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83</v>
      </c>
      <c r="BK204" s="231">
        <f>ROUND(I204*H204,2)</f>
        <v>0</v>
      </c>
      <c r="BL204" s="16" t="s">
        <v>137</v>
      </c>
      <c r="BM204" s="230" t="s">
        <v>313</v>
      </c>
    </row>
    <row r="205" spans="1:65" s="2" customFormat="1" ht="16.5" customHeight="1">
      <c r="A205" s="37"/>
      <c r="B205" s="38"/>
      <c r="C205" s="218" t="s">
        <v>314</v>
      </c>
      <c r="D205" s="218" t="s">
        <v>133</v>
      </c>
      <c r="E205" s="219" t="s">
        <v>315</v>
      </c>
      <c r="F205" s="220" t="s">
        <v>316</v>
      </c>
      <c r="G205" s="221" t="s">
        <v>182</v>
      </c>
      <c r="H205" s="222">
        <v>18.025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40</v>
      </c>
      <c r="O205" s="90"/>
      <c r="P205" s="228">
        <f>O205*H205</f>
        <v>0</v>
      </c>
      <c r="Q205" s="228">
        <v>2.45329</v>
      </c>
      <c r="R205" s="228">
        <f>Q205*H205</f>
        <v>44.22055225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137</v>
      </c>
      <c r="AT205" s="230" t="s">
        <v>133</v>
      </c>
      <c r="AU205" s="230" t="s">
        <v>85</v>
      </c>
      <c r="AY205" s="16" t="s">
        <v>131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83</v>
      </c>
      <c r="BK205" s="231">
        <f>ROUND(I205*H205,2)</f>
        <v>0</v>
      </c>
      <c r="BL205" s="16" t="s">
        <v>137</v>
      </c>
      <c r="BM205" s="230" t="s">
        <v>317</v>
      </c>
    </row>
    <row r="206" spans="1:51" s="13" customFormat="1" ht="12">
      <c r="A206" s="13"/>
      <c r="B206" s="232"/>
      <c r="C206" s="233"/>
      <c r="D206" s="234" t="s">
        <v>162</v>
      </c>
      <c r="E206" s="235" t="s">
        <v>1</v>
      </c>
      <c r="F206" s="236" t="s">
        <v>318</v>
      </c>
      <c r="G206" s="233"/>
      <c r="H206" s="237">
        <v>18.025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162</v>
      </c>
      <c r="AU206" s="243" t="s">
        <v>85</v>
      </c>
      <c r="AV206" s="13" t="s">
        <v>85</v>
      </c>
      <c r="AW206" s="13" t="s">
        <v>32</v>
      </c>
      <c r="AX206" s="13" t="s">
        <v>83</v>
      </c>
      <c r="AY206" s="243" t="s">
        <v>131</v>
      </c>
    </row>
    <row r="207" spans="1:63" s="12" customFormat="1" ht="22.8" customHeight="1">
      <c r="A207" s="12"/>
      <c r="B207" s="202"/>
      <c r="C207" s="203"/>
      <c r="D207" s="204" t="s">
        <v>74</v>
      </c>
      <c r="E207" s="216" t="s">
        <v>142</v>
      </c>
      <c r="F207" s="216" t="s">
        <v>319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SUM(P208:P210)</f>
        <v>0</v>
      </c>
      <c r="Q207" s="210"/>
      <c r="R207" s="211">
        <f>SUM(R208:R210)</f>
        <v>34.812407809999996</v>
      </c>
      <c r="S207" s="210"/>
      <c r="T207" s="212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83</v>
      </c>
      <c r="AT207" s="214" t="s">
        <v>74</v>
      </c>
      <c r="AU207" s="214" t="s">
        <v>83</v>
      </c>
      <c r="AY207" s="213" t="s">
        <v>131</v>
      </c>
      <c r="BK207" s="215">
        <f>SUM(BK208:BK210)</f>
        <v>0</v>
      </c>
    </row>
    <row r="208" spans="1:65" s="2" customFormat="1" ht="33" customHeight="1">
      <c r="A208" s="37"/>
      <c r="B208" s="38"/>
      <c r="C208" s="218" t="s">
        <v>320</v>
      </c>
      <c r="D208" s="218" t="s">
        <v>133</v>
      </c>
      <c r="E208" s="219" t="s">
        <v>321</v>
      </c>
      <c r="F208" s="220" t="s">
        <v>322</v>
      </c>
      <c r="G208" s="221" t="s">
        <v>182</v>
      </c>
      <c r="H208" s="222">
        <v>12.017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40</v>
      </c>
      <c r="O208" s="90"/>
      <c r="P208" s="228">
        <f>O208*H208</f>
        <v>0</v>
      </c>
      <c r="Q208" s="228">
        <v>2.89693</v>
      </c>
      <c r="R208" s="228">
        <f>Q208*H208</f>
        <v>34.812407809999996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137</v>
      </c>
      <c r="AT208" s="230" t="s">
        <v>133</v>
      </c>
      <c r="AU208" s="230" t="s">
        <v>85</v>
      </c>
      <c r="AY208" s="16" t="s">
        <v>131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83</v>
      </c>
      <c r="BK208" s="231">
        <f>ROUND(I208*H208,2)</f>
        <v>0</v>
      </c>
      <c r="BL208" s="16" t="s">
        <v>137</v>
      </c>
      <c r="BM208" s="230" t="s">
        <v>323</v>
      </c>
    </row>
    <row r="209" spans="1:51" s="13" customFormat="1" ht="12">
      <c r="A209" s="13"/>
      <c r="B209" s="232"/>
      <c r="C209" s="233"/>
      <c r="D209" s="234" t="s">
        <v>162</v>
      </c>
      <c r="E209" s="235" t="s">
        <v>1</v>
      </c>
      <c r="F209" s="236" t="s">
        <v>324</v>
      </c>
      <c r="G209" s="233"/>
      <c r="H209" s="237">
        <v>12.017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162</v>
      </c>
      <c r="AU209" s="243" t="s">
        <v>85</v>
      </c>
      <c r="AV209" s="13" t="s">
        <v>85</v>
      </c>
      <c r="AW209" s="13" t="s">
        <v>32</v>
      </c>
      <c r="AX209" s="13" t="s">
        <v>83</v>
      </c>
      <c r="AY209" s="243" t="s">
        <v>131</v>
      </c>
    </row>
    <row r="210" spans="1:65" s="2" customFormat="1" ht="24.15" customHeight="1">
      <c r="A210" s="37"/>
      <c r="B210" s="38"/>
      <c r="C210" s="218" t="s">
        <v>325</v>
      </c>
      <c r="D210" s="218" t="s">
        <v>133</v>
      </c>
      <c r="E210" s="219" t="s">
        <v>326</v>
      </c>
      <c r="F210" s="220" t="s">
        <v>327</v>
      </c>
      <c r="G210" s="221" t="s">
        <v>182</v>
      </c>
      <c r="H210" s="222">
        <v>12.017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40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137</v>
      </c>
      <c r="AT210" s="230" t="s">
        <v>133</v>
      </c>
      <c r="AU210" s="230" t="s">
        <v>85</v>
      </c>
      <c r="AY210" s="16" t="s">
        <v>131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83</v>
      </c>
      <c r="BK210" s="231">
        <f>ROUND(I210*H210,2)</f>
        <v>0</v>
      </c>
      <c r="BL210" s="16" t="s">
        <v>137</v>
      </c>
      <c r="BM210" s="230" t="s">
        <v>328</v>
      </c>
    </row>
    <row r="211" spans="1:63" s="12" customFormat="1" ht="22.8" customHeight="1">
      <c r="A211" s="12"/>
      <c r="B211" s="202"/>
      <c r="C211" s="203"/>
      <c r="D211" s="204" t="s">
        <v>74</v>
      </c>
      <c r="E211" s="216" t="s">
        <v>137</v>
      </c>
      <c r="F211" s="216" t="s">
        <v>329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SUM(P212:P213)</f>
        <v>0</v>
      </c>
      <c r="Q211" s="210"/>
      <c r="R211" s="211">
        <f>SUM(R212:R213)</f>
        <v>0</v>
      </c>
      <c r="S211" s="210"/>
      <c r="T211" s="212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83</v>
      </c>
      <c r="AT211" s="214" t="s">
        <v>74</v>
      </c>
      <c r="AU211" s="214" t="s">
        <v>83</v>
      </c>
      <c r="AY211" s="213" t="s">
        <v>131</v>
      </c>
      <c r="BK211" s="215">
        <f>SUM(BK212:BK213)</f>
        <v>0</v>
      </c>
    </row>
    <row r="212" spans="1:65" s="2" customFormat="1" ht="24.15" customHeight="1">
      <c r="A212" s="37"/>
      <c r="B212" s="38"/>
      <c r="C212" s="218" t="s">
        <v>330</v>
      </c>
      <c r="D212" s="218" t="s">
        <v>133</v>
      </c>
      <c r="E212" s="219" t="s">
        <v>331</v>
      </c>
      <c r="F212" s="220" t="s">
        <v>332</v>
      </c>
      <c r="G212" s="221" t="s">
        <v>182</v>
      </c>
      <c r="H212" s="222">
        <v>0.068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40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137</v>
      </c>
      <c r="AT212" s="230" t="s">
        <v>133</v>
      </c>
      <c r="AU212" s="230" t="s">
        <v>85</v>
      </c>
      <c r="AY212" s="16" t="s">
        <v>131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83</v>
      </c>
      <c r="BK212" s="231">
        <f>ROUND(I212*H212,2)</f>
        <v>0</v>
      </c>
      <c r="BL212" s="16" t="s">
        <v>137</v>
      </c>
      <c r="BM212" s="230" t="s">
        <v>333</v>
      </c>
    </row>
    <row r="213" spans="1:51" s="13" customFormat="1" ht="12">
      <c r="A213" s="13"/>
      <c r="B213" s="232"/>
      <c r="C213" s="233"/>
      <c r="D213" s="234" t="s">
        <v>162</v>
      </c>
      <c r="E213" s="235" t="s">
        <v>1</v>
      </c>
      <c r="F213" s="236" t="s">
        <v>334</v>
      </c>
      <c r="G213" s="233"/>
      <c r="H213" s="237">
        <v>0.068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162</v>
      </c>
      <c r="AU213" s="243" t="s">
        <v>85</v>
      </c>
      <c r="AV213" s="13" t="s">
        <v>85</v>
      </c>
      <c r="AW213" s="13" t="s">
        <v>32</v>
      </c>
      <c r="AX213" s="13" t="s">
        <v>83</v>
      </c>
      <c r="AY213" s="243" t="s">
        <v>131</v>
      </c>
    </row>
    <row r="214" spans="1:63" s="12" customFormat="1" ht="22.8" customHeight="1">
      <c r="A214" s="12"/>
      <c r="B214" s="202"/>
      <c r="C214" s="203"/>
      <c r="D214" s="204" t="s">
        <v>74</v>
      </c>
      <c r="E214" s="216" t="s">
        <v>150</v>
      </c>
      <c r="F214" s="216" t="s">
        <v>335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SUM(P215:P250)</f>
        <v>0</v>
      </c>
      <c r="Q214" s="210"/>
      <c r="R214" s="211">
        <f>SUM(R215:R250)</f>
        <v>151.30898589000003</v>
      </c>
      <c r="S214" s="210"/>
      <c r="T214" s="212">
        <f>SUM(T215:T250)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83</v>
      </c>
      <c r="AT214" s="214" t="s">
        <v>74</v>
      </c>
      <c r="AU214" s="214" t="s">
        <v>83</v>
      </c>
      <c r="AY214" s="213" t="s">
        <v>131</v>
      </c>
      <c r="BK214" s="215">
        <f>SUM(BK215:BK250)</f>
        <v>0</v>
      </c>
    </row>
    <row r="215" spans="1:65" s="2" customFormat="1" ht="16.5" customHeight="1">
      <c r="A215" s="37"/>
      <c r="B215" s="38"/>
      <c r="C215" s="218" t="s">
        <v>336</v>
      </c>
      <c r="D215" s="218" t="s">
        <v>133</v>
      </c>
      <c r="E215" s="219" t="s">
        <v>337</v>
      </c>
      <c r="F215" s="220" t="s">
        <v>338</v>
      </c>
      <c r="G215" s="221" t="s">
        <v>148</v>
      </c>
      <c r="H215" s="222">
        <v>184.629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40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137</v>
      </c>
      <c r="AT215" s="230" t="s">
        <v>133</v>
      </c>
      <c r="AU215" s="230" t="s">
        <v>85</v>
      </c>
      <c r="AY215" s="16" t="s">
        <v>131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83</v>
      </c>
      <c r="BK215" s="231">
        <f>ROUND(I215*H215,2)</f>
        <v>0</v>
      </c>
      <c r="BL215" s="16" t="s">
        <v>137</v>
      </c>
      <c r="BM215" s="230" t="s">
        <v>339</v>
      </c>
    </row>
    <row r="216" spans="1:51" s="13" customFormat="1" ht="12">
      <c r="A216" s="13"/>
      <c r="B216" s="232"/>
      <c r="C216" s="233"/>
      <c r="D216" s="234" t="s">
        <v>162</v>
      </c>
      <c r="E216" s="235" t="s">
        <v>1</v>
      </c>
      <c r="F216" s="236" t="s">
        <v>340</v>
      </c>
      <c r="G216" s="233"/>
      <c r="H216" s="237">
        <v>184.629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162</v>
      </c>
      <c r="AU216" s="243" t="s">
        <v>85</v>
      </c>
      <c r="AV216" s="13" t="s">
        <v>85</v>
      </c>
      <c r="AW216" s="13" t="s">
        <v>32</v>
      </c>
      <c r="AX216" s="13" t="s">
        <v>83</v>
      </c>
      <c r="AY216" s="243" t="s">
        <v>131</v>
      </c>
    </row>
    <row r="217" spans="1:65" s="2" customFormat="1" ht="24.15" customHeight="1">
      <c r="A217" s="37"/>
      <c r="B217" s="38"/>
      <c r="C217" s="218" t="s">
        <v>341</v>
      </c>
      <c r="D217" s="218" t="s">
        <v>133</v>
      </c>
      <c r="E217" s="219" t="s">
        <v>342</v>
      </c>
      <c r="F217" s="220" t="s">
        <v>343</v>
      </c>
      <c r="G217" s="221" t="s">
        <v>148</v>
      </c>
      <c r="H217" s="222">
        <v>628.407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40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137</v>
      </c>
      <c r="AT217" s="230" t="s">
        <v>133</v>
      </c>
      <c r="AU217" s="230" t="s">
        <v>85</v>
      </c>
      <c r="AY217" s="16" t="s">
        <v>131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83</v>
      </c>
      <c r="BK217" s="231">
        <f>ROUND(I217*H217,2)</f>
        <v>0</v>
      </c>
      <c r="BL217" s="16" t="s">
        <v>137</v>
      </c>
      <c r="BM217" s="230" t="s">
        <v>344</v>
      </c>
    </row>
    <row r="218" spans="1:51" s="13" customFormat="1" ht="12">
      <c r="A218" s="13"/>
      <c r="B218" s="232"/>
      <c r="C218" s="233"/>
      <c r="D218" s="234" t="s">
        <v>162</v>
      </c>
      <c r="E218" s="235" t="s">
        <v>1</v>
      </c>
      <c r="F218" s="236" t="s">
        <v>345</v>
      </c>
      <c r="G218" s="233"/>
      <c r="H218" s="237">
        <v>628.407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162</v>
      </c>
      <c r="AU218" s="243" t="s">
        <v>85</v>
      </c>
      <c r="AV218" s="13" t="s">
        <v>85</v>
      </c>
      <c r="AW218" s="13" t="s">
        <v>32</v>
      </c>
      <c r="AX218" s="13" t="s">
        <v>83</v>
      </c>
      <c r="AY218" s="243" t="s">
        <v>131</v>
      </c>
    </row>
    <row r="219" spans="1:65" s="2" customFormat="1" ht="33" customHeight="1">
      <c r="A219" s="37"/>
      <c r="B219" s="38"/>
      <c r="C219" s="218" t="s">
        <v>346</v>
      </c>
      <c r="D219" s="218" t="s">
        <v>133</v>
      </c>
      <c r="E219" s="219" t="s">
        <v>347</v>
      </c>
      <c r="F219" s="220" t="s">
        <v>348</v>
      </c>
      <c r="G219" s="221" t="s">
        <v>148</v>
      </c>
      <c r="H219" s="222">
        <v>271.693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40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137</v>
      </c>
      <c r="AT219" s="230" t="s">
        <v>133</v>
      </c>
      <c r="AU219" s="230" t="s">
        <v>85</v>
      </c>
      <c r="AY219" s="16" t="s">
        <v>131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83</v>
      </c>
      <c r="BK219" s="231">
        <f>ROUND(I219*H219,2)</f>
        <v>0</v>
      </c>
      <c r="BL219" s="16" t="s">
        <v>137</v>
      </c>
      <c r="BM219" s="230" t="s">
        <v>349</v>
      </c>
    </row>
    <row r="220" spans="1:51" s="13" customFormat="1" ht="12">
      <c r="A220" s="13"/>
      <c r="B220" s="232"/>
      <c r="C220" s="233"/>
      <c r="D220" s="234" t="s">
        <v>162</v>
      </c>
      <c r="E220" s="235" t="s">
        <v>1</v>
      </c>
      <c r="F220" s="236" t="s">
        <v>350</v>
      </c>
      <c r="G220" s="233"/>
      <c r="H220" s="237">
        <v>271.693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162</v>
      </c>
      <c r="AU220" s="243" t="s">
        <v>85</v>
      </c>
      <c r="AV220" s="13" t="s">
        <v>85</v>
      </c>
      <c r="AW220" s="13" t="s">
        <v>32</v>
      </c>
      <c r="AX220" s="13" t="s">
        <v>83</v>
      </c>
      <c r="AY220" s="243" t="s">
        <v>131</v>
      </c>
    </row>
    <row r="221" spans="1:65" s="2" customFormat="1" ht="24.15" customHeight="1">
      <c r="A221" s="37"/>
      <c r="B221" s="38"/>
      <c r="C221" s="218" t="s">
        <v>351</v>
      </c>
      <c r="D221" s="218" t="s">
        <v>133</v>
      </c>
      <c r="E221" s="219" t="s">
        <v>352</v>
      </c>
      <c r="F221" s="220" t="s">
        <v>353</v>
      </c>
      <c r="G221" s="221" t="s">
        <v>148</v>
      </c>
      <c r="H221" s="222">
        <v>271.693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40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137</v>
      </c>
      <c r="AT221" s="230" t="s">
        <v>133</v>
      </c>
      <c r="AU221" s="230" t="s">
        <v>85</v>
      </c>
      <c r="AY221" s="16" t="s">
        <v>131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83</v>
      </c>
      <c r="BK221" s="231">
        <f>ROUND(I221*H221,2)</f>
        <v>0</v>
      </c>
      <c r="BL221" s="16" t="s">
        <v>137</v>
      </c>
      <c r="BM221" s="230" t="s">
        <v>354</v>
      </c>
    </row>
    <row r="222" spans="1:65" s="2" customFormat="1" ht="24.15" customHeight="1">
      <c r="A222" s="37"/>
      <c r="B222" s="38"/>
      <c r="C222" s="218" t="s">
        <v>355</v>
      </c>
      <c r="D222" s="218" t="s">
        <v>133</v>
      </c>
      <c r="E222" s="219" t="s">
        <v>356</v>
      </c>
      <c r="F222" s="220" t="s">
        <v>357</v>
      </c>
      <c r="G222" s="221" t="s">
        <v>148</v>
      </c>
      <c r="H222" s="222">
        <v>271.693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40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137</v>
      </c>
      <c r="AT222" s="230" t="s">
        <v>133</v>
      </c>
      <c r="AU222" s="230" t="s">
        <v>85</v>
      </c>
      <c r="AY222" s="16" t="s">
        <v>131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83</v>
      </c>
      <c r="BK222" s="231">
        <f>ROUND(I222*H222,2)</f>
        <v>0</v>
      </c>
      <c r="BL222" s="16" t="s">
        <v>137</v>
      </c>
      <c r="BM222" s="230" t="s">
        <v>358</v>
      </c>
    </row>
    <row r="223" spans="1:65" s="2" customFormat="1" ht="33" customHeight="1">
      <c r="A223" s="37"/>
      <c r="B223" s="38"/>
      <c r="C223" s="218" t="s">
        <v>359</v>
      </c>
      <c r="D223" s="218" t="s">
        <v>133</v>
      </c>
      <c r="E223" s="219" t="s">
        <v>360</v>
      </c>
      <c r="F223" s="220" t="s">
        <v>361</v>
      </c>
      <c r="G223" s="221" t="s">
        <v>148</v>
      </c>
      <c r="H223" s="222">
        <v>271.693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40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137</v>
      </c>
      <c r="AT223" s="230" t="s">
        <v>133</v>
      </c>
      <c r="AU223" s="230" t="s">
        <v>85</v>
      </c>
      <c r="AY223" s="16" t="s">
        <v>131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83</v>
      </c>
      <c r="BK223" s="231">
        <f>ROUND(I223*H223,2)</f>
        <v>0</v>
      </c>
      <c r="BL223" s="16" t="s">
        <v>137</v>
      </c>
      <c r="BM223" s="230" t="s">
        <v>362</v>
      </c>
    </row>
    <row r="224" spans="1:65" s="2" customFormat="1" ht="24.15" customHeight="1">
      <c r="A224" s="37"/>
      <c r="B224" s="38"/>
      <c r="C224" s="218" t="s">
        <v>363</v>
      </c>
      <c r="D224" s="218" t="s">
        <v>133</v>
      </c>
      <c r="E224" s="219" t="s">
        <v>364</v>
      </c>
      <c r="F224" s="220" t="s">
        <v>365</v>
      </c>
      <c r="G224" s="221" t="s">
        <v>148</v>
      </c>
      <c r="H224" s="222">
        <v>216.3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40</v>
      </c>
      <c r="O224" s="90"/>
      <c r="P224" s="228">
        <f>O224*H224</f>
        <v>0</v>
      </c>
      <c r="Q224" s="228">
        <v>0.08425</v>
      </c>
      <c r="R224" s="228">
        <f>Q224*H224</f>
        <v>18.223275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137</v>
      </c>
      <c r="AT224" s="230" t="s">
        <v>133</v>
      </c>
      <c r="AU224" s="230" t="s">
        <v>85</v>
      </c>
      <c r="AY224" s="16" t="s">
        <v>131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83</v>
      </c>
      <c r="BK224" s="231">
        <f>ROUND(I224*H224,2)</f>
        <v>0</v>
      </c>
      <c r="BL224" s="16" t="s">
        <v>137</v>
      </c>
      <c r="BM224" s="230" t="s">
        <v>366</v>
      </c>
    </row>
    <row r="225" spans="1:51" s="13" customFormat="1" ht="12">
      <c r="A225" s="13"/>
      <c r="B225" s="232"/>
      <c r="C225" s="233"/>
      <c r="D225" s="234" t="s">
        <v>162</v>
      </c>
      <c r="E225" s="235" t="s">
        <v>1</v>
      </c>
      <c r="F225" s="236" t="s">
        <v>367</v>
      </c>
      <c r="G225" s="233"/>
      <c r="H225" s="237">
        <v>206.834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162</v>
      </c>
      <c r="AU225" s="243" t="s">
        <v>85</v>
      </c>
      <c r="AV225" s="13" t="s">
        <v>85</v>
      </c>
      <c r="AW225" s="13" t="s">
        <v>32</v>
      </c>
      <c r="AX225" s="13" t="s">
        <v>75</v>
      </c>
      <c r="AY225" s="243" t="s">
        <v>131</v>
      </c>
    </row>
    <row r="226" spans="1:51" s="13" customFormat="1" ht="12">
      <c r="A226" s="13"/>
      <c r="B226" s="232"/>
      <c r="C226" s="233"/>
      <c r="D226" s="234" t="s">
        <v>162</v>
      </c>
      <c r="E226" s="235" t="s">
        <v>1</v>
      </c>
      <c r="F226" s="236" t="s">
        <v>368</v>
      </c>
      <c r="G226" s="233"/>
      <c r="H226" s="237">
        <v>9.466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162</v>
      </c>
      <c r="AU226" s="243" t="s">
        <v>85</v>
      </c>
      <c r="AV226" s="13" t="s">
        <v>85</v>
      </c>
      <c r="AW226" s="13" t="s">
        <v>32</v>
      </c>
      <c r="AX226" s="13" t="s">
        <v>75</v>
      </c>
      <c r="AY226" s="243" t="s">
        <v>131</v>
      </c>
    </row>
    <row r="227" spans="1:51" s="14" customFormat="1" ht="12">
      <c r="A227" s="14"/>
      <c r="B227" s="244"/>
      <c r="C227" s="245"/>
      <c r="D227" s="234" t="s">
        <v>162</v>
      </c>
      <c r="E227" s="246" t="s">
        <v>1</v>
      </c>
      <c r="F227" s="247" t="s">
        <v>165</v>
      </c>
      <c r="G227" s="245"/>
      <c r="H227" s="248">
        <v>216.3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162</v>
      </c>
      <c r="AU227" s="254" t="s">
        <v>85</v>
      </c>
      <c r="AV227" s="14" t="s">
        <v>137</v>
      </c>
      <c r="AW227" s="14" t="s">
        <v>32</v>
      </c>
      <c r="AX227" s="14" t="s">
        <v>83</v>
      </c>
      <c r="AY227" s="254" t="s">
        <v>131</v>
      </c>
    </row>
    <row r="228" spans="1:65" s="2" customFormat="1" ht="21.75" customHeight="1">
      <c r="A228" s="37"/>
      <c r="B228" s="38"/>
      <c r="C228" s="255" t="s">
        <v>369</v>
      </c>
      <c r="D228" s="255" t="s">
        <v>257</v>
      </c>
      <c r="E228" s="256" t="s">
        <v>370</v>
      </c>
      <c r="F228" s="257" t="s">
        <v>371</v>
      </c>
      <c r="G228" s="258" t="s">
        <v>148</v>
      </c>
      <c r="H228" s="259">
        <v>217.176</v>
      </c>
      <c r="I228" s="260"/>
      <c r="J228" s="261">
        <f>ROUND(I228*H228,2)</f>
        <v>0</v>
      </c>
      <c r="K228" s="262"/>
      <c r="L228" s="263"/>
      <c r="M228" s="264" t="s">
        <v>1</v>
      </c>
      <c r="N228" s="265" t="s">
        <v>40</v>
      </c>
      <c r="O228" s="90"/>
      <c r="P228" s="228">
        <f>O228*H228</f>
        <v>0</v>
      </c>
      <c r="Q228" s="228">
        <v>0.131</v>
      </c>
      <c r="R228" s="228">
        <f>Q228*H228</f>
        <v>28.450056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166</v>
      </c>
      <c r="AT228" s="230" t="s">
        <v>257</v>
      </c>
      <c r="AU228" s="230" t="s">
        <v>85</v>
      </c>
      <c r="AY228" s="16" t="s">
        <v>131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83</v>
      </c>
      <c r="BK228" s="231">
        <f>ROUND(I228*H228,2)</f>
        <v>0</v>
      </c>
      <c r="BL228" s="16" t="s">
        <v>137</v>
      </c>
      <c r="BM228" s="230" t="s">
        <v>372</v>
      </c>
    </row>
    <row r="229" spans="1:51" s="13" customFormat="1" ht="12">
      <c r="A229" s="13"/>
      <c r="B229" s="232"/>
      <c r="C229" s="233"/>
      <c r="D229" s="234" t="s">
        <v>162</v>
      </c>
      <c r="E229" s="235" t="s">
        <v>1</v>
      </c>
      <c r="F229" s="236" t="s">
        <v>373</v>
      </c>
      <c r="G229" s="233"/>
      <c r="H229" s="237">
        <v>206.834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162</v>
      </c>
      <c r="AU229" s="243" t="s">
        <v>85</v>
      </c>
      <c r="AV229" s="13" t="s">
        <v>85</v>
      </c>
      <c r="AW229" s="13" t="s">
        <v>32</v>
      </c>
      <c r="AX229" s="13" t="s">
        <v>83</v>
      </c>
      <c r="AY229" s="243" t="s">
        <v>131</v>
      </c>
    </row>
    <row r="230" spans="1:51" s="13" customFormat="1" ht="12">
      <c r="A230" s="13"/>
      <c r="B230" s="232"/>
      <c r="C230" s="233"/>
      <c r="D230" s="234" t="s">
        <v>162</v>
      </c>
      <c r="E230" s="233"/>
      <c r="F230" s="236" t="s">
        <v>374</v>
      </c>
      <c r="G230" s="233"/>
      <c r="H230" s="237">
        <v>217.176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162</v>
      </c>
      <c r="AU230" s="243" t="s">
        <v>85</v>
      </c>
      <c r="AV230" s="13" t="s">
        <v>85</v>
      </c>
      <c r="AW230" s="13" t="s">
        <v>4</v>
      </c>
      <c r="AX230" s="13" t="s">
        <v>83</v>
      </c>
      <c r="AY230" s="243" t="s">
        <v>131</v>
      </c>
    </row>
    <row r="231" spans="1:65" s="2" customFormat="1" ht="24.15" customHeight="1">
      <c r="A231" s="37"/>
      <c r="B231" s="38"/>
      <c r="C231" s="255" t="s">
        <v>375</v>
      </c>
      <c r="D231" s="255" t="s">
        <v>257</v>
      </c>
      <c r="E231" s="256" t="s">
        <v>376</v>
      </c>
      <c r="F231" s="257" t="s">
        <v>377</v>
      </c>
      <c r="G231" s="258" t="s">
        <v>148</v>
      </c>
      <c r="H231" s="259">
        <v>9.939</v>
      </c>
      <c r="I231" s="260"/>
      <c r="J231" s="261">
        <f>ROUND(I231*H231,2)</f>
        <v>0</v>
      </c>
      <c r="K231" s="262"/>
      <c r="L231" s="263"/>
      <c r="M231" s="264" t="s">
        <v>1</v>
      </c>
      <c r="N231" s="265" t="s">
        <v>40</v>
      </c>
      <c r="O231" s="90"/>
      <c r="P231" s="228">
        <f>O231*H231</f>
        <v>0</v>
      </c>
      <c r="Q231" s="228">
        <v>0.131</v>
      </c>
      <c r="R231" s="228">
        <f>Q231*H231</f>
        <v>1.302009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166</v>
      </c>
      <c r="AT231" s="230" t="s">
        <v>257</v>
      </c>
      <c r="AU231" s="230" t="s">
        <v>85</v>
      </c>
      <c r="AY231" s="16" t="s">
        <v>131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83</v>
      </c>
      <c r="BK231" s="231">
        <f>ROUND(I231*H231,2)</f>
        <v>0</v>
      </c>
      <c r="BL231" s="16" t="s">
        <v>137</v>
      </c>
      <c r="BM231" s="230" t="s">
        <v>378</v>
      </c>
    </row>
    <row r="232" spans="1:51" s="13" customFormat="1" ht="12">
      <c r="A232" s="13"/>
      <c r="B232" s="232"/>
      <c r="C232" s="233"/>
      <c r="D232" s="234" t="s">
        <v>162</v>
      </c>
      <c r="E232" s="235" t="s">
        <v>1</v>
      </c>
      <c r="F232" s="236" t="s">
        <v>368</v>
      </c>
      <c r="G232" s="233"/>
      <c r="H232" s="237">
        <v>9.466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162</v>
      </c>
      <c r="AU232" s="243" t="s">
        <v>85</v>
      </c>
      <c r="AV232" s="13" t="s">
        <v>85</v>
      </c>
      <c r="AW232" s="13" t="s">
        <v>32</v>
      </c>
      <c r="AX232" s="13" t="s">
        <v>83</v>
      </c>
      <c r="AY232" s="243" t="s">
        <v>131</v>
      </c>
    </row>
    <row r="233" spans="1:51" s="13" customFormat="1" ht="12">
      <c r="A233" s="13"/>
      <c r="B233" s="232"/>
      <c r="C233" s="233"/>
      <c r="D233" s="234" t="s">
        <v>162</v>
      </c>
      <c r="E233" s="233"/>
      <c r="F233" s="236" t="s">
        <v>379</v>
      </c>
      <c r="G233" s="233"/>
      <c r="H233" s="237">
        <v>9.939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162</v>
      </c>
      <c r="AU233" s="243" t="s">
        <v>85</v>
      </c>
      <c r="AV233" s="13" t="s">
        <v>85</v>
      </c>
      <c r="AW233" s="13" t="s">
        <v>4</v>
      </c>
      <c r="AX233" s="13" t="s">
        <v>83</v>
      </c>
      <c r="AY233" s="243" t="s">
        <v>131</v>
      </c>
    </row>
    <row r="234" spans="1:65" s="2" customFormat="1" ht="37.8" customHeight="1">
      <c r="A234" s="37"/>
      <c r="B234" s="38"/>
      <c r="C234" s="218" t="s">
        <v>380</v>
      </c>
      <c r="D234" s="218" t="s">
        <v>133</v>
      </c>
      <c r="E234" s="219" t="s">
        <v>381</v>
      </c>
      <c r="F234" s="220" t="s">
        <v>382</v>
      </c>
      <c r="G234" s="221" t="s">
        <v>148</v>
      </c>
      <c r="H234" s="222">
        <v>9.466</v>
      </c>
      <c r="I234" s="223"/>
      <c r="J234" s="224">
        <f>ROUND(I234*H234,2)</f>
        <v>0</v>
      </c>
      <c r="K234" s="225"/>
      <c r="L234" s="43"/>
      <c r="M234" s="226" t="s">
        <v>1</v>
      </c>
      <c r="N234" s="227" t="s">
        <v>40</v>
      </c>
      <c r="O234" s="90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137</v>
      </c>
      <c r="AT234" s="230" t="s">
        <v>133</v>
      </c>
      <c r="AU234" s="230" t="s">
        <v>85</v>
      </c>
      <c r="AY234" s="16" t="s">
        <v>131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83</v>
      </c>
      <c r="BK234" s="231">
        <f>ROUND(I234*H234,2)</f>
        <v>0</v>
      </c>
      <c r="BL234" s="16" t="s">
        <v>137</v>
      </c>
      <c r="BM234" s="230" t="s">
        <v>383</v>
      </c>
    </row>
    <row r="235" spans="1:51" s="13" customFormat="1" ht="12">
      <c r="A235" s="13"/>
      <c r="B235" s="232"/>
      <c r="C235" s="233"/>
      <c r="D235" s="234" t="s">
        <v>162</v>
      </c>
      <c r="E235" s="235" t="s">
        <v>1</v>
      </c>
      <c r="F235" s="236" t="s">
        <v>384</v>
      </c>
      <c r="G235" s="233"/>
      <c r="H235" s="237">
        <v>9.466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162</v>
      </c>
      <c r="AU235" s="243" t="s">
        <v>85</v>
      </c>
      <c r="AV235" s="13" t="s">
        <v>85</v>
      </c>
      <c r="AW235" s="13" t="s">
        <v>32</v>
      </c>
      <c r="AX235" s="13" t="s">
        <v>83</v>
      </c>
      <c r="AY235" s="243" t="s">
        <v>131</v>
      </c>
    </row>
    <row r="236" spans="1:65" s="2" customFormat="1" ht="76.35" customHeight="1">
      <c r="A236" s="37"/>
      <c r="B236" s="38"/>
      <c r="C236" s="218" t="s">
        <v>385</v>
      </c>
      <c r="D236" s="218" t="s">
        <v>133</v>
      </c>
      <c r="E236" s="219" t="s">
        <v>386</v>
      </c>
      <c r="F236" s="220" t="s">
        <v>387</v>
      </c>
      <c r="G236" s="221" t="s">
        <v>148</v>
      </c>
      <c r="H236" s="222">
        <v>356.714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40</v>
      </c>
      <c r="O236" s="90"/>
      <c r="P236" s="228">
        <f>O236*H236</f>
        <v>0</v>
      </c>
      <c r="Q236" s="228">
        <v>0.10362</v>
      </c>
      <c r="R236" s="228">
        <f>Q236*H236</f>
        <v>36.96270468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137</v>
      </c>
      <c r="AT236" s="230" t="s">
        <v>133</v>
      </c>
      <c r="AU236" s="230" t="s">
        <v>85</v>
      </c>
      <c r="AY236" s="16" t="s">
        <v>131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83</v>
      </c>
      <c r="BK236" s="231">
        <f>ROUND(I236*H236,2)</f>
        <v>0</v>
      </c>
      <c r="BL236" s="16" t="s">
        <v>137</v>
      </c>
      <c r="BM236" s="230" t="s">
        <v>388</v>
      </c>
    </row>
    <row r="237" spans="1:51" s="13" customFormat="1" ht="12">
      <c r="A237" s="13"/>
      <c r="B237" s="232"/>
      <c r="C237" s="233"/>
      <c r="D237" s="234" t="s">
        <v>162</v>
      </c>
      <c r="E237" s="235" t="s">
        <v>1</v>
      </c>
      <c r="F237" s="236" t="s">
        <v>389</v>
      </c>
      <c r="G237" s="233"/>
      <c r="H237" s="237">
        <v>356.714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162</v>
      </c>
      <c r="AU237" s="243" t="s">
        <v>85</v>
      </c>
      <c r="AV237" s="13" t="s">
        <v>85</v>
      </c>
      <c r="AW237" s="13" t="s">
        <v>32</v>
      </c>
      <c r="AX237" s="13" t="s">
        <v>83</v>
      </c>
      <c r="AY237" s="243" t="s">
        <v>131</v>
      </c>
    </row>
    <row r="238" spans="1:65" s="2" customFormat="1" ht="24.15" customHeight="1">
      <c r="A238" s="37"/>
      <c r="B238" s="38"/>
      <c r="C238" s="255" t="s">
        <v>390</v>
      </c>
      <c r="D238" s="255" t="s">
        <v>257</v>
      </c>
      <c r="E238" s="256" t="s">
        <v>391</v>
      </c>
      <c r="F238" s="257" t="s">
        <v>392</v>
      </c>
      <c r="G238" s="258" t="s">
        <v>148</v>
      </c>
      <c r="H238" s="259">
        <v>350.452</v>
      </c>
      <c r="I238" s="260"/>
      <c r="J238" s="261">
        <f>ROUND(I238*H238,2)</f>
        <v>0</v>
      </c>
      <c r="K238" s="262"/>
      <c r="L238" s="263"/>
      <c r="M238" s="264" t="s">
        <v>1</v>
      </c>
      <c r="N238" s="265" t="s">
        <v>40</v>
      </c>
      <c r="O238" s="90"/>
      <c r="P238" s="228">
        <f>O238*H238</f>
        <v>0</v>
      </c>
      <c r="Q238" s="228">
        <v>0.176</v>
      </c>
      <c r="R238" s="228">
        <f>Q238*H238</f>
        <v>61.679551999999994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166</v>
      </c>
      <c r="AT238" s="230" t="s">
        <v>257</v>
      </c>
      <c r="AU238" s="230" t="s">
        <v>85</v>
      </c>
      <c r="AY238" s="16" t="s">
        <v>131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83</v>
      </c>
      <c r="BK238" s="231">
        <f>ROUND(I238*H238,2)</f>
        <v>0</v>
      </c>
      <c r="BL238" s="16" t="s">
        <v>137</v>
      </c>
      <c r="BM238" s="230" t="s">
        <v>393</v>
      </c>
    </row>
    <row r="239" spans="1:51" s="13" customFormat="1" ht="12">
      <c r="A239" s="13"/>
      <c r="B239" s="232"/>
      <c r="C239" s="233"/>
      <c r="D239" s="234" t="s">
        <v>162</v>
      </c>
      <c r="E239" s="235" t="s">
        <v>1</v>
      </c>
      <c r="F239" s="236" t="s">
        <v>394</v>
      </c>
      <c r="G239" s="233"/>
      <c r="H239" s="237">
        <v>333.764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162</v>
      </c>
      <c r="AU239" s="243" t="s">
        <v>85</v>
      </c>
      <c r="AV239" s="13" t="s">
        <v>85</v>
      </c>
      <c r="AW239" s="13" t="s">
        <v>32</v>
      </c>
      <c r="AX239" s="13" t="s">
        <v>83</v>
      </c>
      <c r="AY239" s="243" t="s">
        <v>131</v>
      </c>
    </row>
    <row r="240" spans="1:51" s="13" customFormat="1" ht="12">
      <c r="A240" s="13"/>
      <c r="B240" s="232"/>
      <c r="C240" s="233"/>
      <c r="D240" s="234" t="s">
        <v>162</v>
      </c>
      <c r="E240" s="233"/>
      <c r="F240" s="236" t="s">
        <v>395</v>
      </c>
      <c r="G240" s="233"/>
      <c r="H240" s="237">
        <v>350.452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162</v>
      </c>
      <c r="AU240" s="243" t="s">
        <v>85</v>
      </c>
      <c r="AV240" s="13" t="s">
        <v>85</v>
      </c>
      <c r="AW240" s="13" t="s">
        <v>4</v>
      </c>
      <c r="AX240" s="13" t="s">
        <v>83</v>
      </c>
      <c r="AY240" s="243" t="s">
        <v>131</v>
      </c>
    </row>
    <row r="241" spans="1:65" s="2" customFormat="1" ht="24.15" customHeight="1">
      <c r="A241" s="37"/>
      <c r="B241" s="38"/>
      <c r="C241" s="255" t="s">
        <v>396</v>
      </c>
      <c r="D241" s="255" t="s">
        <v>257</v>
      </c>
      <c r="E241" s="256" t="s">
        <v>397</v>
      </c>
      <c r="F241" s="257" t="s">
        <v>398</v>
      </c>
      <c r="G241" s="258" t="s">
        <v>148</v>
      </c>
      <c r="H241" s="259">
        <v>24.098</v>
      </c>
      <c r="I241" s="260"/>
      <c r="J241" s="261">
        <f>ROUND(I241*H241,2)</f>
        <v>0</v>
      </c>
      <c r="K241" s="262"/>
      <c r="L241" s="263"/>
      <c r="M241" s="264" t="s">
        <v>1</v>
      </c>
      <c r="N241" s="265" t="s">
        <v>40</v>
      </c>
      <c r="O241" s="90"/>
      <c r="P241" s="228">
        <f>O241*H241</f>
        <v>0</v>
      </c>
      <c r="Q241" s="228">
        <v>0.176</v>
      </c>
      <c r="R241" s="228">
        <f>Q241*H241</f>
        <v>4.241248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166</v>
      </c>
      <c r="AT241" s="230" t="s">
        <v>257</v>
      </c>
      <c r="AU241" s="230" t="s">
        <v>85</v>
      </c>
      <c r="AY241" s="16" t="s">
        <v>131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83</v>
      </c>
      <c r="BK241" s="231">
        <f>ROUND(I241*H241,2)</f>
        <v>0</v>
      </c>
      <c r="BL241" s="16" t="s">
        <v>137</v>
      </c>
      <c r="BM241" s="230" t="s">
        <v>399</v>
      </c>
    </row>
    <row r="242" spans="1:51" s="13" customFormat="1" ht="12">
      <c r="A242" s="13"/>
      <c r="B242" s="232"/>
      <c r="C242" s="233"/>
      <c r="D242" s="234" t="s">
        <v>162</v>
      </c>
      <c r="E242" s="235" t="s">
        <v>1</v>
      </c>
      <c r="F242" s="236" t="s">
        <v>400</v>
      </c>
      <c r="G242" s="233"/>
      <c r="H242" s="237">
        <v>22.95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162</v>
      </c>
      <c r="AU242" s="243" t="s">
        <v>85</v>
      </c>
      <c r="AV242" s="13" t="s">
        <v>85</v>
      </c>
      <c r="AW242" s="13" t="s">
        <v>32</v>
      </c>
      <c r="AX242" s="13" t="s">
        <v>83</v>
      </c>
      <c r="AY242" s="243" t="s">
        <v>131</v>
      </c>
    </row>
    <row r="243" spans="1:51" s="13" customFormat="1" ht="12">
      <c r="A243" s="13"/>
      <c r="B243" s="232"/>
      <c r="C243" s="233"/>
      <c r="D243" s="234" t="s">
        <v>162</v>
      </c>
      <c r="E243" s="233"/>
      <c r="F243" s="236" t="s">
        <v>401</v>
      </c>
      <c r="G243" s="233"/>
      <c r="H243" s="237">
        <v>24.098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162</v>
      </c>
      <c r="AU243" s="243" t="s">
        <v>85</v>
      </c>
      <c r="AV243" s="13" t="s">
        <v>85</v>
      </c>
      <c r="AW243" s="13" t="s">
        <v>4</v>
      </c>
      <c r="AX243" s="13" t="s">
        <v>83</v>
      </c>
      <c r="AY243" s="243" t="s">
        <v>131</v>
      </c>
    </row>
    <row r="244" spans="1:65" s="2" customFormat="1" ht="33" customHeight="1">
      <c r="A244" s="37"/>
      <c r="B244" s="38"/>
      <c r="C244" s="218" t="s">
        <v>402</v>
      </c>
      <c r="D244" s="218" t="s">
        <v>133</v>
      </c>
      <c r="E244" s="219" t="s">
        <v>403</v>
      </c>
      <c r="F244" s="220" t="s">
        <v>404</v>
      </c>
      <c r="G244" s="221" t="s">
        <v>148</v>
      </c>
      <c r="H244" s="222">
        <v>22.95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40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137</v>
      </c>
      <c r="AT244" s="230" t="s">
        <v>133</v>
      </c>
      <c r="AU244" s="230" t="s">
        <v>85</v>
      </c>
      <c r="AY244" s="16" t="s">
        <v>131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83</v>
      </c>
      <c r="BK244" s="231">
        <f>ROUND(I244*H244,2)</f>
        <v>0</v>
      </c>
      <c r="BL244" s="16" t="s">
        <v>137</v>
      </c>
      <c r="BM244" s="230" t="s">
        <v>405</v>
      </c>
    </row>
    <row r="245" spans="1:65" s="2" customFormat="1" ht="44.25" customHeight="1">
      <c r="A245" s="37"/>
      <c r="B245" s="38"/>
      <c r="C245" s="218" t="s">
        <v>406</v>
      </c>
      <c r="D245" s="218" t="s">
        <v>133</v>
      </c>
      <c r="E245" s="219" t="s">
        <v>407</v>
      </c>
      <c r="F245" s="220" t="s">
        <v>408</v>
      </c>
      <c r="G245" s="221" t="s">
        <v>148</v>
      </c>
      <c r="H245" s="222">
        <v>356.714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40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137</v>
      </c>
      <c r="AT245" s="230" t="s">
        <v>133</v>
      </c>
      <c r="AU245" s="230" t="s">
        <v>85</v>
      </c>
      <c r="AY245" s="16" t="s">
        <v>131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83</v>
      </c>
      <c r="BK245" s="231">
        <f>ROUND(I245*H245,2)</f>
        <v>0</v>
      </c>
      <c r="BL245" s="16" t="s">
        <v>137</v>
      </c>
      <c r="BM245" s="230" t="s">
        <v>409</v>
      </c>
    </row>
    <row r="246" spans="1:65" s="2" customFormat="1" ht="21.75" customHeight="1">
      <c r="A246" s="37"/>
      <c r="B246" s="38"/>
      <c r="C246" s="218" t="s">
        <v>410</v>
      </c>
      <c r="D246" s="218" t="s">
        <v>133</v>
      </c>
      <c r="E246" s="219" t="s">
        <v>411</v>
      </c>
      <c r="F246" s="220" t="s">
        <v>412</v>
      </c>
      <c r="G246" s="221" t="s">
        <v>169</v>
      </c>
      <c r="H246" s="222">
        <v>31.6</v>
      </c>
      <c r="I246" s="223"/>
      <c r="J246" s="224">
        <f>ROUND(I246*H246,2)</f>
        <v>0</v>
      </c>
      <c r="K246" s="225"/>
      <c r="L246" s="43"/>
      <c r="M246" s="226" t="s">
        <v>1</v>
      </c>
      <c r="N246" s="227" t="s">
        <v>40</v>
      </c>
      <c r="O246" s="90"/>
      <c r="P246" s="228">
        <f>O246*H246</f>
        <v>0</v>
      </c>
      <c r="Q246" s="228">
        <v>0.0036</v>
      </c>
      <c r="R246" s="228">
        <f>Q246*H246</f>
        <v>0.11376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137</v>
      </c>
      <c r="AT246" s="230" t="s">
        <v>133</v>
      </c>
      <c r="AU246" s="230" t="s">
        <v>85</v>
      </c>
      <c r="AY246" s="16" t="s">
        <v>131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83</v>
      </c>
      <c r="BK246" s="231">
        <f>ROUND(I246*H246,2)</f>
        <v>0</v>
      </c>
      <c r="BL246" s="16" t="s">
        <v>137</v>
      </c>
      <c r="BM246" s="230" t="s">
        <v>413</v>
      </c>
    </row>
    <row r="247" spans="1:65" s="2" customFormat="1" ht="24.15" customHeight="1">
      <c r="A247" s="37"/>
      <c r="B247" s="38"/>
      <c r="C247" s="218" t="s">
        <v>414</v>
      </c>
      <c r="D247" s="218" t="s">
        <v>133</v>
      </c>
      <c r="E247" s="219" t="s">
        <v>415</v>
      </c>
      <c r="F247" s="220" t="s">
        <v>416</v>
      </c>
      <c r="G247" s="221" t="s">
        <v>148</v>
      </c>
      <c r="H247" s="222">
        <v>356.714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40</v>
      </c>
      <c r="O247" s="90"/>
      <c r="P247" s="228">
        <f>O247*H247</f>
        <v>0</v>
      </c>
      <c r="Q247" s="228">
        <v>0.00069</v>
      </c>
      <c r="R247" s="228">
        <f>Q247*H247</f>
        <v>0.24613265999999998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137</v>
      </c>
      <c r="AT247" s="230" t="s">
        <v>133</v>
      </c>
      <c r="AU247" s="230" t="s">
        <v>85</v>
      </c>
      <c r="AY247" s="16" t="s">
        <v>131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83</v>
      </c>
      <c r="BK247" s="231">
        <f>ROUND(I247*H247,2)</f>
        <v>0</v>
      </c>
      <c r="BL247" s="16" t="s">
        <v>137</v>
      </c>
      <c r="BM247" s="230" t="s">
        <v>417</v>
      </c>
    </row>
    <row r="248" spans="1:65" s="2" customFormat="1" ht="24.15" customHeight="1">
      <c r="A248" s="37"/>
      <c r="B248" s="38"/>
      <c r="C248" s="255" t="s">
        <v>418</v>
      </c>
      <c r="D248" s="255" t="s">
        <v>257</v>
      </c>
      <c r="E248" s="256" t="s">
        <v>419</v>
      </c>
      <c r="F248" s="257" t="s">
        <v>420</v>
      </c>
      <c r="G248" s="258" t="s">
        <v>148</v>
      </c>
      <c r="H248" s="259">
        <v>392.385</v>
      </c>
      <c r="I248" s="260"/>
      <c r="J248" s="261">
        <f>ROUND(I248*H248,2)</f>
        <v>0</v>
      </c>
      <c r="K248" s="262"/>
      <c r="L248" s="263"/>
      <c r="M248" s="264" t="s">
        <v>1</v>
      </c>
      <c r="N248" s="265" t="s">
        <v>40</v>
      </c>
      <c r="O248" s="90"/>
      <c r="P248" s="228">
        <f>O248*H248</f>
        <v>0</v>
      </c>
      <c r="Q248" s="228">
        <v>0.00023</v>
      </c>
      <c r="R248" s="228">
        <f>Q248*H248</f>
        <v>0.09024855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166</v>
      </c>
      <c r="AT248" s="230" t="s">
        <v>257</v>
      </c>
      <c r="AU248" s="230" t="s">
        <v>85</v>
      </c>
      <c r="AY248" s="16" t="s">
        <v>131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83</v>
      </c>
      <c r="BK248" s="231">
        <f>ROUND(I248*H248,2)</f>
        <v>0</v>
      </c>
      <c r="BL248" s="16" t="s">
        <v>137</v>
      </c>
      <c r="BM248" s="230" t="s">
        <v>421</v>
      </c>
    </row>
    <row r="249" spans="1:51" s="13" customFormat="1" ht="12">
      <c r="A249" s="13"/>
      <c r="B249" s="232"/>
      <c r="C249" s="233"/>
      <c r="D249" s="234" t="s">
        <v>162</v>
      </c>
      <c r="E249" s="235" t="s">
        <v>1</v>
      </c>
      <c r="F249" s="236" t="s">
        <v>422</v>
      </c>
      <c r="G249" s="233"/>
      <c r="H249" s="237">
        <v>356.714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162</v>
      </c>
      <c r="AU249" s="243" t="s">
        <v>85</v>
      </c>
      <c r="AV249" s="13" t="s">
        <v>85</v>
      </c>
      <c r="AW249" s="13" t="s">
        <v>32</v>
      </c>
      <c r="AX249" s="13" t="s">
        <v>83</v>
      </c>
      <c r="AY249" s="243" t="s">
        <v>131</v>
      </c>
    </row>
    <row r="250" spans="1:51" s="13" customFormat="1" ht="12">
      <c r="A250" s="13"/>
      <c r="B250" s="232"/>
      <c r="C250" s="233"/>
      <c r="D250" s="234" t="s">
        <v>162</v>
      </c>
      <c r="E250" s="233"/>
      <c r="F250" s="236" t="s">
        <v>423</v>
      </c>
      <c r="G250" s="233"/>
      <c r="H250" s="237">
        <v>392.385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162</v>
      </c>
      <c r="AU250" s="243" t="s">
        <v>85</v>
      </c>
      <c r="AV250" s="13" t="s">
        <v>85</v>
      </c>
      <c r="AW250" s="13" t="s">
        <v>4</v>
      </c>
      <c r="AX250" s="13" t="s">
        <v>83</v>
      </c>
      <c r="AY250" s="243" t="s">
        <v>131</v>
      </c>
    </row>
    <row r="251" spans="1:63" s="12" customFormat="1" ht="22.8" customHeight="1">
      <c r="A251" s="12"/>
      <c r="B251" s="202"/>
      <c r="C251" s="203"/>
      <c r="D251" s="204" t="s">
        <v>74</v>
      </c>
      <c r="E251" s="216" t="s">
        <v>154</v>
      </c>
      <c r="F251" s="216" t="s">
        <v>424</v>
      </c>
      <c r="G251" s="203"/>
      <c r="H251" s="203"/>
      <c r="I251" s="206"/>
      <c r="J251" s="217">
        <f>BK251</f>
        <v>0</v>
      </c>
      <c r="K251" s="203"/>
      <c r="L251" s="208"/>
      <c r="M251" s="209"/>
      <c r="N251" s="210"/>
      <c r="O251" s="210"/>
      <c r="P251" s="211">
        <f>SUM(P252:P255)</f>
        <v>0</v>
      </c>
      <c r="Q251" s="210"/>
      <c r="R251" s="211">
        <f>SUM(R252:R255)</f>
        <v>0</v>
      </c>
      <c r="S251" s="210"/>
      <c r="T251" s="212">
        <f>SUM(T252:T255)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3" t="s">
        <v>83</v>
      </c>
      <c r="AT251" s="214" t="s">
        <v>74</v>
      </c>
      <c r="AU251" s="214" t="s">
        <v>83</v>
      </c>
      <c r="AY251" s="213" t="s">
        <v>131</v>
      </c>
      <c r="BK251" s="215">
        <f>SUM(BK252:BK255)</f>
        <v>0</v>
      </c>
    </row>
    <row r="252" spans="1:65" s="2" customFormat="1" ht="33" customHeight="1">
      <c r="A252" s="37"/>
      <c r="B252" s="38"/>
      <c r="C252" s="218" t="s">
        <v>425</v>
      </c>
      <c r="D252" s="218" t="s">
        <v>133</v>
      </c>
      <c r="E252" s="219" t="s">
        <v>426</v>
      </c>
      <c r="F252" s="220" t="s">
        <v>427</v>
      </c>
      <c r="G252" s="221" t="s">
        <v>182</v>
      </c>
      <c r="H252" s="222">
        <v>0.225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40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137</v>
      </c>
      <c r="AT252" s="230" t="s">
        <v>133</v>
      </c>
      <c r="AU252" s="230" t="s">
        <v>85</v>
      </c>
      <c r="AY252" s="16" t="s">
        <v>131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83</v>
      </c>
      <c r="BK252" s="231">
        <f>ROUND(I252*H252,2)</f>
        <v>0</v>
      </c>
      <c r="BL252" s="16" t="s">
        <v>137</v>
      </c>
      <c r="BM252" s="230" t="s">
        <v>428</v>
      </c>
    </row>
    <row r="253" spans="1:51" s="13" customFormat="1" ht="12">
      <c r="A253" s="13"/>
      <c r="B253" s="232"/>
      <c r="C253" s="233"/>
      <c r="D253" s="234" t="s">
        <v>162</v>
      </c>
      <c r="E253" s="235" t="s">
        <v>1</v>
      </c>
      <c r="F253" s="236" t="s">
        <v>429</v>
      </c>
      <c r="G253" s="233"/>
      <c r="H253" s="237">
        <v>0.225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162</v>
      </c>
      <c r="AU253" s="243" t="s">
        <v>85</v>
      </c>
      <c r="AV253" s="13" t="s">
        <v>85</v>
      </c>
      <c r="AW253" s="13" t="s">
        <v>32</v>
      </c>
      <c r="AX253" s="13" t="s">
        <v>75</v>
      </c>
      <c r="AY253" s="243" t="s">
        <v>131</v>
      </c>
    </row>
    <row r="254" spans="1:51" s="14" customFormat="1" ht="12">
      <c r="A254" s="14"/>
      <c r="B254" s="244"/>
      <c r="C254" s="245"/>
      <c r="D254" s="234" t="s">
        <v>162</v>
      </c>
      <c r="E254" s="246" t="s">
        <v>1</v>
      </c>
      <c r="F254" s="247" t="s">
        <v>165</v>
      </c>
      <c r="G254" s="245"/>
      <c r="H254" s="248">
        <v>0.225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162</v>
      </c>
      <c r="AU254" s="254" t="s">
        <v>85</v>
      </c>
      <c r="AV254" s="14" t="s">
        <v>137</v>
      </c>
      <c r="AW254" s="14" t="s">
        <v>32</v>
      </c>
      <c r="AX254" s="14" t="s">
        <v>83</v>
      </c>
      <c r="AY254" s="254" t="s">
        <v>131</v>
      </c>
    </row>
    <row r="255" spans="1:65" s="2" customFormat="1" ht="49.05" customHeight="1">
      <c r="A255" s="37"/>
      <c r="B255" s="38"/>
      <c r="C255" s="218" t="s">
        <v>430</v>
      </c>
      <c r="D255" s="218" t="s">
        <v>133</v>
      </c>
      <c r="E255" s="219" t="s">
        <v>431</v>
      </c>
      <c r="F255" s="220" t="s">
        <v>432</v>
      </c>
      <c r="G255" s="221" t="s">
        <v>182</v>
      </c>
      <c r="H255" s="222">
        <v>0.225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40</v>
      </c>
      <c r="O255" s="90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137</v>
      </c>
      <c r="AT255" s="230" t="s">
        <v>133</v>
      </c>
      <c r="AU255" s="230" t="s">
        <v>85</v>
      </c>
      <c r="AY255" s="16" t="s">
        <v>131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83</v>
      </c>
      <c r="BK255" s="231">
        <f>ROUND(I255*H255,2)</f>
        <v>0</v>
      </c>
      <c r="BL255" s="16" t="s">
        <v>137</v>
      </c>
      <c r="BM255" s="230" t="s">
        <v>433</v>
      </c>
    </row>
    <row r="256" spans="1:63" s="12" customFormat="1" ht="22.8" customHeight="1">
      <c r="A256" s="12"/>
      <c r="B256" s="202"/>
      <c r="C256" s="203"/>
      <c r="D256" s="204" t="s">
        <v>74</v>
      </c>
      <c r="E256" s="216" t="s">
        <v>166</v>
      </c>
      <c r="F256" s="216" t="s">
        <v>434</v>
      </c>
      <c r="G256" s="203"/>
      <c r="H256" s="203"/>
      <c r="I256" s="206"/>
      <c r="J256" s="217">
        <f>BK256</f>
        <v>0</v>
      </c>
      <c r="K256" s="203"/>
      <c r="L256" s="208"/>
      <c r="M256" s="209"/>
      <c r="N256" s="210"/>
      <c r="O256" s="210"/>
      <c r="P256" s="211">
        <f>SUM(P257:P265)</f>
        <v>0</v>
      </c>
      <c r="Q256" s="210"/>
      <c r="R256" s="211">
        <f>SUM(R257:R265)</f>
        <v>0.5917125</v>
      </c>
      <c r="S256" s="210"/>
      <c r="T256" s="212">
        <f>SUM(T257:T265)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3" t="s">
        <v>83</v>
      </c>
      <c r="AT256" s="214" t="s">
        <v>74</v>
      </c>
      <c r="AU256" s="214" t="s">
        <v>83</v>
      </c>
      <c r="AY256" s="213" t="s">
        <v>131</v>
      </c>
      <c r="BK256" s="215">
        <f>SUM(BK257:BK265)</f>
        <v>0</v>
      </c>
    </row>
    <row r="257" spans="1:65" s="2" customFormat="1" ht="33" customHeight="1">
      <c r="A257" s="37"/>
      <c r="B257" s="38"/>
      <c r="C257" s="218" t="s">
        <v>435</v>
      </c>
      <c r="D257" s="218" t="s">
        <v>133</v>
      </c>
      <c r="E257" s="219" t="s">
        <v>436</v>
      </c>
      <c r="F257" s="220" t="s">
        <v>437</v>
      </c>
      <c r="G257" s="221" t="s">
        <v>169</v>
      </c>
      <c r="H257" s="222">
        <v>2.25</v>
      </c>
      <c r="I257" s="223"/>
      <c r="J257" s="224">
        <f>ROUND(I257*H257,2)</f>
        <v>0</v>
      </c>
      <c r="K257" s="225"/>
      <c r="L257" s="43"/>
      <c r="M257" s="226" t="s">
        <v>1</v>
      </c>
      <c r="N257" s="227" t="s">
        <v>40</v>
      </c>
      <c r="O257" s="90"/>
      <c r="P257" s="228">
        <f>O257*H257</f>
        <v>0</v>
      </c>
      <c r="Q257" s="228">
        <v>1E-05</v>
      </c>
      <c r="R257" s="228">
        <f>Q257*H257</f>
        <v>2.25E-05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137</v>
      </c>
      <c r="AT257" s="230" t="s">
        <v>133</v>
      </c>
      <c r="AU257" s="230" t="s">
        <v>85</v>
      </c>
      <c r="AY257" s="16" t="s">
        <v>131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83</v>
      </c>
      <c r="BK257" s="231">
        <f>ROUND(I257*H257,2)</f>
        <v>0</v>
      </c>
      <c r="BL257" s="16" t="s">
        <v>137</v>
      </c>
      <c r="BM257" s="230" t="s">
        <v>438</v>
      </c>
    </row>
    <row r="258" spans="1:65" s="2" customFormat="1" ht="16.5" customHeight="1">
      <c r="A258" s="37"/>
      <c r="B258" s="38"/>
      <c r="C258" s="255" t="s">
        <v>439</v>
      </c>
      <c r="D258" s="255" t="s">
        <v>257</v>
      </c>
      <c r="E258" s="256" t="s">
        <v>440</v>
      </c>
      <c r="F258" s="257" t="s">
        <v>441</v>
      </c>
      <c r="G258" s="258" t="s">
        <v>169</v>
      </c>
      <c r="H258" s="259">
        <v>3</v>
      </c>
      <c r="I258" s="260"/>
      <c r="J258" s="261">
        <f>ROUND(I258*H258,2)</f>
        <v>0</v>
      </c>
      <c r="K258" s="262"/>
      <c r="L258" s="263"/>
      <c r="M258" s="264" t="s">
        <v>1</v>
      </c>
      <c r="N258" s="265" t="s">
        <v>40</v>
      </c>
      <c r="O258" s="90"/>
      <c r="P258" s="228">
        <f>O258*H258</f>
        <v>0</v>
      </c>
      <c r="Q258" s="228">
        <v>0.00277</v>
      </c>
      <c r="R258" s="228">
        <f>Q258*H258</f>
        <v>0.00831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166</v>
      </c>
      <c r="AT258" s="230" t="s">
        <v>257</v>
      </c>
      <c r="AU258" s="230" t="s">
        <v>85</v>
      </c>
      <c r="AY258" s="16" t="s">
        <v>131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83</v>
      </c>
      <c r="BK258" s="231">
        <f>ROUND(I258*H258,2)</f>
        <v>0</v>
      </c>
      <c r="BL258" s="16" t="s">
        <v>137</v>
      </c>
      <c r="BM258" s="230" t="s">
        <v>442</v>
      </c>
    </row>
    <row r="259" spans="1:65" s="2" customFormat="1" ht="24.15" customHeight="1">
      <c r="A259" s="37"/>
      <c r="B259" s="38"/>
      <c r="C259" s="218" t="s">
        <v>443</v>
      </c>
      <c r="D259" s="218" t="s">
        <v>133</v>
      </c>
      <c r="E259" s="219" t="s">
        <v>444</v>
      </c>
      <c r="F259" s="220" t="s">
        <v>445</v>
      </c>
      <c r="G259" s="221" t="s">
        <v>136</v>
      </c>
      <c r="H259" s="222">
        <v>1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40</v>
      </c>
      <c r="O259" s="90"/>
      <c r="P259" s="228">
        <f>O259*H259</f>
        <v>0</v>
      </c>
      <c r="Q259" s="228">
        <v>0.14494</v>
      </c>
      <c r="R259" s="228">
        <f>Q259*H259</f>
        <v>0.14494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137</v>
      </c>
      <c r="AT259" s="230" t="s">
        <v>133</v>
      </c>
      <c r="AU259" s="230" t="s">
        <v>85</v>
      </c>
      <c r="AY259" s="16" t="s">
        <v>131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83</v>
      </c>
      <c r="BK259" s="231">
        <f>ROUND(I259*H259,2)</f>
        <v>0</v>
      </c>
      <c r="BL259" s="16" t="s">
        <v>137</v>
      </c>
      <c r="BM259" s="230" t="s">
        <v>446</v>
      </c>
    </row>
    <row r="260" spans="1:65" s="2" customFormat="1" ht="24.15" customHeight="1">
      <c r="A260" s="37"/>
      <c r="B260" s="38"/>
      <c r="C260" s="255" t="s">
        <v>447</v>
      </c>
      <c r="D260" s="255" t="s">
        <v>257</v>
      </c>
      <c r="E260" s="256" t="s">
        <v>448</v>
      </c>
      <c r="F260" s="257" t="s">
        <v>449</v>
      </c>
      <c r="G260" s="258" t="s">
        <v>136</v>
      </c>
      <c r="H260" s="259">
        <v>1</v>
      </c>
      <c r="I260" s="260"/>
      <c r="J260" s="261">
        <f>ROUND(I260*H260,2)</f>
        <v>0</v>
      </c>
      <c r="K260" s="262"/>
      <c r="L260" s="263"/>
      <c r="M260" s="264" t="s">
        <v>1</v>
      </c>
      <c r="N260" s="265" t="s">
        <v>40</v>
      </c>
      <c r="O260" s="90"/>
      <c r="P260" s="228">
        <f>O260*H260</f>
        <v>0</v>
      </c>
      <c r="Q260" s="228">
        <v>0.027</v>
      </c>
      <c r="R260" s="228">
        <f>Q260*H260</f>
        <v>0.027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166</v>
      </c>
      <c r="AT260" s="230" t="s">
        <v>257</v>
      </c>
      <c r="AU260" s="230" t="s">
        <v>85</v>
      </c>
      <c r="AY260" s="16" t="s">
        <v>131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83</v>
      </c>
      <c r="BK260" s="231">
        <f>ROUND(I260*H260,2)</f>
        <v>0</v>
      </c>
      <c r="BL260" s="16" t="s">
        <v>137</v>
      </c>
      <c r="BM260" s="230" t="s">
        <v>450</v>
      </c>
    </row>
    <row r="261" spans="1:65" s="2" customFormat="1" ht="24.15" customHeight="1">
      <c r="A261" s="37"/>
      <c r="B261" s="38"/>
      <c r="C261" s="255" t="s">
        <v>451</v>
      </c>
      <c r="D261" s="255" t="s">
        <v>257</v>
      </c>
      <c r="E261" s="256" t="s">
        <v>452</v>
      </c>
      <c r="F261" s="257" t="s">
        <v>453</v>
      </c>
      <c r="G261" s="258" t="s">
        <v>136</v>
      </c>
      <c r="H261" s="259">
        <v>1</v>
      </c>
      <c r="I261" s="260"/>
      <c r="J261" s="261">
        <f>ROUND(I261*H261,2)</f>
        <v>0</v>
      </c>
      <c r="K261" s="262"/>
      <c r="L261" s="263"/>
      <c r="M261" s="264" t="s">
        <v>1</v>
      </c>
      <c r="N261" s="265" t="s">
        <v>40</v>
      </c>
      <c r="O261" s="90"/>
      <c r="P261" s="228">
        <f>O261*H261</f>
        <v>0</v>
      </c>
      <c r="Q261" s="228">
        <v>0.04</v>
      </c>
      <c r="R261" s="228">
        <f>Q261*H261</f>
        <v>0.04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166</v>
      </c>
      <c r="AT261" s="230" t="s">
        <v>257</v>
      </c>
      <c r="AU261" s="230" t="s">
        <v>85</v>
      </c>
      <c r="AY261" s="16" t="s">
        <v>131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83</v>
      </c>
      <c r="BK261" s="231">
        <f>ROUND(I261*H261,2)</f>
        <v>0</v>
      </c>
      <c r="BL261" s="16" t="s">
        <v>137</v>
      </c>
      <c r="BM261" s="230" t="s">
        <v>454</v>
      </c>
    </row>
    <row r="262" spans="1:65" s="2" customFormat="1" ht="24.15" customHeight="1">
      <c r="A262" s="37"/>
      <c r="B262" s="38"/>
      <c r="C262" s="255" t="s">
        <v>455</v>
      </c>
      <c r="D262" s="255" t="s">
        <v>257</v>
      </c>
      <c r="E262" s="256" t="s">
        <v>456</v>
      </c>
      <c r="F262" s="257" t="s">
        <v>457</v>
      </c>
      <c r="G262" s="258" t="s">
        <v>136</v>
      </c>
      <c r="H262" s="259">
        <v>1</v>
      </c>
      <c r="I262" s="260"/>
      <c r="J262" s="261">
        <f>ROUND(I262*H262,2)</f>
        <v>0</v>
      </c>
      <c r="K262" s="262"/>
      <c r="L262" s="263"/>
      <c r="M262" s="264" t="s">
        <v>1</v>
      </c>
      <c r="N262" s="265" t="s">
        <v>40</v>
      </c>
      <c r="O262" s="90"/>
      <c r="P262" s="228">
        <f>O262*H262</f>
        <v>0</v>
      </c>
      <c r="Q262" s="228">
        <v>0.097</v>
      </c>
      <c r="R262" s="228">
        <f>Q262*H262</f>
        <v>0.097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166</v>
      </c>
      <c r="AT262" s="230" t="s">
        <v>257</v>
      </c>
      <c r="AU262" s="230" t="s">
        <v>85</v>
      </c>
      <c r="AY262" s="16" t="s">
        <v>131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83</v>
      </c>
      <c r="BK262" s="231">
        <f>ROUND(I262*H262,2)</f>
        <v>0</v>
      </c>
      <c r="BL262" s="16" t="s">
        <v>137</v>
      </c>
      <c r="BM262" s="230" t="s">
        <v>458</v>
      </c>
    </row>
    <row r="263" spans="1:65" s="2" customFormat="1" ht="24.15" customHeight="1">
      <c r="A263" s="37"/>
      <c r="B263" s="38"/>
      <c r="C263" s="218" t="s">
        <v>459</v>
      </c>
      <c r="D263" s="218" t="s">
        <v>133</v>
      </c>
      <c r="E263" s="219" t="s">
        <v>460</v>
      </c>
      <c r="F263" s="220" t="s">
        <v>461</v>
      </c>
      <c r="G263" s="221" t="s">
        <v>136</v>
      </c>
      <c r="H263" s="222">
        <v>1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40</v>
      </c>
      <c r="O263" s="90"/>
      <c r="P263" s="228">
        <f>O263*H263</f>
        <v>0</v>
      </c>
      <c r="Q263" s="228">
        <v>0.21734</v>
      </c>
      <c r="R263" s="228">
        <f>Q263*H263</f>
        <v>0.21734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137</v>
      </c>
      <c r="AT263" s="230" t="s">
        <v>133</v>
      </c>
      <c r="AU263" s="230" t="s">
        <v>85</v>
      </c>
      <c r="AY263" s="16" t="s">
        <v>131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83</v>
      </c>
      <c r="BK263" s="231">
        <f>ROUND(I263*H263,2)</f>
        <v>0</v>
      </c>
      <c r="BL263" s="16" t="s">
        <v>137</v>
      </c>
      <c r="BM263" s="230" t="s">
        <v>462</v>
      </c>
    </row>
    <row r="264" spans="1:65" s="2" customFormat="1" ht="16.5" customHeight="1">
      <c r="A264" s="37"/>
      <c r="B264" s="38"/>
      <c r="C264" s="255" t="s">
        <v>463</v>
      </c>
      <c r="D264" s="255" t="s">
        <v>257</v>
      </c>
      <c r="E264" s="256" t="s">
        <v>464</v>
      </c>
      <c r="F264" s="257" t="s">
        <v>465</v>
      </c>
      <c r="G264" s="258" t="s">
        <v>136</v>
      </c>
      <c r="H264" s="259">
        <v>1</v>
      </c>
      <c r="I264" s="260"/>
      <c r="J264" s="261">
        <f>ROUND(I264*H264,2)</f>
        <v>0</v>
      </c>
      <c r="K264" s="262"/>
      <c r="L264" s="263"/>
      <c r="M264" s="264" t="s">
        <v>1</v>
      </c>
      <c r="N264" s="265" t="s">
        <v>40</v>
      </c>
      <c r="O264" s="90"/>
      <c r="P264" s="228">
        <f>O264*H264</f>
        <v>0</v>
      </c>
      <c r="Q264" s="228">
        <v>0.0506</v>
      </c>
      <c r="R264" s="228">
        <f>Q264*H264</f>
        <v>0.0506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166</v>
      </c>
      <c r="AT264" s="230" t="s">
        <v>257</v>
      </c>
      <c r="AU264" s="230" t="s">
        <v>85</v>
      </c>
      <c r="AY264" s="16" t="s">
        <v>131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83</v>
      </c>
      <c r="BK264" s="231">
        <f>ROUND(I264*H264,2)</f>
        <v>0</v>
      </c>
      <c r="BL264" s="16" t="s">
        <v>137</v>
      </c>
      <c r="BM264" s="230" t="s">
        <v>466</v>
      </c>
    </row>
    <row r="265" spans="1:65" s="2" customFormat="1" ht="16.5" customHeight="1">
      <c r="A265" s="37"/>
      <c r="B265" s="38"/>
      <c r="C265" s="255" t="s">
        <v>467</v>
      </c>
      <c r="D265" s="255" t="s">
        <v>257</v>
      </c>
      <c r="E265" s="256" t="s">
        <v>468</v>
      </c>
      <c r="F265" s="257" t="s">
        <v>469</v>
      </c>
      <c r="G265" s="258" t="s">
        <v>136</v>
      </c>
      <c r="H265" s="259">
        <v>1</v>
      </c>
      <c r="I265" s="260"/>
      <c r="J265" s="261">
        <f>ROUND(I265*H265,2)</f>
        <v>0</v>
      </c>
      <c r="K265" s="262"/>
      <c r="L265" s="263"/>
      <c r="M265" s="264" t="s">
        <v>1</v>
      </c>
      <c r="N265" s="265" t="s">
        <v>40</v>
      </c>
      <c r="O265" s="90"/>
      <c r="P265" s="228">
        <f>O265*H265</f>
        <v>0</v>
      </c>
      <c r="Q265" s="228">
        <v>0.0065</v>
      </c>
      <c r="R265" s="228">
        <f>Q265*H265</f>
        <v>0.0065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166</v>
      </c>
      <c r="AT265" s="230" t="s">
        <v>257</v>
      </c>
      <c r="AU265" s="230" t="s">
        <v>85</v>
      </c>
      <c r="AY265" s="16" t="s">
        <v>131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83</v>
      </c>
      <c r="BK265" s="231">
        <f>ROUND(I265*H265,2)</f>
        <v>0</v>
      </c>
      <c r="BL265" s="16" t="s">
        <v>137</v>
      </c>
      <c r="BM265" s="230" t="s">
        <v>470</v>
      </c>
    </row>
    <row r="266" spans="1:63" s="12" customFormat="1" ht="22.8" customHeight="1">
      <c r="A266" s="12"/>
      <c r="B266" s="202"/>
      <c r="C266" s="203"/>
      <c r="D266" s="204" t="s">
        <v>74</v>
      </c>
      <c r="E266" s="216" t="s">
        <v>172</v>
      </c>
      <c r="F266" s="216" t="s">
        <v>471</v>
      </c>
      <c r="G266" s="203"/>
      <c r="H266" s="203"/>
      <c r="I266" s="206"/>
      <c r="J266" s="217">
        <f>BK266</f>
        <v>0</v>
      </c>
      <c r="K266" s="203"/>
      <c r="L266" s="208"/>
      <c r="M266" s="209"/>
      <c r="N266" s="210"/>
      <c r="O266" s="210"/>
      <c r="P266" s="211">
        <f>SUM(P267:P297)</f>
        <v>0</v>
      </c>
      <c r="Q266" s="210"/>
      <c r="R266" s="211">
        <f>SUM(R267:R297)</f>
        <v>76.1421573</v>
      </c>
      <c r="S266" s="210"/>
      <c r="T266" s="212">
        <f>SUM(T267:T297)</f>
        <v>13.34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83</v>
      </c>
      <c r="AT266" s="214" t="s">
        <v>74</v>
      </c>
      <c r="AU266" s="214" t="s">
        <v>83</v>
      </c>
      <c r="AY266" s="213" t="s">
        <v>131</v>
      </c>
      <c r="BK266" s="215">
        <f>SUM(BK267:BK297)</f>
        <v>0</v>
      </c>
    </row>
    <row r="267" spans="1:65" s="2" customFormat="1" ht="24.15" customHeight="1">
      <c r="A267" s="37"/>
      <c r="B267" s="38"/>
      <c r="C267" s="218" t="s">
        <v>472</v>
      </c>
      <c r="D267" s="218" t="s">
        <v>133</v>
      </c>
      <c r="E267" s="219" t="s">
        <v>473</v>
      </c>
      <c r="F267" s="220" t="s">
        <v>474</v>
      </c>
      <c r="G267" s="221" t="s">
        <v>136</v>
      </c>
      <c r="H267" s="222">
        <v>7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40</v>
      </c>
      <c r="O267" s="90"/>
      <c r="P267" s="228">
        <f>O267*H267</f>
        <v>0</v>
      </c>
      <c r="Q267" s="228">
        <v>0.0007</v>
      </c>
      <c r="R267" s="228">
        <f>Q267*H267</f>
        <v>0.0049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137</v>
      </c>
      <c r="AT267" s="230" t="s">
        <v>133</v>
      </c>
      <c r="AU267" s="230" t="s">
        <v>85</v>
      </c>
      <c r="AY267" s="16" t="s">
        <v>131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83</v>
      </c>
      <c r="BK267" s="231">
        <f>ROUND(I267*H267,2)</f>
        <v>0</v>
      </c>
      <c r="BL267" s="16" t="s">
        <v>137</v>
      </c>
      <c r="BM267" s="230" t="s">
        <v>475</v>
      </c>
    </row>
    <row r="268" spans="1:65" s="2" customFormat="1" ht="24.15" customHeight="1">
      <c r="A268" s="37"/>
      <c r="B268" s="38"/>
      <c r="C268" s="218" t="s">
        <v>476</v>
      </c>
      <c r="D268" s="218" t="s">
        <v>133</v>
      </c>
      <c r="E268" s="219" t="s">
        <v>477</v>
      </c>
      <c r="F268" s="220" t="s">
        <v>478</v>
      </c>
      <c r="G268" s="221" t="s">
        <v>136</v>
      </c>
      <c r="H268" s="222">
        <v>6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40</v>
      </c>
      <c r="O268" s="90"/>
      <c r="P268" s="228">
        <f>O268*H268</f>
        <v>0</v>
      </c>
      <c r="Q268" s="228">
        <v>0.10941</v>
      </c>
      <c r="R268" s="228">
        <f>Q268*H268</f>
        <v>0.6564599999999999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137</v>
      </c>
      <c r="AT268" s="230" t="s">
        <v>133</v>
      </c>
      <c r="AU268" s="230" t="s">
        <v>85</v>
      </c>
      <c r="AY268" s="16" t="s">
        <v>131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83</v>
      </c>
      <c r="BK268" s="231">
        <f>ROUND(I268*H268,2)</f>
        <v>0</v>
      </c>
      <c r="BL268" s="16" t="s">
        <v>137</v>
      </c>
      <c r="BM268" s="230" t="s">
        <v>479</v>
      </c>
    </row>
    <row r="269" spans="1:65" s="2" customFormat="1" ht="24.15" customHeight="1">
      <c r="A269" s="37"/>
      <c r="B269" s="38"/>
      <c r="C269" s="255" t="s">
        <v>480</v>
      </c>
      <c r="D269" s="255" t="s">
        <v>257</v>
      </c>
      <c r="E269" s="256" t="s">
        <v>481</v>
      </c>
      <c r="F269" s="257" t="s">
        <v>482</v>
      </c>
      <c r="G269" s="258" t="s">
        <v>136</v>
      </c>
      <c r="H269" s="259">
        <v>3</v>
      </c>
      <c r="I269" s="260"/>
      <c r="J269" s="261">
        <f>ROUND(I269*H269,2)</f>
        <v>0</v>
      </c>
      <c r="K269" s="262"/>
      <c r="L269" s="263"/>
      <c r="M269" s="264" t="s">
        <v>1</v>
      </c>
      <c r="N269" s="265" t="s">
        <v>40</v>
      </c>
      <c r="O269" s="90"/>
      <c r="P269" s="228">
        <f>O269*H269</f>
        <v>0</v>
      </c>
      <c r="Q269" s="228">
        <v>0.0035</v>
      </c>
      <c r="R269" s="228">
        <f>Q269*H269</f>
        <v>0.0105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166</v>
      </c>
      <c r="AT269" s="230" t="s">
        <v>257</v>
      </c>
      <c r="AU269" s="230" t="s">
        <v>85</v>
      </c>
      <c r="AY269" s="16" t="s">
        <v>131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83</v>
      </c>
      <c r="BK269" s="231">
        <f>ROUND(I269*H269,2)</f>
        <v>0</v>
      </c>
      <c r="BL269" s="16" t="s">
        <v>137</v>
      </c>
      <c r="BM269" s="230" t="s">
        <v>483</v>
      </c>
    </row>
    <row r="270" spans="1:65" s="2" customFormat="1" ht="16.5" customHeight="1">
      <c r="A270" s="37"/>
      <c r="B270" s="38"/>
      <c r="C270" s="255" t="s">
        <v>484</v>
      </c>
      <c r="D270" s="255" t="s">
        <v>257</v>
      </c>
      <c r="E270" s="256" t="s">
        <v>485</v>
      </c>
      <c r="F270" s="257" t="s">
        <v>486</v>
      </c>
      <c r="G270" s="258" t="s">
        <v>136</v>
      </c>
      <c r="H270" s="259">
        <v>1</v>
      </c>
      <c r="I270" s="260"/>
      <c r="J270" s="261">
        <f>ROUND(I270*H270,2)</f>
        <v>0</v>
      </c>
      <c r="K270" s="262"/>
      <c r="L270" s="263"/>
      <c r="M270" s="264" t="s">
        <v>1</v>
      </c>
      <c r="N270" s="265" t="s">
        <v>40</v>
      </c>
      <c r="O270" s="90"/>
      <c r="P270" s="228">
        <f>O270*H270</f>
        <v>0</v>
      </c>
      <c r="Q270" s="228">
        <v>0.005</v>
      </c>
      <c r="R270" s="228">
        <f>Q270*H270</f>
        <v>0.005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166</v>
      </c>
      <c r="AT270" s="230" t="s">
        <v>257</v>
      </c>
      <c r="AU270" s="230" t="s">
        <v>85</v>
      </c>
      <c r="AY270" s="16" t="s">
        <v>131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83</v>
      </c>
      <c r="BK270" s="231">
        <f>ROUND(I270*H270,2)</f>
        <v>0</v>
      </c>
      <c r="BL270" s="16" t="s">
        <v>137</v>
      </c>
      <c r="BM270" s="230" t="s">
        <v>487</v>
      </c>
    </row>
    <row r="271" spans="1:65" s="2" customFormat="1" ht="21.75" customHeight="1">
      <c r="A271" s="37"/>
      <c r="B271" s="38"/>
      <c r="C271" s="255" t="s">
        <v>488</v>
      </c>
      <c r="D271" s="255" t="s">
        <v>257</v>
      </c>
      <c r="E271" s="256" t="s">
        <v>489</v>
      </c>
      <c r="F271" s="257" t="s">
        <v>490</v>
      </c>
      <c r="G271" s="258" t="s">
        <v>136</v>
      </c>
      <c r="H271" s="259">
        <v>3</v>
      </c>
      <c r="I271" s="260"/>
      <c r="J271" s="261">
        <f>ROUND(I271*H271,2)</f>
        <v>0</v>
      </c>
      <c r="K271" s="262"/>
      <c r="L271" s="263"/>
      <c r="M271" s="264" t="s">
        <v>1</v>
      </c>
      <c r="N271" s="265" t="s">
        <v>40</v>
      </c>
      <c r="O271" s="90"/>
      <c r="P271" s="228">
        <f>O271*H271</f>
        <v>0</v>
      </c>
      <c r="Q271" s="228">
        <v>0.0061</v>
      </c>
      <c r="R271" s="228">
        <f>Q271*H271</f>
        <v>0.0183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166</v>
      </c>
      <c r="AT271" s="230" t="s">
        <v>257</v>
      </c>
      <c r="AU271" s="230" t="s">
        <v>85</v>
      </c>
      <c r="AY271" s="16" t="s">
        <v>131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83</v>
      </c>
      <c r="BK271" s="231">
        <f>ROUND(I271*H271,2)</f>
        <v>0</v>
      </c>
      <c r="BL271" s="16" t="s">
        <v>137</v>
      </c>
      <c r="BM271" s="230" t="s">
        <v>491</v>
      </c>
    </row>
    <row r="272" spans="1:65" s="2" customFormat="1" ht="24.15" customHeight="1">
      <c r="A272" s="37"/>
      <c r="B272" s="38"/>
      <c r="C272" s="218" t="s">
        <v>492</v>
      </c>
      <c r="D272" s="218" t="s">
        <v>133</v>
      </c>
      <c r="E272" s="219" t="s">
        <v>493</v>
      </c>
      <c r="F272" s="220" t="s">
        <v>494</v>
      </c>
      <c r="G272" s="221" t="s">
        <v>148</v>
      </c>
      <c r="H272" s="222">
        <v>2.5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40</v>
      </c>
      <c r="O272" s="90"/>
      <c r="P272" s="228">
        <f>O272*H272</f>
        <v>0</v>
      </c>
      <c r="Q272" s="228">
        <v>0.0016</v>
      </c>
      <c r="R272" s="228">
        <f>Q272*H272</f>
        <v>0.004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137</v>
      </c>
      <c r="AT272" s="230" t="s">
        <v>133</v>
      </c>
      <c r="AU272" s="230" t="s">
        <v>85</v>
      </c>
      <c r="AY272" s="16" t="s">
        <v>131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83</v>
      </c>
      <c r="BK272" s="231">
        <f>ROUND(I272*H272,2)</f>
        <v>0</v>
      </c>
      <c r="BL272" s="16" t="s">
        <v>137</v>
      </c>
      <c r="BM272" s="230" t="s">
        <v>495</v>
      </c>
    </row>
    <row r="273" spans="1:65" s="2" customFormat="1" ht="16.5" customHeight="1">
      <c r="A273" s="37"/>
      <c r="B273" s="38"/>
      <c r="C273" s="218" t="s">
        <v>496</v>
      </c>
      <c r="D273" s="218" t="s">
        <v>133</v>
      </c>
      <c r="E273" s="219" t="s">
        <v>497</v>
      </c>
      <c r="F273" s="220" t="s">
        <v>498</v>
      </c>
      <c r="G273" s="221" t="s">
        <v>148</v>
      </c>
      <c r="H273" s="222">
        <v>2.5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40</v>
      </c>
      <c r="O273" s="90"/>
      <c r="P273" s="228">
        <f>O273*H273</f>
        <v>0</v>
      </c>
      <c r="Q273" s="228">
        <v>1E-05</v>
      </c>
      <c r="R273" s="228">
        <f>Q273*H273</f>
        <v>2.5E-05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137</v>
      </c>
      <c r="AT273" s="230" t="s">
        <v>133</v>
      </c>
      <c r="AU273" s="230" t="s">
        <v>85</v>
      </c>
      <c r="AY273" s="16" t="s">
        <v>131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83</v>
      </c>
      <c r="BK273" s="231">
        <f>ROUND(I273*H273,2)</f>
        <v>0</v>
      </c>
      <c r="BL273" s="16" t="s">
        <v>137</v>
      </c>
      <c r="BM273" s="230" t="s">
        <v>499</v>
      </c>
    </row>
    <row r="274" spans="1:65" s="2" customFormat="1" ht="33" customHeight="1">
      <c r="A274" s="37"/>
      <c r="B274" s="38"/>
      <c r="C274" s="218" t="s">
        <v>500</v>
      </c>
      <c r="D274" s="218" t="s">
        <v>133</v>
      </c>
      <c r="E274" s="219" t="s">
        <v>501</v>
      </c>
      <c r="F274" s="220" t="s">
        <v>502</v>
      </c>
      <c r="G274" s="221" t="s">
        <v>169</v>
      </c>
      <c r="H274" s="222">
        <v>263.412</v>
      </c>
      <c r="I274" s="223"/>
      <c r="J274" s="224">
        <f>ROUND(I274*H274,2)</f>
        <v>0</v>
      </c>
      <c r="K274" s="225"/>
      <c r="L274" s="43"/>
      <c r="M274" s="226" t="s">
        <v>1</v>
      </c>
      <c r="N274" s="227" t="s">
        <v>40</v>
      </c>
      <c r="O274" s="90"/>
      <c r="P274" s="228">
        <f>O274*H274</f>
        <v>0</v>
      </c>
      <c r="Q274" s="228">
        <v>0.16849</v>
      </c>
      <c r="R274" s="228">
        <f>Q274*H274</f>
        <v>44.38228788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137</v>
      </c>
      <c r="AT274" s="230" t="s">
        <v>133</v>
      </c>
      <c r="AU274" s="230" t="s">
        <v>85</v>
      </c>
      <c r="AY274" s="16" t="s">
        <v>131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83</v>
      </c>
      <c r="BK274" s="231">
        <f>ROUND(I274*H274,2)</f>
        <v>0</v>
      </c>
      <c r="BL274" s="16" t="s">
        <v>137</v>
      </c>
      <c r="BM274" s="230" t="s">
        <v>503</v>
      </c>
    </row>
    <row r="275" spans="1:51" s="13" customFormat="1" ht="12">
      <c r="A275" s="13"/>
      <c r="B275" s="232"/>
      <c r="C275" s="233"/>
      <c r="D275" s="234" t="s">
        <v>162</v>
      </c>
      <c r="E275" s="235" t="s">
        <v>1</v>
      </c>
      <c r="F275" s="236" t="s">
        <v>504</v>
      </c>
      <c r="G275" s="233"/>
      <c r="H275" s="237">
        <v>185.992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162</v>
      </c>
      <c r="AU275" s="243" t="s">
        <v>85</v>
      </c>
      <c r="AV275" s="13" t="s">
        <v>85</v>
      </c>
      <c r="AW275" s="13" t="s">
        <v>32</v>
      </c>
      <c r="AX275" s="13" t="s">
        <v>75</v>
      </c>
      <c r="AY275" s="243" t="s">
        <v>131</v>
      </c>
    </row>
    <row r="276" spans="1:51" s="13" customFormat="1" ht="12">
      <c r="A276" s="13"/>
      <c r="B276" s="232"/>
      <c r="C276" s="233"/>
      <c r="D276" s="234" t="s">
        <v>162</v>
      </c>
      <c r="E276" s="235" t="s">
        <v>1</v>
      </c>
      <c r="F276" s="236" t="s">
        <v>505</v>
      </c>
      <c r="G276" s="233"/>
      <c r="H276" s="237">
        <v>77.42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162</v>
      </c>
      <c r="AU276" s="243" t="s">
        <v>85</v>
      </c>
      <c r="AV276" s="13" t="s">
        <v>85</v>
      </c>
      <c r="AW276" s="13" t="s">
        <v>32</v>
      </c>
      <c r="AX276" s="13" t="s">
        <v>75</v>
      </c>
      <c r="AY276" s="243" t="s">
        <v>131</v>
      </c>
    </row>
    <row r="277" spans="1:51" s="14" customFormat="1" ht="12">
      <c r="A277" s="14"/>
      <c r="B277" s="244"/>
      <c r="C277" s="245"/>
      <c r="D277" s="234" t="s">
        <v>162</v>
      </c>
      <c r="E277" s="246" t="s">
        <v>1</v>
      </c>
      <c r="F277" s="247" t="s">
        <v>165</v>
      </c>
      <c r="G277" s="245"/>
      <c r="H277" s="248">
        <v>263.412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162</v>
      </c>
      <c r="AU277" s="254" t="s">
        <v>85</v>
      </c>
      <c r="AV277" s="14" t="s">
        <v>137</v>
      </c>
      <c r="AW277" s="14" t="s">
        <v>32</v>
      </c>
      <c r="AX277" s="14" t="s">
        <v>83</v>
      </c>
      <c r="AY277" s="254" t="s">
        <v>131</v>
      </c>
    </row>
    <row r="278" spans="1:65" s="2" customFormat="1" ht="16.5" customHeight="1">
      <c r="A278" s="37"/>
      <c r="B278" s="38"/>
      <c r="C278" s="255" t="s">
        <v>506</v>
      </c>
      <c r="D278" s="255" t="s">
        <v>257</v>
      </c>
      <c r="E278" s="256" t="s">
        <v>507</v>
      </c>
      <c r="F278" s="257" t="s">
        <v>508</v>
      </c>
      <c r="G278" s="258" t="s">
        <v>169</v>
      </c>
      <c r="H278" s="259">
        <v>195.292</v>
      </c>
      <c r="I278" s="260"/>
      <c r="J278" s="261">
        <f>ROUND(I278*H278,2)</f>
        <v>0</v>
      </c>
      <c r="K278" s="262"/>
      <c r="L278" s="263"/>
      <c r="M278" s="264" t="s">
        <v>1</v>
      </c>
      <c r="N278" s="265" t="s">
        <v>40</v>
      </c>
      <c r="O278" s="90"/>
      <c r="P278" s="228">
        <f>O278*H278</f>
        <v>0</v>
      </c>
      <c r="Q278" s="228">
        <v>0.08</v>
      </c>
      <c r="R278" s="228">
        <f>Q278*H278</f>
        <v>15.62336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166</v>
      </c>
      <c r="AT278" s="230" t="s">
        <v>257</v>
      </c>
      <c r="AU278" s="230" t="s">
        <v>85</v>
      </c>
      <c r="AY278" s="16" t="s">
        <v>131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83</v>
      </c>
      <c r="BK278" s="231">
        <f>ROUND(I278*H278,2)</f>
        <v>0</v>
      </c>
      <c r="BL278" s="16" t="s">
        <v>137</v>
      </c>
      <c r="BM278" s="230" t="s">
        <v>509</v>
      </c>
    </row>
    <row r="279" spans="1:51" s="13" customFormat="1" ht="12">
      <c r="A279" s="13"/>
      <c r="B279" s="232"/>
      <c r="C279" s="233"/>
      <c r="D279" s="234" t="s">
        <v>162</v>
      </c>
      <c r="E279" s="235" t="s">
        <v>1</v>
      </c>
      <c r="F279" s="236" t="s">
        <v>510</v>
      </c>
      <c r="G279" s="233"/>
      <c r="H279" s="237">
        <v>185.992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162</v>
      </c>
      <c r="AU279" s="243" t="s">
        <v>85</v>
      </c>
      <c r="AV279" s="13" t="s">
        <v>85</v>
      </c>
      <c r="AW279" s="13" t="s">
        <v>32</v>
      </c>
      <c r="AX279" s="13" t="s">
        <v>83</v>
      </c>
      <c r="AY279" s="243" t="s">
        <v>131</v>
      </c>
    </row>
    <row r="280" spans="1:51" s="13" customFormat="1" ht="12">
      <c r="A280" s="13"/>
      <c r="B280" s="232"/>
      <c r="C280" s="233"/>
      <c r="D280" s="234" t="s">
        <v>162</v>
      </c>
      <c r="E280" s="233"/>
      <c r="F280" s="236" t="s">
        <v>511</v>
      </c>
      <c r="G280" s="233"/>
      <c r="H280" s="237">
        <v>195.292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162</v>
      </c>
      <c r="AU280" s="243" t="s">
        <v>85</v>
      </c>
      <c r="AV280" s="13" t="s">
        <v>85</v>
      </c>
      <c r="AW280" s="13" t="s">
        <v>4</v>
      </c>
      <c r="AX280" s="13" t="s">
        <v>83</v>
      </c>
      <c r="AY280" s="243" t="s">
        <v>131</v>
      </c>
    </row>
    <row r="281" spans="1:65" s="2" customFormat="1" ht="16.5" customHeight="1">
      <c r="A281" s="37"/>
      <c r="B281" s="38"/>
      <c r="C281" s="255" t="s">
        <v>512</v>
      </c>
      <c r="D281" s="255" t="s">
        <v>257</v>
      </c>
      <c r="E281" s="256" t="s">
        <v>513</v>
      </c>
      <c r="F281" s="257" t="s">
        <v>514</v>
      </c>
      <c r="G281" s="258" t="s">
        <v>169</v>
      </c>
      <c r="H281" s="259">
        <v>81.291</v>
      </c>
      <c r="I281" s="260"/>
      <c r="J281" s="261">
        <f>ROUND(I281*H281,2)</f>
        <v>0</v>
      </c>
      <c r="K281" s="262"/>
      <c r="L281" s="263"/>
      <c r="M281" s="264" t="s">
        <v>1</v>
      </c>
      <c r="N281" s="265" t="s">
        <v>40</v>
      </c>
      <c r="O281" s="90"/>
      <c r="P281" s="228">
        <f>O281*H281</f>
        <v>0</v>
      </c>
      <c r="Q281" s="228">
        <v>0.05612</v>
      </c>
      <c r="R281" s="228">
        <f>Q281*H281</f>
        <v>4.56205092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166</v>
      </c>
      <c r="AT281" s="230" t="s">
        <v>257</v>
      </c>
      <c r="AU281" s="230" t="s">
        <v>85</v>
      </c>
      <c r="AY281" s="16" t="s">
        <v>131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83</v>
      </c>
      <c r="BK281" s="231">
        <f>ROUND(I281*H281,2)</f>
        <v>0</v>
      </c>
      <c r="BL281" s="16" t="s">
        <v>137</v>
      </c>
      <c r="BM281" s="230" t="s">
        <v>515</v>
      </c>
    </row>
    <row r="282" spans="1:51" s="13" customFormat="1" ht="12">
      <c r="A282" s="13"/>
      <c r="B282" s="232"/>
      <c r="C282" s="233"/>
      <c r="D282" s="234" t="s">
        <v>162</v>
      </c>
      <c r="E282" s="235" t="s">
        <v>1</v>
      </c>
      <c r="F282" s="236" t="s">
        <v>516</v>
      </c>
      <c r="G282" s="233"/>
      <c r="H282" s="237">
        <v>77.42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162</v>
      </c>
      <c r="AU282" s="243" t="s">
        <v>85</v>
      </c>
      <c r="AV282" s="13" t="s">
        <v>85</v>
      </c>
      <c r="AW282" s="13" t="s">
        <v>32</v>
      </c>
      <c r="AX282" s="13" t="s">
        <v>83</v>
      </c>
      <c r="AY282" s="243" t="s">
        <v>131</v>
      </c>
    </row>
    <row r="283" spans="1:51" s="13" customFormat="1" ht="12">
      <c r="A283" s="13"/>
      <c r="B283" s="232"/>
      <c r="C283" s="233"/>
      <c r="D283" s="234" t="s">
        <v>162</v>
      </c>
      <c r="E283" s="233"/>
      <c r="F283" s="236" t="s">
        <v>517</v>
      </c>
      <c r="G283" s="233"/>
      <c r="H283" s="237">
        <v>81.291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162</v>
      </c>
      <c r="AU283" s="243" t="s">
        <v>85</v>
      </c>
      <c r="AV283" s="13" t="s">
        <v>85</v>
      </c>
      <c r="AW283" s="13" t="s">
        <v>4</v>
      </c>
      <c r="AX283" s="13" t="s">
        <v>83</v>
      </c>
      <c r="AY283" s="243" t="s">
        <v>131</v>
      </c>
    </row>
    <row r="284" spans="1:65" s="2" customFormat="1" ht="33" customHeight="1">
      <c r="A284" s="37"/>
      <c r="B284" s="38"/>
      <c r="C284" s="218" t="s">
        <v>518</v>
      </c>
      <c r="D284" s="218" t="s">
        <v>133</v>
      </c>
      <c r="E284" s="219" t="s">
        <v>519</v>
      </c>
      <c r="F284" s="220" t="s">
        <v>520</v>
      </c>
      <c r="G284" s="221" t="s">
        <v>169</v>
      </c>
      <c r="H284" s="222">
        <v>68.441</v>
      </c>
      <c r="I284" s="223"/>
      <c r="J284" s="224">
        <f>ROUND(I284*H284,2)</f>
        <v>0</v>
      </c>
      <c r="K284" s="225"/>
      <c r="L284" s="43"/>
      <c r="M284" s="226" t="s">
        <v>1</v>
      </c>
      <c r="N284" s="227" t="s">
        <v>40</v>
      </c>
      <c r="O284" s="90"/>
      <c r="P284" s="228">
        <f>O284*H284</f>
        <v>0</v>
      </c>
      <c r="Q284" s="228">
        <v>0.1295</v>
      </c>
      <c r="R284" s="228">
        <f>Q284*H284</f>
        <v>8.8631095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137</v>
      </c>
      <c r="AT284" s="230" t="s">
        <v>133</v>
      </c>
      <c r="AU284" s="230" t="s">
        <v>85</v>
      </c>
      <c r="AY284" s="16" t="s">
        <v>131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83</v>
      </c>
      <c r="BK284" s="231">
        <f>ROUND(I284*H284,2)</f>
        <v>0</v>
      </c>
      <c r="BL284" s="16" t="s">
        <v>137</v>
      </c>
      <c r="BM284" s="230" t="s">
        <v>521</v>
      </c>
    </row>
    <row r="285" spans="1:51" s="13" customFormat="1" ht="12">
      <c r="A285" s="13"/>
      <c r="B285" s="232"/>
      <c r="C285" s="233"/>
      <c r="D285" s="234" t="s">
        <v>162</v>
      </c>
      <c r="E285" s="235" t="s">
        <v>1</v>
      </c>
      <c r="F285" s="236" t="s">
        <v>522</v>
      </c>
      <c r="G285" s="233"/>
      <c r="H285" s="237">
        <v>68.441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162</v>
      </c>
      <c r="AU285" s="243" t="s">
        <v>85</v>
      </c>
      <c r="AV285" s="13" t="s">
        <v>85</v>
      </c>
      <c r="AW285" s="13" t="s">
        <v>32</v>
      </c>
      <c r="AX285" s="13" t="s">
        <v>83</v>
      </c>
      <c r="AY285" s="243" t="s">
        <v>131</v>
      </c>
    </row>
    <row r="286" spans="1:65" s="2" customFormat="1" ht="16.5" customHeight="1">
      <c r="A286" s="37"/>
      <c r="B286" s="38"/>
      <c r="C286" s="255" t="s">
        <v>523</v>
      </c>
      <c r="D286" s="255" t="s">
        <v>257</v>
      </c>
      <c r="E286" s="256" t="s">
        <v>524</v>
      </c>
      <c r="F286" s="257" t="s">
        <v>525</v>
      </c>
      <c r="G286" s="258" t="s">
        <v>169</v>
      </c>
      <c r="H286" s="259">
        <v>71.863</v>
      </c>
      <c r="I286" s="260"/>
      <c r="J286" s="261">
        <f>ROUND(I286*H286,2)</f>
        <v>0</v>
      </c>
      <c r="K286" s="262"/>
      <c r="L286" s="263"/>
      <c r="M286" s="264" t="s">
        <v>1</v>
      </c>
      <c r="N286" s="265" t="s">
        <v>40</v>
      </c>
      <c r="O286" s="90"/>
      <c r="P286" s="228">
        <f>O286*H286</f>
        <v>0</v>
      </c>
      <c r="Q286" s="228">
        <v>0.028</v>
      </c>
      <c r="R286" s="228">
        <f>Q286*H286</f>
        <v>2.012164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166</v>
      </c>
      <c r="AT286" s="230" t="s">
        <v>257</v>
      </c>
      <c r="AU286" s="230" t="s">
        <v>85</v>
      </c>
      <c r="AY286" s="16" t="s">
        <v>131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83</v>
      </c>
      <c r="BK286" s="231">
        <f>ROUND(I286*H286,2)</f>
        <v>0</v>
      </c>
      <c r="BL286" s="16" t="s">
        <v>137</v>
      </c>
      <c r="BM286" s="230" t="s">
        <v>526</v>
      </c>
    </row>
    <row r="287" spans="1:51" s="13" customFormat="1" ht="12">
      <c r="A287" s="13"/>
      <c r="B287" s="232"/>
      <c r="C287" s="233"/>
      <c r="D287" s="234" t="s">
        <v>162</v>
      </c>
      <c r="E287" s="235" t="s">
        <v>1</v>
      </c>
      <c r="F287" s="236" t="s">
        <v>527</v>
      </c>
      <c r="G287" s="233"/>
      <c r="H287" s="237">
        <v>68.441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162</v>
      </c>
      <c r="AU287" s="243" t="s">
        <v>85</v>
      </c>
      <c r="AV287" s="13" t="s">
        <v>85</v>
      </c>
      <c r="AW287" s="13" t="s">
        <v>32</v>
      </c>
      <c r="AX287" s="13" t="s">
        <v>83</v>
      </c>
      <c r="AY287" s="243" t="s">
        <v>131</v>
      </c>
    </row>
    <row r="288" spans="1:51" s="13" customFormat="1" ht="12">
      <c r="A288" s="13"/>
      <c r="B288" s="232"/>
      <c r="C288" s="233"/>
      <c r="D288" s="234" t="s">
        <v>162</v>
      </c>
      <c r="E288" s="233"/>
      <c r="F288" s="236" t="s">
        <v>528</v>
      </c>
      <c r="G288" s="233"/>
      <c r="H288" s="237">
        <v>71.863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162</v>
      </c>
      <c r="AU288" s="243" t="s">
        <v>85</v>
      </c>
      <c r="AV288" s="13" t="s">
        <v>85</v>
      </c>
      <c r="AW288" s="13" t="s">
        <v>4</v>
      </c>
      <c r="AX288" s="13" t="s">
        <v>83</v>
      </c>
      <c r="AY288" s="243" t="s">
        <v>131</v>
      </c>
    </row>
    <row r="289" spans="1:65" s="2" customFormat="1" ht="24.15" customHeight="1">
      <c r="A289" s="37"/>
      <c r="B289" s="38"/>
      <c r="C289" s="218" t="s">
        <v>529</v>
      </c>
      <c r="D289" s="218" t="s">
        <v>133</v>
      </c>
      <c r="E289" s="219" t="s">
        <v>530</v>
      </c>
      <c r="F289" s="220" t="s">
        <v>531</v>
      </c>
      <c r="G289" s="221" t="s">
        <v>169</v>
      </c>
      <c r="H289" s="222">
        <v>29.8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40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137</v>
      </c>
      <c r="AT289" s="230" t="s">
        <v>133</v>
      </c>
      <c r="AU289" s="230" t="s">
        <v>85</v>
      </c>
      <c r="AY289" s="16" t="s">
        <v>131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83</v>
      </c>
      <c r="BK289" s="231">
        <f>ROUND(I289*H289,2)</f>
        <v>0</v>
      </c>
      <c r="BL289" s="16" t="s">
        <v>137</v>
      </c>
      <c r="BM289" s="230" t="s">
        <v>532</v>
      </c>
    </row>
    <row r="290" spans="1:65" s="2" customFormat="1" ht="16.5" customHeight="1">
      <c r="A290" s="37"/>
      <c r="B290" s="38"/>
      <c r="C290" s="218" t="s">
        <v>533</v>
      </c>
      <c r="D290" s="218" t="s">
        <v>133</v>
      </c>
      <c r="E290" s="219" t="s">
        <v>534</v>
      </c>
      <c r="F290" s="220" t="s">
        <v>535</v>
      </c>
      <c r="G290" s="221" t="s">
        <v>182</v>
      </c>
      <c r="H290" s="222">
        <v>4.836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40</v>
      </c>
      <c r="O290" s="90"/>
      <c r="P290" s="228">
        <f>O290*H290</f>
        <v>0</v>
      </c>
      <c r="Q290" s="228">
        <v>0</v>
      </c>
      <c r="R290" s="228">
        <f>Q290*H290</f>
        <v>0</v>
      </c>
      <c r="S290" s="228">
        <v>2</v>
      </c>
      <c r="T290" s="229">
        <f>S290*H290</f>
        <v>9.672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137</v>
      </c>
      <c r="AT290" s="230" t="s">
        <v>133</v>
      </c>
      <c r="AU290" s="230" t="s">
        <v>85</v>
      </c>
      <c r="AY290" s="16" t="s">
        <v>131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83</v>
      </c>
      <c r="BK290" s="231">
        <f>ROUND(I290*H290,2)</f>
        <v>0</v>
      </c>
      <c r="BL290" s="16" t="s">
        <v>137</v>
      </c>
      <c r="BM290" s="230" t="s">
        <v>536</v>
      </c>
    </row>
    <row r="291" spans="1:51" s="13" customFormat="1" ht="12">
      <c r="A291" s="13"/>
      <c r="B291" s="232"/>
      <c r="C291" s="233"/>
      <c r="D291" s="234" t="s">
        <v>162</v>
      </c>
      <c r="E291" s="235" t="s">
        <v>1</v>
      </c>
      <c r="F291" s="236" t="s">
        <v>537</v>
      </c>
      <c r="G291" s="233"/>
      <c r="H291" s="237">
        <v>4.836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162</v>
      </c>
      <c r="AU291" s="243" t="s">
        <v>85</v>
      </c>
      <c r="AV291" s="13" t="s">
        <v>85</v>
      </c>
      <c r="AW291" s="13" t="s">
        <v>32</v>
      </c>
      <c r="AX291" s="13" t="s">
        <v>83</v>
      </c>
      <c r="AY291" s="243" t="s">
        <v>131</v>
      </c>
    </row>
    <row r="292" spans="1:65" s="2" customFormat="1" ht="16.5" customHeight="1">
      <c r="A292" s="37"/>
      <c r="B292" s="38"/>
      <c r="C292" s="218" t="s">
        <v>538</v>
      </c>
      <c r="D292" s="218" t="s">
        <v>133</v>
      </c>
      <c r="E292" s="219" t="s">
        <v>539</v>
      </c>
      <c r="F292" s="220" t="s">
        <v>540</v>
      </c>
      <c r="G292" s="221" t="s">
        <v>136</v>
      </c>
      <c r="H292" s="222">
        <v>2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40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0.42</v>
      </c>
      <c r="T292" s="229">
        <f>S292*H292</f>
        <v>0.84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137</v>
      </c>
      <c r="AT292" s="230" t="s">
        <v>133</v>
      </c>
      <c r="AU292" s="230" t="s">
        <v>85</v>
      </c>
      <c r="AY292" s="16" t="s">
        <v>131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83</v>
      </c>
      <c r="BK292" s="231">
        <f>ROUND(I292*H292,2)</f>
        <v>0</v>
      </c>
      <c r="BL292" s="16" t="s">
        <v>137</v>
      </c>
      <c r="BM292" s="230" t="s">
        <v>541</v>
      </c>
    </row>
    <row r="293" spans="1:65" s="2" customFormat="1" ht="16.5" customHeight="1">
      <c r="A293" s="37"/>
      <c r="B293" s="38"/>
      <c r="C293" s="218" t="s">
        <v>542</v>
      </c>
      <c r="D293" s="218" t="s">
        <v>133</v>
      </c>
      <c r="E293" s="219" t="s">
        <v>543</v>
      </c>
      <c r="F293" s="220" t="s">
        <v>544</v>
      </c>
      <c r="G293" s="221" t="s">
        <v>136</v>
      </c>
      <c r="H293" s="222">
        <v>4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40</v>
      </c>
      <c r="O293" s="90"/>
      <c r="P293" s="228">
        <f>O293*H293</f>
        <v>0</v>
      </c>
      <c r="Q293" s="228">
        <v>0</v>
      </c>
      <c r="R293" s="228">
        <f>Q293*H293</f>
        <v>0</v>
      </c>
      <c r="S293" s="228">
        <v>0.482</v>
      </c>
      <c r="T293" s="229">
        <f>S293*H293</f>
        <v>1.928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137</v>
      </c>
      <c r="AT293" s="230" t="s">
        <v>133</v>
      </c>
      <c r="AU293" s="230" t="s">
        <v>85</v>
      </c>
      <c r="AY293" s="16" t="s">
        <v>131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83</v>
      </c>
      <c r="BK293" s="231">
        <f>ROUND(I293*H293,2)</f>
        <v>0</v>
      </c>
      <c r="BL293" s="16" t="s">
        <v>137</v>
      </c>
      <c r="BM293" s="230" t="s">
        <v>545</v>
      </c>
    </row>
    <row r="294" spans="1:65" s="2" customFormat="1" ht="21.75" customHeight="1">
      <c r="A294" s="37"/>
      <c r="B294" s="38"/>
      <c r="C294" s="218" t="s">
        <v>546</v>
      </c>
      <c r="D294" s="218" t="s">
        <v>133</v>
      </c>
      <c r="E294" s="219" t="s">
        <v>547</v>
      </c>
      <c r="F294" s="220" t="s">
        <v>548</v>
      </c>
      <c r="G294" s="221" t="s">
        <v>136</v>
      </c>
      <c r="H294" s="222">
        <v>1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40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0.087</v>
      </c>
      <c r="T294" s="229">
        <f>S294*H294</f>
        <v>0.087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137</v>
      </c>
      <c r="AT294" s="230" t="s">
        <v>133</v>
      </c>
      <c r="AU294" s="230" t="s">
        <v>85</v>
      </c>
      <c r="AY294" s="16" t="s">
        <v>131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83</v>
      </c>
      <c r="BK294" s="231">
        <f>ROUND(I294*H294,2)</f>
        <v>0</v>
      </c>
      <c r="BL294" s="16" t="s">
        <v>137</v>
      </c>
      <c r="BM294" s="230" t="s">
        <v>549</v>
      </c>
    </row>
    <row r="295" spans="1:65" s="2" customFormat="1" ht="24.15" customHeight="1">
      <c r="A295" s="37"/>
      <c r="B295" s="38"/>
      <c r="C295" s="218" t="s">
        <v>550</v>
      </c>
      <c r="D295" s="218" t="s">
        <v>133</v>
      </c>
      <c r="E295" s="219" t="s">
        <v>551</v>
      </c>
      <c r="F295" s="220" t="s">
        <v>552</v>
      </c>
      <c r="G295" s="221" t="s">
        <v>136</v>
      </c>
      <c r="H295" s="222">
        <v>9</v>
      </c>
      <c r="I295" s="223"/>
      <c r="J295" s="224">
        <f>ROUND(I295*H295,2)</f>
        <v>0</v>
      </c>
      <c r="K295" s="225"/>
      <c r="L295" s="43"/>
      <c r="M295" s="226" t="s">
        <v>1</v>
      </c>
      <c r="N295" s="227" t="s">
        <v>40</v>
      </c>
      <c r="O295" s="90"/>
      <c r="P295" s="228">
        <f>O295*H295</f>
        <v>0</v>
      </c>
      <c r="Q295" s="228">
        <v>0</v>
      </c>
      <c r="R295" s="228">
        <f>Q295*H295</f>
        <v>0</v>
      </c>
      <c r="S295" s="228">
        <v>0.082</v>
      </c>
      <c r="T295" s="229">
        <f>S295*H295</f>
        <v>0.738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137</v>
      </c>
      <c r="AT295" s="230" t="s">
        <v>133</v>
      </c>
      <c r="AU295" s="230" t="s">
        <v>85</v>
      </c>
      <c r="AY295" s="16" t="s">
        <v>131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83</v>
      </c>
      <c r="BK295" s="231">
        <f>ROUND(I295*H295,2)</f>
        <v>0</v>
      </c>
      <c r="BL295" s="16" t="s">
        <v>137</v>
      </c>
      <c r="BM295" s="230" t="s">
        <v>553</v>
      </c>
    </row>
    <row r="296" spans="1:65" s="2" customFormat="1" ht="24.15" customHeight="1">
      <c r="A296" s="37"/>
      <c r="B296" s="38"/>
      <c r="C296" s="218" t="s">
        <v>554</v>
      </c>
      <c r="D296" s="218" t="s">
        <v>133</v>
      </c>
      <c r="E296" s="219" t="s">
        <v>555</v>
      </c>
      <c r="F296" s="220" t="s">
        <v>556</v>
      </c>
      <c r="G296" s="221" t="s">
        <v>136</v>
      </c>
      <c r="H296" s="222">
        <v>9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40</v>
      </c>
      <c r="O296" s="90"/>
      <c r="P296" s="228">
        <f>O296*H296</f>
        <v>0</v>
      </c>
      <c r="Q296" s="228">
        <v>0</v>
      </c>
      <c r="R296" s="228">
        <f>Q296*H296</f>
        <v>0</v>
      </c>
      <c r="S296" s="228">
        <v>0.004</v>
      </c>
      <c r="T296" s="229">
        <f>S296*H296</f>
        <v>0.036000000000000004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137</v>
      </c>
      <c r="AT296" s="230" t="s">
        <v>133</v>
      </c>
      <c r="AU296" s="230" t="s">
        <v>85</v>
      </c>
      <c r="AY296" s="16" t="s">
        <v>131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83</v>
      </c>
      <c r="BK296" s="231">
        <f>ROUND(I296*H296,2)</f>
        <v>0</v>
      </c>
      <c r="BL296" s="16" t="s">
        <v>137</v>
      </c>
      <c r="BM296" s="230" t="s">
        <v>557</v>
      </c>
    </row>
    <row r="297" spans="1:65" s="2" customFormat="1" ht="24.15" customHeight="1">
      <c r="A297" s="37"/>
      <c r="B297" s="38"/>
      <c r="C297" s="218" t="s">
        <v>558</v>
      </c>
      <c r="D297" s="218" t="s">
        <v>133</v>
      </c>
      <c r="E297" s="219" t="s">
        <v>559</v>
      </c>
      <c r="F297" s="220" t="s">
        <v>560</v>
      </c>
      <c r="G297" s="221" t="s">
        <v>561</v>
      </c>
      <c r="H297" s="222">
        <v>1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40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0.039</v>
      </c>
      <c r="T297" s="229">
        <f>S297*H297</f>
        <v>0.039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137</v>
      </c>
      <c r="AT297" s="230" t="s">
        <v>133</v>
      </c>
      <c r="AU297" s="230" t="s">
        <v>85</v>
      </c>
      <c r="AY297" s="16" t="s">
        <v>131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83</v>
      </c>
      <c r="BK297" s="231">
        <f>ROUND(I297*H297,2)</f>
        <v>0</v>
      </c>
      <c r="BL297" s="16" t="s">
        <v>137</v>
      </c>
      <c r="BM297" s="230" t="s">
        <v>562</v>
      </c>
    </row>
    <row r="298" spans="1:63" s="12" customFormat="1" ht="22.8" customHeight="1">
      <c r="A298" s="12"/>
      <c r="B298" s="202"/>
      <c r="C298" s="203"/>
      <c r="D298" s="204" t="s">
        <v>74</v>
      </c>
      <c r="E298" s="216" t="s">
        <v>563</v>
      </c>
      <c r="F298" s="216" t="s">
        <v>564</v>
      </c>
      <c r="G298" s="203"/>
      <c r="H298" s="203"/>
      <c r="I298" s="206"/>
      <c r="J298" s="217">
        <f>BK298</f>
        <v>0</v>
      </c>
      <c r="K298" s="203"/>
      <c r="L298" s="208"/>
      <c r="M298" s="209"/>
      <c r="N298" s="210"/>
      <c r="O298" s="210"/>
      <c r="P298" s="211">
        <f>SUM(P299:P306)</f>
        <v>0</v>
      </c>
      <c r="Q298" s="210"/>
      <c r="R298" s="211">
        <f>SUM(R299:R306)</f>
        <v>0</v>
      </c>
      <c r="S298" s="210"/>
      <c r="T298" s="212">
        <f>SUM(T299:T306)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3" t="s">
        <v>83</v>
      </c>
      <c r="AT298" s="214" t="s">
        <v>74</v>
      </c>
      <c r="AU298" s="214" t="s">
        <v>83</v>
      </c>
      <c r="AY298" s="213" t="s">
        <v>131</v>
      </c>
      <c r="BK298" s="215">
        <f>SUM(BK299:BK306)</f>
        <v>0</v>
      </c>
    </row>
    <row r="299" spans="1:65" s="2" customFormat="1" ht="21.75" customHeight="1">
      <c r="A299" s="37"/>
      <c r="B299" s="38"/>
      <c r="C299" s="218" t="s">
        <v>565</v>
      </c>
      <c r="D299" s="218" t="s">
        <v>133</v>
      </c>
      <c r="E299" s="219" t="s">
        <v>566</v>
      </c>
      <c r="F299" s="220" t="s">
        <v>567</v>
      </c>
      <c r="G299" s="221" t="s">
        <v>260</v>
      </c>
      <c r="H299" s="222">
        <v>103.678</v>
      </c>
      <c r="I299" s="223"/>
      <c r="J299" s="224">
        <f>ROUND(I299*H299,2)</f>
        <v>0</v>
      </c>
      <c r="K299" s="225"/>
      <c r="L299" s="43"/>
      <c r="M299" s="226" t="s">
        <v>1</v>
      </c>
      <c r="N299" s="227" t="s">
        <v>40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137</v>
      </c>
      <c r="AT299" s="230" t="s">
        <v>133</v>
      </c>
      <c r="AU299" s="230" t="s">
        <v>85</v>
      </c>
      <c r="AY299" s="16" t="s">
        <v>131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83</v>
      </c>
      <c r="BK299" s="231">
        <f>ROUND(I299*H299,2)</f>
        <v>0</v>
      </c>
      <c r="BL299" s="16" t="s">
        <v>137</v>
      </c>
      <c r="BM299" s="230" t="s">
        <v>568</v>
      </c>
    </row>
    <row r="300" spans="1:51" s="13" customFormat="1" ht="12">
      <c r="A300" s="13"/>
      <c r="B300" s="232"/>
      <c r="C300" s="233"/>
      <c r="D300" s="234" t="s">
        <v>162</v>
      </c>
      <c r="E300" s="235" t="s">
        <v>1</v>
      </c>
      <c r="F300" s="236" t="s">
        <v>569</v>
      </c>
      <c r="G300" s="233"/>
      <c r="H300" s="237">
        <v>103.678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162</v>
      </c>
      <c r="AU300" s="243" t="s">
        <v>85</v>
      </c>
      <c r="AV300" s="13" t="s">
        <v>85</v>
      </c>
      <c r="AW300" s="13" t="s">
        <v>32</v>
      </c>
      <c r="AX300" s="13" t="s">
        <v>83</v>
      </c>
      <c r="AY300" s="243" t="s">
        <v>131</v>
      </c>
    </row>
    <row r="301" spans="1:65" s="2" customFormat="1" ht="24.15" customHeight="1">
      <c r="A301" s="37"/>
      <c r="B301" s="38"/>
      <c r="C301" s="218" t="s">
        <v>570</v>
      </c>
      <c r="D301" s="218" t="s">
        <v>133</v>
      </c>
      <c r="E301" s="219" t="s">
        <v>571</v>
      </c>
      <c r="F301" s="220" t="s">
        <v>572</v>
      </c>
      <c r="G301" s="221" t="s">
        <v>260</v>
      </c>
      <c r="H301" s="222">
        <v>4043.442</v>
      </c>
      <c r="I301" s="223"/>
      <c r="J301" s="224">
        <f>ROUND(I301*H301,2)</f>
        <v>0</v>
      </c>
      <c r="K301" s="225"/>
      <c r="L301" s="43"/>
      <c r="M301" s="226" t="s">
        <v>1</v>
      </c>
      <c r="N301" s="227" t="s">
        <v>40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137</v>
      </c>
      <c r="AT301" s="230" t="s">
        <v>133</v>
      </c>
      <c r="AU301" s="230" t="s">
        <v>85</v>
      </c>
      <c r="AY301" s="16" t="s">
        <v>131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83</v>
      </c>
      <c r="BK301" s="231">
        <f>ROUND(I301*H301,2)</f>
        <v>0</v>
      </c>
      <c r="BL301" s="16" t="s">
        <v>137</v>
      </c>
      <c r="BM301" s="230" t="s">
        <v>573</v>
      </c>
    </row>
    <row r="302" spans="1:51" s="13" customFormat="1" ht="12">
      <c r="A302" s="13"/>
      <c r="B302" s="232"/>
      <c r="C302" s="233"/>
      <c r="D302" s="234" t="s">
        <v>162</v>
      </c>
      <c r="E302" s="235" t="s">
        <v>1</v>
      </c>
      <c r="F302" s="236" t="s">
        <v>574</v>
      </c>
      <c r="G302" s="233"/>
      <c r="H302" s="237">
        <v>4043.442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162</v>
      </c>
      <c r="AU302" s="243" t="s">
        <v>85</v>
      </c>
      <c r="AV302" s="13" t="s">
        <v>85</v>
      </c>
      <c r="AW302" s="13" t="s">
        <v>32</v>
      </c>
      <c r="AX302" s="13" t="s">
        <v>83</v>
      </c>
      <c r="AY302" s="243" t="s">
        <v>131</v>
      </c>
    </row>
    <row r="303" spans="1:65" s="2" customFormat="1" ht="33" customHeight="1">
      <c r="A303" s="37"/>
      <c r="B303" s="38"/>
      <c r="C303" s="218" t="s">
        <v>575</v>
      </c>
      <c r="D303" s="218" t="s">
        <v>133</v>
      </c>
      <c r="E303" s="219" t="s">
        <v>576</v>
      </c>
      <c r="F303" s="220" t="s">
        <v>577</v>
      </c>
      <c r="G303" s="221" t="s">
        <v>260</v>
      </c>
      <c r="H303" s="222">
        <v>24.074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40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137</v>
      </c>
      <c r="AT303" s="230" t="s">
        <v>133</v>
      </c>
      <c r="AU303" s="230" t="s">
        <v>85</v>
      </c>
      <c r="AY303" s="16" t="s">
        <v>131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83</v>
      </c>
      <c r="BK303" s="231">
        <f>ROUND(I303*H303,2)</f>
        <v>0</v>
      </c>
      <c r="BL303" s="16" t="s">
        <v>137</v>
      </c>
      <c r="BM303" s="230" t="s">
        <v>578</v>
      </c>
    </row>
    <row r="304" spans="1:51" s="13" customFormat="1" ht="12">
      <c r="A304" s="13"/>
      <c r="B304" s="232"/>
      <c r="C304" s="233"/>
      <c r="D304" s="234" t="s">
        <v>162</v>
      </c>
      <c r="E304" s="235" t="s">
        <v>1</v>
      </c>
      <c r="F304" s="236" t="s">
        <v>579</v>
      </c>
      <c r="G304" s="233"/>
      <c r="H304" s="237">
        <v>24.074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162</v>
      </c>
      <c r="AU304" s="243" t="s">
        <v>85</v>
      </c>
      <c r="AV304" s="13" t="s">
        <v>85</v>
      </c>
      <c r="AW304" s="13" t="s">
        <v>32</v>
      </c>
      <c r="AX304" s="13" t="s">
        <v>83</v>
      </c>
      <c r="AY304" s="243" t="s">
        <v>131</v>
      </c>
    </row>
    <row r="305" spans="1:65" s="2" customFormat="1" ht="33" customHeight="1">
      <c r="A305" s="37"/>
      <c r="B305" s="38"/>
      <c r="C305" s="218" t="s">
        <v>580</v>
      </c>
      <c r="D305" s="218" t="s">
        <v>133</v>
      </c>
      <c r="E305" s="219" t="s">
        <v>581</v>
      </c>
      <c r="F305" s="220" t="s">
        <v>582</v>
      </c>
      <c r="G305" s="221" t="s">
        <v>260</v>
      </c>
      <c r="H305" s="222">
        <v>79.604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40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137</v>
      </c>
      <c r="AT305" s="230" t="s">
        <v>133</v>
      </c>
      <c r="AU305" s="230" t="s">
        <v>85</v>
      </c>
      <c r="AY305" s="16" t="s">
        <v>131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83</v>
      </c>
      <c r="BK305" s="231">
        <f>ROUND(I305*H305,2)</f>
        <v>0</v>
      </c>
      <c r="BL305" s="16" t="s">
        <v>137</v>
      </c>
      <c r="BM305" s="230" t="s">
        <v>583</v>
      </c>
    </row>
    <row r="306" spans="1:51" s="13" customFormat="1" ht="12">
      <c r="A306" s="13"/>
      <c r="B306" s="232"/>
      <c r="C306" s="233"/>
      <c r="D306" s="234" t="s">
        <v>162</v>
      </c>
      <c r="E306" s="235" t="s">
        <v>1</v>
      </c>
      <c r="F306" s="236" t="s">
        <v>584</v>
      </c>
      <c r="G306" s="233"/>
      <c r="H306" s="237">
        <v>79.604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162</v>
      </c>
      <c r="AU306" s="243" t="s">
        <v>85</v>
      </c>
      <c r="AV306" s="13" t="s">
        <v>85</v>
      </c>
      <c r="AW306" s="13" t="s">
        <v>32</v>
      </c>
      <c r="AX306" s="13" t="s">
        <v>83</v>
      </c>
      <c r="AY306" s="243" t="s">
        <v>131</v>
      </c>
    </row>
    <row r="307" spans="1:63" s="12" customFormat="1" ht="22.8" customHeight="1">
      <c r="A307" s="12"/>
      <c r="B307" s="202"/>
      <c r="C307" s="203"/>
      <c r="D307" s="204" t="s">
        <v>74</v>
      </c>
      <c r="E307" s="216" t="s">
        <v>585</v>
      </c>
      <c r="F307" s="216" t="s">
        <v>586</v>
      </c>
      <c r="G307" s="203"/>
      <c r="H307" s="203"/>
      <c r="I307" s="206"/>
      <c r="J307" s="217">
        <f>BK307</f>
        <v>0</v>
      </c>
      <c r="K307" s="203"/>
      <c r="L307" s="208"/>
      <c r="M307" s="209"/>
      <c r="N307" s="210"/>
      <c r="O307" s="210"/>
      <c r="P307" s="211">
        <f>P308</f>
        <v>0</v>
      </c>
      <c r="Q307" s="210"/>
      <c r="R307" s="211">
        <f>R308</f>
        <v>0</v>
      </c>
      <c r="S307" s="210"/>
      <c r="T307" s="212">
        <f>T308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3" t="s">
        <v>83</v>
      </c>
      <c r="AT307" s="214" t="s">
        <v>74</v>
      </c>
      <c r="AU307" s="214" t="s">
        <v>83</v>
      </c>
      <c r="AY307" s="213" t="s">
        <v>131</v>
      </c>
      <c r="BK307" s="215">
        <f>BK308</f>
        <v>0</v>
      </c>
    </row>
    <row r="308" spans="1:65" s="2" customFormat="1" ht="33" customHeight="1">
      <c r="A308" s="37"/>
      <c r="B308" s="38"/>
      <c r="C308" s="218" t="s">
        <v>587</v>
      </c>
      <c r="D308" s="218" t="s">
        <v>133</v>
      </c>
      <c r="E308" s="219" t="s">
        <v>588</v>
      </c>
      <c r="F308" s="220" t="s">
        <v>589</v>
      </c>
      <c r="G308" s="221" t="s">
        <v>260</v>
      </c>
      <c r="H308" s="222">
        <v>301.538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40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137</v>
      </c>
      <c r="AT308" s="230" t="s">
        <v>133</v>
      </c>
      <c r="AU308" s="230" t="s">
        <v>85</v>
      </c>
      <c r="AY308" s="16" t="s">
        <v>131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83</v>
      </c>
      <c r="BK308" s="231">
        <f>ROUND(I308*H308,2)</f>
        <v>0</v>
      </c>
      <c r="BL308" s="16" t="s">
        <v>137</v>
      </c>
      <c r="BM308" s="230" t="s">
        <v>590</v>
      </c>
    </row>
    <row r="309" spans="1:63" s="12" customFormat="1" ht="25.9" customHeight="1">
      <c r="A309" s="12"/>
      <c r="B309" s="202"/>
      <c r="C309" s="203"/>
      <c r="D309" s="204" t="s">
        <v>74</v>
      </c>
      <c r="E309" s="205" t="s">
        <v>591</v>
      </c>
      <c r="F309" s="205" t="s">
        <v>592</v>
      </c>
      <c r="G309" s="203"/>
      <c r="H309" s="203"/>
      <c r="I309" s="206"/>
      <c r="J309" s="207">
        <f>BK309</f>
        <v>0</v>
      </c>
      <c r="K309" s="203"/>
      <c r="L309" s="208"/>
      <c r="M309" s="209"/>
      <c r="N309" s="210"/>
      <c r="O309" s="210"/>
      <c r="P309" s="211">
        <f>P310+P317</f>
        <v>0</v>
      </c>
      <c r="Q309" s="210"/>
      <c r="R309" s="211">
        <f>R310+R317</f>
        <v>0.013378</v>
      </c>
      <c r="S309" s="210"/>
      <c r="T309" s="212">
        <f>T310+T317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3" t="s">
        <v>85</v>
      </c>
      <c r="AT309" s="214" t="s">
        <v>74</v>
      </c>
      <c r="AU309" s="214" t="s">
        <v>75</v>
      </c>
      <c r="AY309" s="213" t="s">
        <v>131</v>
      </c>
      <c r="BK309" s="215">
        <f>BK310+BK317</f>
        <v>0</v>
      </c>
    </row>
    <row r="310" spans="1:63" s="12" customFormat="1" ht="22.8" customHeight="1">
      <c r="A310" s="12"/>
      <c r="B310" s="202"/>
      <c r="C310" s="203"/>
      <c r="D310" s="204" t="s">
        <v>74</v>
      </c>
      <c r="E310" s="216" t="s">
        <v>593</v>
      </c>
      <c r="F310" s="216" t="s">
        <v>594</v>
      </c>
      <c r="G310" s="203"/>
      <c r="H310" s="203"/>
      <c r="I310" s="206"/>
      <c r="J310" s="217">
        <f>BK310</f>
        <v>0</v>
      </c>
      <c r="K310" s="203"/>
      <c r="L310" s="208"/>
      <c r="M310" s="209"/>
      <c r="N310" s="210"/>
      <c r="O310" s="210"/>
      <c r="P310" s="211">
        <f>SUM(P311:P316)</f>
        <v>0</v>
      </c>
      <c r="Q310" s="210"/>
      <c r="R310" s="211">
        <f>SUM(R311:R316)</f>
        <v>0.013378</v>
      </c>
      <c r="S310" s="210"/>
      <c r="T310" s="212">
        <f>SUM(T311:T316)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3" t="s">
        <v>85</v>
      </c>
      <c r="AT310" s="214" t="s">
        <v>74</v>
      </c>
      <c r="AU310" s="214" t="s">
        <v>83</v>
      </c>
      <c r="AY310" s="213" t="s">
        <v>131</v>
      </c>
      <c r="BK310" s="215">
        <f>SUM(BK311:BK316)</f>
        <v>0</v>
      </c>
    </row>
    <row r="311" spans="1:65" s="2" customFormat="1" ht="24.15" customHeight="1">
      <c r="A311" s="37"/>
      <c r="B311" s="38"/>
      <c r="C311" s="218" t="s">
        <v>595</v>
      </c>
      <c r="D311" s="218" t="s">
        <v>133</v>
      </c>
      <c r="E311" s="219" t="s">
        <v>596</v>
      </c>
      <c r="F311" s="220" t="s">
        <v>597</v>
      </c>
      <c r="G311" s="221" t="s">
        <v>169</v>
      </c>
      <c r="H311" s="222">
        <v>31.325</v>
      </c>
      <c r="I311" s="223"/>
      <c r="J311" s="224">
        <f>ROUND(I311*H311,2)</f>
        <v>0</v>
      </c>
      <c r="K311" s="225"/>
      <c r="L311" s="43"/>
      <c r="M311" s="226" t="s">
        <v>1</v>
      </c>
      <c r="N311" s="227" t="s">
        <v>40</v>
      </c>
      <c r="O311" s="90"/>
      <c r="P311" s="228">
        <f>O311*H311</f>
        <v>0</v>
      </c>
      <c r="Q311" s="228">
        <v>0.0004</v>
      </c>
      <c r="R311" s="228">
        <f>Q311*H311</f>
        <v>0.01253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209</v>
      </c>
      <c r="AT311" s="230" t="s">
        <v>133</v>
      </c>
      <c r="AU311" s="230" t="s">
        <v>85</v>
      </c>
      <c r="AY311" s="16" t="s">
        <v>131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83</v>
      </c>
      <c r="BK311" s="231">
        <f>ROUND(I311*H311,2)</f>
        <v>0</v>
      </c>
      <c r="BL311" s="16" t="s">
        <v>209</v>
      </c>
      <c r="BM311" s="230" t="s">
        <v>598</v>
      </c>
    </row>
    <row r="312" spans="1:51" s="13" customFormat="1" ht="12">
      <c r="A312" s="13"/>
      <c r="B312" s="232"/>
      <c r="C312" s="233"/>
      <c r="D312" s="234" t="s">
        <v>162</v>
      </c>
      <c r="E312" s="235" t="s">
        <v>1</v>
      </c>
      <c r="F312" s="236" t="s">
        <v>599</v>
      </c>
      <c r="G312" s="233"/>
      <c r="H312" s="237">
        <v>31.325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162</v>
      </c>
      <c r="AU312" s="243" t="s">
        <v>85</v>
      </c>
      <c r="AV312" s="13" t="s">
        <v>85</v>
      </c>
      <c r="AW312" s="13" t="s">
        <v>32</v>
      </c>
      <c r="AX312" s="13" t="s">
        <v>83</v>
      </c>
      <c r="AY312" s="243" t="s">
        <v>131</v>
      </c>
    </row>
    <row r="313" spans="1:65" s="2" customFormat="1" ht="24.15" customHeight="1">
      <c r="A313" s="37"/>
      <c r="B313" s="38"/>
      <c r="C313" s="218" t="s">
        <v>600</v>
      </c>
      <c r="D313" s="218" t="s">
        <v>133</v>
      </c>
      <c r="E313" s="219" t="s">
        <v>601</v>
      </c>
      <c r="F313" s="220" t="s">
        <v>602</v>
      </c>
      <c r="G313" s="221" t="s">
        <v>169</v>
      </c>
      <c r="H313" s="222">
        <v>2.12</v>
      </c>
      <c r="I313" s="223"/>
      <c r="J313" s="224">
        <f>ROUND(I313*H313,2)</f>
        <v>0</v>
      </c>
      <c r="K313" s="225"/>
      <c r="L313" s="43"/>
      <c r="M313" s="226" t="s">
        <v>1</v>
      </c>
      <c r="N313" s="227" t="s">
        <v>40</v>
      </c>
      <c r="O313" s="90"/>
      <c r="P313" s="228">
        <f>O313*H313</f>
        <v>0</v>
      </c>
      <c r="Q313" s="228">
        <v>0.0004</v>
      </c>
      <c r="R313" s="228">
        <f>Q313*H313</f>
        <v>0.0008480000000000001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209</v>
      </c>
      <c r="AT313" s="230" t="s">
        <v>133</v>
      </c>
      <c r="AU313" s="230" t="s">
        <v>85</v>
      </c>
      <c r="AY313" s="16" t="s">
        <v>131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83</v>
      </c>
      <c r="BK313" s="231">
        <f>ROUND(I313*H313,2)</f>
        <v>0</v>
      </c>
      <c r="BL313" s="16" t="s">
        <v>209</v>
      </c>
      <c r="BM313" s="230" t="s">
        <v>603</v>
      </c>
    </row>
    <row r="314" spans="1:51" s="13" customFormat="1" ht="12">
      <c r="A314" s="13"/>
      <c r="B314" s="232"/>
      <c r="C314" s="233"/>
      <c r="D314" s="234" t="s">
        <v>162</v>
      </c>
      <c r="E314" s="235" t="s">
        <v>1</v>
      </c>
      <c r="F314" s="236" t="s">
        <v>604</v>
      </c>
      <c r="G314" s="233"/>
      <c r="H314" s="237">
        <v>2.12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162</v>
      </c>
      <c r="AU314" s="243" t="s">
        <v>85</v>
      </c>
      <c r="AV314" s="13" t="s">
        <v>85</v>
      </c>
      <c r="AW314" s="13" t="s">
        <v>32</v>
      </c>
      <c r="AX314" s="13" t="s">
        <v>83</v>
      </c>
      <c r="AY314" s="243" t="s">
        <v>131</v>
      </c>
    </row>
    <row r="315" spans="1:65" s="2" customFormat="1" ht="21.75" customHeight="1">
      <c r="A315" s="37"/>
      <c r="B315" s="38"/>
      <c r="C315" s="255" t="s">
        <v>605</v>
      </c>
      <c r="D315" s="255" t="s">
        <v>257</v>
      </c>
      <c r="E315" s="256" t="s">
        <v>606</v>
      </c>
      <c r="F315" s="257" t="s">
        <v>607</v>
      </c>
      <c r="G315" s="258" t="s">
        <v>169</v>
      </c>
      <c r="H315" s="259">
        <v>2.12</v>
      </c>
      <c r="I315" s="260"/>
      <c r="J315" s="261">
        <f>ROUND(I315*H315,2)</f>
        <v>0</v>
      </c>
      <c r="K315" s="262"/>
      <c r="L315" s="263"/>
      <c r="M315" s="264" t="s">
        <v>1</v>
      </c>
      <c r="N315" s="265" t="s">
        <v>40</v>
      </c>
      <c r="O315" s="90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282</v>
      </c>
      <c r="AT315" s="230" t="s">
        <v>257</v>
      </c>
      <c r="AU315" s="230" t="s">
        <v>85</v>
      </c>
      <c r="AY315" s="16" t="s">
        <v>131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83</v>
      </c>
      <c r="BK315" s="231">
        <f>ROUND(I315*H315,2)</f>
        <v>0</v>
      </c>
      <c r="BL315" s="16" t="s">
        <v>209</v>
      </c>
      <c r="BM315" s="230" t="s">
        <v>608</v>
      </c>
    </row>
    <row r="316" spans="1:65" s="2" customFormat="1" ht="24.15" customHeight="1">
      <c r="A316" s="37"/>
      <c r="B316" s="38"/>
      <c r="C316" s="255" t="s">
        <v>609</v>
      </c>
      <c r="D316" s="255" t="s">
        <v>257</v>
      </c>
      <c r="E316" s="256" t="s">
        <v>610</v>
      </c>
      <c r="F316" s="257" t="s">
        <v>611</v>
      </c>
      <c r="G316" s="258" t="s">
        <v>169</v>
      </c>
      <c r="H316" s="259">
        <v>31.325</v>
      </c>
      <c r="I316" s="260"/>
      <c r="J316" s="261">
        <f>ROUND(I316*H316,2)</f>
        <v>0</v>
      </c>
      <c r="K316" s="262"/>
      <c r="L316" s="263"/>
      <c r="M316" s="264" t="s">
        <v>1</v>
      </c>
      <c r="N316" s="265" t="s">
        <v>40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282</v>
      </c>
      <c r="AT316" s="230" t="s">
        <v>257</v>
      </c>
      <c r="AU316" s="230" t="s">
        <v>85</v>
      </c>
      <c r="AY316" s="16" t="s">
        <v>131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83</v>
      </c>
      <c r="BK316" s="231">
        <f>ROUND(I316*H316,2)</f>
        <v>0</v>
      </c>
      <c r="BL316" s="16" t="s">
        <v>209</v>
      </c>
      <c r="BM316" s="230" t="s">
        <v>612</v>
      </c>
    </row>
    <row r="317" spans="1:63" s="12" customFormat="1" ht="22.8" customHeight="1">
      <c r="A317" s="12"/>
      <c r="B317" s="202"/>
      <c r="C317" s="203"/>
      <c r="D317" s="204" t="s">
        <v>74</v>
      </c>
      <c r="E317" s="216" t="s">
        <v>613</v>
      </c>
      <c r="F317" s="216" t="s">
        <v>614</v>
      </c>
      <c r="G317" s="203"/>
      <c r="H317" s="203"/>
      <c r="I317" s="206"/>
      <c r="J317" s="217">
        <f>BK317</f>
        <v>0</v>
      </c>
      <c r="K317" s="203"/>
      <c r="L317" s="208"/>
      <c r="M317" s="209"/>
      <c r="N317" s="210"/>
      <c r="O317" s="210"/>
      <c r="P317" s="211">
        <f>SUM(P318:P321)</f>
        <v>0</v>
      </c>
      <c r="Q317" s="210"/>
      <c r="R317" s="211">
        <f>SUM(R318:R321)</f>
        <v>0</v>
      </c>
      <c r="S317" s="210"/>
      <c r="T317" s="212">
        <f>SUM(T318:T321)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3" t="s">
        <v>85</v>
      </c>
      <c r="AT317" s="214" t="s">
        <v>74</v>
      </c>
      <c r="AU317" s="214" t="s">
        <v>83</v>
      </c>
      <c r="AY317" s="213" t="s">
        <v>131</v>
      </c>
      <c r="BK317" s="215">
        <f>SUM(BK318:BK321)</f>
        <v>0</v>
      </c>
    </row>
    <row r="318" spans="1:65" s="2" customFormat="1" ht="37.8" customHeight="1">
      <c r="A318" s="37"/>
      <c r="B318" s="38"/>
      <c r="C318" s="218" t="s">
        <v>615</v>
      </c>
      <c r="D318" s="218" t="s">
        <v>133</v>
      </c>
      <c r="E318" s="219" t="s">
        <v>616</v>
      </c>
      <c r="F318" s="220" t="s">
        <v>617</v>
      </c>
      <c r="G318" s="221" t="s">
        <v>169</v>
      </c>
      <c r="H318" s="222">
        <v>5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40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209</v>
      </c>
      <c r="AT318" s="230" t="s">
        <v>133</v>
      </c>
      <c r="AU318" s="230" t="s">
        <v>85</v>
      </c>
      <c r="AY318" s="16" t="s">
        <v>131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83</v>
      </c>
      <c r="BK318" s="231">
        <f>ROUND(I318*H318,2)</f>
        <v>0</v>
      </c>
      <c r="BL318" s="16" t="s">
        <v>209</v>
      </c>
      <c r="BM318" s="230" t="s">
        <v>618</v>
      </c>
    </row>
    <row r="319" spans="1:65" s="2" customFormat="1" ht="16.5" customHeight="1">
      <c r="A319" s="37"/>
      <c r="B319" s="38"/>
      <c r="C319" s="255" t="s">
        <v>619</v>
      </c>
      <c r="D319" s="255" t="s">
        <v>257</v>
      </c>
      <c r="E319" s="256" t="s">
        <v>620</v>
      </c>
      <c r="F319" s="257" t="s">
        <v>621</v>
      </c>
      <c r="G319" s="258" t="s">
        <v>136</v>
      </c>
      <c r="H319" s="259">
        <v>15.75</v>
      </c>
      <c r="I319" s="260"/>
      <c r="J319" s="261">
        <f>ROUND(I319*H319,2)</f>
        <v>0</v>
      </c>
      <c r="K319" s="262"/>
      <c r="L319" s="263"/>
      <c r="M319" s="264" t="s">
        <v>1</v>
      </c>
      <c r="N319" s="265" t="s">
        <v>40</v>
      </c>
      <c r="O319" s="90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282</v>
      </c>
      <c r="AT319" s="230" t="s">
        <v>257</v>
      </c>
      <c r="AU319" s="230" t="s">
        <v>85</v>
      </c>
      <c r="AY319" s="16" t="s">
        <v>131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83</v>
      </c>
      <c r="BK319" s="231">
        <f>ROUND(I319*H319,2)</f>
        <v>0</v>
      </c>
      <c r="BL319" s="16" t="s">
        <v>209</v>
      </c>
      <c r="BM319" s="230" t="s">
        <v>622</v>
      </c>
    </row>
    <row r="320" spans="1:51" s="13" customFormat="1" ht="12">
      <c r="A320" s="13"/>
      <c r="B320" s="232"/>
      <c r="C320" s="233"/>
      <c r="D320" s="234" t="s">
        <v>162</v>
      </c>
      <c r="E320" s="235" t="s">
        <v>1</v>
      </c>
      <c r="F320" s="236" t="s">
        <v>623</v>
      </c>
      <c r="G320" s="233"/>
      <c r="H320" s="237">
        <v>15.75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162</v>
      </c>
      <c r="AU320" s="243" t="s">
        <v>85</v>
      </c>
      <c r="AV320" s="13" t="s">
        <v>85</v>
      </c>
      <c r="AW320" s="13" t="s">
        <v>32</v>
      </c>
      <c r="AX320" s="13" t="s">
        <v>83</v>
      </c>
      <c r="AY320" s="243" t="s">
        <v>131</v>
      </c>
    </row>
    <row r="321" spans="1:65" s="2" customFormat="1" ht="55.5" customHeight="1">
      <c r="A321" s="37"/>
      <c r="B321" s="38"/>
      <c r="C321" s="218" t="s">
        <v>624</v>
      </c>
      <c r="D321" s="218" t="s">
        <v>133</v>
      </c>
      <c r="E321" s="219" t="s">
        <v>625</v>
      </c>
      <c r="F321" s="220" t="s">
        <v>626</v>
      </c>
      <c r="G321" s="221" t="s">
        <v>260</v>
      </c>
      <c r="H321" s="222">
        <v>0.079</v>
      </c>
      <c r="I321" s="223"/>
      <c r="J321" s="224">
        <f>ROUND(I321*H321,2)</f>
        <v>0</v>
      </c>
      <c r="K321" s="225"/>
      <c r="L321" s="43"/>
      <c r="M321" s="226" t="s">
        <v>1</v>
      </c>
      <c r="N321" s="227" t="s">
        <v>40</v>
      </c>
      <c r="O321" s="90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209</v>
      </c>
      <c r="AT321" s="230" t="s">
        <v>133</v>
      </c>
      <c r="AU321" s="230" t="s">
        <v>85</v>
      </c>
      <c r="AY321" s="16" t="s">
        <v>131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83</v>
      </c>
      <c r="BK321" s="231">
        <f>ROUND(I321*H321,2)</f>
        <v>0</v>
      </c>
      <c r="BL321" s="16" t="s">
        <v>209</v>
      </c>
      <c r="BM321" s="230" t="s">
        <v>627</v>
      </c>
    </row>
    <row r="322" spans="1:63" s="12" customFormat="1" ht="25.9" customHeight="1">
      <c r="A322" s="12"/>
      <c r="B322" s="202"/>
      <c r="C322" s="203"/>
      <c r="D322" s="204" t="s">
        <v>74</v>
      </c>
      <c r="E322" s="205" t="s">
        <v>628</v>
      </c>
      <c r="F322" s="205" t="s">
        <v>629</v>
      </c>
      <c r="G322" s="203"/>
      <c r="H322" s="203"/>
      <c r="I322" s="206"/>
      <c r="J322" s="207">
        <f>BK322</f>
        <v>0</v>
      </c>
      <c r="K322" s="203"/>
      <c r="L322" s="208"/>
      <c r="M322" s="209"/>
      <c r="N322" s="210"/>
      <c r="O322" s="210"/>
      <c r="P322" s="211">
        <f>P323+P328+P330+P333</f>
        <v>0</v>
      </c>
      <c r="Q322" s="210"/>
      <c r="R322" s="211">
        <f>R323+R328+R330+R333</f>
        <v>0</v>
      </c>
      <c r="S322" s="210"/>
      <c r="T322" s="212">
        <f>T323+T328+T330+T333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3" t="s">
        <v>150</v>
      </c>
      <c r="AT322" s="214" t="s">
        <v>74</v>
      </c>
      <c r="AU322" s="214" t="s">
        <v>75</v>
      </c>
      <c r="AY322" s="213" t="s">
        <v>131</v>
      </c>
      <c r="BK322" s="215">
        <f>BK323+BK328+BK330+BK333</f>
        <v>0</v>
      </c>
    </row>
    <row r="323" spans="1:63" s="12" customFormat="1" ht="22.8" customHeight="1">
      <c r="A323" s="12"/>
      <c r="B323" s="202"/>
      <c r="C323" s="203"/>
      <c r="D323" s="204" t="s">
        <v>74</v>
      </c>
      <c r="E323" s="216" t="s">
        <v>630</v>
      </c>
      <c r="F323" s="216" t="s">
        <v>631</v>
      </c>
      <c r="G323" s="203"/>
      <c r="H323" s="203"/>
      <c r="I323" s="206"/>
      <c r="J323" s="217">
        <f>BK323</f>
        <v>0</v>
      </c>
      <c r="K323" s="203"/>
      <c r="L323" s="208"/>
      <c r="M323" s="209"/>
      <c r="N323" s="210"/>
      <c r="O323" s="210"/>
      <c r="P323" s="211">
        <f>SUM(P324:P327)</f>
        <v>0</v>
      </c>
      <c r="Q323" s="210"/>
      <c r="R323" s="211">
        <f>SUM(R324:R327)</f>
        <v>0</v>
      </c>
      <c r="S323" s="210"/>
      <c r="T323" s="212">
        <f>SUM(T324:T327)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3" t="s">
        <v>150</v>
      </c>
      <c r="AT323" s="214" t="s">
        <v>74</v>
      </c>
      <c r="AU323" s="214" t="s">
        <v>83</v>
      </c>
      <c r="AY323" s="213" t="s">
        <v>131</v>
      </c>
      <c r="BK323" s="215">
        <f>SUM(BK324:BK327)</f>
        <v>0</v>
      </c>
    </row>
    <row r="324" spans="1:65" s="2" customFormat="1" ht="24.15" customHeight="1">
      <c r="A324" s="37"/>
      <c r="B324" s="38"/>
      <c r="C324" s="218" t="s">
        <v>632</v>
      </c>
      <c r="D324" s="218" t="s">
        <v>133</v>
      </c>
      <c r="E324" s="219" t="s">
        <v>633</v>
      </c>
      <c r="F324" s="220" t="s">
        <v>634</v>
      </c>
      <c r="G324" s="221" t="s">
        <v>561</v>
      </c>
      <c r="H324" s="222">
        <v>1</v>
      </c>
      <c r="I324" s="223"/>
      <c r="J324" s="224">
        <f>ROUND(I324*H324,2)</f>
        <v>0</v>
      </c>
      <c r="K324" s="225"/>
      <c r="L324" s="43"/>
      <c r="M324" s="226" t="s">
        <v>1</v>
      </c>
      <c r="N324" s="227" t="s">
        <v>40</v>
      </c>
      <c r="O324" s="90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635</v>
      </c>
      <c r="AT324" s="230" t="s">
        <v>133</v>
      </c>
      <c r="AU324" s="230" t="s">
        <v>85</v>
      </c>
      <c r="AY324" s="16" t="s">
        <v>131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83</v>
      </c>
      <c r="BK324" s="231">
        <f>ROUND(I324*H324,2)</f>
        <v>0</v>
      </c>
      <c r="BL324" s="16" t="s">
        <v>635</v>
      </c>
      <c r="BM324" s="230" t="s">
        <v>636</v>
      </c>
    </row>
    <row r="325" spans="1:65" s="2" customFormat="1" ht="16.5" customHeight="1">
      <c r="A325" s="37"/>
      <c r="B325" s="38"/>
      <c r="C325" s="218" t="s">
        <v>637</v>
      </c>
      <c r="D325" s="218" t="s">
        <v>133</v>
      </c>
      <c r="E325" s="219" t="s">
        <v>638</v>
      </c>
      <c r="F325" s="220" t="s">
        <v>639</v>
      </c>
      <c r="G325" s="221" t="s">
        <v>561</v>
      </c>
      <c r="H325" s="222">
        <v>1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40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635</v>
      </c>
      <c r="AT325" s="230" t="s">
        <v>133</v>
      </c>
      <c r="AU325" s="230" t="s">
        <v>85</v>
      </c>
      <c r="AY325" s="16" t="s">
        <v>131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83</v>
      </c>
      <c r="BK325" s="231">
        <f>ROUND(I325*H325,2)</f>
        <v>0</v>
      </c>
      <c r="BL325" s="16" t="s">
        <v>635</v>
      </c>
      <c r="BM325" s="230" t="s">
        <v>640</v>
      </c>
    </row>
    <row r="326" spans="1:65" s="2" customFormat="1" ht="33" customHeight="1">
      <c r="A326" s="37"/>
      <c r="B326" s="38"/>
      <c r="C326" s="218" t="s">
        <v>641</v>
      </c>
      <c r="D326" s="218" t="s">
        <v>133</v>
      </c>
      <c r="E326" s="219" t="s">
        <v>642</v>
      </c>
      <c r="F326" s="220" t="s">
        <v>643</v>
      </c>
      <c r="G326" s="221" t="s">
        <v>561</v>
      </c>
      <c r="H326" s="222">
        <v>1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40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635</v>
      </c>
      <c r="AT326" s="230" t="s">
        <v>133</v>
      </c>
      <c r="AU326" s="230" t="s">
        <v>85</v>
      </c>
      <c r="AY326" s="16" t="s">
        <v>131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83</v>
      </c>
      <c r="BK326" s="231">
        <f>ROUND(I326*H326,2)</f>
        <v>0</v>
      </c>
      <c r="BL326" s="16" t="s">
        <v>635</v>
      </c>
      <c r="BM326" s="230" t="s">
        <v>644</v>
      </c>
    </row>
    <row r="327" spans="1:65" s="2" customFormat="1" ht="16.5" customHeight="1">
      <c r="A327" s="37"/>
      <c r="B327" s="38"/>
      <c r="C327" s="218" t="s">
        <v>645</v>
      </c>
      <c r="D327" s="218" t="s">
        <v>133</v>
      </c>
      <c r="E327" s="219" t="s">
        <v>646</v>
      </c>
      <c r="F327" s="220" t="s">
        <v>647</v>
      </c>
      <c r="G327" s="221" t="s">
        <v>561</v>
      </c>
      <c r="H327" s="222">
        <v>1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40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635</v>
      </c>
      <c r="AT327" s="230" t="s">
        <v>133</v>
      </c>
      <c r="AU327" s="230" t="s">
        <v>85</v>
      </c>
      <c r="AY327" s="16" t="s">
        <v>131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83</v>
      </c>
      <c r="BK327" s="231">
        <f>ROUND(I327*H327,2)</f>
        <v>0</v>
      </c>
      <c r="BL327" s="16" t="s">
        <v>635</v>
      </c>
      <c r="BM327" s="230" t="s">
        <v>648</v>
      </c>
    </row>
    <row r="328" spans="1:63" s="12" customFormat="1" ht="22.8" customHeight="1">
      <c r="A328" s="12"/>
      <c r="B328" s="202"/>
      <c r="C328" s="203"/>
      <c r="D328" s="204" t="s">
        <v>74</v>
      </c>
      <c r="E328" s="216" t="s">
        <v>649</v>
      </c>
      <c r="F328" s="216" t="s">
        <v>650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P329</f>
        <v>0</v>
      </c>
      <c r="Q328" s="210"/>
      <c r="R328" s="211">
        <f>R329</f>
        <v>0</v>
      </c>
      <c r="S328" s="210"/>
      <c r="T328" s="212">
        <f>T329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150</v>
      </c>
      <c r="AT328" s="214" t="s">
        <v>74</v>
      </c>
      <c r="AU328" s="214" t="s">
        <v>83</v>
      </c>
      <c r="AY328" s="213" t="s">
        <v>131</v>
      </c>
      <c r="BK328" s="215">
        <f>BK329</f>
        <v>0</v>
      </c>
    </row>
    <row r="329" spans="1:65" s="2" customFormat="1" ht="16.5" customHeight="1">
      <c r="A329" s="37"/>
      <c r="B329" s="38"/>
      <c r="C329" s="218" t="s">
        <v>651</v>
      </c>
      <c r="D329" s="218" t="s">
        <v>133</v>
      </c>
      <c r="E329" s="219" t="s">
        <v>652</v>
      </c>
      <c r="F329" s="220" t="s">
        <v>653</v>
      </c>
      <c r="G329" s="221" t="s">
        <v>561</v>
      </c>
      <c r="H329" s="222">
        <v>1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40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635</v>
      </c>
      <c r="AT329" s="230" t="s">
        <v>133</v>
      </c>
      <c r="AU329" s="230" t="s">
        <v>85</v>
      </c>
      <c r="AY329" s="16" t="s">
        <v>131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83</v>
      </c>
      <c r="BK329" s="231">
        <f>ROUND(I329*H329,2)</f>
        <v>0</v>
      </c>
      <c r="BL329" s="16" t="s">
        <v>635</v>
      </c>
      <c r="BM329" s="230" t="s">
        <v>654</v>
      </c>
    </row>
    <row r="330" spans="1:63" s="12" customFormat="1" ht="22.8" customHeight="1">
      <c r="A330" s="12"/>
      <c r="B330" s="202"/>
      <c r="C330" s="203"/>
      <c r="D330" s="204" t="s">
        <v>74</v>
      </c>
      <c r="E330" s="216" t="s">
        <v>655</v>
      </c>
      <c r="F330" s="216" t="s">
        <v>656</v>
      </c>
      <c r="G330" s="203"/>
      <c r="H330" s="203"/>
      <c r="I330" s="206"/>
      <c r="J330" s="217">
        <f>BK330</f>
        <v>0</v>
      </c>
      <c r="K330" s="203"/>
      <c r="L330" s="208"/>
      <c r="M330" s="209"/>
      <c r="N330" s="210"/>
      <c r="O330" s="210"/>
      <c r="P330" s="211">
        <f>SUM(P331:P332)</f>
        <v>0</v>
      </c>
      <c r="Q330" s="210"/>
      <c r="R330" s="211">
        <f>SUM(R331:R332)</f>
        <v>0</v>
      </c>
      <c r="S330" s="210"/>
      <c r="T330" s="212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3" t="s">
        <v>150</v>
      </c>
      <c r="AT330" s="214" t="s">
        <v>74</v>
      </c>
      <c r="AU330" s="214" t="s">
        <v>83</v>
      </c>
      <c r="AY330" s="213" t="s">
        <v>131</v>
      </c>
      <c r="BK330" s="215">
        <f>SUM(BK331:BK332)</f>
        <v>0</v>
      </c>
    </row>
    <row r="331" spans="1:65" s="2" customFormat="1" ht="16.5" customHeight="1">
      <c r="A331" s="37"/>
      <c r="B331" s="38"/>
      <c r="C331" s="218" t="s">
        <v>657</v>
      </c>
      <c r="D331" s="218" t="s">
        <v>133</v>
      </c>
      <c r="E331" s="219" t="s">
        <v>658</v>
      </c>
      <c r="F331" s="220" t="s">
        <v>659</v>
      </c>
      <c r="G331" s="221" t="s">
        <v>660</v>
      </c>
      <c r="H331" s="222">
        <v>4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40</v>
      </c>
      <c r="O331" s="90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635</v>
      </c>
      <c r="AT331" s="230" t="s">
        <v>133</v>
      </c>
      <c r="AU331" s="230" t="s">
        <v>85</v>
      </c>
      <c r="AY331" s="16" t="s">
        <v>131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83</v>
      </c>
      <c r="BK331" s="231">
        <f>ROUND(I331*H331,2)</f>
        <v>0</v>
      </c>
      <c r="BL331" s="16" t="s">
        <v>635</v>
      </c>
      <c r="BM331" s="230" t="s">
        <v>661</v>
      </c>
    </row>
    <row r="332" spans="1:65" s="2" customFormat="1" ht="24.15" customHeight="1">
      <c r="A332" s="37"/>
      <c r="B332" s="38"/>
      <c r="C332" s="218" t="s">
        <v>662</v>
      </c>
      <c r="D332" s="218" t="s">
        <v>133</v>
      </c>
      <c r="E332" s="219" t="s">
        <v>663</v>
      </c>
      <c r="F332" s="220" t="s">
        <v>664</v>
      </c>
      <c r="G332" s="221" t="s">
        <v>561</v>
      </c>
      <c r="H332" s="222">
        <v>1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40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635</v>
      </c>
      <c r="AT332" s="230" t="s">
        <v>133</v>
      </c>
      <c r="AU332" s="230" t="s">
        <v>85</v>
      </c>
      <c r="AY332" s="16" t="s">
        <v>131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83</v>
      </c>
      <c r="BK332" s="231">
        <f>ROUND(I332*H332,2)</f>
        <v>0</v>
      </c>
      <c r="BL332" s="16" t="s">
        <v>635</v>
      </c>
      <c r="BM332" s="230" t="s">
        <v>665</v>
      </c>
    </row>
    <row r="333" spans="1:63" s="12" customFormat="1" ht="22.8" customHeight="1">
      <c r="A333" s="12"/>
      <c r="B333" s="202"/>
      <c r="C333" s="203"/>
      <c r="D333" s="204" t="s">
        <v>74</v>
      </c>
      <c r="E333" s="216" t="s">
        <v>666</v>
      </c>
      <c r="F333" s="216" t="s">
        <v>667</v>
      </c>
      <c r="G333" s="203"/>
      <c r="H333" s="203"/>
      <c r="I333" s="206"/>
      <c r="J333" s="217">
        <f>BK333</f>
        <v>0</v>
      </c>
      <c r="K333" s="203"/>
      <c r="L333" s="208"/>
      <c r="M333" s="209"/>
      <c r="N333" s="210"/>
      <c r="O333" s="210"/>
      <c r="P333" s="211">
        <f>P334</f>
        <v>0</v>
      </c>
      <c r="Q333" s="210"/>
      <c r="R333" s="211">
        <f>R334</f>
        <v>0</v>
      </c>
      <c r="S333" s="210"/>
      <c r="T333" s="212">
        <f>T334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3" t="s">
        <v>150</v>
      </c>
      <c r="AT333" s="214" t="s">
        <v>74</v>
      </c>
      <c r="AU333" s="214" t="s">
        <v>83</v>
      </c>
      <c r="AY333" s="213" t="s">
        <v>131</v>
      </c>
      <c r="BK333" s="215">
        <f>BK334</f>
        <v>0</v>
      </c>
    </row>
    <row r="334" spans="1:65" s="2" customFormat="1" ht="24.15" customHeight="1">
      <c r="A334" s="37"/>
      <c r="B334" s="38"/>
      <c r="C334" s="218" t="s">
        <v>668</v>
      </c>
      <c r="D334" s="218" t="s">
        <v>133</v>
      </c>
      <c r="E334" s="219" t="s">
        <v>669</v>
      </c>
      <c r="F334" s="220" t="s">
        <v>670</v>
      </c>
      <c r="G334" s="221" t="s">
        <v>561</v>
      </c>
      <c r="H334" s="222">
        <v>1</v>
      </c>
      <c r="I334" s="223"/>
      <c r="J334" s="224">
        <f>ROUND(I334*H334,2)</f>
        <v>0</v>
      </c>
      <c r="K334" s="225"/>
      <c r="L334" s="43"/>
      <c r="M334" s="266" t="s">
        <v>1</v>
      </c>
      <c r="N334" s="267" t="s">
        <v>40</v>
      </c>
      <c r="O334" s="268"/>
      <c r="P334" s="269">
        <f>O334*H334</f>
        <v>0</v>
      </c>
      <c r="Q334" s="269">
        <v>0</v>
      </c>
      <c r="R334" s="269">
        <f>Q334*H334</f>
        <v>0</v>
      </c>
      <c r="S334" s="269">
        <v>0</v>
      </c>
      <c r="T334" s="270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635</v>
      </c>
      <c r="AT334" s="230" t="s">
        <v>133</v>
      </c>
      <c r="AU334" s="230" t="s">
        <v>85</v>
      </c>
      <c r="AY334" s="16" t="s">
        <v>131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83</v>
      </c>
      <c r="BK334" s="231">
        <f>ROUND(I334*H334,2)</f>
        <v>0</v>
      </c>
      <c r="BL334" s="16" t="s">
        <v>635</v>
      </c>
      <c r="BM334" s="230" t="s">
        <v>671</v>
      </c>
    </row>
    <row r="335" spans="1:31" s="2" customFormat="1" ht="6.95" customHeight="1">
      <c r="A335" s="37"/>
      <c r="B335" s="65"/>
      <c r="C335" s="66"/>
      <c r="D335" s="66"/>
      <c r="E335" s="66"/>
      <c r="F335" s="66"/>
      <c r="G335" s="66"/>
      <c r="H335" s="66"/>
      <c r="I335" s="66"/>
      <c r="J335" s="66"/>
      <c r="K335" s="66"/>
      <c r="L335" s="43"/>
      <c r="M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</sheetData>
  <sheetProtection password="CC35" sheet="1" objects="1" scenarios="1" formatColumns="0" formatRows="0" autoFilter="0"/>
  <autoFilter ref="C134:K33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89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Revitalizace sídliště V Podhájí, Rumburk - I.etapa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672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23. 1. 2023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ROUND((SUM(BE121:BE182)),2)</f>
        <v>0</v>
      </c>
      <c r="G33" s="37"/>
      <c r="H33" s="37"/>
      <c r="I33" s="154">
        <v>0.21</v>
      </c>
      <c r="J33" s="153">
        <f>ROUND(((SUM(BE121:BE182))*I33),2)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ROUND((SUM(BF121:BF182)),2)</f>
        <v>0</v>
      </c>
      <c r="G34" s="37"/>
      <c r="H34" s="37"/>
      <c r="I34" s="154">
        <v>0.15</v>
      </c>
      <c r="J34" s="153">
        <f>ROUND(((SUM(BF121:BF182))*I34),2)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ROUND((SUM(BG121:BG182)),2)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ROUND((SUM(BH121:BH182)),2)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ROUND((SUM(BI121:BI182)),2)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Revitalizace sídliště V Podhájí, Rumburk - I.etapa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406 -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23. 1. 2023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ProProjekt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ProProjekt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78"/>
      <c r="C97" s="179"/>
      <c r="D97" s="180" t="s">
        <v>673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674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675</v>
      </c>
      <c r="E99" s="187"/>
      <c r="F99" s="187"/>
      <c r="G99" s="187"/>
      <c r="H99" s="187"/>
      <c r="I99" s="187"/>
      <c r="J99" s="188">
        <f>J144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111</v>
      </c>
      <c r="E100" s="181"/>
      <c r="F100" s="181"/>
      <c r="G100" s="181"/>
      <c r="H100" s="181"/>
      <c r="I100" s="181"/>
      <c r="J100" s="182">
        <f>J179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4"/>
      <c r="C101" s="185"/>
      <c r="D101" s="186" t="s">
        <v>112</v>
      </c>
      <c r="E101" s="187"/>
      <c r="F101" s="187"/>
      <c r="G101" s="187"/>
      <c r="H101" s="187"/>
      <c r="I101" s="187"/>
      <c r="J101" s="188">
        <f>J180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Revitalizace sídliště V Podhájí, Rumburk - I.etapa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90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SO 406 - Veřejné osvětlení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Rumburk</v>
      </c>
      <c r="G115" s="39"/>
      <c r="H115" s="39"/>
      <c r="I115" s="31" t="s">
        <v>22</v>
      </c>
      <c r="J115" s="78" t="str">
        <f>IF(J12="","",J12)</f>
        <v>23. 1. 2023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Rumburk</v>
      </c>
      <c r="G117" s="39"/>
      <c r="H117" s="39"/>
      <c r="I117" s="31" t="s">
        <v>30</v>
      </c>
      <c r="J117" s="35" t="str">
        <f>E21</f>
        <v>ProProjekt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ProProjekt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117</v>
      </c>
      <c r="D120" s="193" t="s">
        <v>60</v>
      </c>
      <c r="E120" s="193" t="s">
        <v>56</v>
      </c>
      <c r="F120" s="193" t="s">
        <v>57</v>
      </c>
      <c r="G120" s="193" t="s">
        <v>118</v>
      </c>
      <c r="H120" s="193" t="s">
        <v>119</v>
      </c>
      <c r="I120" s="193" t="s">
        <v>120</v>
      </c>
      <c r="J120" s="194" t="s">
        <v>94</v>
      </c>
      <c r="K120" s="195" t="s">
        <v>121</v>
      </c>
      <c r="L120" s="196"/>
      <c r="M120" s="99" t="s">
        <v>1</v>
      </c>
      <c r="N120" s="100" t="s">
        <v>39</v>
      </c>
      <c r="O120" s="100" t="s">
        <v>122</v>
      </c>
      <c r="P120" s="100" t="s">
        <v>123</v>
      </c>
      <c r="Q120" s="100" t="s">
        <v>124</v>
      </c>
      <c r="R120" s="100" t="s">
        <v>125</v>
      </c>
      <c r="S120" s="100" t="s">
        <v>126</v>
      </c>
      <c r="T120" s="101" t="s">
        <v>127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128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P122+P179</f>
        <v>0</v>
      </c>
      <c r="Q121" s="103"/>
      <c r="R121" s="199">
        <f>R122+R179</f>
        <v>9.157571700000002</v>
      </c>
      <c r="S121" s="103"/>
      <c r="T121" s="200">
        <f>T122+T179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74</v>
      </c>
      <c r="AU121" s="16" t="s">
        <v>96</v>
      </c>
      <c r="BK121" s="201">
        <f>BK122+BK179</f>
        <v>0</v>
      </c>
    </row>
    <row r="122" spans="1:63" s="12" customFormat="1" ht="25.9" customHeight="1">
      <c r="A122" s="12"/>
      <c r="B122" s="202"/>
      <c r="C122" s="203"/>
      <c r="D122" s="204" t="s">
        <v>74</v>
      </c>
      <c r="E122" s="205" t="s">
        <v>257</v>
      </c>
      <c r="F122" s="205" t="s">
        <v>676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P123+P144</f>
        <v>0</v>
      </c>
      <c r="Q122" s="210"/>
      <c r="R122" s="211">
        <f>R123+R144</f>
        <v>9.157571700000002</v>
      </c>
      <c r="S122" s="210"/>
      <c r="T122" s="212">
        <f>T123+T144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142</v>
      </c>
      <c r="AT122" s="214" t="s">
        <v>74</v>
      </c>
      <c r="AU122" s="214" t="s">
        <v>75</v>
      </c>
      <c r="AY122" s="213" t="s">
        <v>131</v>
      </c>
      <c r="BK122" s="215">
        <f>BK123+BK144</f>
        <v>0</v>
      </c>
    </row>
    <row r="123" spans="1:63" s="12" customFormat="1" ht="22.8" customHeight="1">
      <c r="A123" s="12"/>
      <c r="B123" s="202"/>
      <c r="C123" s="203"/>
      <c r="D123" s="204" t="s">
        <v>74</v>
      </c>
      <c r="E123" s="216" t="s">
        <v>677</v>
      </c>
      <c r="F123" s="216" t="s">
        <v>678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SUM(P124:P143)</f>
        <v>0</v>
      </c>
      <c r="Q123" s="210"/>
      <c r="R123" s="211">
        <f>SUM(R124:R143)</f>
        <v>3.2528958</v>
      </c>
      <c r="S123" s="210"/>
      <c r="T123" s="212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142</v>
      </c>
      <c r="AT123" s="214" t="s">
        <v>74</v>
      </c>
      <c r="AU123" s="214" t="s">
        <v>83</v>
      </c>
      <c r="AY123" s="213" t="s">
        <v>131</v>
      </c>
      <c r="BK123" s="215">
        <f>SUM(BK124:BK143)</f>
        <v>0</v>
      </c>
    </row>
    <row r="124" spans="1:65" s="2" customFormat="1" ht="24.15" customHeight="1">
      <c r="A124" s="37"/>
      <c r="B124" s="38"/>
      <c r="C124" s="218" t="s">
        <v>83</v>
      </c>
      <c r="D124" s="218" t="s">
        <v>133</v>
      </c>
      <c r="E124" s="219" t="s">
        <v>679</v>
      </c>
      <c r="F124" s="220" t="s">
        <v>680</v>
      </c>
      <c r="G124" s="221" t="s">
        <v>136</v>
      </c>
      <c r="H124" s="222">
        <v>7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40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439</v>
      </c>
      <c r="AT124" s="230" t="s">
        <v>133</v>
      </c>
      <c r="AU124" s="230" t="s">
        <v>85</v>
      </c>
      <c r="AY124" s="16" t="s">
        <v>131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83</v>
      </c>
      <c r="BK124" s="231">
        <f>ROUND(I124*H124,2)</f>
        <v>0</v>
      </c>
      <c r="BL124" s="16" t="s">
        <v>439</v>
      </c>
      <c r="BM124" s="230" t="s">
        <v>681</v>
      </c>
    </row>
    <row r="125" spans="1:65" s="2" customFormat="1" ht="24.15" customHeight="1">
      <c r="A125" s="37"/>
      <c r="B125" s="38"/>
      <c r="C125" s="255" t="s">
        <v>85</v>
      </c>
      <c r="D125" s="255" t="s">
        <v>257</v>
      </c>
      <c r="E125" s="256" t="s">
        <v>682</v>
      </c>
      <c r="F125" s="257" t="s">
        <v>683</v>
      </c>
      <c r="G125" s="258" t="s">
        <v>136</v>
      </c>
      <c r="H125" s="259">
        <v>7</v>
      </c>
      <c r="I125" s="260"/>
      <c r="J125" s="261">
        <f>ROUND(I125*H125,2)</f>
        <v>0</v>
      </c>
      <c r="K125" s="262"/>
      <c r="L125" s="263"/>
      <c r="M125" s="264" t="s">
        <v>1</v>
      </c>
      <c r="N125" s="265" t="s">
        <v>40</v>
      </c>
      <c r="O125" s="90"/>
      <c r="P125" s="228">
        <f>O125*H125</f>
        <v>0</v>
      </c>
      <c r="Q125" s="228">
        <v>0.0033</v>
      </c>
      <c r="R125" s="228">
        <f>Q125*H125</f>
        <v>0.0231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684</v>
      </c>
      <c r="AT125" s="230" t="s">
        <v>257</v>
      </c>
      <c r="AU125" s="230" t="s">
        <v>85</v>
      </c>
      <c r="AY125" s="16" t="s">
        <v>131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83</v>
      </c>
      <c r="BK125" s="231">
        <f>ROUND(I125*H125,2)</f>
        <v>0</v>
      </c>
      <c r="BL125" s="16" t="s">
        <v>684</v>
      </c>
      <c r="BM125" s="230" t="s">
        <v>685</v>
      </c>
    </row>
    <row r="126" spans="1:65" s="2" customFormat="1" ht="24.15" customHeight="1">
      <c r="A126" s="37"/>
      <c r="B126" s="38"/>
      <c r="C126" s="218" t="s">
        <v>142</v>
      </c>
      <c r="D126" s="218" t="s">
        <v>133</v>
      </c>
      <c r="E126" s="219" t="s">
        <v>686</v>
      </c>
      <c r="F126" s="220" t="s">
        <v>687</v>
      </c>
      <c r="G126" s="221" t="s">
        <v>136</v>
      </c>
      <c r="H126" s="222">
        <v>7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40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439</v>
      </c>
      <c r="AT126" s="230" t="s">
        <v>133</v>
      </c>
      <c r="AU126" s="230" t="s">
        <v>85</v>
      </c>
      <c r="AY126" s="16" t="s">
        <v>131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83</v>
      </c>
      <c r="BK126" s="231">
        <f>ROUND(I126*H126,2)</f>
        <v>0</v>
      </c>
      <c r="BL126" s="16" t="s">
        <v>439</v>
      </c>
      <c r="BM126" s="230" t="s">
        <v>688</v>
      </c>
    </row>
    <row r="127" spans="1:65" s="2" customFormat="1" ht="16.5" customHeight="1">
      <c r="A127" s="37"/>
      <c r="B127" s="38"/>
      <c r="C127" s="255" t="s">
        <v>137</v>
      </c>
      <c r="D127" s="255" t="s">
        <v>257</v>
      </c>
      <c r="E127" s="256" t="s">
        <v>689</v>
      </c>
      <c r="F127" s="257" t="s">
        <v>690</v>
      </c>
      <c r="G127" s="258" t="s">
        <v>136</v>
      </c>
      <c r="H127" s="259">
        <v>7</v>
      </c>
      <c r="I127" s="260"/>
      <c r="J127" s="261">
        <f>ROUND(I127*H127,2)</f>
        <v>0</v>
      </c>
      <c r="K127" s="262"/>
      <c r="L127" s="263"/>
      <c r="M127" s="264" t="s">
        <v>1</v>
      </c>
      <c r="N127" s="265" t="s">
        <v>40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684</v>
      </c>
      <c r="AT127" s="230" t="s">
        <v>257</v>
      </c>
      <c r="AU127" s="230" t="s">
        <v>85</v>
      </c>
      <c r="AY127" s="16" t="s">
        <v>131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83</v>
      </c>
      <c r="BK127" s="231">
        <f>ROUND(I127*H127,2)</f>
        <v>0</v>
      </c>
      <c r="BL127" s="16" t="s">
        <v>684</v>
      </c>
      <c r="BM127" s="230" t="s">
        <v>691</v>
      </c>
    </row>
    <row r="128" spans="1:65" s="2" customFormat="1" ht="16.5" customHeight="1">
      <c r="A128" s="37"/>
      <c r="B128" s="38"/>
      <c r="C128" s="255" t="s">
        <v>150</v>
      </c>
      <c r="D128" s="255" t="s">
        <v>257</v>
      </c>
      <c r="E128" s="256" t="s">
        <v>692</v>
      </c>
      <c r="F128" s="257" t="s">
        <v>693</v>
      </c>
      <c r="G128" s="258" t="s">
        <v>136</v>
      </c>
      <c r="H128" s="259">
        <v>7</v>
      </c>
      <c r="I128" s="260"/>
      <c r="J128" s="261">
        <f>ROUND(I128*H128,2)</f>
        <v>0</v>
      </c>
      <c r="K128" s="262"/>
      <c r="L128" s="263"/>
      <c r="M128" s="264" t="s">
        <v>1</v>
      </c>
      <c r="N128" s="265" t="s">
        <v>40</v>
      </c>
      <c r="O128" s="90"/>
      <c r="P128" s="228">
        <f>O128*H128</f>
        <v>0</v>
      </c>
      <c r="Q128" s="228">
        <v>0.062</v>
      </c>
      <c r="R128" s="228">
        <f>Q128*H128</f>
        <v>0.434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684</v>
      </c>
      <c r="AT128" s="230" t="s">
        <v>257</v>
      </c>
      <c r="AU128" s="230" t="s">
        <v>85</v>
      </c>
      <c r="AY128" s="16" t="s">
        <v>131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83</v>
      </c>
      <c r="BK128" s="231">
        <f>ROUND(I128*H128,2)</f>
        <v>0</v>
      </c>
      <c r="BL128" s="16" t="s">
        <v>684</v>
      </c>
      <c r="BM128" s="230" t="s">
        <v>694</v>
      </c>
    </row>
    <row r="129" spans="1:65" s="2" customFormat="1" ht="24.15" customHeight="1">
      <c r="A129" s="37"/>
      <c r="B129" s="38"/>
      <c r="C129" s="218" t="s">
        <v>154</v>
      </c>
      <c r="D129" s="218" t="s">
        <v>133</v>
      </c>
      <c r="E129" s="219" t="s">
        <v>695</v>
      </c>
      <c r="F129" s="220" t="s">
        <v>696</v>
      </c>
      <c r="G129" s="221" t="s">
        <v>136</v>
      </c>
      <c r="H129" s="222">
        <v>7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40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439</v>
      </c>
      <c r="AT129" s="230" t="s">
        <v>133</v>
      </c>
      <c r="AU129" s="230" t="s">
        <v>85</v>
      </c>
      <c r="AY129" s="16" t="s">
        <v>131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83</v>
      </c>
      <c r="BK129" s="231">
        <f>ROUND(I129*H129,2)</f>
        <v>0</v>
      </c>
      <c r="BL129" s="16" t="s">
        <v>439</v>
      </c>
      <c r="BM129" s="230" t="s">
        <v>697</v>
      </c>
    </row>
    <row r="130" spans="1:65" s="2" customFormat="1" ht="24.15" customHeight="1">
      <c r="A130" s="37"/>
      <c r="B130" s="38"/>
      <c r="C130" s="255" t="s">
        <v>158</v>
      </c>
      <c r="D130" s="255" t="s">
        <v>257</v>
      </c>
      <c r="E130" s="256" t="s">
        <v>698</v>
      </c>
      <c r="F130" s="257" t="s">
        <v>699</v>
      </c>
      <c r="G130" s="258" t="s">
        <v>136</v>
      </c>
      <c r="H130" s="259">
        <v>7</v>
      </c>
      <c r="I130" s="260"/>
      <c r="J130" s="261">
        <f>ROUND(I130*H130,2)</f>
        <v>0</v>
      </c>
      <c r="K130" s="262"/>
      <c r="L130" s="263"/>
      <c r="M130" s="264" t="s">
        <v>1</v>
      </c>
      <c r="N130" s="265" t="s">
        <v>40</v>
      </c>
      <c r="O130" s="90"/>
      <c r="P130" s="228">
        <f>O130*H130</f>
        <v>0</v>
      </c>
      <c r="Q130" s="228">
        <v>0.0058</v>
      </c>
      <c r="R130" s="228">
        <f>Q130*H130</f>
        <v>0.0406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684</v>
      </c>
      <c r="AT130" s="230" t="s">
        <v>257</v>
      </c>
      <c r="AU130" s="230" t="s">
        <v>85</v>
      </c>
      <c r="AY130" s="16" t="s">
        <v>131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83</v>
      </c>
      <c r="BK130" s="231">
        <f>ROUND(I130*H130,2)</f>
        <v>0</v>
      </c>
      <c r="BL130" s="16" t="s">
        <v>684</v>
      </c>
      <c r="BM130" s="230" t="s">
        <v>700</v>
      </c>
    </row>
    <row r="131" spans="1:65" s="2" customFormat="1" ht="16.5" customHeight="1">
      <c r="A131" s="37"/>
      <c r="B131" s="38"/>
      <c r="C131" s="218" t="s">
        <v>166</v>
      </c>
      <c r="D131" s="218" t="s">
        <v>133</v>
      </c>
      <c r="E131" s="219" t="s">
        <v>701</v>
      </c>
      <c r="F131" s="220" t="s">
        <v>702</v>
      </c>
      <c r="G131" s="221" t="s">
        <v>136</v>
      </c>
      <c r="H131" s="222">
        <v>7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40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439</v>
      </c>
      <c r="AT131" s="230" t="s">
        <v>133</v>
      </c>
      <c r="AU131" s="230" t="s">
        <v>85</v>
      </c>
      <c r="AY131" s="16" t="s">
        <v>131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83</v>
      </c>
      <c r="BK131" s="231">
        <f>ROUND(I131*H131,2)</f>
        <v>0</v>
      </c>
      <c r="BL131" s="16" t="s">
        <v>439</v>
      </c>
      <c r="BM131" s="230" t="s">
        <v>703</v>
      </c>
    </row>
    <row r="132" spans="1:65" s="2" customFormat="1" ht="16.5" customHeight="1">
      <c r="A132" s="37"/>
      <c r="B132" s="38"/>
      <c r="C132" s="255" t="s">
        <v>172</v>
      </c>
      <c r="D132" s="255" t="s">
        <v>257</v>
      </c>
      <c r="E132" s="256" t="s">
        <v>704</v>
      </c>
      <c r="F132" s="257" t="s">
        <v>705</v>
      </c>
      <c r="G132" s="258" t="s">
        <v>136</v>
      </c>
      <c r="H132" s="259">
        <v>7</v>
      </c>
      <c r="I132" s="260"/>
      <c r="J132" s="261">
        <f>ROUND(I132*H132,2)</f>
        <v>0</v>
      </c>
      <c r="K132" s="262"/>
      <c r="L132" s="263"/>
      <c r="M132" s="264" t="s">
        <v>1</v>
      </c>
      <c r="N132" s="265" t="s">
        <v>40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706</v>
      </c>
      <c r="AT132" s="230" t="s">
        <v>257</v>
      </c>
      <c r="AU132" s="230" t="s">
        <v>85</v>
      </c>
      <c r="AY132" s="16" t="s">
        <v>131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83</v>
      </c>
      <c r="BK132" s="231">
        <f>ROUND(I132*H132,2)</f>
        <v>0</v>
      </c>
      <c r="BL132" s="16" t="s">
        <v>439</v>
      </c>
      <c r="BM132" s="230" t="s">
        <v>707</v>
      </c>
    </row>
    <row r="133" spans="1:65" s="2" customFormat="1" ht="37.8" customHeight="1">
      <c r="A133" s="37"/>
      <c r="B133" s="38"/>
      <c r="C133" s="218" t="s">
        <v>179</v>
      </c>
      <c r="D133" s="218" t="s">
        <v>133</v>
      </c>
      <c r="E133" s="219" t="s">
        <v>708</v>
      </c>
      <c r="F133" s="220" t="s">
        <v>709</v>
      </c>
      <c r="G133" s="221" t="s">
        <v>169</v>
      </c>
      <c r="H133" s="222">
        <v>129.37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40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439</v>
      </c>
      <c r="AT133" s="230" t="s">
        <v>133</v>
      </c>
      <c r="AU133" s="230" t="s">
        <v>85</v>
      </c>
      <c r="AY133" s="16" t="s">
        <v>131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83</v>
      </c>
      <c r="BK133" s="231">
        <f>ROUND(I133*H133,2)</f>
        <v>0</v>
      </c>
      <c r="BL133" s="16" t="s">
        <v>439</v>
      </c>
      <c r="BM133" s="230" t="s">
        <v>710</v>
      </c>
    </row>
    <row r="134" spans="1:65" s="2" customFormat="1" ht="16.5" customHeight="1">
      <c r="A134" s="37"/>
      <c r="B134" s="38"/>
      <c r="C134" s="255" t="s">
        <v>188</v>
      </c>
      <c r="D134" s="255" t="s">
        <v>257</v>
      </c>
      <c r="E134" s="256" t="s">
        <v>711</v>
      </c>
      <c r="F134" s="257" t="s">
        <v>712</v>
      </c>
      <c r="G134" s="258" t="s">
        <v>302</v>
      </c>
      <c r="H134" s="259">
        <v>135.839</v>
      </c>
      <c r="I134" s="260"/>
      <c r="J134" s="261">
        <f>ROUND(I134*H134,2)</f>
        <v>0</v>
      </c>
      <c r="K134" s="262"/>
      <c r="L134" s="263"/>
      <c r="M134" s="264" t="s">
        <v>1</v>
      </c>
      <c r="N134" s="265" t="s">
        <v>40</v>
      </c>
      <c r="O134" s="90"/>
      <c r="P134" s="228">
        <f>O134*H134</f>
        <v>0</v>
      </c>
      <c r="Q134" s="228">
        <v>0.001</v>
      </c>
      <c r="R134" s="228">
        <f>Q134*H134</f>
        <v>0.13583900000000002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706</v>
      </c>
      <c r="AT134" s="230" t="s">
        <v>257</v>
      </c>
      <c r="AU134" s="230" t="s">
        <v>85</v>
      </c>
      <c r="AY134" s="16" t="s">
        <v>131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83</v>
      </c>
      <c r="BK134" s="231">
        <f>ROUND(I134*H134,2)</f>
        <v>0</v>
      </c>
      <c r="BL134" s="16" t="s">
        <v>439</v>
      </c>
      <c r="BM134" s="230" t="s">
        <v>713</v>
      </c>
    </row>
    <row r="135" spans="1:51" s="13" customFormat="1" ht="12">
      <c r="A135" s="13"/>
      <c r="B135" s="232"/>
      <c r="C135" s="233"/>
      <c r="D135" s="234" t="s">
        <v>162</v>
      </c>
      <c r="E135" s="235" t="s">
        <v>1</v>
      </c>
      <c r="F135" s="236" t="s">
        <v>714</v>
      </c>
      <c r="G135" s="233"/>
      <c r="H135" s="237">
        <v>135.839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162</v>
      </c>
      <c r="AU135" s="243" t="s">
        <v>85</v>
      </c>
      <c r="AV135" s="13" t="s">
        <v>85</v>
      </c>
      <c r="AW135" s="13" t="s">
        <v>32</v>
      </c>
      <c r="AX135" s="13" t="s">
        <v>83</v>
      </c>
      <c r="AY135" s="243" t="s">
        <v>131</v>
      </c>
    </row>
    <row r="136" spans="1:65" s="2" customFormat="1" ht="24.15" customHeight="1">
      <c r="A136" s="37"/>
      <c r="B136" s="38"/>
      <c r="C136" s="255" t="s">
        <v>193</v>
      </c>
      <c r="D136" s="255" t="s">
        <v>257</v>
      </c>
      <c r="E136" s="256" t="s">
        <v>715</v>
      </c>
      <c r="F136" s="257" t="s">
        <v>716</v>
      </c>
      <c r="G136" s="258" t="s">
        <v>136</v>
      </c>
      <c r="H136" s="259">
        <v>12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40</v>
      </c>
      <c r="O136" s="90"/>
      <c r="P136" s="228">
        <f>O136*H136</f>
        <v>0</v>
      </c>
      <c r="Q136" s="228">
        <v>0.00026</v>
      </c>
      <c r="R136" s="228">
        <f>Q136*H136</f>
        <v>0.0031199999999999995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706</v>
      </c>
      <c r="AT136" s="230" t="s">
        <v>257</v>
      </c>
      <c r="AU136" s="230" t="s">
        <v>85</v>
      </c>
      <c r="AY136" s="16" t="s">
        <v>131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83</v>
      </c>
      <c r="BK136" s="231">
        <f>ROUND(I136*H136,2)</f>
        <v>0</v>
      </c>
      <c r="BL136" s="16" t="s">
        <v>439</v>
      </c>
      <c r="BM136" s="230" t="s">
        <v>717</v>
      </c>
    </row>
    <row r="137" spans="1:65" s="2" customFormat="1" ht="44.25" customHeight="1">
      <c r="A137" s="37"/>
      <c r="B137" s="38"/>
      <c r="C137" s="218" t="s">
        <v>198</v>
      </c>
      <c r="D137" s="218" t="s">
        <v>133</v>
      </c>
      <c r="E137" s="219" t="s">
        <v>718</v>
      </c>
      <c r="F137" s="220" t="s">
        <v>719</v>
      </c>
      <c r="G137" s="221" t="s">
        <v>169</v>
      </c>
      <c r="H137" s="222">
        <v>171.37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40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439</v>
      </c>
      <c r="AT137" s="230" t="s">
        <v>133</v>
      </c>
      <c r="AU137" s="230" t="s">
        <v>85</v>
      </c>
      <c r="AY137" s="16" t="s">
        <v>131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83</v>
      </c>
      <c r="BK137" s="231">
        <f>ROUND(I137*H137,2)</f>
        <v>0</v>
      </c>
      <c r="BL137" s="16" t="s">
        <v>439</v>
      </c>
      <c r="BM137" s="230" t="s">
        <v>720</v>
      </c>
    </row>
    <row r="138" spans="1:51" s="13" customFormat="1" ht="12">
      <c r="A138" s="13"/>
      <c r="B138" s="232"/>
      <c r="C138" s="233"/>
      <c r="D138" s="234" t="s">
        <v>162</v>
      </c>
      <c r="E138" s="235" t="s">
        <v>1</v>
      </c>
      <c r="F138" s="236" t="s">
        <v>721</v>
      </c>
      <c r="G138" s="233"/>
      <c r="H138" s="237">
        <v>21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162</v>
      </c>
      <c r="AU138" s="243" t="s">
        <v>85</v>
      </c>
      <c r="AV138" s="13" t="s">
        <v>85</v>
      </c>
      <c r="AW138" s="13" t="s">
        <v>32</v>
      </c>
      <c r="AX138" s="13" t="s">
        <v>75</v>
      </c>
      <c r="AY138" s="243" t="s">
        <v>131</v>
      </c>
    </row>
    <row r="139" spans="1:51" s="13" customFormat="1" ht="12">
      <c r="A139" s="13"/>
      <c r="B139" s="232"/>
      <c r="C139" s="233"/>
      <c r="D139" s="234" t="s">
        <v>162</v>
      </c>
      <c r="E139" s="235" t="s">
        <v>1</v>
      </c>
      <c r="F139" s="236" t="s">
        <v>722</v>
      </c>
      <c r="G139" s="233"/>
      <c r="H139" s="237">
        <v>150.37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162</v>
      </c>
      <c r="AU139" s="243" t="s">
        <v>85</v>
      </c>
      <c r="AV139" s="13" t="s">
        <v>85</v>
      </c>
      <c r="AW139" s="13" t="s">
        <v>32</v>
      </c>
      <c r="AX139" s="13" t="s">
        <v>75</v>
      </c>
      <c r="AY139" s="243" t="s">
        <v>131</v>
      </c>
    </row>
    <row r="140" spans="1:51" s="14" customFormat="1" ht="12">
      <c r="A140" s="14"/>
      <c r="B140" s="244"/>
      <c r="C140" s="245"/>
      <c r="D140" s="234" t="s">
        <v>162</v>
      </c>
      <c r="E140" s="246" t="s">
        <v>1</v>
      </c>
      <c r="F140" s="247" t="s">
        <v>165</v>
      </c>
      <c r="G140" s="245"/>
      <c r="H140" s="248">
        <v>171.37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162</v>
      </c>
      <c r="AU140" s="254" t="s">
        <v>85</v>
      </c>
      <c r="AV140" s="14" t="s">
        <v>137</v>
      </c>
      <c r="AW140" s="14" t="s">
        <v>32</v>
      </c>
      <c r="AX140" s="14" t="s">
        <v>83</v>
      </c>
      <c r="AY140" s="254" t="s">
        <v>131</v>
      </c>
    </row>
    <row r="141" spans="1:65" s="2" customFormat="1" ht="16.5" customHeight="1">
      <c r="A141" s="37"/>
      <c r="B141" s="38"/>
      <c r="C141" s="255" t="s">
        <v>202</v>
      </c>
      <c r="D141" s="255" t="s">
        <v>257</v>
      </c>
      <c r="E141" s="256" t="s">
        <v>723</v>
      </c>
      <c r="F141" s="257" t="s">
        <v>724</v>
      </c>
      <c r="G141" s="258" t="s">
        <v>169</v>
      </c>
      <c r="H141" s="259">
        <v>21</v>
      </c>
      <c r="I141" s="260"/>
      <c r="J141" s="261">
        <f>ROUND(I141*H141,2)</f>
        <v>0</v>
      </c>
      <c r="K141" s="262"/>
      <c r="L141" s="263"/>
      <c r="M141" s="264" t="s">
        <v>1</v>
      </c>
      <c r="N141" s="265" t="s">
        <v>40</v>
      </c>
      <c r="O141" s="90"/>
      <c r="P141" s="228">
        <f>O141*H141</f>
        <v>0</v>
      </c>
      <c r="Q141" s="228">
        <v>0.12</v>
      </c>
      <c r="R141" s="228">
        <f>Q141*H141</f>
        <v>2.52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684</v>
      </c>
      <c r="AT141" s="230" t="s">
        <v>257</v>
      </c>
      <c r="AU141" s="230" t="s">
        <v>85</v>
      </c>
      <c r="AY141" s="16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83</v>
      </c>
      <c r="BK141" s="231">
        <f>ROUND(I141*H141,2)</f>
        <v>0</v>
      </c>
      <c r="BL141" s="16" t="s">
        <v>684</v>
      </c>
      <c r="BM141" s="230" t="s">
        <v>725</v>
      </c>
    </row>
    <row r="142" spans="1:65" s="2" customFormat="1" ht="24.15" customHeight="1">
      <c r="A142" s="37"/>
      <c r="B142" s="38"/>
      <c r="C142" s="255" t="s">
        <v>8</v>
      </c>
      <c r="D142" s="255" t="s">
        <v>257</v>
      </c>
      <c r="E142" s="256" t="s">
        <v>726</v>
      </c>
      <c r="F142" s="257" t="s">
        <v>727</v>
      </c>
      <c r="G142" s="258" t="s">
        <v>169</v>
      </c>
      <c r="H142" s="259">
        <v>150.37</v>
      </c>
      <c r="I142" s="260"/>
      <c r="J142" s="261">
        <f>ROUND(I142*H142,2)</f>
        <v>0</v>
      </c>
      <c r="K142" s="262"/>
      <c r="L142" s="263"/>
      <c r="M142" s="264" t="s">
        <v>1</v>
      </c>
      <c r="N142" s="265" t="s">
        <v>40</v>
      </c>
      <c r="O142" s="90"/>
      <c r="P142" s="228">
        <f>O142*H142</f>
        <v>0</v>
      </c>
      <c r="Q142" s="228">
        <v>0.00064</v>
      </c>
      <c r="R142" s="228">
        <f>Q142*H142</f>
        <v>0.09623680000000001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684</v>
      </c>
      <c r="AT142" s="230" t="s">
        <v>257</v>
      </c>
      <c r="AU142" s="230" t="s">
        <v>85</v>
      </c>
      <c r="AY142" s="16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83</v>
      </c>
      <c r="BK142" s="231">
        <f>ROUND(I142*H142,2)</f>
        <v>0</v>
      </c>
      <c r="BL142" s="16" t="s">
        <v>684</v>
      </c>
      <c r="BM142" s="230" t="s">
        <v>728</v>
      </c>
    </row>
    <row r="143" spans="1:65" s="2" customFormat="1" ht="33" customHeight="1">
      <c r="A143" s="37"/>
      <c r="B143" s="38"/>
      <c r="C143" s="218" t="s">
        <v>209</v>
      </c>
      <c r="D143" s="218" t="s">
        <v>133</v>
      </c>
      <c r="E143" s="219" t="s">
        <v>729</v>
      </c>
      <c r="F143" s="220" t="s">
        <v>730</v>
      </c>
      <c r="G143" s="221" t="s">
        <v>136</v>
      </c>
      <c r="H143" s="222">
        <v>1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40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439</v>
      </c>
      <c r="AT143" s="230" t="s">
        <v>133</v>
      </c>
      <c r="AU143" s="230" t="s">
        <v>85</v>
      </c>
      <c r="AY143" s="16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83</v>
      </c>
      <c r="BK143" s="231">
        <f>ROUND(I143*H143,2)</f>
        <v>0</v>
      </c>
      <c r="BL143" s="16" t="s">
        <v>439</v>
      </c>
      <c r="BM143" s="230" t="s">
        <v>731</v>
      </c>
    </row>
    <row r="144" spans="1:63" s="12" customFormat="1" ht="22.8" customHeight="1">
      <c r="A144" s="12"/>
      <c r="B144" s="202"/>
      <c r="C144" s="203"/>
      <c r="D144" s="204" t="s">
        <v>74</v>
      </c>
      <c r="E144" s="216" t="s">
        <v>732</v>
      </c>
      <c r="F144" s="216" t="s">
        <v>733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SUM(P145:P178)</f>
        <v>0</v>
      </c>
      <c r="Q144" s="210"/>
      <c r="R144" s="211">
        <f>SUM(R145:R178)</f>
        <v>5.904675900000001</v>
      </c>
      <c r="S144" s="210"/>
      <c r="T144" s="212">
        <f>SUM(T145:T178)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142</v>
      </c>
      <c r="AT144" s="214" t="s">
        <v>74</v>
      </c>
      <c r="AU144" s="214" t="s">
        <v>83</v>
      </c>
      <c r="AY144" s="213" t="s">
        <v>131</v>
      </c>
      <c r="BK144" s="215">
        <f>SUM(BK145:BK178)</f>
        <v>0</v>
      </c>
    </row>
    <row r="145" spans="1:65" s="2" customFormat="1" ht="24.15" customHeight="1">
      <c r="A145" s="37"/>
      <c r="B145" s="38"/>
      <c r="C145" s="218" t="s">
        <v>213</v>
      </c>
      <c r="D145" s="218" t="s">
        <v>133</v>
      </c>
      <c r="E145" s="219" t="s">
        <v>734</v>
      </c>
      <c r="F145" s="220" t="s">
        <v>735</v>
      </c>
      <c r="G145" s="221" t="s">
        <v>736</v>
      </c>
      <c r="H145" s="222">
        <v>0.175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40</v>
      </c>
      <c r="O145" s="90"/>
      <c r="P145" s="228">
        <f>O145*H145</f>
        <v>0</v>
      </c>
      <c r="Q145" s="228">
        <v>0.0088</v>
      </c>
      <c r="R145" s="228">
        <f>Q145*H145</f>
        <v>0.00154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439</v>
      </c>
      <c r="AT145" s="230" t="s">
        <v>133</v>
      </c>
      <c r="AU145" s="230" t="s">
        <v>85</v>
      </c>
      <c r="AY145" s="16" t="s">
        <v>131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83</v>
      </c>
      <c r="BK145" s="231">
        <f>ROUND(I145*H145,2)</f>
        <v>0</v>
      </c>
      <c r="BL145" s="16" t="s">
        <v>439</v>
      </c>
      <c r="BM145" s="230" t="s">
        <v>737</v>
      </c>
    </row>
    <row r="146" spans="1:65" s="2" customFormat="1" ht="24.15" customHeight="1">
      <c r="A146" s="37"/>
      <c r="B146" s="38"/>
      <c r="C146" s="218" t="s">
        <v>217</v>
      </c>
      <c r="D146" s="218" t="s">
        <v>133</v>
      </c>
      <c r="E146" s="219" t="s">
        <v>738</v>
      </c>
      <c r="F146" s="220" t="s">
        <v>739</v>
      </c>
      <c r="G146" s="221" t="s">
        <v>182</v>
      </c>
      <c r="H146" s="222">
        <v>2.975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40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439</v>
      </c>
      <c r="AT146" s="230" t="s">
        <v>133</v>
      </c>
      <c r="AU146" s="230" t="s">
        <v>85</v>
      </c>
      <c r="AY146" s="16" t="s">
        <v>131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83</v>
      </c>
      <c r="BK146" s="231">
        <f>ROUND(I146*H146,2)</f>
        <v>0</v>
      </c>
      <c r="BL146" s="16" t="s">
        <v>439</v>
      </c>
      <c r="BM146" s="230" t="s">
        <v>740</v>
      </c>
    </row>
    <row r="147" spans="1:51" s="13" customFormat="1" ht="12">
      <c r="A147" s="13"/>
      <c r="B147" s="232"/>
      <c r="C147" s="233"/>
      <c r="D147" s="234" t="s">
        <v>162</v>
      </c>
      <c r="E147" s="235" t="s">
        <v>1</v>
      </c>
      <c r="F147" s="236" t="s">
        <v>741</v>
      </c>
      <c r="G147" s="233"/>
      <c r="H147" s="237">
        <v>2.975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162</v>
      </c>
      <c r="AU147" s="243" t="s">
        <v>85</v>
      </c>
      <c r="AV147" s="13" t="s">
        <v>85</v>
      </c>
      <c r="AW147" s="13" t="s">
        <v>32</v>
      </c>
      <c r="AX147" s="13" t="s">
        <v>83</v>
      </c>
      <c r="AY147" s="243" t="s">
        <v>131</v>
      </c>
    </row>
    <row r="148" spans="1:65" s="2" customFormat="1" ht="24.15" customHeight="1">
      <c r="A148" s="37"/>
      <c r="B148" s="38"/>
      <c r="C148" s="218" t="s">
        <v>221</v>
      </c>
      <c r="D148" s="218" t="s">
        <v>133</v>
      </c>
      <c r="E148" s="219" t="s">
        <v>742</v>
      </c>
      <c r="F148" s="220" t="s">
        <v>743</v>
      </c>
      <c r="G148" s="221" t="s">
        <v>169</v>
      </c>
      <c r="H148" s="222">
        <v>55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40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439</v>
      </c>
      <c r="AT148" s="230" t="s">
        <v>133</v>
      </c>
      <c r="AU148" s="230" t="s">
        <v>85</v>
      </c>
      <c r="AY148" s="16" t="s">
        <v>131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83</v>
      </c>
      <c r="BK148" s="231">
        <f>ROUND(I148*H148,2)</f>
        <v>0</v>
      </c>
      <c r="BL148" s="16" t="s">
        <v>439</v>
      </c>
      <c r="BM148" s="230" t="s">
        <v>744</v>
      </c>
    </row>
    <row r="149" spans="1:51" s="13" customFormat="1" ht="12">
      <c r="A149" s="13"/>
      <c r="B149" s="232"/>
      <c r="C149" s="233"/>
      <c r="D149" s="234" t="s">
        <v>162</v>
      </c>
      <c r="E149" s="235" t="s">
        <v>1</v>
      </c>
      <c r="F149" s="236" t="s">
        <v>745</v>
      </c>
      <c r="G149" s="233"/>
      <c r="H149" s="237">
        <v>4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162</v>
      </c>
      <c r="AU149" s="243" t="s">
        <v>85</v>
      </c>
      <c r="AV149" s="13" t="s">
        <v>85</v>
      </c>
      <c r="AW149" s="13" t="s">
        <v>32</v>
      </c>
      <c r="AX149" s="13" t="s">
        <v>75</v>
      </c>
      <c r="AY149" s="243" t="s">
        <v>131</v>
      </c>
    </row>
    <row r="150" spans="1:51" s="13" customFormat="1" ht="12">
      <c r="A150" s="13"/>
      <c r="B150" s="232"/>
      <c r="C150" s="233"/>
      <c r="D150" s="234" t="s">
        <v>162</v>
      </c>
      <c r="E150" s="235" t="s">
        <v>1</v>
      </c>
      <c r="F150" s="236" t="s">
        <v>746</v>
      </c>
      <c r="G150" s="233"/>
      <c r="H150" s="237">
        <v>16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162</v>
      </c>
      <c r="AU150" s="243" t="s">
        <v>85</v>
      </c>
      <c r="AV150" s="13" t="s">
        <v>85</v>
      </c>
      <c r="AW150" s="13" t="s">
        <v>32</v>
      </c>
      <c r="AX150" s="13" t="s">
        <v>75</v>
      </c>
      <c r="AY150" s="243" t="s">
        <v>131</v>
      </c>
    </row>
    <row r="151" spans="1:51" s="13" customFormat="1" ht="12">
      <c r="A151" s="13"/>
      <c r="B151" s="232"/>
      <c r="C151" s="233"/>
      <c r="D151" s="234" t="s">
        <v>162</v>
      </c>
      <c r="E151" s="235" t="s">
        <v>1</v>
      </c>
      <c r="F151" s="236" t="s">
        <v>747</v>
      </c>
      <c r="G151" s="233"/>
      <c r="H151" s="237">
        <v>35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162</v>
      </c>
      <c r="AU151" s="243" t="s">
        <v>85</v>
      </c>
      <c r="AV151" s="13" t="s">
        <v>85</v>
      </c>
      <c r="AW151" s="13" t="s">
        <v>32</v>
      </c>
      <c r="AX151" s="13" t="s">
        <v>75</v>
      </c>
      <c r="AY151" s="243" t="s">
        <v>131</v>
      </c>
    </row>
    <row r="152" spans="1:51" s="14" customFormat="1" ht="12">
      <c r="A152" s="14"/>
      <c r="B152" s="244"/>
      <c r="C152" s="245"/>
      <c r="D152" s="234" t="s">
        <v>162</v>
      </c>
      <c r="E152" s="246" t="s">
        <v>1</v>
      </c>
      <c r="F152" s="247" t="s">
        <v>165</v>
      </c>
      <c r="G152" s="245"/>
      <c r="H152" s="248">
        <v>55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162</v>
      </c>
      <c r="AU152" s="254" t="s">
        <v>85</v>
      </c>
      <c r="AV152" s="14" t="s">
        <v>137</v>
      </c>
      <c r="AW152" s="14" t="s">
        <v>32</v>
      </c>
      <c r="AX152" s="14" t="s">
        <v>83</v>
      </c>
      <c r="AY152" s="254" t="s">
        <v>131</v>
      </c>
    </row>
    <row r="153" spans="1:65" s="2" customFormat="1" ht="24.15" customHeight="1">
      <c r="A153" s="37"/>
      <c r="B153" s="38"/>
      <c r="C153" s="218" t="s">
        <v>228</v>
      </c>
      <c r="D153" s="218" t="s">
        <v>133</v>
      </c>
      <c r="E153" s="219" t="s">
        <v>748</v>
      </c>
      <c r="F153" s="220" t="s">
        <v>749</v>
      </c>
      <c r="G153" s="221" t="s">
        <v>169</v>
      </c>
      <c r="H153" s="222">
        <v>129.37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40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439</v>
      </c>
      <c r="AT153" s="230" t="s">
        <v>133</v>
      </c>
      <c r="AU153" s="230" t="s">
        <v>85</v>
      </c>
      <c r="AY153" s="16" t="s">
        <v>131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83</v>
      </c>
      <c r="BK153" s="231">
        <f>ROUND(I153*H153,2)</f>
        <v>0</v>
      </c>
      <c r="BL153" s="16" t="s">
        <v>439</v>
      </c>
      <c r="BM153" s="230" t="s">
        <v>750</v>
      </c>
    </row>
    <row r="154" spans="1:51" s="13" customFormat="1" ht="12">
      <c r="A154" s="13"/>
      <c r="B154" s="232"/>
      <c r="C154" s="233"/>
      <c r="D154" s="234" t="s">
        <v>162</v>
      </c>
      <c r="E154" s="235" t="s">
        <v>1</v>
      </c>
      <c r="F154" s="236" t="s">
        <v>751</v>
      </c>
      <c r="G154" s="233"/>
      <c r="H154" s="237">
        <v>129.37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162</v>
      </c>
      <c r="AU154" s="243" t="s">
        <v>85</v>
      </c>
      <c r="AV154" s="13" t="s">
        <v>85</v>
      </c>
      <c r="AW154" s="13" t="s">
        <v>32</v>
      </c>
      <c r="AX154" s="13" t="s">
        <v>83</v>
      </c>
      <c r="AY154" s="243" t="s">
        <v>131</v>
      </c>
    </row>
    <row r="155" spans="1:65" s="2" customFormat="1" ht="24.15" customHeight="1">
      <c r="A155" s="37"/>
      <c r="B155" s="38"/>
      <c r="C155" s="218" t="s">
        <v>7</v>
      </c>
      <c r="D155" s="218" t="s">
        <v>133</v>
      </c>
      <c r="E155" s="219" t="s">
        <v>752</v>
      </c>
      <c r="F155" s="220" t="s">
        <v>753</v>
      </c>
      <c r="G155" s="221" t="s">
        <v>182</v>
      </c>
      <c r="H155" s="222">
        <v>11.55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40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439</v>
      </c>
      <c r="AT155" s="230" t="s">
        <v>133</v>
      </c>
      <c r="AU155" s="230" t="s">
        <v>85</v>
      </c>
      <c r="AY155" s="16" t="s">
        <v>131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83</v>
      </c>
      <c r="BK155" s="231">
        <f>ROUND(I155*H155,2)</f>
        <v>0</v>
      </c>
      <c r="BL155" s="16" t="s">
        <v>439</v>
      </c>
      <c r="BM155" s="230" t="s">
        <v>754</v>
      </c>
    </row>
    <row r="156" spans="1:51" s="13" customFormat="1" ht="12">
      <c r="A156" s="13"/>
      <c r="B156" s="232"/>
      <c r="C156" s="233"/>
      <c r="D156" s="234" t="s">
        <v>162</v>
      </c>
      <c r="E156" s="235" t="s">
        <v>1</v>
      </c>
      <c r="F156" s="236" t="s">
        <v>755</v>
      </c>
      <c r="G156" s="233"/>
      <c r="H156" s="237">
        <v>11.55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162</v>
      </c>
      <c r="AU156" s="243" t="s">
        <v>85</v>
      </c>
      <c r="AV156" s="13" t="s">
        <v>85</v>
      </c>
      <c r="AW156" s="13" t="s">
        <v>32</v>
      </c>
      <c r="AX156" s="13" t="s">
        <v>83</v>
      </c>
      <c r="AY156" s="243" t="s">
        <v>131</v>
      </c>
    </row>
    <row r="157" spans="1:65" s="2" customFormat="1" ht="37.8" customHeight="1">
      <c r="A157" s="37"/>
      <c r="B157" s="38"/>
      <c r="C157" s="218" t="s">
        <v>235</v>
      </c>
      <c r="D157" s="218" t="s">
        <v>133</v>
      </c>
      <c r="E157" s="219" t="s">
        <v>756</v>
      </c>
      <c r="F157" s="220" t="s">
        <v>757</v>
      </c>
      <c r="G157" s="221" t="s">
        <v>182</v>
      </c>
      <c r="H157" s="222">
        <v>20.994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40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439</v>
      </c>
      <c r="AT157" s="230" t="s">
        <v>133</v>
      </c>
      <c r="AU157" s="230" t="s">
        <v>85</v>
      </c>
      <c r="AY157" s="16" t="s">
        <v>131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83</v>
      </c>
      <c r="BK157" s="231">
        <f>ROUND(I157*H157,2)</f>
        <v>0</v>
      </c>
      <c r="BL157" s="16" t="s">
        <v>439</v>
      </c>
      <c r="BM157" s="230" t="s">
        <v>758</v>
      </c>
    </row>
    <row r="158" spans="1:51" s="13" customFormat="1" ht="12">
      <c r="A158" s="13"/>
      <c r="B158" s="232"/>
      <c r="C158" s="233"/>
      <c r="D158" s="234" t="s">
        <v>162</v>
      </c>
      <c r="E158" s="235" t="s">
        <v>1</v>
      </c>
      <c r="F158" s="236" t="s">
        <v>759</v>
      </c>
      <c r="G158" s="233"/>
      <c r="H158" s="237">
        <v>11.55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162</v>
      </c>
      <c r="AU158" s="243" t="s">
        <v>85</v>
      </c>
      <c r="AV158" s="13" t="s">
        <v>85</v>
      </c>
      <c r="AW158" s="13" t="s">
        <v>32</v>
      </c>
      <c r="AX158" s="13" t="s">
        <v>75</v>
      </c>
      <c r="AY158" s="243" t="s">
        <v>131</v>
      </c>
    </row>
    <row r="159" spans="1:51" s="13" customFormat="1" ht="12">
      <c r="A159" s="13"/>
      <c r="B159" s="232"/>
      <c r="C159" s="233"/>
      <c r="D159" s="234" t="s">
        <v>162</v>
      </c>
      <c r="E159" s="235" t="s">
        <v>1</v>
      </c>
      <c r="F159" s="236" t="s">
        <v>760</v>
      </c>
      <c r="G159" s="233"/>
      <c r="H159" s="237">
        <v>6.469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162</v>
      </c>
      <c r="AU159" s="243" t="s">
        <v>85</v>
      </c>
      <c r="AV159" s="13" t="s">
        <v>85</v>
      </c>
      <c r="AW159" s="13" t="s">
        <v>32</v>
      </c>
      <c r="AX159" s="13" t="s">
        <v>75</v>
      </c>
      <c r="AY159" s="243" t="s">
        <v>131</v>
      </c>
    </row>
    <row r="160" spans="1:51" s="13" customFormat="1" ht="12">
      <c r="A160" s="13"/>
      <c r="B160" s="232"/>
      <c r="C160" s="233"/>
      <c r="D160" s="234" t="s">
        <v>162</v>
      </c>
      <c r="E160" s="235" t="s">
        <v>1</v>
      </c>
      <c r="F160" s="236" t="s">
        <v>761</v>
      </c>
      <c r="G160" s="233"/>
      <c r="H160" s="237">
        <v>2.975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162</v>
      </c>
      <c r="AU160" s="243" t="s">
        <v>85</v>
      </c>
      <c r="AV160" s="13" t="s">
        <v>85</v>
      </c>
      <c r="AW160" s="13" t="s">
        <v>32</v>
      </c>
      <c r="AX160" s="13" t="s">
        <v>75</v>
      </c>
      <c r="AY160" s="243" t="s">
        <v>131</v>
      </c>
    </row>
    <row r="161" spans="1:51" s="14" customFormat="1" ht="12">
      <c r="A161" s="14"/>
      <c r="B161" s="244"/>
      <c r="C161" s="245"/>
      <c r="D161" s="234" t="s">
        <v>162</v>
      </c>
      <c r="E161" s="246" t="s">
        <v>1</v>
      </c>
      <c r="F161" s="247" t="s">
        <v>165</v>
      </c>
      <c r="G161" s="245"/>
      <c r="H161" s="248">
        <v>20.994000000000003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162</v>
      </c>
      <c r="AU161" s="254" t="s">
        <v>85</v>
      </c>
      <c r="AV161" s="14" t="s">
        <v>137</v>
      </c>
      <c r="AW161" s="14" t="s">
        <v>32</v>
      </c>
      <c r="AX161" s="14" t="s">
        <v>83</v>
      </c>
      <c r="AY161" s="254" t="s">
        <v>131</v>
      </c>
    </row>
    <row r="162" spans="1:65" s="2" customFormat="1" ht="37.8" customHeight="1">
      <c r="A162" s="37"/>
      <c r="B162" s="38"/>
      <c r="C162" s="218" t="s">
        <v>240</v>
      </c>
      <c r="D162" s="218" t="s">
        <v>133</v>
      </c>
      <c r="E162" s="219" t="s">
        <v>762</v>
      </c>
      <c r="F162" s="220" t="s">
        <v>763</v>
      </c>
      <c r="G162" s="221" t="s">
        <v>182</v>
      </c>
      <c r="H162" s="222">
        <v>839.76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40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439</v>
      </c>
      <c r="AT162" s="230" t="s">
        <v>133</v>
      </c>
      <c r="AU162" s="230" t="s">
        <v>85</v>
      </c>
      <c r="AY162" s="16" t="s">
        <v>131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83</v>
      </c>
      <c r="BK162" s="231">
        <f>ROUND(I162*H162,2)</f>
        <v>0</v>
      </c>
      <c r="BL162" s="16" t="s">
        <v>439</v>
      </c>
      <c r="BM162" s="230" t="s">
        <v>764</v>
      </c>
    </row>
    <row r="163" spans="1:51" s="13" customFormat="1" ht="12">
      <c r="A163" s="13"/>
      <c r="B163" s="232"/>
      <c r="C163" s="233"/>
      <c r="D163" s="234" t="s">
        <v>162</v>
      </c>
      <c r="E163" s="235" t="s">
        <v>1</v>
      </c>
      <c r="F163" s="236" t="s">
        <v>765</v>
      </c>
      <c r="G163" s="233"/>
      <c r="H163" s="237">
        <v>839.76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162</v>
      </c>
      <c r="AU163" s="243" t="s">
        <v>85</v>
      </c>
      <c r="AV163" s="13" t="s">
        <v>85</v>
      </c>
      <c r="AW163" s="13" t="s">
        <v>32</v>
      </c>
      <c r="AX163" s="13" t="s">
        <v>83</v>
      </c>
      <c r="AY163" s="243" t="s">
        <v>131</v>
      </c>
    </row>
    <row r="164" spans="1:65" s="2" customFormat="1" ht="24.15" customHeight="1">
      <c r="A164" s="37"/>
      <c r="B164" s="38"/>
      <c r="C164" s="218" t="s">
        <v>244</v>
      </c>
      <c r="D164" s="218" t="s">
        <v>133</v>
      </c>
      <c r="E164" s="219" t="s">
        <v>766</v>
      </c>
      <c r="F164" s="220" t="s">
        <v>767</v>
      </c>
      <c r="G164" s="221" t="s">
        <v>260</v>
      </c>
      <c r="H164" s="222">
        <v>41.988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40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439</v>
      </c>
      <c r="AT164" s="230" t="s">
        <v>133</v>
      </c>
      <c r="AU164" s="230" t="s">
        <v>85</v>
      </c>
      <c r="AY164" s="16" t="s">
        <v>131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83</v>
      </c>
      <c r="BK164" s="231">
        <f>ROUND(I164*H164,2)</f>
        <v>0</v>
      </c>
      <c r="BL164" s="16" t="s">
        <v>439</v>
      </c>
      <c r="BM164" s="230" t="s">
        <v>768</v>
      </c>
    </row>
    <row r="165" spans="1:51" s="13" customFormat="1" ht="12">
      <c r="A165" s="13"/>
      <c r="B165" s="232"/>
      <c r="C165" s="233"/>
      <c r="D165" s="234" t="s">
        <v>162</v>
      </c>
      <c r="E165" s="235" t="s">
        <v>1</v>
      </c>
      <c r="F165" s="236" t="s">
        <v>769</v>
      </c>
      <c r="G165" s="233"/>
      <c r="H165" s="237">
        <v>41.988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162</v>
      </c>
      <c r="AU165" s="243" t="s">
        <v>85</v>
      </c>
      <c r="AV165" s="13" t="s">
        <v>85</v>
      </c>
      <c r="AW165" s="13" t="s">
        <v>32</v>
      </c>
      <c r="AX165" s="13" t="s">
        <v>83</v>
      </c>
      <c r="AY165" s="243" t="s">
        <v>131</v>
      </c>
    </row>
    <row r="166" spans="1:65" s="2" customFormat="1" ht="24.15" customHeight="1">
      <c r="A166" s="37"/>
      <c r="B166" s="38"/>
      <c r="C166" s="218" t="s">
        <v>248</v>
      </c>
      <c r="D166" s="218" t="s">
        <v>133</v>
      </c>
      <c r="E166" s="219" t="s">
        <v>770</v>
      </c>
      <c r="F166" s="220" t="s">
        <v>771</v>
      </c>
      <c r="G166" s="221" t="s">
        <v>182</v>
      </c>
      <c r="H166" s="222">
        <v>20.994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40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439</v>
      </c>
      <c r="AT166" s="230" t="s">
        <v>133</v>
      </c>
      <c r="AU166" s="230" t="s">
        <v>85</v>
      </c>
      <c r="AY166" s="16" t="s">
        <v>131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83</v>
      </c>
      <c r="BK166" s="231">
        <f>ROUND(I166*H166,2)</f>
        <v>0</v>
      </c>
      <c r="BL166" s="16" t="s">
        <v>439</v>
      </c>
      <c r="BM166" s="230" t="s">
        <v>772</v>
      </c>
    </row>
    <row r="167" spans="1:65" s="2" customFormat="1" ht="24.15" customHeight="1">
      <c r="A167" s="37"/>
      <c r="B167" s="38"/>
      <c r="C167" s="218" t="s">
        <v>252</v>
      </c>
      <c r="D167" s="218" t="s">
        <v>133</v>
      </c>
      <c r="E167" s="219" t="s">
        <v>773</v>
      </c>
      <c r="F167" s="220" t="s">
        <v>774</v>
      </c>
      <c r="G167" s="221" t="s">
        <v>169</v>
      </c>
      <c r="H167" s="222">
        <v>129.37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40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439</v>
      </c>
      <c r="AT167" s="230" t="s">
        <v>133</v>
      </c>
      <c r="AU167" s="230" t="s">
        <v>85</v>
      </c>
      <c r="AY167" s="16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83</v>
      </c>
      <c r="BK167" s="231">
        <f>ROUND(I167*H167,2)</f>
        <v>0</v>
      </c>
      <c r="BL167" s="16" t="s">
        <v>439</v>
      </c>
      <c r="BM167" s="230" t="s">
        <v>775</v>
      </c>
    </row>
    <row r="168" spans="1:65" s="2" customFormat="1" ht="16.5" customHeight="1">
      <c r="A168" s="37"/>
      <c r="B168" s="38"/>
      <c r="C168" s="218" t="s">
        <v>256</v>
      </c>
      <c r="D168" s="218" t="s">
        <v>133</v>
      </c>
      <c r="E168" s="219" t="s">
        <v>776</v>
      </c>
      <c r="F168" s="220" t="s">
        <v>777</v>
      </c>
      <c r="G168" s="221" t="s">
        <v>182</v>
      </c>
      <c r="H168" s="222">
        <v>2.277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40</v>
      </c>
      <c r="O168" s="90"/>
      <c r="P168" s="228">
        <f>O168*H168</f>
        <v>0</v>
      </c>
      <c r="Q168" s="228">
        <v>2.16</v>
      </c>
      <c r="R168" s="228">
        <f>Q168*H168</f>
        <v>4.9183200000000005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439</v>
      </c>
      <c r="AT168" s="230" t="s">
        <v>133</v>
      </c>
      <c r="AU168" s="230" t="s">
        <v>85</v>
      </c>
      <c r="AY168" s="16" t="s">
        <v>131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83</v>
      </c>
      <c r="BK168" s="231">
        <f>ROUND(I168*H168,2)</f>
        <v>0</v>
      </c>
      <c r="BL168" s="16" t="s">
        <v>439</v>
      </c>
      <c r="BM168" s="230" t="s">
        <v>778</v>
      </c>
    </row>
    <row r="169" spans="1:51" s="13" customFormat="1" ht="12">
      <c r="A169" s="13"/>
      <c r="B169" s="232"/>
      <c r="C169" s="233"/>
      <c r="D169" s="234" t="s">
        <v>162</v>
      </c>
      <c r="E169" s="235" t="s">
        <v>1</v>
      </c>
      <c r="F169" s="236" t="s">
        <v>779</v>
      </c>
      <c r="G169" s="233"/>
      <c r="H169" s="237">
        <v>2.277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162</v>
      </c>
      <c r="AU169" s="243" t="s">
        <v>85</v>
      </c>
      <c r="AV169" s="13" t="s">
        <v>85</v>
      </c>
      <c r="AW169" s="13" t="s">
        <v>32</v>
      </c>
      <c r="AX169" s="13" t="s">
        <v>83</v>
      </c>
      <c r="AY169" s="243" t="s">
        <v>131</v>
      </c>
    </row>
    <row r="170" spans="1:65" s="2" customFormat="1" ht="24.15" customHeight="1">
      <c r="A170" s="37"/>
      <c r="B170" s="38"/>
      <c r="C170" s="218" t="s">
        <v>263</v>
      </c>
      <c r="D170" s="218" t="s">
        <v>133</v>
      </c>
      <c r="E170" s="219" t="s">
        <v>780</v>
      </c>
      <c r="F170" s="220" t="s">
        <v>781</v>
      </c>
      <c r="G170" s="221" t="s">
        <v>169</v>
      </c>
      <c r="H170" s="222">
        <v>184.37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40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439</v>
      </c>
      <c r="AT170" s="230" t="s">
        <v>133</v>
      </c>
      <c r="AU170" s="230" t="s">
        <v>85</v>
      </c>
      <c r="AY170" s="16" t="s">
        <v>131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83</v>
      </c>
      <c r="BK170" s="231">
        <f>ROUND(I170*H170,2)</f>
        <v>0</v>
      </c>
      <c r="BL170" s="16" t="s">
        <v>439</v>
      </c>
      <c r="BM170" s="230" t="s">
        <v>782</v>
      </c>
    </row>
    <row r="171" spans="1:65" s="2" customFormat="1" ht="16.5" customHeight="1">
      <c r="A171" s="37"/>
      <c r="B171" s="38"/>
      <c r="C171" s="218" t="s">
        <v>267</v>
      </c>
      <c r="D171" s="218" t="s">
        <v>133</v>
      </c>
      <c r="E171" s="219" t="s">
        <v>783</v>
      </c>
      <c r="F171" s="220" t="s">
        <v>784</v>
      </c>
      <c r="G171" s="221" t="s">
        <v>169</v>
      </c>
      <c r="H171" s="222">
        <v>184.37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40</v>
      </c>
      <c r="O171" s="90"/>
      <c r="P171" s="228">
        <f>O171*H171</f>
        <v>0</v>
      </c>
      <c r="Q171" s="228">
        <v>7E-05</v>
      </c>
      <c r="R171" s="228">
        <f>Q171*H171</f>
        <v>0.0129059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439</v>
      </c>
      <c r="AT171" s="230" t="s">
        <v>133</v>
      </c>
      <c r="AU171" s="230" t="s">
        <v>85</v>
      </c>
      <c r="AY171" s="16" t="s">
        <v>131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83</v>
      </c>
      <c r="BK171" s="231">
        <f>ROUND(I171*H171,2)</f>
        <v>0</v>
      </c>
      <c r="BL171" s="16" t="s">
        <v>439</v>
      </c>
      <c r="BM171" s="230" t="s">
        <v>785</v>
      </c>
    </row>
    <row r="172" spans="1:65" s="2" customFormat="1" ht="33" customHeight="1">
      <c r="A172" s="37"/>
      <c r="B172" s="38"/>
      <c r="C172" s="218" t="s">
        <v>272</v>
      </c>
      <c r="D172" s="218" t="s">
        <v>133</v>
      </c>
      <c r="E172" s="219" t="s">
        <v>786</v>
      </c>
      <c r="F172" s="220" t="s">
        <v>787</v>
      </c>
      <c r="G172" s="221" t="s">
        <v>169</v>
      </c>
      <c r="H172" s="222">
        <v>16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40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439</v>
      </c>
      <c r="AT172" s="230" t="s">
        <v>133</v>
      </c>
      <c r="AU172" s="230" t="s">
        <v>85</v>
      </c>
      <c r="AY172" s="16" t="s">
        <v>131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83</v>
      </c>
      <c r="BK172" s="231">
        <f>ROUND(I172*H172,2)</f>
        <v>0</v>
      </c>
      <c r="BL172" s="16" t="s">
        <v>439</v>
      </c>
      <c r="BM172" s="230" t="s">
        <v>788</v>
      </c>
    </row>
    <row r="173" spans="1:65" s="2" customFormat="1" ht="24.15" customHeight="1">
      <c r="A173" s="37"/>
      <c r="B173" s="38"/>
      <c r="C173" s="255" t="s">
        <v>277</v>
      </c>
      <c r="D173" s="255" t="s">
        <v>257</v>
      </c>
      <c r="E173" s="256" t="s">
        <v>789</v>
      </c>
      <c r="F173" s="257" t="s">
        <v>790</v>
      </c>
      <c r="G173" s="258" t="s">
        <v>169</v>
      </c>
      <c r="H173" s="259">
        <v>16</v>
      </c>
      <c r="I173" s="260"/>
      <c r="J173" s="261">
        <f>ROUND(I173*H173,2)</f>
        <v>0</v>
      </c>
      <c r="K173" s="262"/>
      <c r="L173" s="263"/>
      <c r="M173" s="264" t="s">
        <v>1</v>
      </c>
      <c r="N173" s="265" t="s">
        <v>40</v>
      </c>
      <c r="O173" s="90"/>
      <c r="P173" s="228">
        <f>O173*H173</f>
        <v>0</v>
      </c>
      <c r="Q173" s="228">
        <v>0.06</v>
      </c>
      <c r="R173" s="228">
        <f>Q173*H173</f>
        <v>0.96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684</v>
      </c>
      <c r="AT173" s="230" t="s">
        <v>257</v>
      </c>
      <c r="AU173" s="230" t="s">
        <v>85</v>
      </c>
      <c r="AY173" s="16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83</v>
      </c>
      <c r="BK173" s="231">
        <f>ROUND(I173*H173,2)</f>
        <v>0</v>
      </c>
      <c r="BL173" s="16" t="s">
        <v>684</v>
      </c>
      <c r="BM173" s="230" t="s">
        <v>791</v>
      </c>
    </row>
    <row r="174" spans="1:65" s="2" customFormat="1" ht="33" customHeight="1">
      <c r="A174" s="37"/>
      <c r="B174" s="38"/>
      <c r="C174" s="218" t="s">
        <v>282</v>
      </c>
      <c r="D174" s="218" t="s">
        <v>133</v>
      </c>
      <c r="E174" s="219" t="s">
        <v>792</v>
      </c>
      <c r="F174" s="220" t="s">
        <v>793</v>
      </c>
      <c r="G174" s="221" t="s">
        <v>169</v>
      </c>
      <c r="H174" s="222">
        <v>21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40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439</v>
      </c>
      <c r="AT174" s="230" t="s">
        <v>133</v>
      </c>
      <c r="AU174" s="230" t="s">
        <v>85</v>
      </c>
      <c r="AY174" s="16" t="s">
        <v>131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83</v>
      </c>
      <c r="BK174" s="231">
        <f>ROUND(I174*H174,2)</f>
        <v>0</v>
      </c>
      <c r="BL174" s="16" t="s">
        <v>439</v>
      </c>
      <c r="BM174" s="230" t="s">
        <v>794</v>
      </c>
    </row>
    <row r="175" spans="1:65" s="2" customFormat="1" ht="24.15" customHeight="1">
      <c r="A175" s="37"/>
      <c r="B175" s="38"/>
      <c r="C175" s="255" t="s">
        <v>287</v>
      </c>
      <c r="D175" s="255" t="s">
        <v>257</v>
      </c>
      <c r="E175" s="256" t="s">
        <v>795</v>
      </c>
      <c r="F175" s="257" t="s">
        <v>796</v>
      </c>
      <c r="G175" s="258" t="s">
        <v>169</v>
      </c>
      <c r="H175" s="259">
        <v>21</v>
      </c>
      <c r="I175" s="260"/>
      <c r="J175" s="261">
        <f>ROUND(I175*H175,2)</f>
        <v>0</v>
      </c>
      <c r="K175" s="262"/>
      <c r="L175" s="263"/>
      <c r="M175" s="264" t="s">
        <v>1</v>
      </c>
      <c r="N175" s="265" t="s">
        <v>40</v>
      </c>
      <c r="O175" s="90"/>
      <c r="P175" s="228">
        <f>O175*H175</f>
        <v>0</v>
      </c>
      <c r="Q175" s="228">
        <v>0.00027</v>
      </c>
      <c r="R175" s="228">
        <f>Q175*H175</f>
        <v>0.00567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684</v>
      </c>
      <c r="AT175" s="230" t="s">
        <v>257</v>
      </c>
      <c r="AU175" s="230" t="s">
        <v>85</v>
      </c>
      <c r="AY175" s="16" t="s">
        <v>131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83</v>
      </c>
      <c r="BK175" s="231">
        <f>ROUND(I175*H175,2)</f>
        <v>0</v>
      </c>
      <c r="BL175" s="16" t="s">
        <v>684</v>
      </c>
      <c r="BM175" s="230" t="s">
        <v>797</v>
      </c>
    </row>
    <row r="176" spans="1:65" s="2" customFormat="1" ht="37.8" customHeight="1">
      <c r="A176" s="37"/>
      <c r="B176" s="38"/>
      <c r="C176" s="218" t="s">
        <v>291</v>
      </c>
      <c r="D176" s="218" t="s">
        <v>133</v>
      </c>
      <c r="E176" s="219" t="s">
        <v>798</v>
      </c>
      <c r="F176" s="220" t="s">
        <v>799</v>
      </c>
      <c r="G176" s="221" t="s">
        <v>169</v>
      </c>
      <c r="H176" s="222">
        <v>4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439</v>
      </c>
      <c r="AT176" s="230" t="s">
        <v>133</v>
      </c>
      <c r="AU176" s="230" t="s">
        <v>85</v>
      </c>
      <c r="AY176" s="16" t="s">
        <v>131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83</v>
      </c>
      <c r="BK176" s="231">
        <f>ROUND(I176*H176,2)</f>
        <v>0</v>
      </c>
      <c r="BL176" s="16" t="s">
        <v>439</v>
      </c>
      <c r="BM176" s="230" t="s">
        <v>800</v>
      </c>
    </row>
    <row r="177" spans="1:65" s="2" customFormat="1" ht="24.15" customHeight="1">
      <c r="A177" s="37"/>
      <c r="B177" s="38"/>
      <c r="C177" s="255" t="s">
        <v>295</v>
      </c>
      <c r="D177" s="255" t="s">
        <v>257</v>
      </c>
      <c r="E177" s="256" t="s">
        <v>801</v>
      </c>
      <c r="F177" s="257" t="s">
        <v>802</v>
      </c>
      <c r="G177" s="258" t="s">
        <v>169</v>
      </c>
      <c r="H177" s="259">
        <v>4</v>
      </c>
      <c r="I177" s="260"/>
      <c r="J177" s="261">
        <f>ROUND(I177*H177,2)</f>
        <v>0</v>
      </c>
      <c r="K177" s="262"/>
      <c r="L177" s="263"/>
      <c r="M177" s="264" t="s">
        <v>1</v>
      </c>
      <c r="N177" s="265" t="s">
        <v>40</v>
      </c>
      <c r="O177" s="90"/>
      <c r="P177" s="228">
        <f>O177*H177</f>
        <v>0</v>
      </c>
      <c r="Q177" s="228">
        <v>0.00078</v>
      </c>
      <c r="R177" s="228">
        <f>Q177*H177</f>
        <v>0.00312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684</v>
      </c>
      <c r="AT177" s="230" t="s">
        <v>257</v>
      </c>
      <c r="AU177" s="230" t="s">
        <v>85</v>
      </c>
      <c r="AY177" s="16" t="s">
        <v>131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83</v>
      </c>
      <c r="BK177" s="231">
        <f>ROUND(I177*H177,2)</f>
        <v>0</v>
      </c>
      <c r="BL177" s="16" t="s">
        <v>684</v>
      </c>
      <c r="BM177" s="230" t="s">
        <v>803</v>
      </c>
    </row>
    <row r="178" spans="1:65" s="2" customFormat="1" ht="24.15" customHeight="1">
      <c r="A178" s="37"/>
      <c r="B178" s="38"/>
      <c r="C178" s="255" t="s">
        <v>299</v>
      </c>
      <c r="D178" s="255" t="s">
        <v>257</v>
      </c>
      <c r="E178" s="256" t="s">
        <v>804</v>
      </c>
      <c r="F178" s="257" t="s">
        <v>805</v>
      </c>
      <c r="G178" s="258" t="s">
        <v>169</v>
      </c>
      <c r="H178" s="259">
        <v>4</v>
      </c>
      <c r="I178" s="260"/>
      <c r="J178" s="261">
        <f>ROUND(I178*H178,2)</f>
        <v>0</v>
      </c>
      <c r="K178" s="262"/>
      <c r="L178" s="263"/>
      <c r="M178" s="264" t="s">
        <v>1</v>
      </c>
      <c r="N178" s="265" t="s">
        <v>40</v>
      </c>
      <c r="O178" s="90"/>
      <c r="P178" s="228">
        <f>O178*H178</f>
        <v>0</v>
      </c>
      <c r="Q178" s="228">
        <v>0.00078</v>
      </c>
      <c r="R178" s="228">
        <f>Q178*H178</f>
        <v>0.00312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684</v>
      </c>
      <c r="AT178" s="230" t="s">
        <v>257</v>
      </c>
      <c r="AU178" s="230" t="s">
        <v>85</v>
      </c>
      <c r="AY178" s="16" t="s">
        <v>131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83</v>
      </c>
      <c r="BK178" s="231">
        <f>ROUND(I178*H178,2)</f>
        <v>0</v>
      </c>
      <c r="BL178" s="16" t="s">
        <v>684</v>
      </c>
      <c r="BM178" s="230" t="s">
        <v>806</v>
      </c>
    </row>
    <row r="179" spans="1:63" s="12" customFormat="1" ht="25.9" customHeight="1">
      <c r="A179" s="12"/>
      <c r="B179" s="202"/>
      <c r="C179" s="203"/>
      <c r="D179" s="204" t="s">
        <v>74</v>
      </c>
      <c r="E179" s="205" t="s">
        <v>628</v>
      </c>
      <c r="F179" s="205" t="s">
        <v>629</v>
      </c>
      <c r="G179" s="203"/>
      <c r="H179" s="203"/>
      <c r="I179" s="206"/>
      <c r="J179" s="207">
        <f>BK179</f>
        <v>0</v>
      </c>
      <c r="K179" s="203"/>
      <c r="L179" s="208"/>
      <c r="M179" s="209"/>
      <c r="N179" s="210"/>
      <c r="O179" s="210"/>
      <c r="P179" s="211">
        <f>P180</f>
        <v>0</v>
      </c>
      <c r="Q179" s="210"/>
      <c r="R179" s="211">
        <f>R180</f>
        <v>0</v>
      </c>
      <c r="S179" s="210"/>
      <c r="T179" s="212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150</v>
      </c>
      <c r="AT179" s="214" t="s">
        <v>74</v>
      </c>
      <c r="AU179" s="214" t="s">
        <v>75</v>
      </c>
      <c r="AY179" s="213" t="s">
        <v>131</v>
      </c>
      <c r="BK179" s="215">
        <f>BK180</f>
        <v>0</v>
      </c>
    </row>
    <row r="180" spans="1:63" s="12" customFormat="1" ht="22.8" customHeight="1">
      <c r="A180" s="12"/>
      <c r="B180" s="202"/>
      <c r="C180" s="203"/>
      <c r="D180" s="204" t="s">
        <v>74</v>
      </c>
      <c r="E180" s="216" t="s">
        <v>630</v>
      </c>
      <c r="F180" s="216" t="s">
        <v>631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SUM(P181:P182)</f>
        <v>0</v>
      </c>
      <c r="Q180" s="210"/>
      <c r="R180" s="211">
        <f>SUM(R181:R182)</f>
        <v>0</v>
      </c>
      <c r="S180" s="210"/>
      <c r="T180" s="212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150</v>
      </c>
      <c r="AT180" s="214" t="s">
        <v>74</v>
      </c>
      <c r="AU180" s="214" t="s">
        <v>83</v>
      </c>
      <c r="AY180" s="213" t="s">
        <v>131</v>
      </c>
      <c r="BK180" s="215">
        <f>SUM(BK181:BK182)</f>
        <v>0</v>
      </c>
    </row>
    <row r="181" spans="1:65" s="2" customFormat="1" ht="24.15" customHeight="1">
      <c r="A181" s="37"/>
      <c r="B181" s="38"/>
      <c r="C181" s="218" t="s">
        <v>305</v>
      </c>
      <c r="D181" s="218" t="s">
        <v>133</v>
      </c>
      <c r="E181" s="219" t="s">
        <v>642</v>
      </c>
      <c r="F181" s="220" t="s">
        <v>807</v>
      </c>
      <c r="G181" s="221" t="s">
        <v>561</v>
      </c>
      <c r="H181" s="222">
        <v>1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40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635</v>
      </c>
      <c r="AT181" s="230" t="s">
        <v>133</v>
      </c>
      <c r="AU181" s="230" t="s">
        <v>85</v>
      </c>
      <c r="AY181" s="16" t="s">
        <v>131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83</v>
      </c>
      <c r="BK181" s="231">
        <f>ROUND(I181*H181,2)</f>
        <v>0</v>
      </c>
      <c r="BL181" s="16" t="s">
        <v>635</v>
      </c>
      <c r="BM181" s="230" t="s">
        <v>808</v>
      </c>
    </row>
    <row r="182" spans="1:65" s="2" customFormat="1" ht="16.5" customHeight="1">
      <c r="A182" s="37"/>
      <c r="B182" s="38"/>
      <c r="C182" s="218" t="s">
        <v>310</v>
      </c>
      <c r="D182" s="218" t="s">
        <v>133</v>
      </c>
      <c r="E182" s="219" t="s">
        <v>646</v>
      </c>
      <c r="F182" s="220" t="s">
        <v>647</v>
      </c>
      <c r="G182" s="221" t="s">
        <v>561</v>
      </c>
      <c r="H182" s="222">
        <v>1</v>
      </c>
      <c r="I182" s="223"/>
      <c r="J182" s="224">
        <f>ROUND(I182*H182,2)</f>
        <v>0</v>
      </c>
      <c r="K182" s="225"/>
      <c r="L182" s="43"/>
      <c r="M182" s="266" t="s">
        <v>1</v>
      </c>
      <c r="N182" s="267" t="s">
        <v>40</v>
      </c>
      <c r="O182" s="268"/>
      <c r="P182" s="269">
        <f>O182*H182</f>
        <v>0</v>
      </c>
      <c r="Q182" s="269">
        <v>0</v>
      </c>
      <c r="R182" s="269">
        <f>Q182*H182</f>
        <v>0</v>
      </c>
      <c r="S182" s="269">
        <v>0</v>
      </c>
      <c r="T182" s="27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635</v>
      </c>
      <c r="AT182" s="230" t="s">
        <v>133</v>
      </c>
      <c r="AU182" s="230" t="s">
        <v>85</v>
      </c>
      <c r="AY182" s="16" t="s">
        <v>131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83</v>
      </c>
      <c r="BK182" s="231">
        <f>ROUND(I182*H182,2)</f>
        <v>0</v>
      </c>
      <c r="BL182" s="16" t="s">
        <v>635</v>
      </c>
      <c r="BM182" s="230" t="s">
        <v>809</v>
      </c>
    </row>
    <row r="183" spans="1:31" s="2" customFormat="1" ht="6.95" customHeight="1">
      <c r="A183" s="37"/>
      <c r="B183" s="65"/>
      <c r="C183" s="66"/>
      <c r="D183" s="66"/>
      <c r="E183" s="66"/>
      <c r="F183" s="66"/>
      <c r="G183" s="66"/>
      <c r="H183" s="66"/>
      <c r="I183" s="66"/>
      <c r="J183" s="66"/>
      <c r="K183" s="66"/>
      <c r="L183" s="43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password="CC35" sheet="1" objects="1" scenarios="1" formatColumns="0" formatRows="0" autoFilter="0"/>
  <autoFilter ref="C120:K18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Polesný</dc:creator>
  <cp:keywords/>
  <dc:description/>
  <cp:lastModifiedBy>Zdeněk Polesný</cp:lastModifiedBy>
  <dcterms:created xsi:type="dcterms:W3CDTF">2023-01-23T19:45:11Z</dcterms:created>
  <dcterms:modified xsi:type="dcterms:W3CDTF">2023-01-23T19:45:13Z</dcterms:modified>
  <cp:category/>
  <cp:version/>
  <cp:contentType/>
  <cp:contentStatus/>
</cp:coreProperties>
</file>