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psam\Desktop\Proprojekt\2020978_Revitalizace sídliště V podhájí Rumburk\Rozpočty po revizi\SO 102\"/>
    </mc:Choice>
  </mc:AlternateContent>
  <bookViews>
    <workbookView xWindow="0" yWindow="0" windowWidth="0" windowHeight="0"/>
  </bookViews>
  <sheets>
    <sheet name="Rekapitulace stavby" sheetId="1" r:id="rId1"/>
    <sheet name="SO 102 - Kolmá parkovací ..." sheetId="2" r:id="rId2"/>
    <sheet name="SO 402 - Veřejné osvětlení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102 - Kolmá parkovací ...'!$C$128:$K$251</definedName>
    <definedName name="_xlnm.Print_Area" localSheetId="1">'SO 102 - Kolmá parkovací ...'!$C$4:$J$76,'SO 102 - Kolmá parkovací ...'!$C$82:$J$110,'SO 102 - Kolmá parkovací ...'!$C$116:$J$251</definedName>
    <definedName name="_xlnm.Print_Titles" localSheetId="1">'SO 102 - Kolmá parkovací ...'!$128:$128</definedName>
    <definedName name="_xlnm._FilterDatabase" localSheetId="2" hidden="1">'SO 402 - Veřejné osvětlení'!$C$120:$K$169</definedName>
    <definedName name="_xlnm.Print_Area" localSheetId="2">'SO 402 - Veřejné osvětlení'!$C$4:$J$76,'SO 402 - Veřejné osvětlení'!$C$82:$J$102,'SO 402 - Veřejné osvětlení'!$C$108:$J$169</definedName>
    <definedName name="_xlnm.Print_Titles" localSheetId="2">'SO 402 - Veřejné osvětlení'!$120:$120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2" r="J37"/>
  <c r="J36"/>
  <c i="1" r="AY95"/>
  <c i="2" r="J35"/>
  <c i="1" r="AX95"/>
  <c i="2" r="BI251"/>
  <c r="BH251"/>
  <c r="BG251"/>
  <c r="BF251"/>
  <c r="T251"/>
  <c r="T250"/>
  <c r="R251"/>
  <c r="R250"/>
  <c r="P251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T245"/>
  <c r="R246"/>
  <c r="R245"/>
  <c r="P246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29"/>
  <c r="BH229"/>
  <c r="BG229"/>
  <c r="BF229"/>
  <c r="T229"/>
  <c r="T228"/>
  <c r="R229"/>
  <c r="R228"/>
  <c r="P229"/>
  <c r="P228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119"/>
  <c i="1" r="L90"/>
  <c r="AM90"/>
  <c r="AM89"/>
  <c r="L89"/>
  <c r="AM87"/>
  <c r="L87"/>
  <c r="L85"/>
  <c r="L84"/>
  <c i="2" r="BK246"/>
  <c r="BK241"/>
  <c r="BK233"/>
  <c r="J222"/>
  <c r="J211"/>
  <c r="BK192"/>
  <c r="BK180"/>
  <c r="BK168"/>
  <c r="BK150"/>
  <c r="BK248"/>
  <c r="J242"/>
  <c r="J236"/>
  <c r="BK229"/>
  <c r="J223"/>
  <c r="J207"/>
  <c r="J188"/>
  <c r="J163"/>
  <c r="J149"/>
  <c i="1" r="AS94"/>
  <c i="2" r="J182"/>
  <c r="BK165"/>
  <c r="BK154"/>
  <c r="BK133"/>
  <c r="J204"/>
  <c r="BK178"/>
  <c r="BK163"/>
  <c r="BK156"/>
  <c r="BK145"/>
  <c i="3" r="BK168"/>
  <c r="J159"/>
  <c r="BK144"/>
  <c r="BK125"/>
  <c r="BK164"/>
  <c r="J151"/>
  <c r="BK140"/>
  <c r="J131"/>
  <c r="J125"/>
  <c r="J162"/>
  <c r="J153"/>
  <c r="J134"/>
  <c r="BK129"/>
  <c r="J168"/>
  <c r="J144"/>
  <c r="BK138"/>
  <c r="J128"/>
  <c i="2" r="BK249"/>
  <c r="BK242"/>
  <c r="BK237"/>
  <c r="J227"/>
  <c r="J215"/>
  <c r="J210"/>
  <c r="J190"/>
  <c r="J177"/>
  <c r="J167"/>
  <c r="BK142"/>
  <c r="J251"/>
  <c r="J244"/>
  <c r="J237"/>
  <c r="BK232"/>
  <c r="J226"/>
  <c r="BK219"/>
  <c r="J202"/>
  <c r="J168"/>
  <c r="J159"/>
  <c r="J147"/>
  <c r="BK226"/>
  <c r="BK215"/>
  <c r="J192"/>
  <c r="J169"/>
  <c r="J156"/>
  <c r="BK138"/>
  <c r="J212"/>
  <c r="BK210"/>
  <c r="BK190"/>
  <c r="BK177"/>
  <c r="BK157"/>
  <c r="J150"/>
  <c r="J132"/>
  <c i="3" r="J164"/>
  <c r="J148"/>
  <c r="J139"/>
  <c r="BK127"/>
  <c r="BK153"/>
  <c r="BK146"/>
  <c r="BK137"/>
  <c r="J130"/>
  <c r="J165"/>
  <c r="BK160"/>
  <c r="J157"/>
  <c r="BK149"/>
  <c r="J137"/>
  <c r="BK126"/>
  <c r="BK157"/>
  <c r="J140"/>
  <c r="BK131"/>
  <c i="2" r="BK251"/>
  <c r="BK244"/>
  <c r="BK238"/>
  <c r="BK235"/>
  <c r="J220"/>
  <c r="BK212"/>
  <c r="BK207"/>
  <c r="BK182"/>
  <c r="BK169"/>
  <c r="BK151"/>
  <c r="J249"/>
  <c r="BK243"/>
  <c r="J238"/>
  <c r="J233"/>
  <c r="BK227"/>
  <c r="BK222"/>
  <c r="BK204"/>
  <c r="J196"/>
  <c r="J165"/>
  <c r="J154"/>
  <c r="J145"/>
  <c r="BK223"/>
  <c r="BK203"/>
  <c r="BK196"/>
  <c r="J173"/>
  <c r="BK159"/>
  <c r="BK147"/>
  <c r="BK132"/>
  <c r="BK211"/>
  <c r="BK188"/>
  <c r="BK167"/>
  <c r="BK158"/>
  <c r="J151"/>
  <c i="3" r="BK169"/>
  <c r="BK162"/>
  <c r="J146"/>
  <c r="J129"/>
  <c r="J124"/>
  <c r="J160"/>
  <c r="J149"/>
  <c r="BK132"/>
  <c r="J169"/>
  <c r="BK159"/>
  <c r="BK155"/>
  <c r="BK141"/>
  <c r="BK133"/>
  <c r="BK124"/>
  <c r="J155"/>
  <c r="BK143"/>
  <c r="J133"/>
  <c r="J126"/>
  <c i="2" r="J248"/>
  <c r="J243"/>
  <c r="BK236"/>
  <c r="J232"/>
  <c r="J213"/>
  <c r="BK202"/>
  <c r="BK183"/>
  <c r="BK173"/>
  <c r="J157"/>
  <c r="J133"/>
  <c r="J246"/>
  <c r="J241"/>
  <c r="J235"/>
  <c r="J229"/>
  <c r="BK220"/>
  <c r="J203"/>
  <c r="J183"/>
  <c r="BK161"/>
  <c r="J152"/>
  <c r="J142"/>
  <c r="J219"/>
  <c r="J199"/>
  <c r="J178"/>
  <c r="J158"/>
  <c r="BK149"/>
  <c r="BK213"/>
  <c r="BK199"/>
  <c r="J180"/>
  <c r="J161"/>
  <c r="BK152"/>
  <c r="J138"/>
  <c i="3" r="BK165"/>
  <c r="J158"/>
  <c r="J143"/>
  <c r="BK128"/>
  <c r="J141"/>
  <c r="BK134"/>
  <c r="J127"/>
  <c r="BK163"/>
  <c r="BK158"/>
  <c r="BK151"/>
  <c r="J138"/>
  <c r="J132"/>
  <c r="J163"/>
  <c r="BK148"/>
  <c r="BK139"/>
  <c r="BK130"/>
  <c i="2" l="1" r="T131"/>
  <c r="R181"/>
  <c r="BK187"/>
  <c r="J187"/>
  <c r="J100"/>
  <c r="P218"/>
  <c r="P231"/>
  <c r="P230"/>
  <c r="R240"/>
  <c r="BK247"/>
  <c r="J247"/>
  <c r="J108"/>
  <c i="3" r="P123"/>
  <c r="P122"/>
  <c r="P142"/>
  <c r="BK167"/>
  <c r="BK166"/>
  <c r="J166"/>
  <c r="J100"/>
  <c i="2" r="P131"/>
  <c r="P181"/>
  <c r="T187"/>
  <c r="T218"/>
  <c r="R231"/>
  <c r="R230"/>
  <c r="P240"/>
  <c r="P247"/>
  <c i="3" r="BK123"/>
  <c r="R142"/>
  <c r="R167"/>
  <c r="R166"/>
  <c i="2" r="BK131"/>
  <c r="J131"/>
  <c r="J98"/>
  <c r="BK181"/>
  <c r="J181"/>
  <c r="J99"/>
  <c r="R187"/>
  <c r="R218"/>
  <c r="BK231"/>
  <c r="J231"/>
  <c r="J104"/>
  <c r="T240"/>
  <c r="T239"/>
  <c r="T247"/>
  <c i="3" r="T123"/>
  <c r="BK142"/>
  <c r="J142"/>
  <c r="J99"/>
  <c r="P167"/>
  <c r="P166"/>
  <c i="2" r="R131"/>
  <c r="R130"/>
  <c r="T181"/>
  <c r="P187"/>
  <c r="BK218"/>
  <c r="J218"/>
  <c r="J101"/>
  <c r="T231"/>
  <c r="T230"/>
  <c r="BK240"/>
  <c r="J240"/>
  <c r="J106"/>
  <c r="R247"/>
  <c i="3" r="R123"/>
  <c r="R122"/>
  <c r="R121"/>
  <c r="T142"/>
  <c r="T167"/>
  <c r="T166"/>
  <c i="2" r="BK250"/>
  <c r="J250"/>
  <c r="J109"/>
  <c r="BK228"/>
  <c r="J228"/>
  <c r="J102"/>
  <c r="BK245"/>
  <c r="J245"/>
  <c r="J107"/>
  <c i="3" r="E85"/>
  <c r="J115"/>
  <c r="BE124"/>
  <c r="BE125"/>
  <c r="BE126"/>
  <c r="BE128"/>
  <c r="BE133"/>
  <c r="BE141"/>
  <c r="BE144"/>
  <c r="BE149"/>
  <c r="BE151"/>
  <c r="BE158"/>
  <c r="BE164"/>
  <c r="BE168"/>
  <c i="2" r="BK230"/>
  <c r="J230"/>
  <c r="J103"/>
  <c i="3" r="F92"/>
  <c r="BE131"/>
  <c r="BE134"/>
  <c r="BE143"/>
  <c r="BE127"/>
  <c r="BE138"/>
  <c r="BE146"/>
  <c r="BE148"/>
  <c r="BE155"/>
  <c r="BE157"/>
  <c r="BE160"/>
  <c r="BE162"/>
  <c r="BE165"/>
  <c r="BE169"/>
  <c r="BE129"/>
  <c r="BE130"/>
  <c r="BE132"/>
  <c r="BE137"/>
  <c r="BE139"/>
  <c r="BE140"/>
  <c r="BE153"/>
  <c r="BE159"/>
  <c r="BE163"/>
  <c i="2" r="F92"/>
  <c r="BE132"/>
  <c r="BE138"/>
  <c r="BE147"/>
  <c r="BE154"/>
  <c r="BE168"/>
  <c r="BE169"/>
  <c r="BE182"/>
  <c r="BE192"/>
  <c r="BE196"/>
  <c r="BE203"/>
  <c r="BE207"/>
  <c r="BE215"/>
  <c r="BE219"/>
  <c r="BE220"/>
  <c r="BE223"/>
  <c r="BE251"/>
  <c r="J89"/>
  <c r="BE142"/>
  <c r="BE151"/>
  <c r="BE161"/>
  <c r="BE167"/>
  <c r="BE183"/>
  <c r="BE211"/>
  <c r="BE212"/>
  <c r="BE213"/>
  <c r="E85"/>
  <c r="BE149"/>
  <c r="BE150"/>
  <c r="BE156"/>
  <c r="BE157"/>
  <c r="BE165"/>
  <c r="BE173"/>
  <c r="BE178"/>
  <c r="BE180"/>
  <c r="BE188"/>
  <c r="BE190"/>
  <c r="BE210"/>
  <c r="BE226"/>
  <c r="BE233"/>
  <c r="BE133"/>
  <c r="BE145"/>
  <c r="BE152"/>
  <c r="BE158"/>
  <c r="BE159"/>
  <c r="BE163"/>
  <c r="BE177"/>
  <c r="BE199"/>
  <c r="BE202"/>
  <c r="BE204"/>
  <c r="BE222"/>
  <c r="BE227"/>
  <c r="BE229"/>
  <c r="BE232"/>
  <c r="BE235"/>
  <c r="BE236"/>
  <c r="BE237"/>
  <c r="BE238"/>
  <c r="BE241"/>
  <c r="BE242"/>
  <c r="BE243"/>
  <c r="BE244"/>
  <c r="BE246"/>
  <c r="BE248"/>
  <c r="BE249"/>
  <c r="F35"/>
  <c i="1" r="BB95"/>
  <c i="3" r="J34"/>
  <c i="1" r="AW96"/>
  <c i="3" r="F34"/>
  <c i="1" r="BA96"/>
  <c i="2" r="F36"/>
  <c i="1" r="BC95"/>
  <c i="2" r="F34"/>
  <c i="1" r="BA95"/>
  <c i="3" r="F37"/>
  <c i="1" r="BD96"/>
  <c i="3" r="F36"/>
  <c i="1" r="BC96"/>
  <c i="2" r="J34"/>
  <c i="1" r="AW95"/>
  <c i="2" r="F37"/>
  <c i="1" r="BD95"/>
  <c i="3" r="F35"/>
  <c i="1" r="BB96"/>
  <c i="3" l="1" r="T122"/>
  <c r="T121"/>
  <c i="2" r="P130"/>
  <c r="P239"/>
  <c i="3" r="P121"/>
  <c i="1" r="AU96"/>
  <c i="2" r="R239"/>
  <c r="R129"/>
  <c i="3" r="BK122"/>
  <c r="BK121"/>
  <c r="J121"/>
  <c i="2" r="T130"/>
  <c r="T129"/>
  <c r="BK130"/>
  <c r="J130"/>
  <c r="J97"/>
  <c i="3" r="J167"/>
  <c r="J101"/>
  <c r="J123"/>
  <c r="J98"/>
  <c i="2" r="BK239"/>
  <c r="J239"/>
  <c r="J105"/>
  <c i="3" r="J30"/>
  <c i="1" r="AG96"/>
  <c i="2" r="J33"/>
  <c i="1" r="AV95"/>
  <c r="AT95"/>
  <c i="2" r="F33"/>
  <c i="1" r="AZ95"/>
  <c r="BD94"/>
  <c r="W33"/>
  <c r="BC94"/>
  <c r="W32"/>
  <c r="BB94"/>
  <c r="AX94"/>
  <c i="3" r="J33"/>
  <c i="1" r="AV96"/>
  <c r="AT96"/>
  <c r="AN96"/>
  <c r="BA94"/>
  <c r="W30"/>
  <c i="3" r="F33"/>
  <c i="1" r="AZ96"/>
  <c i="2" l="1" r="P129"/>
  <c i="1" r="AU95"/>
  <c i="2" r="BK129"/>
  <c r="J129"/>
  <c r="J96"/>
  <c i="3" r="J96"/>
  <c r="J122"/>
  <c r="J97"/>
  <c r="J39"/>
  <c i="1" r="AU94"/>
  <c r="AZ94"/>
  <c r="W29"/>
  <c r="AW94"/>
  <c r="AK30"/>
  <c i="2" r="J30"/>
  <c i="1" r="AG95"/>
  <c r="AG94"/>
  <c r="AK26"/>
  <c r="W31"/>
  <c r="AY94"/>
  <c i="2" l="1" r="J39"/>
  <c i="1" r="AN95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<sst xmlns="http://schemas.openxmlformats.org/spreadsheetml/2006/main">
  <si>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</si>
  <si>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</si>
  <si>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</si>
  <si>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</si>
  <si>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</si>
  <si>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{8bcdc61c-8faa-4789-87b9-bc92710f5aa1}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</si>
  <si>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</si>
  <si>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</si>
  <si>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</si>
  <si>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</si>
  <si>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</si>
  <si>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</si>
  <si>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</si>
  <si>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</si>
  <si>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2020978_2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</si>
  <si>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</si>
  <si>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</si>
  <si>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sídliště v Podhájí, Rumburk - I.etapa</t>
  </si>
  <si>
    <t>KSO:</t>
  </si>
  <si>
    <t>CC-CZ:</t>
  </si>
  <si>
    <t>Místo:</t>
  </si>
  <si>
    <t>Rumburk</t>
  </si>
  <si>
    <t>Datum:</t>
  </si>
  <si>
    <t>29. 11. 2021</t>
  </si>
  <si>
    <t>Zadavatel:</t>
  </si>
  <si>
    <t>IČ:</t>
  </si>
  <si>
    <t>Město Rumburk</t>
  </si>
  <si>
    <t>DIČ:</t>
  </si>
  <si>
    <t>Uchazeč:</t>
  </si>
  <si>
    <t>Vyplň údaj</t>
  </si>
  <si>
    <t>Projektant:</t>
  </si>
  <si>
    <t>ProProjekt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</si>
  <si>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</si>
  <si>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</si>
  <si>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</si>
  <si>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</si>
  <si>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</si>
  <si>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</si>
  <si>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</si>
  <si>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</si>
  <si>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</si>
  <si>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</si>
  <si>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</si>
  <si>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</si>
  <si>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</si>
  <si>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</si>
  <si>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</si>
  <si>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</si>
  <si>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</si>
  <si>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</si>
  <si>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</si>
  <si>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</si>
  <si>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</si>
  <si>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</si>
  <si>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</si>
  <si>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</si>
  <si>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</si>
  <si>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</si>
  <si>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</si>
  <si>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</si>
  <si>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</si>
  <si>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</si>
  <si>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</si>
  <si>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</si>
  <si>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</si>
  <si>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</si>
  <si>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</si>
  <si>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</si>
  <si>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</si>
  <si>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</si>
  <si>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</si>
  <si>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</si>
  <si>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</si>
  <si>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</si>
  <si>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</si>
  <si>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</si>
  <si>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</si>
  <si>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</si>
  <si>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</si>
  <si>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</si>
  <si>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102</t>
  </si>
  <si>
    <t>Kolmá parkovací stání podél jednosměrné komunikace v ul. Polní</t>
  </si>
  <si>
    <t>STA</t>
  </si>
  <si>
    <t>1</t>
  </si>
  <si>
    <t>{d9ac53e6-3ac0-4810-8313-30a7a4678522}</t>
  </si>
  <si>
    <t>2</t>
  </si>
  <si>
    <t>SO 402</t>
  </si>
  <si>
    <t>Veřejné osvětlení</t>
  </si>
  <si>
    <t>{0b254225-32e4-4c43-b7b1-c90a930c41b8}</t>
  </si>
  <si>
    <t>KRYCÍ LIST SOUPISU PRACÍ</t>
  </si>
  <si>
    <t>Objekt:</t>
  </si>
  <si>
    <t>SO 102 - Kolmá parkovací stání podél jednosměrné komunikace v ul. Polní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</si>
  <si>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</si>
  <si>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</si>
  <si>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</si>
  <si>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</si>
  <si>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</si>
  <si>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</si>
  <si>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</si>
  <si>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</si>
  <si>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</si>
  <si>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</si>
  <si>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998 - Přesun hmot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</si>
  <si>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</si>
  <si>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</si>
  <si>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</si>
  <si>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</si>
  <si>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</si>
  <si>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</si>
  <si>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</si>
  <si>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</si>
  <si>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</si>
  <si>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</si>
  <si>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</si>
  <si>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</si>
  <si>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</si>
  <si>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</si>
  <si>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</si>
  <si>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</si>
  <si>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</si>
  <si>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</si>
  <si>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</si>
  <si>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</si>
  <si>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</si>
  <si>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</si>
  <si>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</si>
  <si>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</si>
  <si>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</si>
  <si>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113202111</t>
  </si>
  <si>
    <t>Vytrhání obrub krajníků obrubníků stojatých</t>
  </si>
  <si>
    <t>m</t>
  </si>
  <si>
    <t>4</t>
  </si>
  <si>
    <t>-1323656785</t>
  </si>
  <si>
    <t>121151123</t>
  </si>
  <si>
    <t>Sejmutí ornice plochy přes 500 m2 tl vrstvy do 200 mm strojně</t>
  </si>
  <si>
    <t>m2</t>
  </si>
  <si>
    <t>-1131190338</t>
  </si>
  <si>
    <t>VV</t>
  </si>
  <si>
    <t>51,062"parkovací stání</t>
  </si>
  <si>
    <t>19,524" plocha za palisádami</t>
  </si>
  <si>
    <t>13,295" chodník</t>
  </si>
  <si>
    <t>Součet</t>
  </si>
  <si>
    <t>3</t>
  </si>
  <si>
    <t>122251103</t>
  </si>
  <si>
    <t>Odkopávky a prokopávky nezapažené v hornině třídy těžitelnosti I skupiny 3 objem do 100 m3 strojně</t>
  </si>
  <si>
    <t>m3</t>
  </si>
  <si>
    <t>1202248031</t>
  </si>
  <si>
    <t>17,157" parkovací stání</t>
  </si>
  <si>
    <t>13,295*0,178" chodník</t>
  </si>
  <si>
    <t>122251103-A</t>
  </si>
  <si>
    <t>Odkopávky a prokopávky nezapažené v hornině třídy těžitelnosti I skupiny 3 objem do 100 m3 strojně-aktivní zóna</t>
  </si>
  <si>
    <t>153083319</t>
  </si>
  <si>
    <t>51,062*0,5+(11,5*0,2)" parkovací místa</t>
  </si>
  <si>
    <t>13,295*0,25+(10,3*0,2)" chodník</t>
  </si>
  <si>
    <t>5</t>
  </si>
  <si>
    <t>132151101</t>
  </si>
  <si>
    <t>Hloubení rýh nezapažených š do 800 mm v hornině třídy těžitelnosti I skupiny 1 a 2 objem do 20 m3 strojně</t>
  </si>
  <si>
    <t>-318304039</t>
  </si>
  <si>
    <t>19,524*0,8*0,6" výkop pro palisády</t>
  </si>
  <si>
    <t>6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</si>
  <si>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</si>
  <si>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</si>
  <si>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-358355162</t>
  </si>
  <si>
    <t>19,524+9,372</t>
  </si>
  <si>
    <t>7</t>
  </si>
  <si>
    <t>162351103-A</t>
  </si>
  <si>
    <t>Vodorovné přemístění výkopku nebo sypaniny po suchu na obvyklém dopravním prostředku, bez naložení výkopku, avšak se složením bez rozhrnutí z horniny třídy těžitelnosti I skupiny 1 až 3 na vzdálenost přes 50 do 500 m - aktivní zóna</t>
  </si>
  <si>
    <t>560081928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</si>
  <si>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</si>
  <si>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</si>
  <si>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</si>
  <si>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929627002</t>
  </si>
  <si>
    <t>9</t>
  </si>
  <si>
    <t>162751117-A</t>
  </si>
  <si>
    <t>Vodorovné přemístění výkopku nebo sypaniny po suchu na obvyklém dopravním prostředku, bez naložení výkopku, avšak se složením bez rozhrnutí z horniny třídy těžitelnosti I skupiny 1 až 3 na vzdálenost přes 9 000 do 10 000 m - aktivní zóna</t>
  </si>
  <si>
    <t>-1912784562</t>
  </si>
  <si>
    <t>10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</si>
  <si>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</si>
  <si>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</si>
  <si>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1690450157</t>
  </si>
  <si>
    <t>28,896*29" přepočet koeficientem množství</t>
  </si>
  <si>
    <t>11</t>
  </si>
  <si>
    <t>162751119-A</t>
  </si>
  <si>
    <t>1579892931</t>
  </si>
  <si>
    <t>5,384*29"přepočet koeficientem množství</t>
  </si>
  <si>
    <t>12</t>
  </si>
  <si>
    <t>167151111</t>
  </si>
  <si>
    <t>Nakládání, skládání a překládání neulehlého výkopku nebo sypaniny strojně nakládání, množství přes 100 m3, z hornin třídy těžitelnosti I, skupiny 1 až 3</t>
  </si>
  <si>
    <t>-835684634</t>
  </si>
  <si>
    <t>13</t>
  </si>
  <si>
    <t>167151111-A</t>
  </si>
  <si>
    <t>Nakládání, skládání a překládání neulehlého výkopku nebo sypaniny strojně nakládání, množství přes 100 m3, z hornin třídy těžitelnosti I, skupiny 1 až 3 - aktivní zóna</t>
  </si>
  <si>
    <t>150681819</t>
  </si>
  <si>
    <t>14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</si>
  <si>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</si>
  <si>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</si>
  <si>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1564592093</t>
  </si>
  <si>
    <t>M</t>
  </si>
  <si>
    <t>58344003</t>
  </si>
  <si>
    <t>kamenivo drcené hrubé frakce 63/125</t>
  </si>
  <si>
    <t>t</t>
  </si>
  <si>
    <t>-2040196997</t>
  </si>
  <si>
    <t>5,384/2*2"přepočet koeficientem množství</t>
  </si>
  <si>
    <t>16</t>
  </si>
  <si>
    <t>58344197</t>
  </si>
  <si>
    <t>štěrkodrť frakce 0/63</t>
  </si>
  <si>
    <t>510620475</t>
  </si>
  <si>
    <t>17</t>
  </si>
  <si>
    <t>171201221</t>
  </si>
  <si>
    <t>Poplatek za uložení stavebního odpadu na skládce (skládkovné) zeminy a kamení zatříděného do Katalogu odpadů pod kódem 17 05 04</t>
  </si>
  <si>
    <t>2076976169</t>
  </si>
  <si>
    <t>28,896*2" přepočteno koeficientem množství</t>
  </si>
  <si>
    <t>18</t>
  </si>
  <si>
    <t>171201221-A</t>
  </si>
  <si>
    <t>Poplatek za uložení stavebního odpadu na skládce (skládkovné) zeminy a kamení zatříděného do Katalogu odpadů pod kódem 17 05 04 - aktivní zóna</t>
  </si>
  <si>
    <t>170092037</t>
  </si>
  <si>
    <t>5,384*2" přepočet koeficientem množství</t>
  </si>
  <si>
    <t>19</t>
  </si>
  <si>
    <t>174151101</t>
  </si>
  <si>
    <t>Zásyp jam, šachet rýh nebo kolem objektů sypaninou se zhutněním</t>
  </si>
  <si>
    <t>960929791</t>
  </si>
  <si>
    <t>20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</si>
  <si>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</si>
  <si>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</si>
  <si>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-1615509280</t>
  </si>
  <si>
    <t>181152302</t>
  </si>
  <si>
    <t>Úprava pláně na stavbách silnic a dálnic strojně v zářezech mimo skalních se zhutněním</t>
  </si>
  <si>
    <t>-185495119</t>
  </si>
  <si>
    <t>54,512" parkovací stání</t>
  </si>
  <si>
    <t>15,355" chodníky</t>
  </si>
  <si>
    <t>22</t>
  </si>
  <si>
    <t>181351103</t>
  </si>
  <si>
    <t>Rozprostření a urovnání ornice v rovině nebo ve svahu sklonu do 1:5 strojně při souvislé ploše přes 100 do 500 m2, tl. vrstvy do 200 mm</t>
  </si>
  <si>
    <t>-1744869087</t>
  </si>
  <si>
    <t>19,542 "plocha za palisádami</t>
  </si>
  <si>
    <t>10,3*0,5" plocha okolo zahradních obrub</t>
  </si>
  <si>
    <t>23</t>
  </si>
  <si>
    <t>181411131</t>
  </si>
  <si>
    <t>Založení trávníku na půdě předem připravené plochy do 1000 m2 výsevem včetně utažení parkového v rovině nebo na svahu do 1:5</t>
  </si>
  <si>
    <t>1796128428</t>
  </si>
  <si>
    <t>24</t>
  </si>
  <si>
    <t>00572410</t>
  </si>
  <si>
    <t>osivo směs travní parková</t>
  </si>
  <si>
    <t>kg</t>
  </si>
  <si>
    <t>-628231735</t>
  </si>
  <si>
    <t>24,692*0,025" přepočteno koeficientem množství</t>
  </si>
  <si>
    <t>25</t>
  </si>
  <si>
    <t>184802611</t>
  </si>
  <si>
    <t>Chemické odplevelení po založení kultury v rovině nebo na svahu do 1:5 postřikem na široko</t>
  </si>
  <si>
    <t>-444640665</t>
  </si>
  <si>
    <t>Svislé a kompletní konstrukce</t>
  </si>
  <si>
    <t>26</t>
  </si>
  <si>
    <t>339921134</t>
  </si>
  <si>
    <t>Osazování betonových palisád do betonového základu v řadě výšky prvku přes 1,5 m</t>
  </si>
  <si>
    <t>724532009</t>
  </si>
  <si>
    <t>27</t>
  </si>
  <si>
    <t>59228416</t>
  </si>
  <si>
    <t>palisáda tyčová půlkulatá armovaná 175x200x1500mm</t>
  </si>
  <si>
    <t>kus</t>
  </si>
  <si>
    <t>-1986825515</t>
  </si>
  <si>
    <t>19,524*5,7" přepočteno koeficintem množství</t>
  </si>
  <si>
    <t>0,713" zaokrouhlení na ks</t>
  </si>
  <si>
    <t>Komunikace pozemní</t>
  </si>
  <si>
    <t>28</t>
  </si>
  <si>
    <t>564851111</t>
  </si>
  <si>
    <t>Podklad ze štěrkodrtě ŠD tl 150 mm</t>
  </si>
  <si>
    <t>-1513177941</t>
  </si>
  <si>
    <t>13,295+(10,3*0,2)" včetně rozšíření pod obrubník</t>
  </si>
  <si>
    <t>29</t>
  </si>
  <si>
    <t>564861111</t>
  </si>
  <si>
    <t>Podklad ze štěrkodrti 0-63 s rozprostřením a zhutněním, po zhutnění tl. 200 mm</t>
  </si>
  <si>
    <t>1537735483</t>
  </si>
  <si>
    <t>51,062+(11,5*0,3)" včetně rozšíření pod obruby</t>
  </si>
  <si>
    <t>30</t>
  </si>
  <si>
    <t>596211110</t>
  </si>
  <si>
    <t>Kladení zámkové dlažby komunikací pro pěší tl 60 mm skupiny A pl do 50 m2</t>
  </si>
  <si>
    <t>-1857382119</t>
  </si>
  <si>
    <t>0,553" varovný pás</t>
  </si>
  <si>
    <t>12,742" chodník</t>
  </si>
  <si>
    <t>31</t>
  </si>
  <si>
    <t>59245018</t>
  </si>
  <si>
    <t>dlažba tvar obdélník betonová 200x100x60mm přírodní</t>
  </si>
  <si>
    <t>560204604</t>
  </si>
  <si>
    <t>12,742*1,05 'Přepočtené koeficientem množství</t>
  </si>
  <si>
    <t>32</t>
  </si>
  <si>
    <t>59245006</t>
  </si>
  <si>
    <t>dlažba tvar obdélník betonová pro nevidomé 200x100x60mm barevná</t>
  </si>
  <si>
    <t>1224909958</t>
  </si>
  <si>
    <t>0,553*1,05 'Přepočtené koeficientem množství</t>
  </si>
  <si>
    <t>33</t>
  </si>
  <si>
    <t>596211114</t>
  </si>
  <si>
    <t>Příplatek za kombinaci dvou barev u kladení betonových dlažeb komunikací pro pěší tl 60 mm skupiny A</t>
  </si>
  <si>
    <t>-1726775714</t>
  </si>
  <si>
    <t>34</t>
  </si>
  <si>
    <t>596212212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</si>
  <si>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</t>
  </si>
  <si>
    <t>-1548391529</t>
  </si>
  <si>
    <t>35</t>
  </si>
  <si>
    <t>5924502-1</t>
  </si>
  <si>
    <t>dlažba voděpropustná betonová s distančními nálisky 240x170x80 cm přírodní</t>
  </si>
  <si>
    <t>-1117897659</t>
  </si>
  <si>
    <t>51,062-2,55" parkovací stání</t>
  </si>
  <si>
    <t>48,512*1,05 'Přepočtené koeficientem množství</t>
  </si>
  <si>
    <t>36</t>
  </si>
  <si>
    <t>5924502-2</t>
  </si>
  <si>
    <t>dlažba voděpropustná betonová s distančními nálisky 240x170x80 cm černá</t>
  </si>
  <si>
    <t>1699009806</t>
  </si>
  <si>
    <t>3*5*0,17" oddělení parkovacích míst</t>
  </si>
  <si>
    <t>2,55*1,05 'Přepočtené koeficientem množství</t>
  </si>
  <si>
    <t>37</t>
  </si>
  <si>
    <t>596212214</t>
  </si>
  <si>
    <t>Příplatek za kombinaci dvou barev u betonových dlažeb pozemních komunikací tl 80 mm skupiny A</t>
  </si>
  <si>
    <t>1042248578</t>
  </si>
  <si>
    <t>38</t>
  </si>
  <si>
    <t>5962122-P</t>
  </si>
  <si>
    <t>Příplatek u betonových dlažeb pozemních komunikací tl 80 mm za sypký sobrent včetně dodávky materiálu v poměru 1:6 do lože tl.50 mm</t>
  </si>
  <si>
    <t>2099522009</t>
  </si>
  <si>
    <t>39</t>
  </si>
  <si>
    <t>599141111</t>
  </si>
  <si>
    <t>Vyplnění spár mezi silničními dílci živičnou zálivkou</t>
  </si>
  <si>
    <t>-459282271</t>
  </si>
  <si>
    <t>40</t>
  </si>
  <si>
    <t>919726123</t>
  </si>
  <si>
    <t>Geotextilie pro ochranu, separaci a filtraci netkaná měrná hm přes 300 do 500 g/m2</t>
  </si>
  <si>
    <t>-57323088</t>
  </si>
  <si>
    <t>51,062</t>
  </si>
  <si>
    <t>41</t>
  </si>
  <si>
    <t>RTX.123235004R1</t>
  </si>
  <si>
    <t>Sorpční netkaná textilie REO Fb NTRF16 400 g/m2</t>
  </si>
  <si>
    <t>-1325094345</t>
  </si>
  <si>
    <t>51,062*1,1 'Přepočtené koeficientem množství</t>
  </si>
  <si>
    <t>Ostatní konstrukce a práce, bourání</t>
  </si>
  <si>
    <t>42</t>
  </si>
  <si>
    <t>916231113</t>
  </si>
  <si>
    <t>Osazení chodníkového obrubníku betonového ležatého s boční opěrou do lože z betonu prostého</t>
  </si>
  <si>
    <t>-104647018</t>
  </si>
  <si>
    <t>43</t>
  </si>
  <si>
    <t>59217031</t>
  </si>
  <si>
    <t>obrubník betonový silniční 1000x150x250mm</t>
  </si>
  <si>
    <t>1613282711</t>
  </si>
  <si>
    <t>2*1,02 'Přepočtené koeficientem množství</t>
  </si>
  <si>
    <t>44</t>
  </si>
  <si>
    <t>916231213</t>
  </si>
  <si>
    <t>Osazení chodníkového obrubníku betonového stojatého s boční opěrou do lože z betonu prostého</t>
  </si>
  <si>
    <t>1912301126</t>
  </si>
  <si>
    <t>45</t>
  </si>
  <si>
    <t>59217001</t>
  </si>
  <si>
    <t>obrubník betonový zahradní 1000x50x250mm</t>
  </si>
  <si>
    <t>1790415453</t>
  </si>
  <si>
    <t>10,3 "zahradní obrubník</t>
  </si>
  <si>
    <t>10,3*1,05 'Přepočtené koeficientem množství</t>
  </si>
  <si>
    <t>46</t>
  </si>
  <si>
    <t>916241213</t>
  </si>
  <si>
    <t>Osazení obrubníku kamenného stojatého s boční opěrou do lože z betonu prostého</t>
  </si>
  <si>
    <t>1923383352</t>
  </si>
  <si>
    <t>47</t>
  </si>
  <si>
    <t>979024443</t>
  </si>
  <si>
    <t>Očištění vybouraných obrubníků a krajníků silničních</t>
  </si>
  <si>
    <t>257839386</t>
  </si>
  <si>
    <t>998</t>
  </si>
  <si>
    <t>Přesun hmot</t>
  </si>
  <si>
    <t>48</t>
  </si>
  <si>
    <t>998225111</t>
  </si>
  <si>
    <t>Přesun hmot pro pozemní komunikace s krytem z kamene, monolitickým betonovým nebo živičným</t>
  </si>
  <si>
    <t>141366188</t>
  </si>
  <si>
    <t>Práce a dodávky M</t>
  </si>
  <si>
    <t>46-M</t>
  </si>
  <si>
    <t>Zemní práce při extr.mont.pracích</t>
  </si>
  <si>
    <t>49</t>
  </si>
  <si>
    <t>460161151</t>
  </si>
  <si>
    <t>Hloubení kabelových rýh ručně š 35 cm hl 60 cm v hornině tř I skupiny 1 a 2</t>
  </si>
  <si>
    <t>64</t>
  </si>
  <si>
    <t>-577234049</t>
  </si>
  <si>
    <t>50</t>
  </si>
  <si>
    <t>460241111</t>
  </si>
  <si>
    <t>Příplatek za ztížení vykopávky při elektromontážích v blízkosti podzemního vedení</t>
  </si>
  <si>
    <t>-166829416</t>
  </si>
  <si>
    <t>2*0,35*0,6</t>
  </si>
  <si>
    <t>51</t>
  </si>
  <si>
    <t>460451161</t>
  </si>
  <si>
    <t>Zásyp kabelových rýh strojně se zhutněním š 35 cm hl 60 cm z horniny tř I skupiny 1 a 2</t>
  </si>
  <si>
    <t>-1602125855</t>
  </si>
  <si>
    <t>52</t>
  </si>
  <si>
    <t>460671112</t>
  </si>
  <si>
    <t>Výstražná fólie pro krytí kabelů šířky 25 cm</t>
  </si>
  <si>
    <t>-1142961988</t>
  </si>
  <si>
    <t>53</t>
  </si>
  <si>
    <t>460751112</t>
  </si>
  <si>
    <t>Osazení kabelových kanálů do rýhy z prefabrikovaných betonových žlabů vnější šířky do 25 cm</t>
  </si>
  <si>
    <t>-771883228</t>
  </si>
  <si>
    <t>54</t>
  </si>
  <si>
    <t>59213011</t>
  </si>
  <si>
    <t>žlab kabelový betonový k ochraně zemního drátovodného vedení 100x23x19cm</t>
  </si>
  <si>
    <t>128</t>
  </si>
  <si>
    <t>119254462</t>
  </si>
  <si>
    <t>VRN</t>
  </si>
  <si>
    <t>Vedlejší rozpočtové náklady</t>
  </si>
  <si>
    <t>VRN1</t>
  </si>
  <si>
    <t>Průzkumné, geodetické a projektové práce</t>
  </si>
  <si>
    <t>55</t>
  </si>
  <si>
    <t>012103000</t>
  </si>
  <si>
    <t>Geodetické práce před výstavbou včetně vytyčení inženýrských sítí</t>
  </si>
  <si>
    <t>kpl</t>
  </si>
  <si>
    <t>1024</t>
  </si>
  <si>
    <t>-989488808</t>
  </si>
  <si>
    <t>56</t>
  </si>
  <si>
    <t>012203000</t>
  </si>
  <si>
    <t>Geodetické práce při provádění stavby</t>
  </si>
  <si>
    <t>-1944996864</t>
  </si>
  <si>
    <t>57</t>
  </si>
  <si>
    <t>012303000</t>
  </si>
  <si>
    <t>Geodetické práce po výstavbě - geometrické zaměření skutečného provedení a geometrický plán</t>
  </si>
  <si>
    <t>28525376</t>
  </si>
  <si>
    <t>58</t>
  </si>
  <si>
    <t>013254000</t>
  </si>
  <si>
    <t>Dokumentace skutečného provedení stavby</t>
  </si>
  <si>
    <t>-1182066064</t>
  </si>
  <si>
    <t>VRN3</t>
  </si>
  <si>
    <t>Zařízení staveniště</t>
  </si>
  <si>
    <t>59</t>
  </si>
  <si>
    <t>030001000</t>
  </si>
  <si>
    <t>Zařízení staveniště včetně oplocení stavby</t>
  </si>
  <si>
    <t>1419681768</t>
  </si>
  <si>
    <t>VRN4</t>
  </si>
  <si>
    <t>Inženýrská činnost</t>
  </si>
  <si>
    <t>60</t>
  </si>
  <si>
    <t>043194000</t>
  </si>
  <si>
    <t>Ostatní zkoušky - zkouška pláně</t>
  </si>
  <si>
    <t>ks</t>
  </si>
  <si>
    <t>129853008</t>
  </si>
  <si>
    <t>61</t>
  </si>
  <si>
    <t>045002000</t>
  </si>
  <si>
    <t>Kompletační a koordinační činnost včetně dokladové části ke kolaudaci</t>
  </si>
  <si>
    <t>-1979327901</t>
  </si>
  <si>
    <t>VRN7</t>
  </si>
  <si>
    <t>Provozní vlivy</t>
  </si>
  <si>
    <t>62</t>
  </si>
  <si>
    <t>070001000</t>
  </si>
  <si>
    <t>Provozní vlivy včetně dopravně inženýrského opatření ( DIO )</t>
  </si>
  <si>
    <t>-1150842577</t>
  </si>
  <si>
    <t>SO 402 - Veřejné osvětlení</t>
  </si>
  <si>
    <t xml:space="preserve">    21-M - Elektromontáže</t>
  </si>
  <si>
    <t>21-M</t>
  </si>
  <si>
    <t>Elektromontáže</t>
  </si>
  <si>
    <t>210202013</t>
  </si>
  <si>
    <t>Montáž svítidlo výbojkové průmyslové nebo venkovní na výložník</t>
  </si>
  <si>
    <t>-741514897</t>
  </si>
  <si>
    <t>34774003</t>
  </si>
  <si>
    <t>svítidlo veřejného osvětlení na výložník zdroj LED 58W 4000K</t>
  </si>
  <si>
    <t>1900044727</t>
  </si>
  <si>
    <t>210204011</t>
  </si>
  <si>
    <t>Montáž stožárů osvětlení ocelových samostatně stojících délky do 12 m</t>
  </si>
  <si>
    <t>-317749289</t>
  </si>
  <si>
    <t>1290540</t>
  </si>
  <si>
    <t>STOZAROVE POUZDRO SP 250/1000</t>
  </si>
  <si>
    <t>1402913806</t>
  </si>
  <si>
    <t>31674067</t>
  </si>
  <si>
    <t>stožár osvětlovací sadový Pz 133/89/60 v 6,0m</t>
  </si>
  <si>
    <t>1264408406</t>
  </si>
  <si>
    <t>210204103</t>
  </si>
  <si>
    <t>Montáž výložníků osvětlení jednoramenných sloupových hmotnosti do 35 kg</t>
  </si>
  <si>
    <t>1252648334</t>
  </si>
  <si>
    <t>31674000</t>
  </si>
  <si>
    <t>výložník rovný jednoduchý k osvětlovacím stožárům uličním vyložení 500mm</t>
  </si>
  <si>
    <t>318455561</t>
  </si>
  <si>
    <t>210204201</t>
  </si>
  <si>
    <t>Montáž elektrovýzbroje stožárů osvětlení 1 okruh</t>
  </si>
  <si>
    <t>-1703262944</t>
  </si>
  <si>
    <t>1641653</t>
  </si>
  <si>
    <t>STOZAROVA SVORKOVNICE EK 480/2P IP54</t>
  </si>
  <si>
    <t>256</t>
  </si>
  <si>
    <t>-1773971914</t>
  </si>
  <si>
    <t>210220020</t>
  </si>
  <si>
    <t>Montáž uzemňovacího vedení vodičů FeZn pomocí svorek v zemi páskou do 120 mm2 ve městské zástavbě</t>
  </si>
  <si>
    <t>468607217</t>
  </si>
  <si>
    <t>35442062</t>
  </si>
  <si>
    <t>pás zemnící 30x4mm FeZn</t>
  </si>
  <si>
    <t>463860094</t>
  </si>
  <si>
    <t>12,5</t>
  </si>
  <si>
    <t>12,5*1,05 'Přepočtené koeficientem množství</t>
  </si>
  <si>
    <t>35441986</t>
  </si>
  <si>
    <t>svorka odbočovací a spojovací pro pásek 30x4 mm, FeZn</t>
  </si>
  <si>
    <t>-665382480</t>
  </si>
  <si>
    <t>210800411</t>
  </si>
  <si>
    <t>Montáž vodiče Cu izolovaného plného nebo laněného s PVC pláštěm do 1 kV žíla 0,15 až 16 mm2 zataženého (např. CY, CHAH-V) bez ukončení</t>
  </si>
  <si>
    <t>150185665</t>
  </si>
  <si>
    <t>PKB.711018</t>
  </si>
  <si>
    <t>CYKY-J 3x1,5</t>
  </si>
  <si>
    <t>942580917</t>
  </si>
  <si>
    <t>34111076</t>
  </si>
  <si>
    <t>kabel instalační jádro Cu plné izolace PVC plášť PVC 450/750V (CYKY) 4x10mm2</t>
  </si>
  <si>
    <t>-710256556</t>
  </si>
  <si>
    <t>210280001</t>
  </si>
  <si>
    <t>Zkoušky a prohlídky el rozvodů a zařízení celková prohlídka pro objem montážních prací do 100 tis Kč</t>
  </si>
  <si>
    <t>-882195536</t>
  </si>
  <si>
    <t>460010023</t>
  </si>
  <si>
    <t>Vytyčení trasy vedení kabelového podzemního v terénu volném</t>
  </si>
  <si>
    <t>km</t>
  </si>
  <si>
    <t>126219402</t>
  </si>
  <si>
    <t>460021121</t>
  </si>
  <si>
    <t>Sejmutí ornice při elektromontážích strojně tl vrstvy do 20 cm</t>
  </si>
  <si>
    <t>868250107</t>
  </si>
  <si>
    <t>12,5*0,5</t>
  </si>
  <si>
    <t>460141111</t>
  </si>
  <si>
    <t>Hloubení nezapažených jam při elektromontážích strojně v hornině tř I skupiny 1 a 2</t>
  </si>
  <si>
    <t>-1130747867</t>
  </si>
  <si>
    <t>0,425*2</t>
  </si>
  <si>
    <t>460171271</t>
  </si>
  <si>
    <t>Hloubení kabelových nezapažených rýh strojně š 50 cm hl 80 cm v hornině tř I skupiny 1 a 2</t>
  </si>
  <si>
    <t>1889460285</t>
  </si>
  <si>
    <t>1436582152</t>
  </si>
  <si>
    <t>5*0,3</t>
  </si>
  <si>
    <t>460341113</t>
  </si>
  <si>
    <t>Vodorovné přemístění horniny jakékoliv třídy dopravními prostředky při elektromontážích přes 500 do 1000 m</t>
  </si>
  <si>
    <t>-1000007061</t>
  </si>
  <si>
    <t>0,85+(12,5*0,5*0,6)</t>
  </si>
  <si>
    <t>460341121</t>
  </si>
  <si>
    <t>Příplatek k vodorovnému přemístění horniny dopravními prostředky při elektromontážích za každých dalších i započatých 1000 m</t>
  </si>
  <si>
    <t>561975206</t>
  </si>
  <si>
    <t>4,6*39</t>
  </si>
  <si>
    <t>460361111</t>
  </si>
  <si>
    <t>Poplatek za uložení zeminy na skládce (skládkovné) kód odpadu 17 05 04</t>
  </si>
  <si>
    <t>1575952648</t>
  </si>
  <si>
    <t>4,6*2 "přepočteno koeficientem množství</t>
  </si>
  <si>
    <t>460371121</t>
  </si>
  <si>
    <t>Naložení výkopku při elektromontážích strojně z hornin třídy I skupiny 1 až 3</t>
  </si>
  <si>
    <t>-41376876</t>
  </si>
  <si>
    <t>460451281</t>
  </si>
  <si>
    <t>Zásyp kabelových rýh strojně se zhutněním š 50 cm hl 80 cm z horniny tř I skupiny 1 a 2</t>
  </si>
  <si>
    <t>112103099</t>
  </si>
  <si>
    <t>460541112</t>
  </si>
  <si>
    <t>Úprava pláně při elektromontážích strojně v hornině třídy těžitelnosti I skupiny 1 až 3 se zhutněním</t>
  </si>
  <si>
    <t>990550307</t>
  </si>
  <si>
    <t>4606413R1</t>
  </si>
  <si>
    <t>Betonový základ stožárového pouzdra</t>
  </si>
  <si>
    <t>2060844862</t>
  </si>
  <si>
    <t>0,372*2</t>
  </si>
  <si>
    <t>460661112</t>
  </si>
  <si>
    <t>Kabelové lože z písku pro kabely nn bez zakrytí š lože přes 35 do 50 cm</t>
  </si>
  <si>
    <t>1593820868</t>
  </si>
  <si>
    <t>-438191403</t>
  </si>
  <si>
    <t>460791112</t>
  </si>
  <si>
    <t>Montáž trubek ochranných plastových uložených volně do rýhy tuhých D přes 32 do 50 mm uložených do rýhy</t>
  </si>
  <si>
    <t>13529538</t>
  </si>
  <si>
    <t>34571361</t>
  </si>
  <si>
    <t>trubka elektroinstalační HDPE tuhá dvouplášťová korugovaná D 41/50mm</t>
  </si>
  <si>
    <t>-96099610</t>
  </si>
  <si>
    <t>Geodetické práce po výstavbě - geometrické zaměření skutečného provedení</t>
  </si>
  <si>
    <t>65294720</t>
  </si>
  <si>
    <t>1097201883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</si>
</sst>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2020978_2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Revitalizace sídliště v Podhájí, Rumburk - I.etapa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Rumburk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29. 11. 2021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Rumburk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ProProjekt s.r.o.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ProProjekt s.r.o.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24.7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102 - Kolmá parkovací 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'SO 102 - Kolmá parkovací ...'!P129</f>
        <v>0</v>
      </c>
      <c r="AV95" s="127">
        <f>'SO 102 - Kolmá parkovací ...'!J33</f>
        <v>0</v>
      </c>
      <c r="AW95" s="127">
        <f>'SO 102 - Kolmá parkovací ...'!J34</f>
        <v>0</v>
      </c>
      <c r="AX95" s="127">
        <f>'SO 102 - Kolmá parkovací ...'!J35</f>
        <v>0</v>
      </c>
      <c r="AY95" s="127">
        <f>'SO 102 - Kolmá parkovací ...'!J36</f>
        <v>0</v>
      </c>
      <c r="AZ95" s="127">
        <f>'SO 102 - Kolmá parkovací ...'!F33</f>
        <v>0</v>
      </c>
      <c r="BA95" s="127">
        <f>'SO 102 - Kolmá parkovací ...'!F34</f>
        <v>0</v>
      </c>
      <c r="BB95" s="127">
        <f>'SO 102 - Kolmá parkovací ...'!F35</f>
        <v>0</v>
      </c>
      <c r="BC95" s="127">
        <f>'SO 102 - Kolmá parkovací ...'!F36</f>
        <v>0</v>
      </c>
      <c r="BD95" s="129">
        <f>'SO 102 - Kolmá parkovací ...'!F37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16.5" customHeight="1">
      <c r="A96" s="118" t="s">
        <v>79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402 - Veřejné osvětlení'!J30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31">
        <v>0</v>
      </c>
      <c r="AT96" s="132">
        <f>ROUND(SUM(AV96:AW96),2)</f>
        <v>0</v>
      </c>
      <c r="AU96" s="133">
        <f>'SO 402 - Veřejné osvětlení'!P121</f>
        <v>0</v>
      </c>
      <c r="AV96" s="132">
        <f>'SO 402 - Veřejné osvětlení'!J33</f>
        <v>0</v>
      </c>
      <c r="AW96" s="132">
        <f>'SO 402 - Veřejné osvětlení'!J34</f>
        <v>0</v>
      </c>
      <c r="AX96" s="132">
        <f>'SO 402 - Veřejné osvětlení'!J35</f>
        <v>0</v>
      </c>
      <c r="AY96" s="132">
        <f>'SO 402 - Veřejné osvětlení'!J36</f>
        <v>0</v>
      </c>
      <c r="AZ96" s="132">
        <f>'SO 402 - Veřejné osvětlení'!F33</f>
        <v>0</v>
      </c>
      <c r="BA96" s="132">
        <f>'SO 402 - Veřejné osvětlení'!F34</f>
        <v>0</v>
      </c>
      <c r="BB96" s="132">
        <f>'SO 402 - Veřejné osvětlení'!F35</f>
        <v>0</v>
      </c>
      <c r="BC96" s="132">
        <f>'SO 402 - Veřejné osvětlení'!F36</f>
        <v>0</v>
      </c>
      <c r="BD96" s="134">
        <f>'SO 402 - Veřejné osvětlení'!F37</f>
        <v>0</v>
      </c>
      <c r="BE96" s="7"/>
      <c r="BT96" s="130" t="s">
        <v>83</v>
      </c>
      <c r="BV96" s="130" t="s">
        <v>77</v>
      </c>
      <c r="BW96" s="130" t="s">
        <v>88</v>
      </c>
      <c r="BX96" s="130" t="s">
        <v>5</v>
      </c>
      <c r="CL96" s="130" t="s">
        <v>1</v>
      </c>
      <c r="CM96" s="130" t="s">
        <v>85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mVroQPSWcmHjt3QU5nXKi28d3vfQjk3Fyb4yDcj9PLc33F7kyKV33lDN2Z4F64peTavD6mPQpGFCybQ8oAqjqg==" hashValue="PFhW09fo+TiRyowi+F/Azjfs/f1EKU0R9me7+hguNYUQOCiegVnxeI4Tg3biR+7kNBDfdaeTcwvUctUv8O9SE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02 - Kolmá parkovací ...'!C2" display="/"/>
    <hyperlink ref="A96" location="'SO 402 - Veřejné osvětl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Revitalizace sídliště v Podhájí, Rumburk - I.etapa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1" t="s">
        <v>91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29. 11. 2021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ROUND((SUM(BE129:BE251)),  2)</f>
        <v>0</v>
      </c>
      <c r="G33" s="37"/>
      <c r="H33" s="37"/>
      <c r="I33" s="154">
        <v>0.20999999999999999</v>
      </c>
      <c r="J33" s="153">
        <f>ROUND(((SUM(BE129:BE251))*I33),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ROUND((SUM(BF129:BF251)),  2)</f>
        <v>0</v>
      </c>
      <c r="G34" s="37"/>
      <c r="H34" s="37"/>
      <c r="I34" s="154">
        <v>0.14999999999999999</v>
      </c>
      <c r="J34" s="153">
        <f>ROUND(((SUM(BF129:BF251))*I34),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ROUND((SUM(BG129:BG251)),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ROUND((SUM(BH129:BH251)),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ROUND((SUM(BI129:BI251)),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Revitalizace sídliště v Podhájí, Rumburk - 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SO 102 - Kolmá parkovací stání podél jednosměrné komunikace v ul. Polní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Rumburk</v>
      </c>
      <c r="G89" s="39"/>
      <c r="H89" s="39"/>
      <c r="I89" s="31" t="s">
        <v>22</v>
      </c>
      <c r="J89" s="78" t="str">
        <f>IF(J12="","",J12)</f>
        <v>29. 11. 2021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Rumburk</v>
      </c>
      <c r="G91" s="39"/>
      <c r="H91" s="39"/>
      <c r="I91" s="31" t="s">
        <v>30</v>
      </c>
      <c r="J91" s="35" t="str">
        <f>E21</f>
        <v>ProProjekt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ProProjekt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J129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s="9" customFormat="1" ht="24.96" customHeight="1">
      <c r="A97" s="9"/>
      <c r="B97" s="178"/>
      <c r="C97" s="179"/>
      <c r="D97" s="180" t="s">
        <v>97</v>
      </c>
      <c r="E97" s="181"/>
      <c r="F97" s="181"/>
      <c r="G97" s="181"/>
      <c r="H97" s="181"/>
      <c r="I97" s="181"/>
      <c r="J97" s="182">
        <f>J130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98</v>
      </c>
      <c r="E98" s="187"/>
      <c r="F98" s="187"/>
      <c r="G98" s="187"/>
      <c r="H98" s="187"/>
      <c r="I98" s="187"/>
      <c r="J98" s="188">
        <f>J131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99</v>
      </c>
      <c r="E99" s="187"/>
      <c r="F99" s="187"/>
      <c r="G99" s="187"/>
      <c r="H99" s="187"/>
      <c r="I99" s="187"/>
      <c r="J99" s="188">
        <f>J181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100</v>
      </c>
      <c r="E100" s="187"/>
      <c r="F100" s="187"/>
      <c r="G100" s="187"/>
      <c r="H100" s="187"/>
      <c r="I100" s="187"/>
      <c r="J100" s="188">
        <f>J187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101</v>
      </c>
      <c r="E101" s="187"/>
      <c r="F101" s="187"/>
      <c r="G101" s="187"/>
      <c r="H101" s="187"/>
      <c r="I101" s="187"/>
      <c r="J101" s="188">
        <f>J218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102</v>
      </c>
      <c r="E102" s="187"/>
      <c r="F102" s="187"/>
      <c r="G102" s="187"/>
      <c r="H102" s="187"/>
      <c r="I102" s="187"/>
      <c r="J102" s="188">
        <f>J228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103</v>
      </c>
      <c r="E103" s="181"/>
      <c r="F103" s="181"/>
      <c r="G103" s="181"/>
      <c r="H103" s="181"/>
      <c r="I103" s="181"/>
      <c r="J103" s="182">
        <f>J230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104</v>
      </c>
      <c r="E104" s="187"/>
      <c r="F104" s="187"/>
      <c r="G104" s="187"/>
      <c r="H104" s="187"/>
      <c r="I104" s="187"/>
      <c r="J104" s="188">
        <f>J231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8"/>
      <c r="C105" s="179"/>
      <c r="D105" s="180" t="s">
        <v>105</v>
      </c>
      <c r="E105" s="181"/>
      <c r="F105" s="181"/>
      <c r="G105" s="181"/>
      <c r="H105" s="181"/>
      <c r="I105" s="181"/>
      <c r="J105" s="182">
        <f>J239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4"/>
      <c r="C106" s="185"/>
      <c r="D106" s="186" t="s">
        <v>106</v>
      </c>
      <c r="E106" s="187"/>
      <c r="F106" s="187"/>
      <c r="G106" s="187"/>
      <c r="H106" s="187"/>
      <c r="I106" s="187"/>
      <c r="J106" s="188">
        <f>J240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107</v>
      </c>
      <c r="E107" s="187"/>
      <c r="F107" s="187"/>
      <c r="G107" s="187"/>
      <c r="H107" s="187"/>
      <c r="I107" s="187"/>
      <c r="J107" s="188">
        <f>J245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108</v>
      </c>
      <c r="E108" s="187"/>
      <c r="F108" s="187"/>
      <c r="G108" s="187"/>
      <c r="H108" s="187"/>
      <c r="I108" s="187"/>
      <c r="J108" s="188">
        <f>J247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109</v>
      </c>
      <c r="E109" s="187"/>
      <c r="F109" s="187"/>
      <c r="G109" s="187"/>
      <c r="H109" s="187"/>
      <c r="I109" s="187"/>
      <c r="J109" s="188">
        <f>J250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110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73" t="str">
        <f>E7</f>
        <v>Revitalizace sídliště v Podhájí, Rumburk - I.etapa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90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30" customHeight="1">
      <c r="A121" s="37"/>
      <c r="B121" s="38"/>
      <c r="C121" s="39"/>
      <c r="D121" s="39"/>
      <c r="E121" s="75" t="str">
        <f>E9</f>
        <v>SO 102 - Kolmá parkovací stání podél jednosměrné komunikace v ul. Polní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F12</f>
        <v>Rumburk</v>
      </c>
      <c r="G123" s="39"/>
      <c r="H123" s="39"/>
      <c r="I123" s="31" t="s">
        <v>22</v>
      </c>
      <c r="J123" s="78" t="str">
        <f>IF(J12="","",J12)</f>
        <v>29. 11. 2021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9"/>
      <c r="E125" s="39"/>
      <c r="F125" s="26" t="str">
        <f>E15</f>
        <v>Město Rumburk</v>
      </c>
      <c r="G125" s="39"/>
      <c r="H125" s="39"/>
      <c r="I125" s="31" t="s">
        <v>30</v>
      </c>
      <c r="J125" s="35" t="str">
        <f>E21</f>
        <v>ProProjekt s.r.o.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28</v>
      </c>
      <c r="D126" s="39"/>
      <c r="E126" s="39"/>
      <c r="F126" s="26" t="str">
        <f>IF(E18="","",E18)</f>
        <v>Vyplň údaj</v>
      </c>
      <c r="G126" s="39"/>
      <c r="H126" s="39"/>
      <c r="I126" s="31" t="s">
        <v>33</v>
      </c>
      <c r="J126" s="35" t="str">
        <f>E24</f>
        <v>ProProjekt s.r.o.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90"/>
      <c r="B128" s="191"/>
      <c r="C128" s="192" t="s">
        <v>111</v>
      </c>
      <c r="D128" s="193" t="s">
        <v>60</v>
      </c>
      <c r="E128" s="193" t="s">
        <v>56</v>
      </c>
      <c r="F128" s="193" t="s">
        <v>57</v>
      </c>
      <c r="G128" s="193" t="s">
        <v>112</v>
      </c>
      <c r="H128" s="193" t="s">
        <v>113</v>
      </c>
      <c r="I128" s="193" t="s">
        <v>114</v>
      </c>
      <c r="J128" s="194" t="s">
        <v>94</v>
      </c>
      <c r="K128" s="195" t="s">
        <v>115</v>
      </c>
      <c r="L128" s="196"/>
      <c r="M128" s="99" t="s">
        <v>1</v>
      </c>
      <c r="N128" s="100" t="s">
        <v>39</v>
      </c>
      <c r="O128" s="100" t="s">
        <v>116</v>
      </c>
      <c r="P128" s="100" t="s">
        <v>117</v>
      </c>
      <c r="Q128" s="100" t="s">
        <v>118</v>
      </c>
      <c r="R128" s="100" t="s">
        <v>119</v>
      </c>
      <c r="S128" s="100" t="s">
        <v>120</v>
      </c>
      <c r="T128" s="101" t="s">
        <v>121</v>
      </c>
      <c r="U128" s="190"/>
      <c r="V128" s="190"/>
      <c r="W128" s="190"/>
      <c r="X128" s="190"/>
      <c r="Y128" s="190"/>
      <c r="Z128" s="190"/>
      <c r="AA128" s="190"/>
      <c r="AB128" s="190"/>
      <c r="AC128" s="190"/>
      <c r="AD128" s="190"/>
      <c r="AE128" s="190"/>
    </row>
    <row r="129" s="2" customFormat="1" ht="22.8" customHeight="1">
      <c r="A129" s="37"/>
      <c r="B129" s="38"/>
      <c r="C129" s="106" t="s">
        <v>122</v>
      </c>
      <c r="D129" s="39"/>
      <c r="E129" s="39"/>
      <c r="F129" s="39"/>
      <c r="G129" s="39"/>
      <c r="H129" s="39"/>
      <c r="I129" s="39"/>
      <c r="J129" s="197">
        <f>BK129</f>
        <v>0</v>
      </c>
      <c r="K129" s="39"/>
      <c r="L129" s="43"/>
      <c r="M129" s="102"/>
      <c r="N129" s="198"/>
      <c r="O129" s="103"/>
      <c r="P129" s="199">
        <f>P130+P230+P239</f>
        <v>0</v>
      </c>
      <c r="Q129" s="103"/>
      <c r="R129" s="199">
        <f>R130+R230+R239</f>
        <v>40.606331410000003</v>
      </c>
      <c r="S129" s="103"/>
      <c r="T129" s="200">
        <f>T130+T230+T239</f>
        <v>4.3869999999999996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74</v>
      </c>
      <c r="AU129" s="16" t="s">
        <v>96</v>
      </c>
      <c r="BK129" s="201">
        <f>BK130+BK230+BK239</f>
        <v>0</v>
      </c>
    </row>
    <row r="130" s="12" customFormat="1" ht="25.92" customHeight="1">
      <c r="A130" s="12"/>
      <c r="B130" s="202"/>
      <c r="C130" s="203"/>
      <c r="D130" s="204" t="s">
        <v>74</v>
      </c>
      <c r="E130" s="205" t="s">
        <v>123</v>
      </c>
      <c r="F130" s="205" t="s">
        <v>124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P131+P181+P187+P218+P228</f>
        <v>0</v>
      </c>
      <c r="Q130" s="210"/>
      <c r="R130" s="211">
        <f>R131+R181+R187+R218+R228</f>
        <v>40.486191410000004</v>
      </c>
      <c r="S130" s="210"/>
      <c r="T130" s="212">
        <f>T131+T181+T187+T218+T228</f>
        <v>4.3869999999999996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83</v>
      </c>
      <c r="AT130" s="214" t="s">
        <v>74</v>
      </c>
      <c r="AU130" s="214" t="s">
        <v>75</v>
      </c>
      <c r="AY130" s="213" t="s">
        <v>125</v>
      </c>
      <c r="BK130" s="215">
        <f>BK131+BK181+BK187+BK218+BK228</f>
        <v>0</v>
      </c>
    </row>
    <row r="131" s="12" customFormat="1" ht="22.8" customHeight="1">
      <c r="A131" s="12"/>
      <c r="B131" s="202"/>
      <c r="C131" s="203"/>
      <c r="D131" s="204" t="s">
        <v>74</v>
      </c>
      <c r="E131" s="216" t="s">
        <v>83</v>
      </c>
      <c r="F131" s="216" t="s">
        <v>126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SUM(P132:P180)</f>
        <v>0</v>
      </c>
      <c r="Q131" s="210"/>
      <c r="R131" s="211">
        <f>SUM(R132:R180)</f>
        <v>0.00061700000000000004</v>
      </c>
      <c r="S131" s="210"/>
      <c r="T131" s="212">
        <f>SUM(T132:T180)</f>
        <v>4.3869999999999996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83</v>
      </c>
      <c r="AT131" s="214" t="s">
        <v>74</v>
      </c>
      <c r="AU131" s="214" t="s">
        <v>83</v>
      </c>
      <c r="AY131" s="213" t="s">
        <v>125</v>
      </c>
      <c r="BK131" s="215">
        <f>SUM(BK132:BK180)</f>
        <v>0</v>
      </c>
    </row>
    <row r="132" s="2" customFormat="1" ht="16.5" customHeight="1">
      <c r="A132" s="37"/>
      <c r="B132" s="38"/>
      <c r="C132" s="218" t="s">
        <v>83</v>
      </c>
      <c r="D132" s="218" t="s">
        <v>127</v>
      </c>
      <c r="E132" s="219" t="s">
        <v>128</v>
      </c>
      <c r="F132" s="220" t="s">
        <v>129</v>
      </c>
      <c r="G132" s="221" t="s">
        <v>130</v>
      </c>
      <c r="H132" s="222">
        <v>21.399999999999999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40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0.20499999999999999</v>
      </c>
      <c r="T132" s="229">
        <f>S132*H132</f>
        <v>4.3869999999999996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131</v>
      </c>
      <c r="AT132" s="230" t="s">
        <v>127</v>
      </c>
      <c r="AU132" s="230" t="s">
        <v>85</v>
      </c>
      <c r="AY132" s="16" t="s">
        <v>125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83</v>
      </c>
      <c r="BK132" s="231">
        <f>ROUND(I132*H132,2)</f>
        <v>0</v>
      </c>
      <c r="BL132" s="16" t="s">
        <v>131</v>
      </c>
      <c r="BM132" s="230" t="s">
        <v>132</v>
      </c>
    </row>
    <row r="133" s="2" customFormat="1" ht="24.15" customHeight="1">
      <c r="A133" s="37"/>
      <c r="B133" s="38"/>
      <c r="C133" s="218" t="s">
        <v>85</v>
      </c>
      <c r="D133" s="218" t="s">
        <v>127</v>
      </c>
      <c r="E133" s="219" t="s">
        <v>133</v>
      </c>
      <c r="F133" s="220" t="s">
        <v>134</v>
      </c>
      <c r="G133" s="221" t="s">
        <v>135</v>
      </c>
      <c r="H133" s="222">
        <v>83.881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40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131</v>
      </c>
      <c r="AT133" s="230" t="s">
        <v>127</v>
      </c>
      <c r="AU133" s="230" t="s">
        <v>85</v>
      </c>
      <c r="AY133" s="16" t="s">
        <v>125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83</v>
      </c>
      <c r="BK133" s="231">
        <f>ROUND(I133*H133,2)</f>
        <v>0</v>
      </c>
      <c r="BL133" s="16" t="s">
        <v>131</v>
      </c>
      <c r="BM133" s="230" t="s">
        <v>136</v>
      </c>
    </row>
    <row r="134" s="13" customFormat="1">
      <c r="A134" s="13"/>
      <c r="B134" s="232"/>
      <c r="C134" s="233"/>
      <c r="D134" s="234" t="s">
        <v>137</v>
      </c>
      <c r="E134" s="235" t="s">
        <v>1</v>
      </c>
      <c r="F134" s="236" t="s">
        <v>138</v>
      </c>
      <c r="G134" s="233"/>
      <c r="H134" s="237">
        <v>51.061999999999998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137</v>
      </c>
      <c r="AU134" s="243" t="s">
        <v>85</v>
      </c>
      <c r="AV134" s="13" t="s">
        <v>85</v>
      </c>
      <c r="AW134" s="13" t="s">
        <v>32</v>
      </c>
      <c r="AX134" s="13" t="s">
        <v>75</v>
      </c>
      <c r="AY134" s="243" t="s">
        <v>125</v>
      </c>
    </row>
    <row r="135" s="13" customFormat="1">
      <c r="A135" s="13"/>
      <c r="B135" s="232"/>
      <c r="C135" s="233"/>
      <c r="D135" s="234" t="s">
        <v>137</v>
      </c>
      <c r="E135" s="235" t="s">
        <v>1</v>
      </c>
      <c r="F135" s="236" t="s">
        <v>139</v>
      </c>
      <c r="G135" s="233"/>
      <c r="H135" s="237">
        <v>19.524000000000001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137</v>
      </c>
      <c r="AU135" s="243" t="s">
        <v>85</v>
      </c>
      <c r="AV135" s="13" t="s">
        <v>85</v>
      </c>
      <c r="AW135" s="13" t="s">
        <v>32</v>
      </c>
      <c r="AX135" s="13" t="s">
        <v>75</v>
      </c>
      <c r="AY135" s="243" t="s">
        <v>125</v>
      </c>
    </row>
    <row r="136" s="13" customFormat="1">
      <c r="A136" s="13"/>
      <c r="B136" s="232"/>
      <c r="C136" s="233"/>
      <c r="D136" s="234" t="s">
        <v>137</v>
      </c>
      <c r="E136" s="235" t="s">
        <v>1</v>
      </c>
      <c r="F136" s="236" t="s">
        <v>140</v>
      </c>
      <c r="G136" s="233"/>
      <c r="H136" s="237">
        <v>13.295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137</v>
      </c>
      <c r="AU136" s="243" t="s">
        <v>85</v>
      </c>
      <c r="AV136" s="13" t="s">
        <v>85</v>
      </c>
      <c r="AW136" s="13" t="s">
        <v>32</v>
      </c>
      <c r="AX136" s="13" t="s">
        <v>75</v>
      </c>
      <c r="AY136" s="243" t="s">
        <v>125</v>
      </c>
    </row>
    <row r="137" s="14" customFormat="1">
      <c r="A137" s="14"/>
      <c r="B137" s="244"/>
      <c r="C137" s="245"/>
      <c r="D137" s="234" t="s">
        <v>137</v>
      </c>
      <c r="E137" s="246" t="s">
        <v>1</v>
      </c>
      <c r="F137" s="247" t="s">
        <v>141</v>
      </c>
      <c r="G137" s="245"/>
      <c r="H137" s="248">
        <v>83.881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137</v>
      </c>
      <c r="AU137" s="254" t="s">
        <v>85</v>
      </c>
      <c r="AV137" s="14" t="s">
        <v>131</v>
      </c>
      <c r="AW137" s="14" t="s">
        <v>32</v>
      </c>
      <c r="AX137" s="14" t="s">
        <v>83</v>
      </c>
      <c r="AY137" s="254" t="s">
        <v>125</v>
      </c>
    </row>
    <row r="138" s="2" customFormat="1" ht="33" customHeight="1">
      <c r="A138" s="37"/>
      <c r="B138" s="38"/>
      <c r="C138" s="218" t="s">
        <v>142</v>
      </c>
      <c r="D138" s="218" t="s">
        <v>127</v>
      </c>
      <c r="E138" s="219" t="s">
        <v>143</v>
      </c>
      <c r="F138" s="220" t="s">
        <v>144</v>
      </c>
      <c r="G138" s="221" t="s">
        <v>145</v>
      </c>
      <c r="H138" s="222">
        <v>19.524000000000001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40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131</v>
      </c>
      <c r="AT138" s="230" t="s">
        <v>127</v>
      </c>
      <c r="AU138" s="230" t="s">
        <v>85</v>
      </c>
      <c r="AY138" s="16" t="s">
        <v>125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83</v>
      </c>
      <c r="BK138" s="231">
        <f>ROUND(I138*H138,2)</f>
        <v>0</v>
      </c>
      <c r="BL138" s="16" t="s">
        <v>131</v>
      </c>
      <c r="BM138" s="230" t="s">
        <v>146</v>
      </c>
    </row>
    <row r="139" s="13" customFormat="1">
      <c r="A139" s="13"/>
      <c r="B139" s="232"/>
      <c r="C139" s="233"/>
      <c r="D139" s="234" t="s">
        <v>137</v>
      </c>
      <c r="E139" s="235" t="s">
        <v>1</v>
      </c>
      <c r="F139" s="236" t="s">
        <v>147</v>
      </c>
      <c r="G139" s="233"/>
      <c r="H139" s="237">
        <v>17.157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137</v>
      </c>
      <c r="AU139" s="243" t="s">
        <v>85</v>
      </c>
      <c r="AV139" s="13" t="s">
        <v>85</v>
      </c>
      <c r="AW139" s="13" t="s">
        <v>32</v>
      </c>
      <c r="AX139" s="13" t="s">
        <v>75</v>
      </c>
      <c r="AY139" s="243" t="s">
        <v>125</v>
      </c>
    </row>
    <row r="140" s="13" customFormat="1">
      <c r="A140" s="13"/>
      <c r="B140" s="232"/>
      <c r="C140" s="233"/>
      <c r="D140" s="234" t="s">
        <v>137</v>
      </c>
      <c r="E140" s="235" t="s">
        <v>1</v>
      </c>
      <c r="F140" s="236" t="s">
        <v>148</v>
      </c>
      <c r="G140" s="233"/>
      <c r="H140" s="237">
        <v>2.367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137</v>
      </c>
      <c r="AU140" s="243" t="s">
        <v>85</v>
      </c>
      <c r="AV140" s="13" t="s">
        <v>85</v>
      </c>
      <c r="AW140" s="13" t="s">
        <v>32</v>
      </c>
      <c r="AX140" s="13" t="s">
        <v>75</v>
      </c>
      <c r="AY140" s="243" t="s">
        <v>125</v>
      </c>
    </row>
    <row r="141" s="14" customFormat="1">
      <c r="A141" s="14"/>
      <c r="B141" s="244"/>
      <c r="C141" s="245"/>
      <c r="D141" s="234" t="s">
        <v>137</v>
      </c>
      <c r="E141" s="246" t="s">
        <v>1</v>
      </c>
      <c r="F141" s="247" t="s">
        <v>141</v>
      </c>
      <c r="G141" s="245"/>
      <c r="H141" s="248">
        <v>19.524000000000001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137</v>
      </c>
      <c r="AU141" s="254" t="s">
        <v>85</v>
      </c>
      <c r="AV141" s="14" t="s">
        <v>131</v>
      </c>
      <c r="AW141" s="14" t="s">
        <v>32</v>
      </c>
      <c r="AX141" s="14" t="s">
        <v>83</v>
      </c>
      <c r="AY141" s="254" t="s">
        <v>125</v>
      </c>
    </row>
    <row r="142" s="2" customFormat="1" ht="37.8" customHeight="1">
      <c r="A142" s="37"/>
      <c r="B142" s="38"/>
      <c r="C142" s="218" t="s">
        <v>131</v>
      </c>
      <c r="D142" s="218" t="s">
        <v>127</v>
      </c>
      <c r="E142" s="219" t="s">
        <v>149</v>
      </c>
      <c r="F142" s="220" t="s">
        <v>150</v>
      </c>
      <c r="G142" s="221" t="s">
        <v>145</v>
      </c>
      <c r="H142" s="222">
        <v>5.3840000000000003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40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131</v>
      </c>
      <c r="AT142" s="230" t="s">
        <v>127</v>
      </c>
      <c r="AU142" s="230" t="s">
        <v>85</v>
      </c>
      <c r="AY142" s="16" t="s">
        <v>125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83</v>
      </c>
      <c r="BK142" s="231">
        <f>ROUND(I142*H142,2)</f>
        <v>0</v>
      </c>
      <c r="BL142" s="16" t="s">
        <v>131</v>
      </c>
      <c r="BM142" s="230" t="s">
        <v>151</v>
      </c>
    </row>
    <row r="143" s="13" customFormat="1">
      <c r="A143" s="13"/>
      <c r="B143" s="232"/>
      <c r="C143" s="233"/>
      <c r="D143" s="234" t="s">
        <v>137</v>
      </c>
      <c r="E143" s="235" t="s">
        <v>1</v>
      </c>
      <c r="F143" s="236" t="s">
        <v>152</v>
      </c>
      <c r="G143" s="233"/>
      <c r="H143" s="237">
        <v>27.831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137</v>
      </c>
      <c r="AU143" s="243" t="s">
        <v>85</v>
      </c>
      <c r="AV143" s="13" t="s">
        <v>85</v>
      </c>
      <c r="AW143" s="13" t="s">
        <v>32</v>
      </c>
      <c r="AX143" s="13" t="s">
        <v>75</v>
      </c>
      <c r="AY143" s="243" t="s">
        <v>125</v>
      </c>
    </row>
    <row r="144" s="13" customFormat="1">
      <c r="A144" s="13"/>
      <c r="B144" s="232"/>
      <c r="C144" s="233"/>
      <c r="D144" s="234" t="s">
        <v>137</v>
      </c>
      <c r="E144" s="235" t="s">
        <v>1</v>
      </c>
      <c r="F144" s="236" t="s">
        <v>153</v>
      </c>
      <c r="G144" s="233"/>
      <c r="H144" s="237">
        <v>5.3840000000000003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137</v>
      </c>
      <c r="AU144" s="243" t="s">
        <v>85</v>
      </c>
      <c r="AV144" s="13" t="s">
        <v>85</v>
      </c>
      <c r="AW144" s="13" t="s">
        <v>32</v>
      </c>
      <c r="AX144" s="13" t="s">
        <v>83</v>
      </c>
      <c r="AY144" s="243" t="s">
        <v>125</v>
      </c>
    </row>
    <row r="145" s="2" customFormat="1" ht="33" customHeight="1">
      <c r="A145" s="37"/>
      <c r="B145" s="38"/>
      <c r="C145" s="218" t="s">
        <v>154</v>
      </c>
      <c r="D145" s="218" t="s">
        <v>127</v>
      </c>
      <c r="E145" s="219" t="s">
        <v>155</v>
      </c>
      <c r="F145" s="220" t="s">
        <v>156</v>
      </c>
      <c r="G145" s="221" t="s">
        <v>145</v>
      </c>
      <c r="H145" s="222">
        <v>9.3719999999999999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40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131</v>
      </c>
      <c r="AT145" s="230" t="s">
        <v>127</v>
      </c>
      <c r="AU145" s="230" t="s">
        <v>85</v>
      </c>
      <c r="AY145" s="16" t="s">
        <v>125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83</v>
      </c>
      <c r="BK145" s="231">
        <f>ROUND(I145*H145,2)</f>
        <v>0</v>
      </c>
      <c r="BL145" s="16" t="s">
        <v>131</v>
      </c>
      <c r="BM145" s="230" t="s">
        <v>157</v>
      </c>
    </row>
    <row r="146" s="13" customFormat="1">
      <c r="A146" s="13"/>
      <c r="B146" s="232"/>
      <c r="C146" s="233"/>
      <c r="D146" s="234" t="s">
        <v>137</v>
      </c>
      <c r="E146" s="235" t="s">
        <v>1</v>
      </c>
      <c r="F146" s="236" t="s">
        <v>158</v>
      </c>
      <c r="G146" s="233"/>
      <c r="H146" s="237">
        <v>9.3719999999999999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137</v>
      </c>
      <c r="AU146" s="243" t="s">
        <v>85</v>
      </c>
      <c r="AV146" s="13" t="s">
        <v>85</v>
      </c>
      <c r="AW146" s="13" t="s">
        <v>32</v>
      </c>
      <c r="AX146" s="13" t="s">
        <v>83</v>
      </c>
      <c r="AY146" s="243" t="s">
        <v>125</v>
      </c>
    </row>
    <row r="147" s="2" customFormat="1" ht="62.7" customHeight="1">
      <c r="A147" s="37"/>
      <c r="B147" s="38"/>
      <c r="C147" s="218" t="s">
        <v>159</v>
      </c>
      <c r="D147" s="218" t="s">
        <v>127</v>
      </c>
      <c r="E147" s="219" t="s">
        <v>160</v>
      </c>
      <c r="F147" s="220" t="s">
        <v>161</v>
      </c>
      <c r="G147" s="221" t="s">
        <v>145</v>
      </c>
      <c r="H147" s="222">
        <v>28.896000000000001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40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131</v>
      </c>
      <c r="AT147" s="230" t="s">
        <v>127</v>
      </c>
      <c r="AU147" s="230" t="s">
        <v>85</v>
      </c>
      <c r="AY147" s="16" t="s">
        <v>125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83</v>
      </c>
      <c r="BK147" s="231">
        <f>ROUND(I147*H147,2)</f>
        <v>0</v>
      </c>
      <c r="BL147" s="16" t="s">
        <v>131</v>
      </c>
      <c r="BM147" s="230" t="s">
        <v>162</v>
      </c>
    </row>
    <row r="148" s="13" customFormat="1">
      <c r="A148" s="13"/>
      <c r="B148" s="232"/>
      <c r="C148" s="233"/>
      <c r="D148" s="234" t="s">
        <v>137</v>
      </c>
      <c r="E148" s="235" t="s">
        <v>1</v>
      </c>
      <c r="F148" s="236" t="s">
        <v>163</v>
      </c>
      <c r="G148" s="233"/>
      <c r="H148" s="237">
        <v>28.896000000000001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137</v>
      </c>
      <c r="AU148" s="243" t="s">
        <v>85</v>
      </c>
      <c r="AV148" s="13" t="s">
        <v>85</v>
      </c>
      <c r="AW148" s="13" t="s">
        <v>32</v>
      </c>
      <c r="AX148" s="13" t="s">
        <v>83</v>
      </c>
      <c r="AY148" s="243" t="s">
        <v>125</v>
      </c>
    </row>
    <row r="149" s="2" customFormat="1" ht="66.75" customHeight="1">
      <c r="A149" s="37"/>
      <c r="B149" s="38"/>
      <c r="C149" s="218" t="s">
        <v>164</v>
      </c>
      <c r="D149" s="218" t="s">
        <v>127</v>
      </c>
      <c r="E149" s="219" t="s">
        <v>165</v>
      </c>
      <c r="F149" s="220" t="s">
        <v>166</v>
      </c>
      <c r="G149" s="221" t="s">
        <v>145</v>
      </c>
      <c r="H149" s="222">
        <v>5.3840000000000003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40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131</v>
      </c>
      <c r="AT149" s="230" t="s">
        <v>127</v>
      </c>
      <c r="AU149" s="230" t="s">
        <v>85</v>
      </c>
      <c r="AY149" s="16" t="s">
        <v>125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83</v>
      </c>
      <c r="BK149" s="231">
        <f>ROUND(I149*H149,2)</f>
        <v>0</v>
      </c>
      <c r="BL149" s="16" t="s">
        <v>131</v>
      </c>
      <c r="BM149" s="230" t="s">
        <v>167</v>
      </c>
    </row>
    <row r="150" s="2" customFormat="1" ht="62.7" customHeight="1">
      <c r="A150" s="37"/>
      <c r="B150" s="38"/>
      <c r="C150" s="218" t="s">
        <v>168</v>
      </c>
      <c r="D150" s="218" t="s">
        <v>127</v>
      </c>
      <c r="E150" s="219" t="s">
        <v>169</v>
      </c>
      <c r="F150" s="220" t="s">
        <v>170</v>
      </c>
      <c r="G150" s="221" t="s">
        <v>145</v>
      </c>
      <c r="H150" s="222">
        <v>28.896000000000001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40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131</v>
      </c>
      <c r="AT150" s="230" t="s">
        <v>127</v>
      </c>
      <c r="AU150" s="230" t="s">
        <v>85</v>
      </c>
      <c r="AY150" s="16" t="s">
        <v>125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83</v>
      </c>
      <c r="BK150" s="231">
        <f>ROUND(I150*H150,2)</f>
        <v>0</v>
      </c>
      <c r="BL150" s="16" t="s">
        <v>131</v>
      </c>
      <c r="BM150" s="230" t="s">
        <v>171</v>
      </c>
    </row>
    <row r="151" s="2" customFormat="1" ht="66.75" customHeight="1">
      <c r="A151" s="37"/>
      <c r="B151" s="38"/>
      <c r="C151" s="218" t="s">
        <v>172</v>
      </c>
      <c r="D151" s="218" t="s">
        <v>127</v>
      </c>
      <c r="E151" s="219" t="s">
        <v>173</v>
      </c>
      <c r="F151" s="220" t="s">
        <v>174</v>
      </c>
      <c r="G151" s="221" t="s">
        <v>145</v>
      </c>
      <c r="H151" s="222">
        <v>5.3840000000000003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40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131</v>
      </c>
      <c r="AT151" s="230" t="s">
        <v>127</v>
      </c>
      <c r="AU151" s="230" t="s">
        <v>85</v>
      </c>
      <c r="AY151" s="16" t="s">
        <v>125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83</v>
      </c>
      <c r="BK151" s="231">
        <f>ROUND(I151*H151,2)</f>
        <v>0</v>
      </c>
      <c r="BL151" s="16" t="s">
        <v>131</v>
      </c>
      <c r="BM151" s="230" t="s">
        <v>175</v>
      </c>
    </row>
    <row r="152" s="2" customFormat="1" ht="66.75" customHeight="1">
      <c r="A152" s="37"/>
      <c r="B152" s="38"/>
      <c r="C152" s="218" t="s">
        <v>176</v>
      </c>
      <c r="D152" s="218" t="s">
        <v>127</v>
      </c>
      <c r="E152" s="219" t="s">
        <v>177</v>
      </c>
      <c r="F152" s="220" t="s">
        <v>178</v>
      </c>
      <c r="G152" s="221" t="s">
        <v>145</v>
      </c>
      <c r="H152" s="222">
        <v>837.98400000000004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40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131</v>
      </c>
      <c r="AT152" s="230" t="s">
        <v>127</v>
      </c>
      <c r="AU152" s="230" t="s">
        <v>85</v>
      </c>
      <c r="AY152" s="16" t="s">
        <v>125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83</v>
      </c>
      <c r="BK152" s="231">
        <f>ROUND(I152*H152,2)</f>
        <v>0</v>
      </c>
      <c r="BL152" s="16" t="s">
        <v>131</v>
      </c>
      <c r="BM152" s="230" t="s">
        <v>179</v>
      </c>
    </row>
    <row r="153" s="13" customFormat="1">
      <c r="A153" s="13"/>
      <c r="B153" s="232"/>
      <c r="C153" s="233"/>
      <c r="D153" s="234" t="s">
        <v>137</v>
      </c>
      <c r="E153" s="235" t="s">
        <v>1</v>
      </c>
      <c r="F153" s="236" t="s">
        <v>180</v>
      </c>
      <c r="G153" s="233"/>
      <c r="H153" s="237">
        <v>837.98400000000004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137</v>
      </c>
      <c r="AU153" s="243" t="s">
        <v>85</v>
      </c>
      <c r="AV153" s="13" t="s">
        <v>85</v>
      </c>
      <c r="AW153" s="13" t="s">
        <v>32</v>
      </c>
      <c r="AX153" s="13" t="s">
        <v>83</v>
      </c>
      <c r="AY153" s="243" t="s">
        <v>125</v>
      </c>
    </row>
    <row r="154" s="2" customFormat="1" ht="66.75" customHeight="1">
      <c r="A154" s="37"/>
      <c r="B154" s="38"/>
      <c r="C154" s="218" t="s">
        <v>181</v>
      </c>
      <c r="D154" s="218" t="s">
        <v>127</v>
      </c>
      <c r="E154" s="219" t="s">
        <v>182</v>
      </c>
      <c r="F154" s="220" t="s">
        <v>178</v>
      </c>
      <c r="G154" s="221" t="s">
        <v>145</v>
      </c>
      <c r="H154" s="222">
        <v>156.136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40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131</v>
      </c>
      <c r="AT154" s="230" t="s">
        <v>127</v>
      </c>
      <c r="AU154" s="230" t="s">
        <v>85</v>
      </c>
      <c r="AY154" s="16" t="s">
        <v>125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83</v>
      </c>
      <c r="BK154" s="231">
        <f>ROUND(I154*H154,2)</f>
        <v>0</v>
      </c>
      <c r="BL154" s="16" t="s">
        <v>131</v>
      </c>
      <c r="BM154" s="230" t="s">
        <v>183</v>
      </c>
    </row>
    <row r="155" s="13" customFormat="1">
      <c r="A155" s="13"/>
      <c r="B155" s="232"/>
      <c r="C155" s="233"/>
      <c r="D155" s="234" t="s">
        <v>137</v>
      </c>
      <c r="E155" s="235" t="s">
        <v>1</v>
      </c>
      <c r="F155" s="236" t="s">
        <v>184</v>
      </c>
      <c r="G155" s="233"/>
      <c r="H155" s="237">
        <v>156.136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137</v>
      </c>
      <c r="AU155" s="243" t="s">
        <v>85</v>
      </c>
      <c r="AV155" s="13" t="s">
        <v>85</v>
      </c>
      <c r="AW155" s="13" t="s">
        <v>32</v>
      </c>
      <c r="AX155" s="13" t="s">
        <v>83</v>
      </c>
      <c r="AY155" s="243" t="s">
        <v>125</v>
      </c>
    </row>
    <row r="156" s="2" customFormat="1" ht="44.25" customHeight="1">
      <c r="A156" s="37"/>
      <c r="B156" s="38"/>
      <c r="C156" s="218" t="s">
        <v>185</v>
      </c>
      <c r="D156" s="218" t="s">
        <v>127</v>
      </c>
      <c r="E156" s="219" t="s">
        <v>186</v>
      </c>
      <c r="F156" s="220" t="s">
        <v>187</v>
      </c>
      <c r="G156" s="221" t="s">
        <v>145</v>
      </c>
      <c r="H156" s="222">
        <v>28.896000000000001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40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131</v>
      </c>
      <c r="AT156" s="230" t="s">
        <v>127</v>
      </c>
      <c r="AU156" s="230" t="s">
        <v>85</v>
      </c>
      <c r="AY156" s="16" t="s">
        <v>125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83</v>
      </c>
      <c r="BK156" s="231">
        <f>ROUND(I156*H156,2)</f>
        <v>0</v>
      </c>
      <c r="BL156" s="16" t="s">
        <v>131</v>
      </c>
      <c r="BM156" s="230" t="s">
        <v>188</v>
      </c>
    </row>
    <row r="157" s="2" customFormat="1" ht="49.05" customHeight="1">
      <c r="A157" s="37"/>
      <c r="B157" s="38"/>
      <c r="C157" s="218" t="s">
        <v>189</v>
      </c>
      <c r="D157" s="218" t="s">
        <v>127</v>
      </c>
      <c r="E157" s="219" t="s">
        <v>190</v>
      </c>
      <c r="F157" s="220" t="s">
        <v>191</v>
      </c>
      <c r="G157" s="221" t="s">
        <v>145</v>
      </c>
      <c r="H157" s="222">
        <v>5.3840000000000003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40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131</v>
      </c>
      <c r="AT157" s="230" t="s">
        <v>127</v>
      </c>
      <c r="AU157" s="230" t="s">
        <v>85</v>
      </c>
      <c r="AY157" s="16" t="s">
        <v>125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83</v>
      </c>
      <c r="BK157" s="231">
        <f>ROUND(I157*H157,2)</f>
        <v>0</v>
      </c>
      <c r="BL157" s="16" t="s">
        <v>131</v>
      </c>
      <c r="BM157" s="230" t="s">
        <v>192</v>
      </c>
    </row>
    <row r="158" s="2" customFormat="1" ht="55.5" customHeight="1">
      <c r="A158" s="37"/>
      <c r="B158" s="38"/>
      <c r="C158" s="218" t="s">
        <v>193</v>
      </c>
      <c r="D158" s="218" t="s">
        <v>127</v>
      </c>
      <c r="E158" s="219" t="s">
        <v>194</v>
      </c>
      <c r="F158" s="220" t="s">
        <v>195</v>
      </c>
      <c r="G158" s="221" t="s">
        <v>145</v>
      </c>
      <c r="H158" s="222">
        <v>5.3840000000000003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40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131</v>
      </c>
      <c r="AT158" s="230" t="s">
        <v>127</v>
      </c>
      <c r="AU158" s="230" t="s">
        <v>85</v>
      </c>
      <c r="AY158" s="16" t="s">
        <v>125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83</v>
      </c>
      <c r="BK158" s="231">
        <f>ROUND(I158*H158,2)</f>
        <v>0</v>
      </c>
      <c r="BL158" s="16" t="s">
        <v>131</v>
      </c>
      <c r="BM158" s="230" t="s">
        <v>196</v>
      </c>
    </row>
    <row r="159" s="2" customFormat="1" ht="16.5" customHeight="1">
      <c r="A159" s="37"/>
      <c r="B159" s="38"/>
      <c r="C159" s="255" t="s">
        <v>8</v>
      </c>
      <c r="D159" s="255" t="s">
        <v>197</v>
      </c>
      <c r="E159" s="256" t="s">
        <v>198</v>
      </c>
      <c r="F159" s="257" t="s">
        <v>199</v>
      </c>
      <c r="G159" s="258" t="s">
        <v>200</v>
      </c>
      <c r="H159" s="259">
        <v>5.3840000000000003</v>
      </c>
      <c r="I159" s="260"/>
      <c r="J159" s="261">
        <f>ROUND(I159*H159,2)</f>
        <v>0</v>
      </c>
      <c r="K159" s="262"/>
      <c r="L159" s="263"/>
      <c r="M159" s="264" t="s">
        <v>1</v>
      </c>
      <c r="N159" s="265" t="s">
        <v>40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168</v>
      </c>
      <c r="AT159" s="230" t="s">
        <v>197</v>
      </c>
      <c r="AU159" s="230" t="s">
        <v>85</v>
      </c>
      <c r="AY159" s="16" t="s">
        <v>125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83</v>
      </c>
      <c r="BK159" s="231">
        <f>ROUND(I159*H159,2)</f>
        <v>0</v>
      </c>
      <c r="BL159" s="16" t="s">
        <v>131</v>
      </c>
      <c r="BM159" s="230" t="s">
        <v>201</v>
      </c>
    </row>
    <row r="160" s="13" customFormat="1">
      <c r="A160" s="13"/>
      <c r="B160" s="232"/>
      <c r="C160" s="233"/>
      <c r="D160" s="234" t="s">
        <v>137</v>
      </c>
      <c r="E160" s="235" t="s">
        <v>1</v>
      </c>
      <c r="F160" s="236" t="s">
        <v>202</v>
      </c>
      <c r="G160" s="233"/>
      <c r="H160" s="237">
        <v>5.3840000000000003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137</v>
      </c>
      <c r="AU160" s="243" t="s">
        <v>85</v>
      </c>
      <c r="AV160" s="13" t="s">
        <v>85</v>
      </c>
      <c r="AW160" s="13" t="s">
        <v>32</v>
      </c>
      <c r="AX160" s="13" t="s">
        <v>83</v>
      </c>
      <c r="AY160" s="243" t="s">
        <v>125</v>
      </c>
    </row>
    <row r="161" s="2" customFormat="1" ht="16.5" customHeight="1">
      <c r="A161" s="37"/>
      <c r="B161" s="38"/>
      <c r="C161" s="255" t="s">
        <v>203</v>
      </c>
      <c r="D161" s="255" t="s">
        <v>197</v>
      </c>
      <c r="E161" s="256" t="s">
        <v>204</v>
      </c>
      <c r="F161" s="257" t="s">
        <v>205</v>
      </c>
      <c r="G161" s="258" t="s">
        <v>200</v>
      </c>
      <c r="H161" s="259">
        <v>5.3840000000000003</v>
      </c>
      <c r="I161" s="260"/>
      <c r="J161" s="261">
        <f>ROUND(I161*H161,2)</f>
        <v>0</v>
      </c>
      <c r="K161" s="262"/>
      <c r="L161" s="263"/>
      <c r="M161" s="264" t="s">
        <v>1</v>
      </c>
      <c r="N161" s="265" t="s">
        <v>40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168</v>
      </c>
      <c r="AT161" s="230" t="s">
        <v>197</v>
      </c>
      <c r="AU161" s="230" t="s">
        <v>85</v>
      </c>
      <c r="AY161" s="16" t="s">
        <v>125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83</v>
      </c>
      <c r="BK161" s="231">
        <f>ROUND(I161*H161,2)</f>
        <v>0</v>
      </c>
      <c r="BL161" s="16" t="s">
        <v>131</v>
      </c>
      <c r="BM161" s="230" t="s">
        <v>206</v>
      </c>
    </row>
    <row r="162" s="13" customFormat="1">
      <c r="A162" s="13"/>
      <c r="B162" s="232"/>
      <c r="C162" s="233"/>
      <c r="D162" s="234" t="s">
        <v>137</v>
      </c>
      <c r="E162" s="235" t="s">
        <v>1</v>
      </c>
      <c r="F162" s="236" t="s">
        <v>202</v>
      </c>
      <c r="G162" s="233"/>
      <c r="H162" s="237">
        <v>5.3840000000000003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137</v>
      </c>
      <c r="AU162" s="243" t="s">
        <v>85</v>
      </c>
      <c r="AV162" s="13" t="s">
        <v>85</v>
      </c>
      <c r="AW162" s="13" t="s">
        <v>32</v>
      </c>
      <c r="AX162" s="13" t="s">
        <v>83</v>
      </c>
      <c r="AY162" s="243" t="s">
        <v>125</v>
      </c>
    </row>
    <row r="163" s="2" customFormat="1" ht="44.25" customHeight="1">
      <c r="A163" s="37"/>
      <c r="B163" s="38"/>
      <c r="C163" s="218" t="s">
        <v>207</v>
      </c>
      <c r="D163" s="218" t="s">
        <v>127</v>
      </c>
      <c r="E163" s="219" t="s">
        <v>208</v>
      </c>
      <c r="F163" s="220" t="s">
        <v>209</v>
      </c>
      <c r="G163" s="221" t="s">
        <v>200</v>
      </c>
      <c r="H163" s="222">
        <v>57.792000000000002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40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131</v>
      </c>
      <c r="AT163" s="230" t="s">
        <v>127</v>
      </c>
      <c r="AU163" s="230" t="s">
        <v>85</v>
      </c>
      <c r="AY163" s="16" t="s">
        <v>125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83</v>
      </c>
      <c r="BK163" s="231">
        <f>ROUND(I163*H163,2)</f>
        <v>0</v>
      </c>
      <c r="BL163" s="16" t="s">
        <v>131</v>
      </c>
      <c r="BM163" s="230" t="s">
        <v>210</v>
      </c>
    </row>
    <row r="164" s="13" customFormat="1">
      <c r="A164" s="13"/>
      <c r="B164" s="232"/>
      <c r="C164" s="233"/>
      <c r="D164" s="234" t="s">
        <v>137</v>
      </c>
      <c r="E164" s="235" t="s">
        <v>1</v>
      </c>
      <c r="F164" s="236" t="s">
        <v>211</v>
      </c>
      <c r="G164" s="233"/>
      <c r="H164" s="237">
        <v>57.792000000000002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137</v>
      </c>
      <c r="AU164" s="243" t="s">
        <v>85</v>
      </c>
      <c r="AV164" s="13" t="s">
        <v>85</v>
      </c>
      <c r="AW164" s="13" t="s">
        <v>32</v>
      </c>
      <c r="AX164" s="13" t="s">
        <v>83</v>
      </c>
      <c r="AY164" s="243" t="s">
        <v>125</v>
      </c>
    </row>
    <row r="165" s="2" customFormat="1" ht="44.25" customHeight="1">
      <c r="A165" s="37"/>
      <c r="B165" s="38"/>
      <c r="C165" s="218" t="s">
        <v>212</v>
      </c>
      <c r="D165" s="218" t="s">
        <v>127</v>
      </c>
      <c r="E165" s="219" t="s">
        <v>213</v>
      </c>
      <c r="F165" s="220" t="s">
        <v>214</v>
      </c>
      <c r="G165" s="221" t="s">
        <v>200</v>
      </c>
      <c r="H165" s="222">
        <v>10.768000000000001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40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131</v>
      </c>
      <c r="AT165" s="230" t="s">
        <v>127</v>
      </c>
      <c r="AU165" s="230" t="s">
        <v>85</v>
      </c>
      <c r="AY165" s="16" t="s">
        <v>125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83</v>
      </c>
      <c r="BK165" s="231">
        <f>ROUND(I165*H165,2)</f>
        <v>0</v>
      </c>
      <c r="BL165" s="16" t="s">
        <v>131</v>
      </c>
      <c r="BM165" s="230" t="s">
        <v>215</v>
      </c>
    </row>
    <row r="166" s="13" customFormat="1">
      <c r="A166" s="13"/>
      <c r="B166" s="232"/>
      <c r="C166" s="233"/>
      <c r="D166" s="234" t="s">
        <v>137</v>
      </c>
      <c r="E166" s="235" t="s">
        <v>1</v>
      </c>
      <c r="F166" s="236" t="s">
        <v>216</v>
      </c>
      <c r="G166" s="233"/>
      <c r="H166" s="237">
        <v>10.768000000000001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137</v>
      </c>
      <c r="AU166" s="243" t="s">
        <v>85</v>
      </c>
      <c r="AV166" s="13" t="s">
        <v>85</v>
      </c>
      <c r="AW166" s="13" t="s">
        <v>32</v>
      </c>
      <c r="AX166" s="13" t="s">
        <v>83</v>
      </c>
      <c r="AY166" s="243" t="s">
        <v>125</v>
      </c>
    </row>
    <row r="167" s="2" customFormat="1" ht="24.15" customHeight="1">
      <c r="A167" s="37"/>
      <c r="B167" s="38"/>
      <c r="C167" s="218" t="s">
        <v>217</v>
      </c>
      <c r="D167" s="218" t="s">
        <v>127</v>
      </c>
      <c r="E167" s="219" t="s">
        <v>218</v>
      </c>
      <c r="F167" s="220" t="s">
        <v>219</v>
      </c>
      <c r="G167" s="221" t="s">
        <v>145</v>
      </c>
      <c r="H167" s="222">
        <v>8.7159999999999993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40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131</v>
      </c>
      <c r="AT167" s="230" t="s">
        <v>127</v>
      </c>
      <c r="AU167" s="230" t="s">
        <v>85</v>
      </c>
      <c r="AY167" s="16" t="s">
        <v>125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83</v>
      </c>
      <c r="BK167" s="231">
        <f>ROUND(I167*H167,2)</f>
        <v>0</v>
      </c>
      <c r="BL167" s="16" t="s">
        <v>131</v>
      </c>
      <c r="BM167" s="230" t="s">
        <v>220</v>
      </c>
    </row>
    <row r="168" s="2" customFormat="1" ht="55.5" customHeight="1">
      <c r="A168" s="37"/>
      <c r="B168" s="38"/>
      <c r="C168" s="218" t="s">
        <v>221</v>
      </c>
      <c r="D168" s="218" t="s">
        <v>127</v>
      </c>
      <c r="E168" s="219" t="s">
        <v>222</v>
      </c>
      <c r="F168" s="220" t="s">
        <v>223</v>
      </c>
      <c r="G168" s="221" t="s">
        <v>135</v>
      </c>
      <c r="H168" s="222">
        <v>24.692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40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131</v>
      </c>
      <c r="AT168" s="230" t="s">
        <v>127</v>
      </c>
      <c r="AU168" s="230" t="s">
        <v>85</v>
      </c>
      <c r="AY168" s="16" t="s">
        <v>125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83</v>
      </c>
      <c r="BK168" s="231">
        <f>ROUND(I168*H168,2)</f>
        <v>0</v>
      </c>
      <c r="BL168" s="16" t="s">
        <v>131</v>
      </c>
      <c r="BM168" s="230" t="s">
        <v>224</v>
      </c>
    </row>
    <row r="169" s="2" customFormat="1" ht="24.15" customHeight="1">
      <c r="A169" s="37"/>
      <c r="B169" s="38"/>
      <c r="C169" s="218" t="s">
        <v>7</v>
      </c>
      <c r="D169" s="218" t="s">
        <v>127</v>
      </c>
      <c r="E169" s="219" t="s">
        <v>225</v>
      </c>
      <c r="F169" s="220" t="s">
        <v>226</v>
      </c>
      <c r="G169" s="221" t="s">
        <v>135</v>
      </c>
      <c r="H169" s="222">
        <v>69.867000000000004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40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131</v>
      </c>
      <c r="AT169" s="230" t="s">
        <v>127</v>
      </c>
      <c r="AU169" s="230" t="s">
        <v>85</v>
      </c>
      <c r="AY169" s="16" t="s">
        <v>125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83</v>
      </c>
      <c r="BK169" s="231">
        <f>ROUND(I169*H169,2)</f>
        <v>0</v>
      </c>
      <c r="BL169" s="16" t="s">
        <v>131</v>
      </c>
      <c r="BM169" s="230" t="s">
        <v>227</v>
      </c>
    </row>
    <row r="170" s="13" customFormat="1">
      <c r="A170" s="13"/>
      <c r="B170" s="232"/>
      <c r="C170" s="233"/>
      <c r="D170" s="234" t="s">
        <v>137</v>
      </c>
      <c r="E170" s="235" t="s">
        <v>1</v>
      </c>
      <c r="F170" s="236" t="s">
        <v>228</v>
      </c>
      <c r="G170" s="233"/>
      <c r="H170" s="237">
        <v>54.512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137</v>
      </c>
      <c r="AU170" s="243" t="s">
        <v>85</v>
      </c>
      <c r="AV170" s="13" t="s">
        <v>85</v>
      </c>
      <c r="AW170" s="13" t="s">
        <v>32</v>
      </c>
      <c r="AX170" s="13" t="s">
        <v>75</v>
      </c>
      <c r="AY170" s="243" t="s">
        <v>125</v>
      </c>
    </row>
    <row r="171" s="13" customFormat="1">
      <c r="A171" s="13"/>
      <c r="B171" s="232"/>
      <c r="C171" s="233"/>
      <c r="D171" s="234" t="s">
        <v>137</v>
      </c>
      <c r="E171" s="235" t="s">
        <v>1</v>
      </c>
      <c r="F171" s="236" t="s">
        <v>229</v>
      </c>
      <c r="G171" s="233"/>
      <c r="H171" s="237">
        <v>15.355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137</v>
      </c>
      <c r="AU171" s="243" t="s">
        <v>85</v>
      </c>
      <c r="AV171" s="13" t="s">
        <v>85</v>
      </c>
      <c r="AW171" s="13" t="s">
        <v>32</v>
      </c>
      <c r="AX171" s="13" t="s">
        <v>75</v>
      </c>
      <c r="AY171" s="243" t="s">
        <v>125</v>
      </c>
    </row>
    <row r="172" s="14" customFormat="1">
      <c r="A172" s="14"/>
      <c r="B172" s="244"/>
      <c r="C172" s="245"/>
      <c r="D172" s="234" t="s">
        <v>137</v>
      </c>
      <c r="E172" s="246" t="s">
        <v>1</v>
      </c>
      <c r="F172" s="247" t="s">
        <v>141</v>
      </c>
      <c r="G172" s="245"/>
      <c r="H172" s="248">
        <v>69.867000000000004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137</v>
      </c>
      <c r="AU172" s="254" t="s">
        <v>85</v>
      </c>
      <c r="AV172" s="14" t="s">
        <v>131</v>
      </c>
      <c r="AW172" s="14" t="s">
        <v>32</v>
      </c>
      <c r="AX172" s="14" t="s">
        <v>83</v>
      </c>
      <c r="AY172" s="254" t="s">
        <v>125</v>
      </c>
    </row>
    <row r="173" s="2" customFormat="1" ht="37.8" customHeight="1">
      <c r="A173" s="37"/>
      <c r="B173" s="38"/>
      <c r="C173" s="218" t="s">
        <v>230</v>
      </c>
      <c r="D173" s="218" t="s">
        <v>127</v>
      </c>
      <c r="E173" s="219" t="s">
        <v>231</v>
      </c>
      <c r="F173" s="220" t="s">
        <v>232</v>
      </c>
      <c r="G173" s="221" t="s">
        <v>135</v>
      </c>
      <c r="H173" s="222">
        <v>24.692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40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131</v>
      </c>
      <c r="AT173" s="230" t="s">
        <v>127</v>
      </c>
      <c r="AU173" s="230" t="s">
        <v>85</v>
      </c>
      <c r="AY173" s="16" t="s">
        <v>125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83</v>
      </c>
      <c r="BK173" s="231">
        <f>ROUND(I173*H173,2)</f>
        <v>0</v>
      </c>
      <c r="BL173" s="16" t="s">
        <v>131</v>
      </c>
      <c r="BM173" s="230" t="s">
        <v>233</v>
      </c>
    </row>
    <row r="174" s="13" customFormat="1">
      <c r="A174" s="13"/>
      <c r="B174" s="232"/>
      <c r="C174" s="233"/>
      <c r="D174" s="234" t="s">
        <v>137</v>
      </c>
      <c r="E174" s="235" t="s">
        <v>1</v>
      </c>
      <c r="F174" s="236" t="s">
        <v>234</v>
      </c>
      <c r="G174" s="233"/>
      <c r="H174" s="237">
        <v>19.542000000000002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137</v>
      </c>
      <c r="AU174" s="243" t="s">
        <v>85</v>
      </c>
      <c r="AV174" s="13" t="s">
        <v>85</v>
      </c>
      <c r="AW174" s="13" t="s">
        <v>32</v>
      </c>
      <c r="AX174" s="13" t="s">
        <v>75</v>
      </c>
      <c r="AY174" s="243" t="s">
        <v>125</v>
      </c>
    </row>
    <row r="175" s="13" customFormat="1">
      <c r="A175" s="13"/>
      <c r="B175" s="232"/>
      <c r="C175" s="233"/>
      <c r="D175" s="234" t="s">
        <v>137</v>
      </c>
      <c r="E175" s="235" t="s">
        <v>1</v>
      </c>
      <c r="F175" s="236" t="s">
        <v>235</v>
      </c>
      <c r="G175" s="233"/>
      <c r="H175" s="237">
        <v>5.1500000000000004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137</v>
      </c>
      <c r="AU175" s="243" t="s">
        <v>85</v>
      </c>
      <c r="AV175" s="13" t="s">
        <v>85</v>
      </c>
      <c r="AW175" s="13" t="s">
        <v>32</v>
      </c>
      <c r="AX175" s="13" t="s">
        <v>75</v>
      </c>
      <c r="AY175" s="243" t="s">
        <v>125</v>
      </c>
    </row>
    <row r="176" s="14" customFormat="1">
      <c r="A176" s="14"/>
      <c r="B176" s="244"/>
      <c r="C176" s="245"/>
      <c r="D176" s="234" t="s">
        <v>137</v>
      </c>
      <c r="E176" s="246" t="s">
        <v>1</v>
      </c>
      <c r="F176" s="247" t="s">
        <v>141</v>
      </c>
      <c r="G176" s="245"/>
      <c r="H176" s="248">
        <v>24.692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137</v>
      </c>
      <c r="AU176" s="254" t="s">
        <v>85</v>
      </c>
      <c r="AV176" s="14" t="s">
        <v>131</v>
      </c>
      <c r="AW176" s="14" t="s">
        <v>32</v>
      </c>
      <c r="AX176" s="14" t="s">
        <v>83</v>
      </c>
      <c r="AY176" s="254" t="s">
        <v>125</v>
      </c>
    </row>
    <row r="177" s="2" customFormat="1" ht="37.8" customHeight="1">
      <c r="A177" s="37"/>
      <c r="B177" s="38"/>
      <c r="C177" s="218" t="s">
        <v>236</v>
      </c>
      <c r="D177" s="218" t="s">
        <v>127</v>
      </c>
      <c r="E177" s="219" t="s">
        <v>237</v>
      </c>
      <c r="F177" s="220" t="s">
        <v>238</v>
      </c>
      <c r="G177" s="221" t="s">
        <v>135</v>
      </c>
      <c r="H177" s="222">
        <v>24.692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40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131</v>
      </c>
      <c r="AT177" s="230" t="s">
        <v>127</v>
      </c>
      <c r="AU177" s="230" t="s">
        <v>85</v>
      </c>
      <c r="AY177" s="16" t="s">
        <v>125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83</v>
      </c>
      <c r="BK177" s="231">
        <f>ROUND(I177*H177,2)</f>
        <v>0</v>
      </c>
      <c r="BL177" s="16" t="s">
        <v>131</v>
      </c>
      <c r="BM177" s="230" t="s">
        <v>239</v>
      </c>
    </row>
    <row r="178" s="2" customFormat="1" ht="16.5" customHeight="1">
      <c r="A178" s="37"/>
      <c r="B178" s="38"/>
      <c r="C178" s="255" t="s">
        <v>240</v>
      </c>
      <c r="D178" s="255" t="s">
        <v>197</v>
      </c>
      <c r="E178" s="256" t="s">
        <v>241</v>
      </c>
      <c r="F178" s="257" t="s">
        <v>242</v>
      </c>
      <c r="G178" s="258" t="s">
        <v>243</v>
      </c>
      <c r="H178" s="259">
        <v>0.61699999999999999</v>
      </c>
      <c r="I178" s="260"/>
      <c r="J178" s="261">
        <f>ROUND(I178*H178,2)</f>
        <v>0</v>
      </c>
      <c r="K178" s="262"/>
      <c r="L178" s="263"/>
      <c r="M178" s="264" t="s">
        <v>1</v>
      </c>
      <c r="N178" s="265" t="s">
        <v>40</v>
      </c>
      <c r="O178" s="90"/>
      <c r="P178" s="228">
        <f>O178*H178</f>
        <v>0</v>
      </c>
      <c r="Q178" s="228">
        <v>0.001</v>
      </c>
      <c r="R178" s="228">
        <f>Q178*H178</f>
        <v>0.00061700000000000004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168</v>
      </c>
      <c r="AT178" s="230" t="s">
        <v>197</v>
      </c>
      <c r="AU178" s="230" t="s">
        <v>85</v>
      </c>
      <c r="AY178" s="16" t="s">
        <v>125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83</v>
      </c>
      <c r="BK178" s="231">
        <f>ROUND(I178*H178,2)</f>
        <v>0</v>
      </c>
      <c r="BL178" s="16" t="s">
        <v>131</v>
      </c>
      <c r="BM178" s="230" t="s">
        <v>244</v>
      </c>
    </row>
    <row r="179" s="13" customFormat="1">
      <c r="A179" s="13"/>
      <c r="B179" s="232"/>
      <c r="C179" s="233"/>
      <c r="D179" s="234" t="s">
        <v>137</v>
      </c>
      <c r="E179" s="235" t="s">
        <v>1</v>
      </c>
      <c r="F179" s="236" t="s">
        <v>245</v>
      </c>
      <c r="G179" s="233"/>
      <c r="H179" s="237">
        <v>0.61699999999999999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137</v>
      </c>
      <c r="AU179" s="243" t="s">
        <v>85</v>
      </c>
      <c r="AV179" s="13" t="s">
        <v>85</v>
      </c>
      <c r="AW179" s="13" t="s">
        <v>32</v>
      </c>
      <c r="AX179" s="13" t="s">
        <v>83</v>
      </c>
      <c r="AY179" s="243" t="s">
        <v>125</v>
      </c>
    </row>
    <row r="180" s="2" customFormat="1" ht="33" customHeight="1">
      <c r="A180" s="37"/>
      <c r="B180" s="38"/>
      <c r="C180" s="218" t="s">
        <v>246</v>
      </c>
      <c r="D180" s="218" t="s">
        <v>127</v>
      </c>
      <c r="E180" s="219" t="s">
        <v>247</v>
      </c>
      <c r="F180" s="220" t="s">
        <v>248</v>
      </c>
      <c r="G180" s="221" t="s">
        <v>135</v>
      </c>
      <c r="H180" s="222">
        <v>24.692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40</v>
      </c>
      <c r="O180" s="90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131</v>
      </c>
      <c r="AT180" s="230" t="s">
        <v>127</v>
      </c>
      <c r="AU180" s="230" t="s">
        <v>85</v>
      </c>
      <c r="AY180" s="16" t="s">
        <v>125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83</v>
      </c>
      <c r="BK180" s="231">
        <f>ROUND(I180*H180,2)</f>
        <v>0</v>
      </c>
      <c r="BL180" s="16" t="s">
        <v>131</v>
      </c>
      <c r="BM180" s="230" t="s">
        <v>249</v>
      </c>
    </row>
    <row r="181" s="12" customFormat="1" ht="22.8" customHeight="1">
      <c r="A181" s="12"/>
      <c r="B181" s="202"/>
      <c r="C181" s="203"/>
      <c r="D181" s="204" t="s">
        <v>74</v>
      </c>
      <c r="E181" s="216" t="s">
        <v>142</v>
      </c>
      <c r="F181" s="216" t="s">
        <v>250</v>
      </c>
      <c r="G181" s="203"/>
      <c r="H181" s="203"/>
      <c r="I181" s="206"/>
      <c r="J181" s="217">
        <f>BK181</f>
        <v>0</v>
      </c>
      <c r="K181" s="203"/>
      <c r="L181" s="208"/>
      <c r="M181" s="209"/>
      <c r="N181" s="210"/>
      <c r="O181" s="210"/>
      <c r="P181" s="211">
        <f>SUM(P182:P186)</f>
        <v>0</v>
      </c>
      <c r="Q181" s="210"/>
      <c r="R181" s="211">
        <f>SUM(R182:R186)</f>
        <v>17.536870799999999</v>
      </c>
      <c r="S181" s="210"/>
      <c r="T181" s="212">
        <f>SUM(T182:T186)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3" t="s">
        <v>83</v>
      </c>
      <c r="AT181" s="214" t="s">
        <v>74</v>
      </c>
      <c r="AU181" s="214" t="s">
        <v>83</v>
      </c>
      <c r="AY181" s="213" t="s">
        <v>125</v>
      </c>
      <c r="BK181" s="215">
        <f>SUM(BK182:BK186)</f>
        <v>0</v>
      </c>
    </row>
    <row r="182" s="2" customFormat="1" ht="24.15" customHeight="1">
      <c r="A182" s="37"/>
      <c r="B182" s="38"/>
      <c r="C182" s="218" t="s">
        <v>251</v>
      </c>
      <c r="D182" s="218" t="s">
        <v>127</v>
      </c>
      <c r="E182" s="219" t="s">
        <v>252</v>
      </c>
      <c r="F182" s="220" t="s">
        <v>253</v>
      </c>
      <c r="G182" s="221" t="s">
        <v>130</v>
      </c>
      <c r="H182" s="222">
        <v>19.524000000000001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40</v>
      </c>
      <c r="O182" s="90"/>
      <c r="P182" s="228">
        <f>O182*H182</f>
        <v>0</v>
      </c>
      <c r="Q182" s="228">
        <v>0.32169999999999999</v>
      </c>
      <c r="R182" s="228">
        <f>Q182*H182</f>
        <v>6.2808707999999998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131</v>
      </c>
      <c r="AT182" s="230" t="s">
        <v>127</v>
      </c>
      <c r="AU182" s="230" t="s">
        <v>85</v>
      </c>
      <c r="AY182" s="16" t="s">
        <v>125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83</v>
      </c>
      <c r="BK182" s="231">
        <f>ROUND(I182*H182,2)</f>
        <v>0</v>
      </c>
      <c r="BL182" s="16" t="s">
        <v>131</v>
      </c>
      <c r="BM182" s="230" t="s">
        <v>254</v>
      </c>
    </row>
    <row r="183" s="2" customFormat="1" ht="21.75" customHeight="1">
      <c r="A183" s="37"/>
      <c r="B183" s="38"/>
      <c r="C183" s="255" t="s">
        <v>255</v>
      </c>
      <c r="D183" s="255" t="s">
        <v>197</v>
      </c>
      <c r="E183" s="256" t="s">
        <v>256</v>
      </c>
      <c r="F183" s="257" t="s">
        <v>257</v>
      </c>
      <c r="G183" s="258" t="s">
        <v>258</v>
      </c>
      <c r="H183" s="259">
        <v>112</v>
      </c>
      <c r="I183" s="260"/>
      <c r="J183" s="261">
        <f>ROUND(I183*H183,2)</f>
        <v>0</v>
      </c>
      <c r="K183" s="262"/>
      <c r="L183" s="263"/>
      <c r="M183" s="264" t="s">
        <v>1</v>
      </c>
      <c r="N183" s="265" t="s">
        <v>40</v>
      </c>
      <c r="O183" s="90"/>
      <c r="P183" s="228">
        <f>O183*H183</f>
        <v>0</v>
      </c>
      <c r="Q183" s="228">
        <v>0.10050000000000001</v>
      </c>
      <c r="R183" s="228">
        <f>Q183*H183</f>
        <v>11.256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168</v>
      </c>
      <c r="AT183" s="230" t="s">
        <v>197</v>
      </c>
      <c r="AU183" s="230" t="s">
        <v>85</v>
      </c>
      <c r="AY183" s="16" t="s">
        <v>125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83</v>
      </c>
      <c r="BK183" s="231">
        <f>ROUND(I183*H183,2)</f>
        <v>0</v>
      </c>
      <c r="BL183" s="16" t="s">
        <v>131</v>
      </c>
      <c r="BM183" s="230" t="s">
        <v>259</v>
      </c>
    </row>
    <row r="184" s="13" customFormat="1">
      <c r="A184" s="13"/>
      <c r="B184" s="232"/>
      <c r="C184" s="233"/>
      <c r="D184" s="234" t="s">
        <v>137</v>
      </c>
      <c r="E184" s="235" t="s">
        <v>1</v>
      </c>
      <c r="F184" s="236" t="s">
        <v>260</v>
      </c>
      <c r="G184" s="233"/>
      <c r="H184" s="237">
        <v>111.28700000000001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137</v>
      </c>
      <c r="AU184" s="243" t="s">
        <v>85</v>
      </c>
      <c r="AV184" s="13" t="s">
        <v>85</v>
      </c>
      <c r="AW184" s="13" t="s">
        <v>32</v>
      </c>
      <c r="AX184" s="13" t="s">
        <v>75</v>
      </c>
      <c r="AY184" s="243" t="s">
        <v>125</v>
      </c>
    </row>
    <row r="185" s="13" customFormat="1">
      <c r="A185" s="13"/>
      <c r="B185" s="232"/>
      <c r="C185" s="233"/>
      <c r="D185" s="234" t="s">
        <v>137</v>
      </c>
      <c r="E185" s="235" t="s">
        <v>1</v>
      </c>
      <c r="F185" s="236" t="s">
        <v>261</v>
      </c>
      <c r="G185" s="233"/>
      <c r="H185" s="237">
        <v>0.71299999999999997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137</v>
      </c>
      <c r="AU185" s="243" t="s">
        <v>85</v>
      </c>
      <c r="AV185" s="13" t="s">
        <v>85</v>
      </c>
      <c r="AW185" s="13" t="s">
        <v>32</v>
      </c>
      <c r="AX185" s="13" t="s">
        <v>75</v>
      </c>
      <c r="AY185" s="243" t="s">
        <v>125</v>
      </c>
    </row>
    <row r="186" s="14" customFormat="1">
      <c r="A186" s="14"/>
      <c r="B186" s="244"/>
      <c r="C186" s="245"/>
      <c r="D186" s="234" t="s">
        <v>137</v>
      </c>
      <c r="E186" s="246" t="s">
        <v>1</v>
      </c>
      <c r="F186" s="247" t="s">
        <v>141</v>
      </c>
      <c r="G186" s="245"/>
      <c r="H186" s="248">
        <v>112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137</v>
      </c>
      <c r="AU186" s="254" t="s">
        <v>85</v>
      </c>
      <c r="AV186" s="14" t="s">
        <v>131</v>
      </c>
      <c r="AW186" s="14" t="s">
        <v>32</v>
      </c>
      <c r="AX186" s="14" t="s">
        <v>83</v>
      </c>
      <c r="AY186" s="254" t="s">
        <v>125</v>
      </c>
    </row>
    <row r="187" s="12" customFormat="1" ht="22.8" customHeight="1">
      <c r="A187" s="12"/>
      <c r="B187" s="202"/>
      <c r="C187" s="203"/>
      <c r="D187" s="204" t="s">
        <v>74</v>
      </c>
      <c r="E187" s="216" t="s">
        <v>154</v>
      </c>
      <c r="F187" s="216" t="s">
        <v>262</v>
      </c>
      <c r="G187" s="203"/>
      <c r="H187" s="203"/>
      <c r="I187" s="206"/>
      <c r="J187" s="217">
        <f>BK187</f>
        <v>0</v>
      </c>
      <c r="K187" s="203"/>
      <c r="L187" s="208"/>
      <c r="M187" s="209"/>
      <c r="N187" s="210"/>
      <c r="O187" s="210"/>
      <c r="P187" s="211">
        <f>SUM(P188:P217)</f>
        <v>0</v>
      </c>
      <c r="Q187" s="210"/>
      <c r="R187" s="211">
        <f>SUM(R188:R217)</f>
        <v>17.801515610000003</v>
      </c>
      <c r="S187" s="210"/>
      <c r="T187" s="212">
        <f>SUM(T188:T217)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3" t="s">
        <v>83</v>
      </c>
      <c r="AT187" s="214" t="s">
        <v>74</v>
      </c>
      <c r="AU187" s="214" t="s">
        <v>83</v>
      </c>
      <c r="AY187" s="213" t="s">
        <v>125</v>
      </c>
      <c r="BK187" s="215">
        <f>SUM(BK188:BK217)</f>
        <v>0</v>
      </c>
    </row>
    <row r="188" s="2" customFormat="1" ht="16.5" customHeight="1">
      <c r="A188" s="37"/>
      <c r="B188" s="38"/>
      <c r="C188" s="218" t="s">
        <v>263</v>
      </c>
      <c r="D188" s="218" t="s">
        <v>127</v>
      </c>
      <c r="E188" s="219" t="s">
        <v>264</v>
      </c>
      <c r="F188" s="220" t="s">
        <v>265</v>
      </c>
      <c r="G188" s="221" t="s">
        <v>135</v>
      </c>
      <c r="H188" s="222">
        <v>15.355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40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131</v>
      </c>
      <c r="AT188" s="230" t="s">
        <v>127</v>
      </c>
      <c r="AU188" s="230" t="s">
        <v>85</v>
      </c>
      <c r="AY188" s="16" t="s">
        <v>125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83</v>
      </c>
      <c r="BK188" s="231">
        <f>ROUND(I188*H188,2)</f>
        <v>0</v>
      </c>
      <c r="BL188" s="16" t="s">
        <v>131</v>
      </c>
      <c r="BM188" s="230" t="s">
        <v>266</v>
      </c>
    </row>
    <row r="189" s="13" customFormat="1">
      <c r="A189" s="13"/>
      <c r="B189" s="232"/>
      <c r="C189" s="233"/>
      <c r="D189" s="234" t="s">
        <v>137</v>
      </c>
      <c r="E189" s="235" t="s">
        <v>1</v>
      </c>
      <c r="F189" s="236" t="s">
        <v>267</v>
      </c>
      <c r="G189" s="233"/>
      <c r="H189" s="237">
        <v>15.355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137</v>
      </c>
      <c r="AU189" s="243" t="s">
        <v>85</v>
      </c>
      <c r="AV189" s="13" t="s">
        <v>85</v>
      </c>
      <c r="AW189" s="13" t="s">
        <v>32</v>
      </c>
      <c r="AX189" s="13" t="s">
        <v>83</v>
      </c>
      <c r="AY189" s="243" t="s">
        <v>125</v>
      </c>
    </row>
    <row r="190" s="2" customFormat="1" ht="24.15" customHeight="1">
      <c r="A190" s="37"/>
      <c r="B190" s="38"/>
      <c r="C190" s="218" t="s">
        <v>268</v>
      </c>
      <c r="D190" s="218" t="s">
        <v>127</v>
      </c>
      <c r="E190" s="219" t="s">
        <v>269</v>
      </c>
      <c r="F190" s="220" t="s">
        <v>270</v>
      </c>
      <c r="G190" s="221" t="s">
        <v>135</v>
      </c>
      <c r="H190" s="222">
        <v>54.512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40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131</v>
      </c>
      <c r="AT190" s="230" t="s">
        <v>127</v>
      </c>
      <c r="AU190" s="230" t="s">
        <v>85</v>
      </c>
      <c r="AY190" s="16" t="s">
        <v>125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83</v>
      </c>
      <c r="BK190" s="231">
        <f>ROUND(I190*H190,2)</f>
        <v>0</v>
      </c>
      <c r="BL190" s="16" t="s">
        <v>131</v>
      </c>
      <c r="BM190" s="230" t="s">
        <v>271</v>
      </c>
    </row>
    <row r="191" s="13" customFormat="1">
      <c r="A191" s="13"/>
      <c r="B191" s="232"/>
      <c r="C191" s="233"/>
      <c r="D191" s="234" t="s">
        <v>137</v>
      </c>
      <c r="E191" s="235" t="s">
        <v>1</v>
      </c>
      <c r="F191" s="236" t="s">
        <v>272</v>
      </c>
      <c r="G191" s="233"/>
      <c r="H191" s="237">
        <v>54.512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137</v>
      </c>
      <c r="AU191" s="243" t="s">
        <v>85</v>
      </c>
      <c r="AV191" s="13" t="s">
        <v>85</v>
      </c>
      <c r="AW191" s="13" t="s">
        <v>32</v>
      </c>
      <c r="AX191" s="13" t="s">
        <v>83</v>
      </c>
      <c r="AY191" s="243" t="s">
        <v>125</v>
      </c>
    </row>
    <row r="192" s="2" customFormat="1" ht="24.15" customHeight="1">
      <c r="A192" s="37"/>
      <c r="B192" s="38"/>
      <c r="C192" s="218" t="s">
        <v>273</v>
      </c>
      <c r="D192" s="218" t="s">
        <v>127</v>
      </c>
      <c r="E192" s="219" t="s">
        <v>274</v>
      </c>
      <c r="F192" s="220" t="s">
        <v>275</v>
      </c>
      <c r="G192" s="221" t="s">
        <v>135</v>
      </c>
      <c r="H192" s="222">
        <v>13.295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40</v>
      </c>
      <c r="O192" s="90"/>
      <c r="P192" s="228">
        <f>O192*H192</f>
        <v>0</v>
      </c>
      <c r="Q192" s="228">
        <v>0.084250000000000005</v>
      </c>
      <c r="R192" s="228">
        <f>Q192*H192</f>
        <v>1.1201037500000002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131</v>
      </c>
      <c r="AT192" s="230" t="s">
        <v>127</v>
      </c>
      <c r="AU192" s="230" t="s">
        <v>85</v>
      </c>
      <c r="AY192" s="16" t="s">
        <v>125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83</v>
      </c>
      <c r="BK192" s="231">
        <f>ROUND(I192*H192,2)</f>
        <v>0</v>
      </c>
      <c r="BL192" s="16" t="s">
        <v>131</v>
      </c>
      <c r="BM192" s="230" t="s">
        <v>276</v>
      </c>
    </row>
    <row r="193" s="13" customFormat="1">
      <c r="A193" s="13"/>
      <c r="B193" s="232"/>
      <c r="C193" s="233"/>
      <c r="D193" s="234" t="s">
        <v>137</v>
      </c>
      <c r="E193" s="235" t="s">
        <v>1</v>
      </c>
      <c r="F193" s="236" t="s">
        <v>277</v>
      </c>
      <c r="G193" s="233"/>
      <c r="H193" s="237">
        <v>0.55300000000000005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137</v>
      </c>
      <c r="AU193" s="243" t="s">
        <v>85</v>
      </c>
      <c r="AV193" s="13" t="s">
        <v>85</v>
      </c>
      <c r="AW193" s="13" t="s">
        <v>32</v>
      </c>
      <c r="AX193" s="13" t="s">
        <v>75</v>
      </c>
      <c r="AY193" s="243" t="s">
        <v>125</v>
      </c>
    </row>
    <row r="194" s="13" customFormat="1">
      <c r="A194" s="13"/>
      <c r="B194" s="232"/>
      <c r="C194" s="233"/>
      <c r="D194" s="234" t="s">
        <v>137</v>
      </c>
      <c r="E194" s="235" t="s">
        <v>1</v>
      </c>
      <c r="F194" s="236" t="s">
        <v>278</v>
      </c>
      <c r="G194" s="233"/>
      <c r="H194" s="237">
        <v>12.742000000000001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137</v>
      </c>
      <c r="AU194" s="243" t="s">
        <v>85</v>
      </c>
      <c r="AV194" s="13" t="s">
        <v>85</v>
      </c>
      <c r="AW194" s="13" t="s">
        <v>32</v>
      </c>
      <c r="AX194" s="13" t="s">
        <v>75</v>
      </c>
      <c r="AY194" s="243" t="s">
        <v>125</v>
      </c>
    </row>
    <row r="195" s="14" customFormat="1">
      <c r="A195" s="14"/>
      <c r="B195" s="244"/>
      <c r="C195" s="245"/>
      <c r="D195" s="234" t="s">
        <v>137</v>
      </c>
      <c r="E195" s="246" t="s">
        <v>1</v>
      </c>
      <c r="F195" s="247" t="s">
        <v>141</v>
      </c>
      <c r="G195" s="245"/>
      <c r="H195" s="248">
        <v>13.295000000000002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137</v>
      </c>
      <c r="AU195" s="254" t="s">
        <v>85</v>
      </c>
      <c r="AV195" s="14" t="s">
        <v>131</v>
      </c>
      <c r="AW195" s="14" t="s">
        <v>32</v>
      </c>
      <c r="AX195" s="14" t="s">
        <v>83</v>
      </c>
      <c r="AY195" s="254" t="s">
        <v>125</v>
      </c>
    </row>
    <row r="196" s="2" customFormat="1" ht="21.75" customHeight="1">
      <c r="A196" s="37"/>
      <c r="B196" s="38"/>
      <c r="C196" s="255" t="s">
        <v>279</v>
      </c>
      <c r="D196" s="255" t="s">
        <v>197</v>
      </c>
      <c r="E196" s="256" t="s">
        <v>280</v>
      </c>
      <c r="F196" s="257" t="s">
        <v>281</v>
      </c>
      <c r="G196" s="258" t="s">
        <v>135</v>
      </c>
      <c r="H196" s="259">
        <v>13.379</v>
      </c>
      <c r="I196" s="260"/>
      <c r="J196" s="261">
        <f>ROUND(I196*H196,2)</f>
        <v>0</v>
      </c>
      <c r="K196" s="262"/>
      <c r="L196" s="263"/>
      <c r="M196" s="264" t="s">
        <v>1</v>
      </c>
      <c r="N196" s="265" t="s">
        <v>40</v>
      </c>
      <c r="O196" s="90"/>
      <c r="P196" s="228">
        <f>O196*H196</f>
        <v>0</v>
      </c>
      <c r="Q196" s="228">
        <v>0.13100000000000001</v>
      </c>
      <c r="R196" s="228">
        <f>Q196*H196</f>
        <v>1.7526490000000001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168</v>
      </c>
      <c r="AT196" s="230" t="s">
        <v>197</v>
      </c>
      <c r="AU196" s="230" t="s">
        <v>85</v>
      </c>
      <c r="AY196" s="16" t="s">
        <v>125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83</v>
      </c>
      <c r="BK196" s="231">
        <f>ROUND(I196*H196,2)</f>
        <v>0</v>
      </c>
      <c r="BL196" s="16" t="s">
        <v>131</v>
      </c>
      <c r="BM196" s="230" t="s">
        <v>282</v>
      </c>
    </row>
    <row r="197" s="13" customFormat="1">
      <c r="A197" s="13"/>
      <c r="B197" s="232"/>
      <c r="C197" s="233"/>
      <c r="D197" s="234" t="s">
        <v>137</v>
      </c>
      <c r="E197" s="235" t="s">
        <v>1</v>
      </c>
      <c r="F197" s="236" t="s">
        <v>278</v>
      </c>
      <c r="G197" s="233"/>
      <c r="H197" s="237">
        <v>12.742000000000001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137</v>
      </c>
      <c r="AU197" s="243" t="s">
        <v>85</v>
      </c>
      <c r="AV197" s="13" t="s">
        <v>85</v>
      </c>
      <c r="AW197" s="13" t="s">
        <v>32</v>
      </c>
      <c r="AX197" s="13" t="s">
        <v>83</v>
      </c>
      <c r="AY197" s="243" t="s">
        <v>125</v>
      </c>
    </row>
    <row r="198" s="13" customFormat="1">
      <c r="A198" s="13"/>
      <c r="B198" s="232"/>
      <c r="C198" s="233"/>
      <c r="D198" s="234" t="s">
        <v>137</v>
      </c>
      <c r="E198" s="233"/>
      <c r="F198" s="236" t="s">
        <v>283</v>
      </c>
      <c r="G198" s="233"/>
      <c r="H198" s="237">
        <v>13.379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137</v>
      </c>
      <c r="AU198" s="243" t="s">
        <v>85</v>
      </c>
      <c r="AV198" s="13" t="s">
        <v>85</v>
      </c>
      <c r="AW198" s="13" t="s">
        <v>4</v>
      </c>
      <c r="AX198" s="13" t="s">
        <v>83</v>
      </c>
      <c r="AY198" s="243" t="s">
        <v>125</v>
      </c>
    </row>
    <row r="199" s="2" customFormat="1" ht="24.15" customHeight="1">
      <c r="A199" s="37"/>
      <c r="B199" s="38"/>
      <c r="C199" s="255" t="s">
        <v>284</v>
      </c>
      <c r="D199" s="255" t="s">
        <v>197</v>
      </c>
      <c r="E199" s="256" t="s">
        <v>285</v>
      </c>
      <c r="F199" s="257" t="s">
        <v>286</v>
      </c>
      <c r="G199" s="258" t="s">
        <v>135</v>
      </c>
      <c r="H199" s="259">
        <v>0.58099999999999996</v>
      </c>
      <c r="I199" s="260"/>
      <c r="J199" s="261">
        <f>ROUND(I199*H199,2)</f>
        <v>0</v>
      </c>
      <c r="K199" s="262"/>
      <c r="L199" s="263"/>
      <c r="M199" s="264" t="s">
        <v>1</v>
      </c>
      <c r="N199" s="265" t="s">
        <v>40</v>
      </c>
      <c r="O199" s="90"/>
      <c r="P199" s="228">
        <f>O199*H199</f>
        <v>0</v>
      </c>
      <c r="Q199" s="228">
        <v>0.13100000000000001</v>
      </c>
      <c r="R199" s="228">
        <f>Q199*H199</f>
        <v>0.076110999999999998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168</v>
      </c>
      <c r="AT199" s="230" t="s">
        <v>197</v>
      </c>
      <c r="AU199" s="230" t="s">
        <v>85</v>
      </c>
      <c r="AY199" s="16" t="s">
        <v>125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83</v>
      </c>
      <c r="BK199" s="231">
        <f>ROUND(I199*H199,2)</f>
        <v>0</v>
      </c>
      <c r="BL199" s="16" t="s">
        <v>131</v>
      </c>
      <c r="BM199" s="230" t="s">
        <v>287</v>
      </c>
    </row>
    <row r="200" s="13" customFormat="1">
      <c r="A200" s="13"/>
      <c r="B200" s="232"/>
      <c r="C200" s="233"/>
      <c r="D200" s="234" t="s">
        <v>137</v>
      </c>
      <c r="E200" s="235" t="s">
        <v>1</v>
      </c>
      <c r="F200" s="236" t="s">
        <v>277</v>
      </c>
      <c r="G200" s="233"/>
      <c r="H200" s="237">
        <v>0.55300000000000005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137</v>
      </c>
      <c r="AU200" s="243" t="s">
        <v>85</v>
      </c>
      <c r="AV200" s="13" t="s">
        <v>85</v>
      </c>
      <c r="AW200" s="13" t="s">
        <v>32</v>
      </c>
      <c r="AX200" s="13" t="s">
        <v>83</v>
      </c>
      <c r="AY200" s="243" t="s">
        <v>125</v>
      </c>
    </row>
    <row r="201" s="13" customFormat="1">
      <c r="A201" s="13"/>
      <c r="B201" s="232"/>
      <c r="C201" s="233"/>
      <c r="D201" s="234" t="s">
        <v>137</v>
      </c>
      <c r="E201" s="233"/>
      <c r="F201" s="236" t="s">
        <v>288</v>
      </c>
      <c r="G201" s="233"/>
      <c r="H201" s="237">
        <v>0.58099999999999996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137</v>
      </c>
      <c r="AU201" s="243" t="s">
        <v>85</v>
      </c>
      <c r="AV201" s="13" t="s">
        <v>85</v>
      </c>
      <c r="AW201" s="13" t="s">
        <v>4</v>
      </c>
      <c r="AX201" s="13" t="s">
        <v>83</v>
      </c>
      <c r="AY201" s="243" t="s">
        <v>125</v>
      </c>
    </row>
    <row r="202" s="2" customFormat="1" ht="37.8" customHeight="1">
      <c r="A202" s="37"/>
      <c r="B202" s="38"/>
      <c r="C202" s="218" t="s">
        <v>289</v>
      </c>
      <c r="D202" s="218" t="s">
        <v>127</v>
      </c>
      <c r="E202" s="219" t="s">
        <v>290</v>
      </c>
      <c r="F202" s="220" t="s">
        <v>291</v>
      </c>
      <c r="G202" s="221" t="s">
        <v>135</v>
      </c>
      <c r="H202" s="222">
        <v>0.55300000000000005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40</v>
      </c>
      <c r="O202" s="90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131</v>
      </c>
      <c r="AT202" s="230" t="s">
        <v>127</v>
      </c>
      <c r="AU202" s="230" t="s">
        <v>85</v>
      </c>
      <c r="AY202" s="16" t="s">
        <v>125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83</v>
      </c>
      <c r="BK202" s="231">
        <f>ROUND(I202*H202,2)</f>
        <v>0</v>
      </c>
      <c r="BL202" s="16" t="s">
        <v>131</v>
      </c>
      <c r="BM202" s="230" t="s">
        <v>292</v>
      </c>
    </row>
    <row r="203" s="2" customFormat="1" ht="76.35" customHeight="1">
      <c r="A203" s="37"/>
      <c r="B203" s="38"/>
      <c r="C203" s="218" t="s">
        <v>293</v>
      </c>
      <c r="D203" s="218" t="s">
        <v>127</v>
      </c>
      <c r="E203" s="219" t="s">
        <v>294</v>
      </c>
      <c r="F203" s="220" t="s">
        <v>295</v>
      </c>
      <c r="G203" s="221" t="s">
        <v>135</v>
      </c>
      <c r="H203" s="222">
        <v>51.061999999999998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40</v>
      </c>
      <c r="O203" s="90"/>
      <c r="P203" s="228">
        <f>O203*H203</f>
        <v>0</v>
      </c>
      <c r="Q203" s="228">
        <v>0.10362</v>
      </c>
      <c r="R203" s="228">
        <f>Q203*H203</f>
        <v>5.2910444400000003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131</v>
      </c>
      <c r="AT203" s="230" t="s">
        <v>127</v>
      </c>
      <c r="AU203" s="230" t="s">
        <v>85</v>
      </c>
      <c r="AY203" s="16" t="s">
        <v>125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83</v>
      </c>
      <c r="BK203" s="231">
        <f>ROUND(I203*H203,2)</f>
        <v>0</v>
      </c>
      <c r="BL203" s="16" t="s">
        <v>131</v>
      </c>
      <c r="BM203" s="230" t="s">
        <v>296</v>
      </c>
    </row>
    <row r="204" s="2" customFormat="1" ht="24.15" customHeight="1">
      <c r="A204" s="37"/>
      <c r="B204" s="38"/>
      <c r="C204" s="255" t="s">
        <v>297</v>
      </c>
      <c r="D204" s="255" t="s">
        <v>197</v>
      </c>
      <c r="E204" s="256" t="s">
        <v>298</v>
      </c>
      <c r="F204" s="257" t="s">
        <v>299</v>
      </c>
      <c r="G204" s="258" t="s">
        <v>135</v>
      </c>
      <c r="H204" s="259">
        <v>50.938000000000002</v>
      </c>
      <c r="I204" s="260"/>
      <c r="J204" s="261">
        <f>ROUND(I204*H204,2)</f>
        <v>0</v>
      </c>
      <c r="K204" s="262"/>
      <c r="L204" s="263"/>
      <c r="M204" s="264" t="s">
        <v>1</v>
      </c>
      <c r="N204" s="265" t="s">
        <v>40</v>
      </c>
      <c r="O204" s="90"/>
      <c r="P204" s="228">
        <f>O204*H204</f>
        <v>0</v>
      </c>
      <c r="Q204" s="228">
        <v>0.17599999999999999</v>
      </c>
      <c r="R204" s="228">
        <f>Q204*H204</f>
        <v>8.9650879999999997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168</v>
      </c>
      <c r="AT204" s="230" t="s">
        <v>197</v>
      </c>
      <c r="AU204" s="230" t="s">
        <v>85</v>
      </c>
      <c r="AY204" s="16" t="s">
        <v>125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83</v>
      </c>
      <c r="BK204" s="231">
        <f>ROUND(I204*H204,2)</f>
        <v>0</v>
      </c>
      <c r="BL204" s="16" t="s">
        <v>131</v>
      </c>
      <c r="BM204" s="230" t="s">
        <v>300</v>
      </c>
    </row>
    <row r="205" s="13" customFormat="1">
      <c r="A205" s="13"/>
      <c r="B205" s="232"/>
      <c r="C205" s="233"/>
      <c r="D205" s="234" t="s">
        <v>137</v>
      </c>
      <c r="E205" s="235" t="s">
        <v>1</v>
      </c>
      <c r="F205" s="236" t="s">
        <v>301</v>
      </c>
      <c r="G205" s="233"/>
      <c r="H205" s="237">
        <v>48.512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137</v>
      </c>
      <c r="AU205" s="243" t="s">
        <v>85</v>
      </c>
      <c r="AV205" s="13" t="s">
        <v>85</v>
      </c>
      <c r="AW205" s="13" t="s">
        <v>32</v>
      </c>
      <c r="AX205" s="13" t="s">
        <v>83</v>
      </c>
      <c r="AY205" s="243" t="s">
        <v>125</v>
      </c>
    </row>
    <row r="206" s="13" customFormat="1">
      <c r="A206" s="13"/>
      <c r="B206" s="232"/>
      <c r="C206" s="233"/>
      <c r="D206" s="234" t="s">
        <v>137</v>
      </c>
      <c r="E206" s="233"/>
      <c r="F206" s="236" t="s">
        <v>302</v>
      </c>
      <c r="G206" s="233"/>
      <c r="H206" s="237">
        <v>50.938000000000002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137</v>
      </c>
      <c r="AU206" s="243" t="s">
        <v>85</v>
      </c>
      <c r="AV206" s="13" t="s">
        <v>85</v>
      </c>
      <c r="AW206" s="13" t="s">
        <v>4</v>
      </c>
      <c r="AX206" s="13" t="s">
        <v>83</v>
      </c>
      <c r="AY206" s="243" t="s">
        <v>125</v>
      </c>
    </row>
    <row r="207" s="2" customFormat="1" ht="24.15" customHeight="1">
      <c r="A207" s="37"/>
      <c r="B207" s="38"/>
      <c r="C207" s="255" t="s">
        <v>303</v>
      </c>
      <c r="D207" s="255" t="s">
        <v>197</v>
      </c>
      <c r="E207" s="256" t="s">
        <v>304</v>
      </c>
      <c r="F207" s="257" t="s">
        <v>305</v>
      </c>
      <c r="G207" s="258" t="s">
        <v>135</v>
      </c>
      <c r="H207" s="259">
        <v>2.6779999999999999</v>
      </c>
      <c r="I207" s="260"/>
      <c r="J207" s="261">
        <f>ROUND(I207*H207,2)</f>
        <v>0</v>
      </c>
      <c r="K207" s="262"/>
      <c r="L207" s="263"/>
      <c r="M207" s="264" t="s">
        <v>1</v>
      </c>
      <c r="N207" s="265" t="s">
        <v>40</v>
      </c>
      <c r="O207" s="90"/>
      <c r="P207" s="228">
        <f>O207*H207</f>
        <v>0</v>
      </c>
      <c r="Q207" s="228">
        <v>0.17599999999999999</v>
      </c>
      <c r="R207" s="228">
        <f>Q207*H207</f>
        <v>0.47132799999999997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168</v>
      </c>
      <c r="AT207" s="230" t="s">
        <v>197</v>
      </c>
      <c r="AU207" s="230" t="s">
        <v>85</v>
      </c>
      <c r="AY207" s="16" t="s">
        <v>125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83</v>
      </c>
      <c r="BK207" s="231">
        <f>ROUND(I207*H207,2)</f>
        <v>0</v>
      </c>
      <c r="BL207" s="16" t="s">
        <v>131</v>
      </c>
      <c r="BM207" s="230" t="s">
        <v>306</v>
      </c>
    </row>
    <row r="208" s="13" customFormat="1">
      <c r="A208" s="13"/>
      <c r="B208" s="232"/>
      <c r="C208" s="233"/>
      <c r="D208" s="234" t="s">
        <v>137</v>
      </c>
      <c r="E208" s="235" t="s">
        <v>1</v>
      </c>
      <c r="F208" s="236" t="s">
        <v>307</v>
      </c>
      <c r="G208" s="233"/>
      <c r="H208" s="237">
        <v>2.5499999999999998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137</v>
      </c>
      <c r="AU208" s="243" t="s">
        <v>85</v>
      </c>
      <c r="AV208" s="13" t="s">
        <v>85</v>
      </c>
      <c r="AW208" s="13" t="s">
        <v>32</v>
      </c>
      <c r="AX208" s="13" t="s">
        <v>83</v>
      </c>
      <c r="AY208" s="243" t="s">
        <v>125</v>
      </c>
    </row>
    <row r="209" s="13" customFormat="1">
      <c r="A209" s="13"/>
      <c r="B209" s="232"/>
      <c r="C209" s="233"/>
      <c r="D209" s="234" t="s">
        <v>137</v>
      </c>
      <c r="E209" s="233"/>
      <c r="F209" s="236" t="s">
        <v>308</v>
      </c>
      <c r="G209" s="233"/>
      <c r="H209" s="237">
        <v>2.6779999999999999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137</v>
      </c>
      <c r="AU209" s="243" t="s">
        <v>85</v>
      </c>
      <c r="AV209" s="13" t="s">
        <v>85</v>
      </c>
      <c r="AW209" s="13" t="s">
        <v>4</v>
      </c>
      <c r="AX209" s="13" t="s">
        <v>83</v>
      </c>
      <c r="AY209" s="243" t="s">
        <v>125</v>
      </c>
    </row>
    <row r="210" s="2" customFormat="1" ht="33" customHeight="1">
      <c r="A210" s="37"/>
      <c r="B210" s="38"/>
      <c r="C210" s="218" t="s">
        <v>309</v>
      </c>
      <c r="D210" s="218" t="s">
        <v>127</v>
      </c>
      <c r="E210" s="219" t="s">
        <v>310</v>
      </c>
      <c r="F210" s="220" t="s">
        <v>311</v>
      </c>
      <c r="G210" s="221" t="s">
        <v>135</v>
      </c>
      <c r="H210" s="222">
        <v>2.5499999999999998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40</v>
      </c>
      <c r="O210" s="90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131</v>
      </c>
      <c r="AT210" s="230" t="s">
        <v>127</v>
      </c>
      <c r="AU210" s="230" t="s">
        <v>85</v>
      </c>
      <c r="AY210" s="16" t="s">
        <v>125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83</v>
      </c>
      <c r="BK210" s="231">
        <f>ROUND(I210*H210,2)</f>
        <v>0</v>
      </c>
      <c r="BL210" s="16" t="s">
        <v>131</v>
      </c>
      <c r="BM210" s="230" t="s">
        <v>312</v>
      </c>
    </row>
    <row r="211" s="2" customFormat="1" ht="44.25" customHeight="1">
      <c r="A211" s="37"/>
      <c r="B211" s="38"/>
      <c r="C211" s="218" t="s">
        <v>313</v>
      </c>
      <c r="D211" s="218" t="s">
        <v>127</v>
      </c>
      <c r="E211" s="219" t="s">
        <v>314</v>
      </c>
      <c r="F211" s="220" t="s">
        <v>315</v>
      </c>
      <c r="G211" s="221" t="s">
        <v>135</v>
      </c>
      <c r="H211" s="222">
        <v>51.061999999999998</v>
      </c>
      <c r="I211" s="223"/>
      <c r="J211" s="224">
        <f>ROUND(I211*H211,2)</f>
        <v>0</v>
      </c>
      <c r="K211" s="225"/>
      <c r="L211" s="43"/>
      <c r="M211" s="226" t="s">
        <v>1</v>
      </c>
      <c r="N211" s="227" t="s">
        <v>40</v>
      </c>
      <c r="O211" s="90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131</v>
      </c>
      <c r="AT211" s="230" t="s">
        <v>127</v>
      </c>
      <c r="AU211" s="230" t="s">
        <v>85</v>
      </c>
      <c r="AY211" s="16" t="s">
        <v>125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83</v>
      </c>
      <c r="BK211" s="231">
        <f>ROUND(I211*H211,2)</f>
        <v>0</v>
      </c>
      <c r="BL211" s="16" t="s">
        <v>131</v>
      </c>
      <c r="BM211" s="230" t="s">
        <v>316</v>
      </c>
    </row>
    <row r="212" s="2" customFormat="1" ht="21.75" customHeight="1">
      <c r="A212" s="37"/>
      <c r="B212" s="38"/>
      <c r="C212" s="218" t="s">
        <v>317</v>
      </c>
      <c r="D212" s="218" t="s">
        <v>127</v>
      </c>
      <c r="E212" s="219" t="s">
        <v>318</v>
      </c>
      <c r="F212" s="220" t="s">
        <v>319</v>
      </c>
      <c r="G212" s="221" t="s">
        <v>130</v>
      </c>
      <c r="H212" s="222">
        <v>21.399999999999999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40</v>
      </c>
      <c r="O212" s="90"/>
      <c r="P212" s="228">
        <f>O212*H212</f>
        <v>0</v>
      </c>
      <c r="Q212" s="228">
        <v>0.0035999999999999999</v>
      </c>
      <c r="R212" s="228">
        <f>Q212*H212</f>
        <v>0.077039999999999997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131</v>
      </c>
      <c r="AT212" s="230" t="s">
        <v>127</v>
      </c>
      <c r="AU212" s="230" t="s">
        <v>85</v>
      </c>
      <c r="AY212" s="16" t="s">
        <v>125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83</v>
      </c>
      <c r="BK212" s="231">
        <f>ROUND(I212*H212,2)</f>
        <v>0</v>
      </c>
      <c r="BL212" s="16" t="s">
        <v>131</v>
      </c>
      <c r="BM212" s="230" t="s">
        <v>320</v>
      </c>
    </row>
    <row r="213" s="2" customFormat="1" ht="24.15" customHeight="1">
      <c r="A213" s="37"/>
      <c r="B213" s="38"/>
      <c r="C213" s="218" t="s">
        <v>321</v>
      </c>
      <c r="D213" s="218" t="s">
        <v>127</v>
      </c>
      <c r="E213" s="219" t="s">
        <v>322</v>
      </c>
      <c r="F213" s="220" t="s">
        <v>323</v>
      </c>
      <c r="G213" s="221" t="s">
        <v>135</v>
      </c>
      <c r="H213" s="222">
        <v>51.061999999999998</v>
      </c>
      <c r="I213" s="223"/>
      <c r="J213" s="224">
        <f>ROUND(I213*H213,2)</f>
        <v>0</v>
      </c>
      <c r="K213" s="225"/>
      <c r="L213" s="43"/>
      <c r="M213" s="226" t="s">
        <v>1</v>
      </c>
      <c r="N213" s="227" t="s">
        <v>40</v>
      </c>
      <c r="O213" s="90"/>
      <c r="P213" s="228">
        <f>O213*H213</f>
        <v>0</v>
      </c>
      <c r="Q213" s="228">
        <v>0.00068999999999999997</v>
      </c>
      <c r="R213" s="228">
        <f>Q213*H213</f>
        <v>0.035232779999999998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131</v>
      </c>
      <c r="AT213" s="230" t="s">
        <v>127</v>
      </c>
      <c r="AU213" s="230" t="s">
        <v>85</v>
      </c>
      <c r="AY213" s="16" t="s">
        <v>125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83</v>
      </c>
      <c r="BK213" s="231">
        <f>ROUND(I213*H213,2)</f>
        <v>0</v>
      </c>
      <c r="BL213" s="16" t="s">
        <v>131</v>
      </c>
      <c r="BM213" s="230" t="s">
        <v>324</v>
      </c>
    </row>
    <row r="214" s="13" customFormat="1">
      <c r="A214" s="13"/>
      <c r="B214" s="232"/>
      <c r="C214" s="233"/>
      <c r="D214" s="234" t="s">
        <v>137</v>
      </c>
      <c r="E214" s="235" t="s">
        <v>1</v>
      </c>
      <c r="F214" s="236" t="s">
        <v>325</v>
      </c>
      <c r="G214" s="233"/>
      <c r="H214" s="237">
        <v>51.061999999999998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137</v>
      </c>
      <c r="AU214" s="243" t="s">
        <v>85</v>
      </c>
      <c r="AV214" s="13" t="s">
        <v>85</v>
      </c>
      <c r="AW214" s="13" t="s">
        <v>32</v>
      </c>
      <c r="AX214" s="13" t="s">
        <v>83</v>
      </c>
      <c r="AY214" s="243" t="s">
        <v>125</v>
      </c>
    </row>
    <row r="215" s="2" customFormat="1" ht="24.15" customHeight="1">
      <c r="A215" s="37"/>
      <c r="B215" s="38"/>
      <c r="C215" s="255" t="s">
        <v>326</v>
      </c>
      <c r="D215" s="255" t="s">
        <v>197</v>
      </c>
      <c r="E215" s="256" t="s">
        <v>327</v>
      </c>
      <c r="F215" s="257" t="s">
        <v>328</v>
      </c>
      <c r="G215" s="258" t="s">
        <v>135</v>
      </c>
      <c r="H215" s="259">
        <v>56.167999999999999</v>
      </c>
      <c r="I215" s="260"/>
      <c r="J215" s="261">
        <f>ROUND(I215*H215,2)</f>
        <v>0</v>
      </c>
      <c r="K215" s="262"/>
      <c r="L215" s="263"/>
      <c r="M215" s="264" t="s">
        <v>1</v>
      </c>
      <c r="N215" s="265" t="s">
        <v>40</v>
      </c>
      <c r="O215" s="90"/>
      <c r="P215" s="228">
        <f>O215*H215</f>
        <v>0</v>
      </c>
      <c r="Q215" s="228">
        <v>0.00023000000000000001</v>
      </c>
      <c r="R215" s="228">
        <f>Q215*H215</f>
        <v>0.01291864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168</v>
      </c>
      <c r="AT215" s="230" t="s">
        <v>197</v>
      </c>
      <c r="AU215" s="230" t="s">
        <v>85</v>
      </c>
      <c r="AY215" s="16" t="s">
        <v>125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83</v>
      </c>
      <c r="BK215" s="231">
        <f>ROUND(I215*H215,2)</f>
        <v>0</v>
      </c>
      <c r="BL215" s="16" t="s">
        <v>131</v>
      </c>
      <c r="BM215" s="230" t="s">
        <v>329</v>
      </c>
    </row>
    <row r="216" s="13" customFormat="1">
      <c r="A216" s="13"/>
      <c r="B216" s="232"/>
      <c r="C216" s="233"/>
      <c r="D216" s="234" t="s">
        <v>137</v>
      </c>
      <c r="E216" s="235" t="s">
        <v>1</v>
      </c>
      <c r="F216" s="236" t="s">
        <v>325</v>
      </c>
      <c r="G216" s="233"/>
      <c r="H216" s="237">
        <v>51.061999999999998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137</v>
      </c>
      <c r="AU216" s="243" t="s">
        <v>85</v>
      </c>
      <c r="AV216" s="13" t="s">
        <v>85</v>
      </c>
      <c r="AW216" s="13" t="s">
        <v>32</v>
      </c>
      <c r="AX216" s="13" t="s">
        <v>83</v>
      </c>
      <c r="AY216" s="243" t="s">
        <v>125</v>
      </c>
    </row>
    <row r="217" s="13" customFormat="1">
      <c r="A217" s="13"/>
      <c r="B217" s="232"/>
      <c r="C217" s="233"/>
      <c r="D217" s="234" t="s">
        <v>137</v>
      </c>
      <c r="E217" s="233"/>
      <c r="F217" s="236" t="s">
        <v>330</v>
      </c>
      <c r="G217" s="233"/>
      <c r="H217" s="237">
        <v>56.167999999999999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137</v>
      </c>
      <c r="AU217" s="243" t="s">
        <v>85</v>
      </c>
      <c r="AV217" s="13" t="s">
        <v>85</v>
      </c>
      <c r="AW217" s="13" t="s">
        <v>4</v>
      </c>
      <c r="AX217" s="13" t="s">
        <v>83</v>
      </c>
      <c r="AY217" s="243" t="s">
        <v>125</v>
      </c>
    </row>
    <row r="218" s="12" customFormat="1" ht="22.8" customHeight="1">
      <c r="A218" s="12"/>
      <c r="B218" s="202"/>
      <c r="C218" s="203"/>
      <c r="D218" s="204" t="s">
        <v>74</v>
      </c>
      <c r="E218" s="216" t="s">
        <v>172</v>
      </c>
      <c r="F218" s="216" t="s">
        <v>331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SUM(P219:P227)</f>
        <v>0</v>
      </c>
      <c r="Q218" s="210"/>
      <c r="R218" s="211">
        <f>SUM(R219:R227)</f>
        <v>5.1471879999999999</v>
      </c>
      <c r="S218" s="210"/>
      <c r="T218" s="212">
        <f>SUM(T219:T227)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83</v>
      </c>
      <c r="AT218" s="214" t="s">
        <v>74</v>
      </c>
      <c r="AU218" s="214" t="s">
        <v>83</v>
      </c>
      <c r="AY218" s="213" t="s">
        <v>125</v>
      </c>
      <c r="BK218" s="215">
        <f>SUM(BK219:BK227)</f>
        <v>0</v>
      </c>
    </row>
    <row r="219" s="2" customFormat="1" ht="33" customHeight="1">
      <c r="A219" s="37"/>
      <c r="B219" s="38"/>
      <c r="C219" s="218" t="s">
        <v>332</v>
      </c>
      <c r="D219" s="218" t="s">
        <v>127</v>
      </c>
      <c r="E219" s="219" t="s">
        <v>333</v>
      </c>
      <c r="F219" s="220" t="s">
        <v>334</v>
      </c>
      <c r="G219" s="221" t="s">
        <v>130</v>
      </c>
      <c r="H219" s="222">
        <v>2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40</v>
      </c>
      <c r="O219" s="90"/>
      <c r="P219" s="228">
        <f>O219*H219</f>
        <v>0</v>
      </c>
      <c r="Q219" s="228">
        <v>0.16849</v>
      </c>
      <c r="R219" s="228">
        <f>Q219*H219</f>
        <v>0.33698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131</v>
      </c>
      <c r="AT219" s="230" t="s">
        <v>127</v>
      </c>
      <c r="AU219" s="230" t="s">
        <v>85</v>
      </c>
      <c r="AY219" s="16" t="s">
        <v>125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83</v>
      </c>
      <c r="BK219" s="231">
        <f>ROUND(I219*H219,2)</f>
        <v>0</v>
      </c>
      <c r="BL219" s="16" t="s">
        <v>131</v>
      </c>
      <c r="BM219" s="230" t="s">
        <v>335</v>
      </c>
    </row>
    <row r="220" s="2" customFormat="1" ht="16.5" customHeight="1">
      <c r="A220" s="37"/>
      <c r="B220" s="38"/>
      <c r="C220" s="255" t="s">
        <v>336</v>
      </c>
      <c r="D220" s="255" t="s">
        <v>197</v>
      </c>
      <c r="E220" s="256" t="s">
        <v>337</v>
      </c>
      <c r="F220" s="257" t="s">
        <v>338</v>
      </c>
      <c r="G220" s="258" t="s">
        <v>130</v>
      </c>
      <c r="H220" s="259">
        <v>2.04</v>
      </c>
      <c r="I220" s="260"/>
      <c r="J220" s="261">
        <f>ROUND(I220*H220,2)</f>
        <v>0</v>
      </c>
      <c r="K220" s="262"/>
      <c r="L220" s="263"/>
      <c r="M220" s="264" t="s">
        <v>1</v>
      </c>
      <c r="N220" s="265" t="s">
        <v>40</v>
      </c>
      <c r="O220" s="90"/>
      <c r="P220" s="228">
        <f>O220*H220</f>
        <v>0</v>
      </c>
      <c r="Q220" s="228">
        <v>0.080000000000000002</v>
      </c>
      <c r="R220" s="228">
        <f>Q220*H220</f>
        <v>0.16320000000000001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168</v>
      </c>
      <c r="AT220" s="230" t="s">
        <v>197</v>
      </c>
      <c r="AU220" s="230" t="s">
        <v>85</v>
      </c>
      <c r="AY220" s="16" t="s">
        <v>125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83</v>
      </c>
      <c r="BK220" s="231">
        <f>ROUND(I220*H220,2)</f>
        <v>0</v>
      </c>
      <c r="BL220" s="16" t="s">
        <v>131</v>
      </c>
      <c r="BM220" s="230" t="s">
        <v>339</v>
      </c>
    </row>
    <row r="221" s="13" customFormat="1">
      <c r="A221" s="13"/>
      <c r="B221" s="232"/>
      <c r="C221" s="233"/>
      <c r="D221" s="234" t="s">
        <v>137</v>
      </c>
      <c r="E221" s="233"/>
      <c r="F221" s="236" t="s">
        <v>340</v>
      </c>
      <c r="G221" s="233"/>
      <c r="H221" s="237">
        <v>2.04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137</v>
      </c>
      <c r="AU221" s="243" t="s">
        <v>85</v>
      </c>
      <c r="AV221" s="13" t="s">
        <v>85</v>
      </c>
      <c r="AW221" s="13" t="s">
        <v>4</v>
      </c>
      <c r="AX221" s="13" t="s">
        <v>83</v>
      </c>
      <c r="AY221" s="243" t="s">
        <v>125</v>
      </c>
    </row>
    <row r="222" s="2" customFormat="1" ht="33" customHeight="1">
      <c r="A222" s="37"/>
      <c r="B222" s="38"/>
      <c r="C222" s="218" t="s">
        <v>341</v>
      </c>
      <c r="D222" s="218" t="s">
        <v>127</v>
      </c>
      <c r="E222" s="219" t="s">
        <v>342</v>
      </c>
      <c r="F222" s="220" t="s">
        <v>343</v>
      </c>
      <c r="G222" s="221" t="s">
        <v>130</v>
      </c>
      <c r="H222" s="222">
        <v>10.300000000000001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40</v>
      </c>
      <c r="O222" s="90"/>
      <c r="P222" s="228">
        <f>O222*H222</f>
        <v>0</v>
      </c>
      <c r="Q222" s="228">
        <v>0.1295</v>
      </c>
      <c r="R222" s="228">
        <f>Q222*H222</f>
        <v>1.3338500000000002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131</v>
      </c>
      <c r="AT222" s="230" t="s">
        <v>127</v>
      </c>
      <c r="AU222" s="230" t="s">
        <v>85</v>
      </c>
      <c r="AY222" s="16" t="s">
        <v>125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83</v>
      </c>
      <c r="BK222" s="231">
        <f>ROUND(I222*H222,2)</f>
        <v>0</v>
      </c>
      <c r="BL222" s="16" t="s">
        <v>131</v>
      </c>
      <c r="BM222" s="230" t="s">
        <v>344</v>
      </c>
    </row>
    <row r="223" s="2" customFormat="1" ht="16.5" customHeight="1">
      <c r="A223" s="37"/>
      <c r="B223" s="38"/>
      <c r="C223" s="255" t="s">
        <v>345</v>
      </c>
      <c r="D223" s="255" t="s">
        <v>197</v>
      </c>
      <c r="E223" s="256" t="s">
        <v>346</v>
      </c>
      <c r="F223" s="257" t="s">
        <v>347</v>
      </c>
      <c r="G223" s="258" t="s">
        <v>130</v>
      </c>
      <c r="H223" s="259">
        <v>10.815</v>
      </c>
      <c r="I223" s="260"/>
      <c r="J223" s="261">
        <f>ROUND(I223*H223,2)</f>
        <v>0</v>
      </c>
      <c r="K223" s="262"/>
      <c r="L223" s="263"/>
      <c r="M223" s="264" t="s">
        <v>1</v>
      </c>
      <c r="N223" s="265" t="s">
        <v>40</v>
      </c>
      <c r="O223" s="90"/>
      <c r="P223" s="228">
        <f>O223*H223</f>
        <v>0</v>
      </c>
      <c r="Q223" s="228">
        <v>0.028000000000000001</v>
      </c>
      <c r="R223" s="228">
        <f>Q223*H223</f>
        <v>0.30281999999999998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168</v>
      </c>
      <c r="AT223" s="230" t="s">
        <v>197</v>
      </c>
      <c r="AU223" s="230" t="s">
        <v>85</v>
      </c>
      <c r="AY223" s="16" t="s">
        <v>125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83</v>
      </c>
      <c r="BK223" s="231">
        <f>ROUND(I223*H223,2)</f>
        <v>0</v>
      </c>
      <c r="BL223" s="16" t="s">
        <v>131</v>
      </c>
      <c r="BM223" s="230" t="s">
        <v>348</v>
      </c>
    </row>
    <row r="224" s="13" customFormat="1">
      <c r="A224" s="13"/>
      <c r="B224" s="232"/>
      <c r="C224" s="233"/>
      <c r="D224" s="234" t="s">
        <v>137</v>
      </c>
      <c r="E224" s="235" t="s">
        <v>1</v>
      </c>
      <c r="F224" s="236" t="s">
        <v>349</v>
      </c>
      <c r="G224" s="233"/>
      <c r="H224" s="237">
        <v>10.300000000000001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137</v>
      </c>
      <c r="AU224" s="243" t="s">
        <v>85</v>
      </c>
      <c r="AV224" s="13" t="s">
        <v>85</v>
      </c>
      <c r="AW224" s="13" t="s">
        <v>32</v>
      </c>
      <c r="AX224" s="13" t="s">
        <v>83</v>
      </c>
      <c r="AY224" s="243" t="s">
        <v>125</v>
      </c>
    </row>
    <row r="225" s="13" customFormat="1">
      <c r="A225" s="13"/>
      <c r="B225" s="232"/>
      <c r="C225" s="233"/>
      <c r="D225" s="234" t="s">
        <v>137</v>
      </c>
      <c r="E225" s="233"/>
      <c r="F225" s="236" t="s">
        <v>350</v>
      </c>
      <c r="G225" s="233"/>
      <c r="H225" s="237">
        <v>10.815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137</v>
      </c>
      <c r="AU225" s="243" t="s">
        <v>85</v>
      </c>
      <c r="AV225" s="13" t="s">
        <v>85</v>
      </c>
      <c r="AW225" s="13" t="s">
        <v>4</v>
      </c>
      <c r="AX225" s="13" t="s">
        <v>83</v>
      </c>
      <c r="AY225" s="243" t="s">
        <v>125</v>
      </c>
    </row>
    <row r="226" s="2" customFormat="1" ht="24.15" customHeight="1">
      <c r="A226" s="37"/>
      <c r="B226" s="38"/>
      <c r="C226" s="218" t="s">
        <v>351</v>
      </c>
      <c r="D226" s="218" t="s">
        <v>127</v>
      </c>
      <c r="E226" s="219" t="s">
        <v>352</v>
      </c>
      <c r="F226" s="220" t="s">
        <v>353</v>
      </c>
      <c r="G226" s="221" t="s">
        <v>130</v>
      </c>
      <c r="H226" s="222">
        <v>21.399999999999999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40</v>
      </c>
      <c r="O226" s="90"/>
      <c r="P226" s="228">
        <f>O226*H226</f>
        <v>0</v>
      </c>
      <c r="Q226" s="228">
        <v>0.14066999999999999</v>
      </c>
      <c r="R226" s="228">
        <f>Q226*H226</f>
        <v>3.0103379999999995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131</v>
      </c>
      <c r="AT226" s="230" t="s">
        <v>127</v>
      </c>
      <c r="AU226" s="230" t="s">
        <v>85</v>
      </c>
      <c r="AY226" s="16" t="s">
        <v>125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83</v>
      </c>
      <c r="BK226" s="231">
        <f>ROUND(I226*H226,2)</f>
        <v>0</v>
      </c>
      <c r="BL226" s="16" t="s">
        <v>131</v>
      </c>
      <c r="BM226" s="230" t="s">
        <v>354</v>
      </c>
    </row>
    <row r="227" s="2" customFormat="1" ht="21.75" customHeight="1">
      <c r="A227" s="37"/>
      <c r="B227" s="38"/>
      <c r="C227" s="218" t="s">
        <v>355</v>
      </c>
      <c r="D227" s="218" t="s">
        <v>127</v>
      </c>
      <c r="E227" s="219" t="s">
        <v>356</v>
      </c>
      <c r="F227" s="220" t="s">
        <v>357</v>
      </c>
      <c r="G227" s="221" t="s">
        <v>130</v>
      </c>
      <c r="H227" s="222">
        <v>21.399999999999999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40</v>
      </c>
      <c r="O227" s="90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131</v>
      </c>
      <c r="AT227" s="230" t="s">
        <v>127</v>
      </c>
      <c r="AU227" s="230" t="s">
        <v>85</v>
      </c>
      <c r="AY227" s="16" t="s">
        <v>125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83</v>
      </c>
      <c r="BK227" s="231">
        <f>ROUND(I227*H227,2)</f>
        <v>0</v>
      </c>
      <c r="BL227" s="16" t="s">
        <v>131</v>
      </c>
      <c r="BM227" s="230" t="s">
        <v>358</v>
      </c>
    </row>
    <row r="228" s="12" customFormat="1" ht="22.8" customHeight="1">
      <c r="A228" s="12"/>
      <c r="B228" s="202"/>
      <c r="C228" s="203"/>
      <c r="D228" s="204" t="s">
        <v>74</v>
      </c>
      <c r="E228" s="216" t="s">
        <v>359</v>
      </c>
      <c r="F228" s="216" t="s">
        <v>360</v>
      </c>
      <c r="G228" s="203"/>
      <c r="H228" s="203"/>
      <c r="I228" s="206"/>
      <c r="J228" s="217">
        <f>BK228</f>
        <v>0</v>
      </c>
      <c r="K228" s="203"/>
      <c r="L228" s="208"/>
      <c r="M228" s="209"/>
      <c r="N228" s="210"/>
      <c r="O228" s="210"/>
      <c r="P228" s="211">
        <f>P229</f>
        <v>0</v>
      </c>
      <c r="Q228" s="210"/>
      <c r="R228" s="211">
        <f>R229</f>
        <v>0</v>
      </c>
      <c r="S228" s="210"/>
      <c r="T228" s="212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3" t="s">
        <v>83</v>
      </c>
      <c r="AT228" s="214" t="s">
        <v>74</v>
      </c>
      <c r="AU228" s="214" t="s">
        <v>83</v>
      </c>
      <c r="AY228" s="213" t="s">
        <v>125</v>
      </c>
      <c r="BK228" s="215">
        <f>BK229</f>
        <v>0</v>
      </c>
    </row>
    <row r="229" s="2" customFormat="1" ht="33" customHeight="1">
      <c r="A229" s="37"/>
      <c r="B229" s="38"/>
      <c r="C229" s="218" t="s">
        <v>361</v>
      </c>
      <c r="D229" s="218" t="s">
        <v>127</v>
      </c>
      <c r="E229" s="219" t="s">
        <v>362</v>
      </c>
      <c r="F229" s="220" t="s">
        <v>363</v>
      </c>
      <c r="G229" s="221" t="s">
        <v>200</v>
      </c>
      <c r="H229" s="222">
        <v>29.181999999999999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40</v>
      </c>
      <c r="O229" s="90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131</v>
      </c>
      <c r="AT229" s="230" t="s">
        <v>127</v>
      </c>
      <c r="AU229" s="230" t="s">
        <v>85</v>
      </c>
      <c r="AY229" s="16" t="s">
        <v>125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83</v>
      </c>
      <c r="BK229" s="231">
        <f>ROUND(I229*H229,2)</f>
        <v>0</v>
      </c>
      <c r="BL229" s="16" t="s">
        <v>131</v>
      </c>
      <c r="BM229" s="230" t="s">
        <v>364</v>
      </c>
    </row>
    <row r="230" s="12" customFormat="1" ht="25.92" customHeight="1">
      <c r="A230" s="12"/>
      <c r="B230" s="202"/>
      <c r="C230" s="203"/>
      <c r="D230" s="204" t="s">
        <v>74</v>
      </c>
      <c r="E230" s="205" t="s">
        <v>197</v>
      </c>
      <c r="F230" s="205" t="s">
        <v>365</v>
      </c>
      <c r="G230" s="203"/>
      <c r="H230" s="203"/>
      <c r="I230" s="206"/>
      <c r="J230" s="207">
        <f>BK230</f>
        <v>0</v>
      </c>
      <c r="K230" s="203"/>
      <c r="L230" s="208"/>
      <c r="M230" s="209"/>
      <c r="N230" s="210"/>
      <c r="O230" s="210"/>
      <c r="P230" s="211">
        <f>P231</f>
        <v>0</v>
      </c>
      <c r="Q230" s="210"/>
      <c r="R230" s="211">
        <f>R231</f>
        <v>0.12014</v>
      </c>
      <c r="S230" s="210"/>
      <c r="T230" s="212">
        <f>T231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3" t="s">
        <v>142</v>
      </c>
      <c r="AT230" s="214" t="s">
        <v>74</v>
      </c>
      <c r="AU230" s="214" t="s">
        <v>75</v>
      </c>
      <c r="AY230" s="213" t="s">
        <v>125</v>
      </c>
      <c r="BK230" s="215">
        <f>BK231</f>
        <v>0</v>
      </c>
    </row>
    <row r="231" s="12" customFormat="1" ht="22.8" customHeight="1">
      <c r="A231" s="12"/>
      <c r="B231" s="202"/>
      <c r="C231" s="203"/>
      <c r="D231" s="204" t="s">
        <v>74</v>
      </c>
      <c r="E231" s="216" t="s">
        <v>366</v>
      </c>
      <c r="F231" s="216" t="s">
        <v>367</v>
      </c>
      <c r="G231" s="203"/>
      <c r="H231" s="203"/>
      <c r="I231" s="206"/>
      <c r="J231" s="217">
        <f>BK231</f>
        <v>0</v>
      </c>
      <c r="K231" s="203"/>
      <c r="L231" s="208"/>
      <c r="M231" s="209"/>
      <c r="N231" s="210"/>
      <c r="O231" s="210"/>
      <c r="P231" s="211">
        <f>SUM(P232:P238)</f>
        <v>0</v>
      </c>
      <c r="Q231" s="210"/>
      <c r="R231" s="211">
        <f>SUM(R232:R238)</f>
        <v>0.12014</v>
      </c>
      <c r="S231" s="210"/>
      <c r="T231" s="212">
        <f>SUM(T232:T238)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3" t="s">
        <v>142</v>
      </c>
      <c r="AT231" s="214" t="s">
        <v>74</v>
      </c>
      <c r="AU231" s="214" t="s">
        <v>83</v>
      </c>
      <c r="AY231" s="213" t="s">
        <v>125</v>
      </c>
      <c r="BK231" s="215">
        <f>SUM(BK232:BK238)</f>
        <v>0</v>
      </c>
    </row>
    <row r="232" s="2" customFormat="1" ht="24.15" customHeight="1">
      <c r="A232" s="37"/>
      <c r="B232" s="38"/>
      <c r="C232" s="218" t="s">
        <v>368</v>
      </c>
      <c r="D232" s="218" t="s">
        <v>127</v>
      </c>
      <c r="E232" s="219" t="s">
        <v>369</v>
      </c>
      <c r="F232" s="220" t="s">
        <v>370</v>
      </c>
      <c r="G232" s="221" t="s">
        <v>130</v>
      </c>
      <c r="H232" s="222">
        <v>2</v>
      </c>
      <c r="I232" s="223"/>
      <c r="J232" s="224">
        <f>ROUND(I232*H232,2)</f>
        <v>0</v>
      </c>
      <c r="K232" s="225"/>
      <c r="L232" s="43"/>
      <c r="M232" s="226" t="s">
        <v>1</v>
      </c>
      <c r="N232" s="227" t="s">
        <v>40</v>
      </c>
      <c r="O232" s="90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371</v>
      </c>
      <c r="AT232" s="230" t="s">
        <v>127</v>
      </c>
      <c r="AU232" s="230" t="s">
        <v>85</v>
      </c>
      <c r="AY232" s="16" t="s">
        <v>125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83</v>
      </c>
      <c r="BK232" s="231">
        <f>ROUND(I232*H232,2)</f>
        <v>0</v>
      </c>
      <c r="BL232" s="16" t="s">
        <v>371</v>
      </c>
      <c r="BM232" s="230" t="s">
        <v>372</v>
      </c>
    </row>
    <row r="233" s="2" customFormat="1" ht="24.15" customHeight="1">
      <c r="A233" s="37"/>
      <c r="B233" s="38"/>
      <c r="C233" s="218" t="s">
        <v>373</v>
      </c>
      <c r="D233" s="218" t="s">
        <v>127</v>
      </c>
      <c r="E233" s="219" t="s">
        <v>374</v>
      </c>
      <c r="F233" s="220" t="s">
        <v>375</v>
      </c>
      <c r="G233" s="221" t="s">
        <v>145</v>
      </c>
      <c r="H233" s="222">
        <v>0.41999999999999998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40</v>
      </c>
      <c r="O233" s="90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371</v>
      </c>
      <c r="AT233" s="230" t="s">
        <v>127</v>
      </c>
      <c r="AU233" s="230" t="s">
        <v>85</v>
      </c>
      <c r="AY233" s="16" t="s">
        <v>125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83</v>
      </c>
      <c r="BK233" s="231">
        <f>ROUND(I233*H233,2)</f>
        <v>0</v>
      </c>
      <c r="BL233" s="16" t="s">
        <v>371</v>
      </c>
      <c r="BM233" s="230" t="s">
        <v>376</v>
      </c>
    </row>
    <row r="234" s="13" customFormat="1">
      <c r="A234" s="13"/>
      <c r="B234" s="232"/>
      <c r="C234" s="233"/>
      <c r="D234" s="234" t="s">
        <v>137</v>
      </c>
      <c r="E234" s="235" t="s">
        <v>1</v>
      </c>
      <c r="F234" s="236" t="s">
        <v>377</v>
      </c>
      <c r="G234" s="233"/>
      <c r="H234" s="237">
        <v>0.41999999999999998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137</v>
      </c>
      <c r="AU234" s="243" t="s">
        <v>85</v>
      </c>
      <c r="AV234" s="13" t="s">
        <v>85</v>
      </c>
      <c r="AW234" s="13" t="s">
        <v>32</v>
      </c>
      <c r="AX234" s="13" t="s">
        <v>83</v>
      </c>
      <c r="AY234" s="243" t="s">
        <v>125</v>
      </c>
    </row>
    <row r="235" s="2" customFormat="1" ht="24.15" customHeight="1">
      <c r="A235" s="37"/>
      <c r="B235" s="38"/>
      <c r="C235" s="218" t="s">
        <v>378</v>
      </c>
      <c r="D235" s="218" t="s">
        <v>127</v>
      </c>
      <c r="E235" s="219" t="s">
        <v>379</v>
      </c>
      <c r="F235" s="220" t="s">
        <v>380</v>
      </c>
      <c r="G235" s="221" t="s">
        <v>130</v>
      </c>
      <c r="H235" s="222">
        <v>2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40</v>
      </c>
      <c r="O235" s="9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371</v>
      </c>
      <c r="AT235" s="230" t="s">
        <v>127</v>
      </c>
      <c r="AU235" s="230" t="s">
        <v>85</v>
      </c>
      <c r="AY235" s="16" t="s">
        <v>125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83</v>
      </c>
      <c r="BK235" s="231">
        <f>ROUND(I235*H235,2)</f>
        <v>0</v>
      </c>
      <c r="BL235" s="16" t="s">
        <v>371</v>
      </c>
      <c r="BM235" s="230" t="s">
        <v>381</v>
      </c>
    </row>
    <row r="236" s="2" customFormat="1" ht="16.5" customHeight="1">
      <c r="A236" s="37"/>
      <c r="B236" s="38"/>
      <c r="C236" s="218" t="s">
        <v>382</v>
      </c>
      <c r="D236" s="218" t="s">
        <v>127</v>
      </c>
      <c r="E236" s="219" t="s">
        <v>383</v>
      </c>
      <c r="F236" s="220" t="s">
        <v>384</v>
      </c>
      <c r="G236" s="221" t="s">
        <v>130</v>
      </c>
      <c r="H236" s="222">
        <v>2</v>
      </c>
      <c r="I236" s="223"/>
      <c r="J236" s="224">
        <f>ROUND(I236*H236,2)</f>
        <v>0</v>
      </c>
      <c r="K236" s="225"/>
      <c r="L236" s="43"/>
      <c r="M236" s="226" t="s">
        <v>1</v>
      </c>
      <c r="N236" s="227" t="s">
        <v>40</v>
      </c>
      <c r="O236" s="90"/>
      <c r="P236" s="228">
        <f>O236*H236</f>
        <v>0</v>
      </c>
      <c r="Q236" s="228">
        <v>6.9999999999999994E-05</v>
      </c>
      <c r="R236" s="228">
        <f>Q236*H236</f>
        <v>0.00013999999999999999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371</v>
      </c>
      <c r="AT236" s="230" t="s">
        <v>127</v>
      </c>
      <c r="AU236" s="230" t="s">
        <v>85</v>
      </c>
      <c r="AY236" s="16" t="s">
        <v>125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83</v>
      </c>
      <c r="BK236" s="231">
        <f>ROUND(I236*H236,2)</f>
        <v>0</v>
      </c>
      <c r="BL236" s="16" t="s">
        <v>371</v>
      </c>
      <c r="BM236" s="230" t="s">
        <v>385</v>
      </c>
    </row>
    <row r="237" s="2" customFormat="1" ht="33" customHeight="1">
      <c r="A237" s="37"/>
      <c r="B237" s="38"/>
      <c r="C237" s="218" t="s">
        <v>386</v>
      </c>
      <c r="D237" s="218" t="s">
        <v>127</v>
      </c>
      <c r="E237" s="219" t="s">
        <v>387</v>
      </c>
      <c r="F237" s="220" t="s">
        <v>388</v>
      </c>
      <c r="G237" s="221" t="s">
        <v>130</v>
      </c>
      <c r="H237" s="222">
        <v>2</v>
      </c>
      <c r="I237" s="223"/>
      <c r="J237" s="224">
        <f>ROUND(I237*H237,2)</f>
        <v>0</v>
      </c>
      <c r="K237" s="225"/>
      <c r="L237" s="43"/>
      <c r="M237" s="226" t="s">
        <v>1</v>
      </c>
      <c r="N237" s="227" t="s">
        <v>40</v>
      </c>
      <c r="O237" s="90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371</v>
      </c>
      <c r="AT237" s="230" t="s">
        <v>127</v>
      </c>
      <c r="AU237" s="230" t="s">
        <v>85</v>
      </c>
      <c r="AY237" s="16" t="s">
        <v>125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83</v>
      </c>
      <c r="BK237" s="231">
        <f>ROUND(I237*H237,2)</f>
        <v>0</v>
      </c>
      <c r="BL237" s="16" t="s">
        <v>371</v>
      </c>
      <c r="BM237" s="230" t="s">
        <v>389</v>
      </c>
    </row>
    <row r="238" s="2" customFormat="1" ht="24.15" customHeight="1">
      <c r="A238" s="37"/>
      <c r="B238" s="38"/>
      <c r="C238" s="255" t="s">
        <v>390</v>
      </c>
      <c r="D238" s="255" t="s">
        <v>197</v>
      </c>
      <c r="E238" s="256" t="s">
        <v>391</v>
      </c>
      <c r="F238" s="257" t="s">
        <v>392</v>
      </c>
      <c r="G238" s="258" t="s">
        <v>130</v>
      </c>
      <c r="H238" s="259">
        <v>2</v>
      </c>
      <c r="I238" s="260"/>
      <c r="J238" s="261">
        <f>ROUND(I238*H238,2)</f>
        <v>0</v>
      </c>
      <c r="K238" s="262"/>
      <c r="L238" s="263"/>
      <c r="M238" s="264" t="s">
        <v>1</v>
      </c>
      <c r="N238" s="265" t="s">
        <v>40</v>
      </c>
      <c r="O238" s="90"/>
      <c r="P238" s="228">
        <f>O238*H238</f>
        <v>0</v>
      </c>
      <c r="Q238" s="228">
        <v>0.059999999999999998</v>
      </c>
      <c r="R238" s="228">
        <f>Q238*H238</f>
        <v>0.12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393</v>
      </c>
      <c r="AT238" s="230" t="s">
        <v>197</v>
      </c>
      <c r="AU238" s="230" t="s">
        <v>85</v>
      </c>
      <c r="AY238" s="16" t="s">
        <v>125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83</v>
      </c>
      <c r="BK238" s="231">
        <f>ROUND(I238*H238,2)</f>
        <v>0</v>
      </c>
      <c r="BL238" s="16" t="s">
        <v>393</v>
      </c>
      <c r="BM238" s="230" t="s">
        <v>394</v>
      </c>
    </row>
    <row r="239" s="12" customFormat="1" ht="25.92" customHeight="1">
      <c r="A239" s="12"/>
      <c r="B239" s="202"/>
      <c r="C239" s="203"/>
      <c r="D239" s="204" t="s">
        <v>74</v>
      </c>
      <c r="E239" s="205" t="s">
        <v>395</v>
      </c>
      <c r="F239" s="205" t="s">
        <v>396</v>
      </c>
      <c r="G239" s="203"/>
      <c r="H239" s="203"/>
      <c r="I239" s="206"/>
      <c r="J239" s="207">
        <f>BK239</f>
        <v>0</v>
      </c>
      <c r="K239" s="203"/>
      <c r="L239" s="208"/>
      <c r="M239" s="209"/>
      <c r="N239" s="210"/>
      <c r="O239" s="210"/>
      <c r="P239" s="211">
        <f>P240+P245+P247+P250</f>
        <v>0</v>
      </c>
      <c r="Q239" s="210"/>
      <c r="R239" s="211">
        <f>R240+R245+R247+R250</f>
        <v>0</v>
      </c>
      <c r="S239" s="210"/>
      <c r="T239" s="212">
        <f>T240+T245+T247+T250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3" t="s">
        <v>154</v>
      </c>
      <c r="AT239" s="214" t="s">
        <v>74</v>
      </c>
      <c r="AU239" s="214" t="s">
        <v>75</v>
      </c>
      <c r="AY239" s="213" t="s">
        <v>125</v>
      </c>
      <c r="BK239" s="215">
        <f>BK240+BK245+BK247+BK250</f>
        <v>0</v>
      </c>
    </row>
    <row r="240" s="12" customFormat="1" ht="22.8" customHeight="1">
      <c r="A240" s="12"/>
      <c r="B240" s="202"/>
      <c r="C240" s="203"/>
      <c r="D240" s="204" t="s">
        <v>74</v>
      </c>
      <c r="E240" s="216" t="s">
        <v>397</v>
      </c>
      <c r="F240" s="216" t="s">
        <v>398</v>
      </c>
      <c r="G240" s="203"/>
      <c r="H240" s="203"/>
      <c r="I240" s="206"/>
      <c r="J240" s="217">
        <f>BK240</f>
        <v>0</v>
      </c>
      <c r="K240" s="203"/>
      <c r="L240" s="208"/>
      <c r="M240" s="209"/>
      <c r="N240" s="210"/>
      <c r="O240" s="210"/>
      <c r="P240" s="211">
        <f>SUM(P241:P244)</f>
        <v>0</v>
      </c>
      <c r="Q240" s="210"/>
      <c r="R240" s="211">
        <f>SUM(R241:R244)</f>
        <v>0</v>
      </c>
      <c r="S240" s="210"/>
      <c r="T240" s="212">
        <f>SUM(T241:T244)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3" t="s">
        <v>154</v>
      </c>
      <c r="AT240" s="214" t="s">
        <v>74</v>
      </c>
      <c r="AU240" s="214" t="s">
        <v>83</v>
      </c>
      <c r="AY240" s="213" t="s">
        <v>125</v>
      </c>
      <c r="BK240" s="215">
        <f>SUM(BK241:BK244)</f>
        <v>0</v>
      </c>
    </row>
    <row r="241" s="2" customFormat="1" ht="24.15" customHeight="1">
      <c r="A241" s="37"/>
      <c r="B241" s="38"/>
      <c r="C241" s="218" t="s">
        <v>399</v>
      </c>
      <c r="D241" s="218" t="s">
        <v>127</v>
      </c>
      <c r="E241" s="219" t="s">
        <v>400</v>
      </c>
      <c r="F241" s="220" t="s">
        <v>401</v>
      </c>
      <c r="G241" s="221" t="s">
        <v>402</v>
      </c>
      <c r="H241" s="222">
        <v>1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40</v>
      </c>
      <c r="O241" s="90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403</v>
      </c>
      <c r="AT241" s="230" t="s">
        <v>127</v>
      </c>
      <c r="AU241" s="230" t="s">
        <v>85</v>
      </c>
      <c r="AY241" s="16" t="s">
        <v>125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83</v>
      </c>
      <c r="BK241" s="231">
        <f>ROUND(I241*H241,2)</f>
        <v>0</v>
      </c>
      <c r="BL241" s="16" t="s">
        <v>403</v>
      </c>
      <c r="BM241" s="230" t="s">
        <v>404</v>
      </c>
    </row>
    <row r="242" s="2" customFormat="1" ht="16.5" customHeight="1">
      <c r="A242" s="37"/>
      <c r="B242" s="38"/>
      <c r="C242" s="218" t="s">
        <v>405</v>
      </c>
      <c r="D242" s="218" t="s">
        <v>127</v>
      </c>
      <c r="E242" s="219" t="s">
        <v>406</v>
      </c>
      <c r="F242" s="220" t="s">
        <v>407</v>
      </c>
      <c r="G242" s="221" t="s">
        <v>402</v>
      </c>
      <c r="H242" s="222">
        <v>1</v>
      </c>
      <c r="I242" s="223"/>
      <c r="J242" s="224">
        <f>ROUND(I242*H242,2)</f>
        <v>0</v>
      </c>
      <c r="K242" s="225"/>
      <c r="L242" s="43"/>
      <c r="M242" s="226" t="s">
        <v>1</v>
      </c>
      <c r="N242" s="227" t="s">
        <v>40</v>
      </c>
      <c r="O242" s="90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403</v>
      </c>
      <c r="AT242" s="230" t="s">
        <v>127</v>
      </c>
      <c r="AU242" s="230" t="s">
        <v>85</v>
      </c>
      <c r="AY242" s="16" t="s">
        <v>125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83</v>
      </c>
      <c r="BK242" s="231">
        <f>ROUND(I242*H242,2)</f>
        <v>0</v>
      </c>
      <c r="BL242" s="16" t="s">
        <v>403</v>
      </c>
      <c r="BM242" s="230" t="s">
        <v>408</v>
      </c>
    </row>
    <row r="243" s="2" customFormat="1" ht="33" customHeight="1">
      <c r="A243" s="37"/>
      <c r="B243" s="38"/>
      <c r="C243" s="218" t="s">
        <v>409</v>
      </c>
      <c r="D243" s="218" t="s">
        <v>127</v>
      </c>
      <c r="E243" s="219" t="s">
        <v>410</v>
      </c>
      <c r="F243" s="220" t="s">
        <v>411</v>
      </c>
      <c r="G243" s="221" t="s">
        <v>402</v>
      </c>
      <c r="H243" s="222">
        <v>1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40</v>
      </c>
      <c r="O243" s="90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403</v>
      </c>
      <c r="AT243" s="230" t="s">
        <v>127</v>
      </c>
      <c r="AU243" s="230" t="s">
        <v>85</v>
      </c>
      <c r="AY243" s="16" t="s">
        <v>125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83</v>
      </c>
      <c r="BK243" s="231">
        <f>ROUND(I243*H243,2)</f>
        <v>0</v>
      </c>
      <c r="BL243" s="16" t="s">
        <v>403</v>
      </c>
      <c r="BM243" s="230" t="s">
        <v>412</v>
      </c>
    </row>
    <row r="244" s="2" customFormat="1" ht="16.5" customHeight="1">
      <c r="A244" s="37"/>
      <c r="B244" s="38"/>
      <c r="C244" s="218" t="s">
        <v>413</v>
      </c>
      <c r="D244" s="218" t="s">
        <v>127</v>
      </c>
      <c r="E244" s="219" t="s">
        <v>414</v>
      </c>
      <c r="F244" s="220" t="s">
        <v>415</v>
      </c>
      <c r="G244" s="221" t="s">
        <v>402</v>
      </c>
      <c r="H244" s="222">
        <v>1</v>
      </c>
      <c r="I244" s="223"/>
      <c r="J244" s="224">
        <f>ROUND(I244*H244,2)</f>
        <v>0</v>
      </c>
      <c r="K244" s="225"/>
      <c r="L244" s="43"/>
      <c r="M244" s="226" t="s">
        <v>1</v>
      </c>
      <c r="N244" s="227" t="s">
        <v>40</v>
      </c>
      <c r="O244" s="90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403</v>
      </c>
      <c r="AT244" s="230" t="s">
        <v>127</v>
      </c>
      <c r="AU244" s="230" t="s">
        <v>85</v>
      </c>
      <c r="AY244" s="16" t="s">
        <v>125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83</v>
      </c>
      <c r="BK244" s="231">
        <f>ROUND(I244*H244,2)</f>
        <v>0</v>
      </c>
      <c r="BL244" s="16" t="s">
        <v>403</v>
      </c>
      <c r="BM244" s="230" t="s">
        <v>416</v>
      </c>
    </row>
    <row r="245" s="12" customFormat="1" ht="22.8" customHeight="1">
      <c r="A245" s="12"/>
      <c r="B245" s="202"/>
      <c r="C245" s="203"/>
      <c r="D245" s="204" t="s">
        <v>74</v>
      </c>
      <c r="E245" s="216" t="s">
        <v>417</v>
      </c>
      <c r="F245" s="216" t="s">
        <v>418</v>
      </c>
      <c r="G245" s="203"/>
      <c r="H245" s="203"/>
      <c r="I245" s="206"/>
      <c r="J245" s="217">
        <f>BK245</f>
        <v>0</v>
      </c>
      <c r="K245" s="203"/>
      <c r="L245" s="208"/>
      <c r="M245" s="209"/>
      <c r="N245" s="210"/>
      <c r="O245" s="210"/>
      <c r="P245" s="211">
        <f>P246</f>
        <v>0</v>
      </c>
      <c r="Q245" s="210"/>
      <c r="R245" s="211">
        <f>R246</f>
        <v>0</v>
      </c>
      <c r="S245" s="210"/>
      <c r="T245" s="212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3" t="s">
        <v>154</v>
      </c>
      <c r="AT245" s="214" t="s">
        <v>74</v>
      </c>
      <c r="AU245" s="214" t="s">
        <v>83</v>
      </c>
      <c r="AY245" s="213" t="s">
        <v>125</v>
      </c>
      <c r="BK245" s="215">
        <f>BK246</f>
        <v>0</v>
      </c>
    </row>
    <row r="246" s="2" customFormat="1" ht="16.5" customHeight="1">
      <c r="A246" s="37"/>
      <c r="B246" s="38"/>
      <c r="C246" s="218" t="s">
        <v>419</v>
      </c>
      <c r="D246" s="218" t="s">
        <v>127</v>
      </c>
      <c r="E246" s="219" t="s">
        <v>420</v>
      </c>
      <c r="F246" s="220" t="s">
        <v>421</v>
      </c>
      <c r="G246" s="221" t="s">
        <v>402</v>
      </c>
      <c r="H246" s="222">
        <v>1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40</v>
      </c>
      <c r="O246" s="90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403</v>
      </c>
      <c r="AT246" s="230" t="s">
        <v>127</v>
      </c>
      <c r="AU246" s="230" t="s">
        <v>85</v>
      </c>
      <c r="AY246" s="16" t="s">
        <v>125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83</v>
      </c>
      <c r="BK246" s="231">
        <f>ROUND(I246*H246,2)</f>
        <v>0</v>
      </c>
      <c r="BL246" s="16" t="s">
        <v>403</v>
      </c>
      <c r="BM246" s="230" t="s">
        <v>422</v>
      </c>
    </row>
    <row r="247" s="12" customFormat="1" ht="22.8" customHeight="1">
      <c r="A247" s="12"/>
      <c r="B247" s="202"/>
      <c r="C247" s="203"/>
      <c r="D247" s="204" t="s">
        <v>74</v>
      </c>
      <c r="E247" s="216" t="s">
        <v>423</v>
      </c>
      <c r="F247" s="216" t="s">
        <v>424</v>
      </c>
      <c r="G247" s="203"/>
      <c r="H247" s="203"/>
      <c r="I247" s="206"/>
      <c r="J247" s="217">
        <f>BK247</f>
        <v>0</v>
      </c>
      <c r="K247" s="203"/>
      <c r="L247" s="208"/>
      <c r="M247" s="209"/>
      <c r="N247" s="210"/>
      <c r="O247" s="210"/>
      <c r="P247" s="211">
        <f>SUM(P248:P249)</f>
        <v>0</v>
      </c>
      <c r="Q247" s="210"/>
      <c r="R247" s="211">
        <f>SUM(R248:R249)</f>
        <v>0</v>
      </c>
      <c r="S247" s="210"/>
      <c r="T247" s="212">
        <f>SUM(T248:T249)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3" t="s">
        <v>154</v>
      </c>
      <c r="AT247" s="214" t="s">
        <v>74</v>
      </c>
      <c r="AU247" s="214" t="s">
        <v>83</v>
      </c>
      <c r="AY247" s="213" t="s">
        <v>125</v>
      </c>
      <c r="BK247" s="215">
        <f>SUM(BK248:BK249)</f>
        <v>0</v>
      </c>
    </row>
    <row r="248" s="2" customFormat="1" ht="16.5" customHeight="1">
      <c r="A248" s="37"/>
      <c r="B248" s="38"/>
      <c r="C248" s="218" t="s">
        <v>425</v>
      </c>
      <c r="D248" s="218" t="s">
        <v>127</v>
      </c>
      <c r="E248" s="219" t="s">
        <v>426</v>
      </c>
      <c r="F248" s="220" t="s">
        <v>427</v>
      </c>
      <c r="G248" s="221" t="s">
        <v>428</v>
      </c>
      <c r="H248" s="222">
        <v>1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40</v>
      </c>
      <c r="O248" s="90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403</v>
      </c>
      <c r="AT248" s="230" t="s">
        <v>127</v>
      </c>
      <c r="AU248" s="230" t="s">
        <v>85</v>
      </c>
      <c r="AY248" s="16" t="s">
        <v>125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83</v>
      </c>
      <c r="BK248" s="231">
        <f>ROUND(I248*H248,2)</f>
        <v>0</v>
      </c>
      <c r="BL248" s="16" t="s">
        <v>403</v>
      </c>
      <c r="BM248" s="230" t="s">
        <v>429</v>
      </c>
    </row>
    <row r="249" s="2" customFormat="1" ht="24.15" customHeight="1">
      <c r="A249" s="37"/>
      <c r="B249" s="38"/>
      <c r="C249" s="218" t="s">
        <v>430</v>
      </c>
      <c r="D249" s="218" t="s">
        <v>127</v>
      </c>
      <c r="E249" s="219" t="s">
        <v>431</v>
      </c>
      <c r="F249" s="220" t="s">
        <v>432</v>
      </c>
      <c r="G249" s="221" t="s">
        <v>402</v>
      </c>
      <c r="H249" s="222">
        <v>1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40</v>
      </c>
      <c r="O249" s="90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403</v>
      </c>
      <c r="AT249" s="230" t="s">
        <v>127</v>
      </c>
      <c r="AU249" s="230" t="s">
        <v>85</v>
      </c>
      <c r="AY249" s="16" t="s">
        <v>125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83</v>
      </c>
      <c r="BK249" s="231">
        <f>ROUND(I249*H249,2)</f>
        <v>0</v>
      </c>
      <c r="BL249" s="16" t="s">
        <v>403</v>
      </c>
      <c r="BM249" s="230" t="s">
        <v>433</v>
      </c>
    </row>
    <row r="250" s="12" customFormat="1" ht="22.8" customHeight="1">
      <c r="A250" s="12"/>
      <c r="B250" s="202"/>
      <c r="C250" s="203"/>
      <c r="D250" s="204" t="s">
        <v>74</v>
      </c>
      <c r="E250" s="216" t="s">
        <v>434</v>
      </c>
      <c r="F250" s="216" t="s">
        <v>435</v>
      </c>
      <c r="G250" s="203"/>
      <c r="H250" s="203"/>
      <c r="I250" s="206"/>
      <c r="J250" s="217">
        <f>BK250</f>
        <v>0</v>
      </c>
      <c r="K250" s="203"/>
      <c r="L250" s="208"/>
      <c r="M250" s="209"/>
      <c r="N250" s="210"/>
      <c r="O250" s="210"/>
      <c r="P250" s="211">
        <f>P251</f>
        <v>0</v>
      </c>
      <c r="Q250" s="210"/>
      <c r="R250" s="211">
        <f>R251</f>
        <v>0</v>
      </c>
      <c r="S250" s="210"/>
      <c r="T250" s="212">
        <f>T251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3" t="s">
        <v>154</v>
      </c>
      <c r="AT250" s="214" t="s">
        <v>74</v>
      </c>
      <c r="AU250" s="214" t="s">
        <v>83</v>
      </c>
      <c r="AY250" s="213" t="s">
        <v>125</v>
      </c>
      <c r="BK250" s="215">
        <f>BK251</f>
        <v>0</v>
      </c>
    </row>
    <row r="251" s="2" customFormat="1" ht="24.15" customHeight="1">
      <c r="A251" s="37"/>
      <c r="B251" s="38"/>
      <c r="C251" s="218" t="s">
        <v>436</v>
      </c>
      <c r="D251" s="218" t="s">
        <v>127</v>
      </c>
      <c r="E251" s="219" t="s">
        <v>437</v>
      </c>
      <c r="F251" s="220" t="s">
        <v>438</v>
      </c>
      <c r="G251" s="221" t="s">
        <v>402</v>
      </c>
      <c r="H251" s="222">
        <v>1</v>
      </c>
      <c r="I251" s="223"/>
      <c r="J251" s="224">
        <f>ROUND(I251*H251,2)</f>
        <v>0</v>
      </c>
      <c r="K251" s="225"/>
      <c r="L251" s="43"/>
      <c r="M251" s="266" t="s">
        <v>1</v>
      </c>
      <c r="N251" s="267" t="s">
        <v>40</v>
      </c>
      <c r="O251" s="268"/>
      <c r="P251" s="269">
        <f>O251*H251</f>
        <v>0</v>
      </c>
      <c r="Q251" s="269">
        <v>0</v>
      </c>
      <c r="R251" s="269">
        <f>Q251*H251</f>
        <v>0</v>
      </c>
      <c r="S251" s="269">
        <v>0</v>
      </c>
      <c r="T251" s="270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403</v>
      </c>
      <c r="AT251" s="230" t="s">
        <v>127</v>
      </c>
      <c r="AU251" s="230" t="s">
        <v>85</v>
      </c>
      <c r="AY251" s="16" t="s">
        <v>125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83</v>
      </c>
      <c r="BK251" s="231">
        <f>ROUND(I251*H251,2)</f>
        <v>0</v>
      </c>
      <c r="BL251" s="16" t="s">
        <v>403</v>
      </c>
      <c r="BM251" s="230" t="s">
        <v>439</v>
      </c>
    </row>
    <row r="252" s="2" customFormat="1" ht="6.96" customHeight="1">
      <c r="A252" s="37"/>
      <c r="B252" s="65"/>
      <c r="C252" s="66"/>
      <c r="D252" s="66"/>
      <c r="E252" s="66"/>
      <c r="F252" s="66"/>
      <c r="G252" s="66"/>
      <c r="H252" s="66"/>
      <c r="I252" s="66"/>
      <c r="J252" s="66"/>
      <c r="K252" s="66"/>
      <c r="L252" s="43"/>
      <c r="M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</row>
  </sheetData>
  <sheetProtection sheet="1" autoFilter="0" formatColumns="0" formatRows="0" objects="1" scenarios="1" spinCount="100000" saltValue="CbjfW5x+wQlVtPUkyNV2Pk1P2ByTCrnRgCrA7QvZknYqLCv1WdukIzJoeI9qK/BczMVeKl5os7BJ5Iup1uakwQ==" hashValue="cdrxOHjaoWS1b81wKVJt6E5suVkJLv2oZDnEmpTQRA6GDsJah3UHlOaGRwDC4qAHG4WBcSeSXYGrYKoPLENi9Q==" algorithmName="SHA-512" password="CC35"/>
  <autoFilter ref="C128:K251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Revitalizace sídliště v Podhájí, Rumburk - I.etapa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440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29. 11. 2021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ROUND((SUM(BE121:BE169)),  2)</f>
        <v>0</v>
      </c>
      <c r="G33" s="37"/>
      <c r="H33" s="37"/>
      <c r="I33" s="154">
        <v>0.20999999999999999</v>
      </c>
      <c r="J33" s="153">
        <f>ROUND(((SUM(BE121:BE169))*I33),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ROUND((SUM(BF121:BF169)),  2)</f>
        <v>0</v>
      </c>
      <c r="G34" s="37"/>
      <c r="H34" s="37"/>
      <c r="I34" s="154">
        <v>0.14999999999999999</v>
      </c>
      <c r="J34" s="153">
        <f>ROUND(((SUM(BF121:BF169))*I34),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ROUND((SUM(BG121:BG169)),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ROUND((SUM(BH121:BH169)),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ROUND((SUM(BI121:BI169)),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Revitalizace sídliště v Podhájí, Rumburk - 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402 - Veřejné osvětlení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Rumburk</v>
      </c>
      <c r="G89" s="39"/>
      <c r="H89" s="39"/>
      <c r="I89" s="31" t="s">
        <v>22</v>
      </c>
      <c r="J89" s="78" t="str">
        <f>IF(J12="","",J12)</f>
        <v>29. 11. 2021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Rumburk</v>
      </c>
      <c r="G91" s="39"/>
      <c r="H91" s="39"/>
      <c r="I91" s="31" t="s">
        <v>30</v>
      </c>
      <c r="J91" s="35" t="str">
        <f>E21</f>
        <v>ProProjekt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ProProjekt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s="9" customFormat="1" ht="24.96" customHeight="1">
      <c r="A97" s="9"/>
      <c r="B97" s="178"/>
      <c r="C97" s="179"/>
      <c r="D97" s="180" t="s">
        <v>103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441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104</v>
      </c>
      <c r="E99" s="187"/>
      <c r="F99" s="187"/>
      <c r="G99" s="187"/>
      <c r="H99" s="187"/>
      <c r="I99" s="187"/>
      <c r="J99" s="188">
        <f>J142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8"/>
      <c r="C100" s="179"/>
      <c r="D100" s="180" t="s">
        <v>105</v>
      </c>
      <c r="E100" s="181"/>
      <c r="F100" s="181"/>
      <c r="G100" s="181"/>
      <c r="H100" s="181"/>
      <c r="I100" s="181"/>
      <c r="J100" s="182">
        <f>J166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4"/>
      <c r="C101" s="185"/>
      <c r="D101" s="186" t="s">
        <v>106</v>
      </c>
      <c r="E101" s="187"/>
      <c r="F101" s="187"/>
      <c r="G101" s="187"/>
      <c r="H101" s="187"/>
      <c r="I101" s="187"/>
      <c r="J101" s="188">
        <f>J167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110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Revitalizace sídliště v Podhájí, Rumburk - I.etapa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90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SO 402 - Veřejné osvětlení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Rumburk</v>
      </c>
      <c r="G115" s="39"/>
      <c r="H115" s="39"/>
      <c r="I115" s="31" t="s">
        <v>22</v>
      </c>
      <c r="J115" s="78" t="str">
        <f>IF(J12="","",J12)</f>
        <v>29. 11. 2021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>Město Rumburk</v>
      </c>
      <c r="G117" s="39"/>
      <c r="H117" s="39"/>
      <c r="I117" s="31" t="s">
        <v>30</v>
      </c>
      <c r="J117" s="35" t="str">
        <f>E21</f>
        <v>ProProjekt s.r.o.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31" t="s">
        <v>33</v>
      </c>
      <c r="J118" s="35" t="str">
        <f>E24</f>
        <v>ProProjekt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111</v>
      </c>
      <c r="D120" s="193" t="s">
        <v>60</v>
      </c>
      <c r="E120" s="193" t="s">
        <v>56</v>
      </c>
      <c r="F120" s="193" t="s">
        <v>57</v>
      </c>
      <c r="G120" s="193" t="s">
        <v>112</v>
      </c>
      <c r="H120" s="193" t="s">
        <v>113</v>
      </c>
      <c r="I120" s="193" t="s">
        <v>114</v>
      </c>
      <c r="J120" s="194" t="s">
        <v>94</v>
      </c>
      <c r="K120" s="195" t="s">
        <v>115</v>
      </c>
      <c r="L120" s="196"/>
      <c r="M120" s="99" t="s">
        <v>1</v>
      </c>
      <c r="N120" s="100" t="s">
        <v>39</v>
      </c>
      <c r="O120" s="100" t="s">
        <v>116</v>
      </c>
      <c r="P120" s="100" t="s">
        <v>117</v>
      </c>
      <c r="Q120" s="100" t="s">
        <v>118</v>
      </c>
      <c r="R120" s="100" t="s">
        <v>119</v>
      </c>
      <c r="S120" s="100" t="s">
        <v>120</v>
      </c>
      <c r="T120" s="101" t="s">
        <v>121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122</v>
      </c>
      <c r="D121" s="39"/>
      <c r="E121" s="39"/>
      <c r="F121" s="39"/>
      <c r="G121" s="39"/>
      <c r="H121" s="39"/>
      <c r="I121" s="39"/>
      <c r="J121" s="197">
        <f>BK121</f>
        <v>0</v>
      </c>
      <c r="K121" s="39"/>
      <c r="L121" s="43"/>
      <c r="M121" s="102"/>
      <c r="N121" s="198"/>
      <c r="O121" s="103"/>
      <c r="P121" s="199">
        <f>P122+P166</f>
        <v>0</v>
      </c>
      <c r="Q121" s="103"/>
      <c r="R121" s="199">
        <f>R122+R166</f>
        <v>3.2155269999999998</v>
      </c>
      <c r="S121" s="103"/>
      <c r="T121" s="200">
        <f>T122+T166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74</v>
      </c>
      <c r="AU121" s="16" t="s">
        <v>96</v>
      </c>
      <c r="BK121" s="201">
        <f>BK122+BK166</f>
        <v>0</v>
      </c>
    </row>
    <row r="122" s="12" customFormat="1" ht="25.92" customHeight="1">
      <c r="A122" s="12"/>
      <c r="B122" s="202"/>
      <c r="C122" s="203"/>
      <c r="D122" s="204" t="s">
        <v>74</v>
      </c>
      <c r="E122" s="205" t="s">
        <v>197</v>
      </c>
      <c r="F122" s="205" t="s">
        <v>365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P123+P142</f>
        <v>0</v>
      </c>
      <c r="Q122" s="210"/>
      <c r="R122" s="211">
        <f>R123+R142</f>
        <v>3.2155269999999998</v>
      </c>
      <c r="S122" s="210"/>
      <c r="T122" s="212">
        <f>T123+T142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142</v>
      </c>
      <c r="AT122" s="214" t="s">
        <v>74</v>
      </c>
      <c r="AU122" s="214" t="s">
        <v>75</v>
      </c>
      <c r="AY122" s="213" t="s">
        <v>125</v>
      </c>
      <c r="BK122" s="215">
        <f>BK123+BK142</f>
        <v>0</v>
      </c>
    </row>
    <row r="123" s="12" customFormat="1" ht="22.8" customHeight="1">
      <c r="A123" s="12"/>
      <c r="B123" s="202"/>
      <c r="C123" s="203"/>
      <c r="D123" s="204" t="s">
        <v>74</v>
      </c>
      <c r="E123" s="216" t="s">
        <v>442</v>
      </c>
      <c r="F123" s="216" t="s">
        <v>443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SUM(P124:P141)</f>
        <v>0</v>
      </c>
      <c r="Q123" s="210"/>
      <c r="R123" s="211">
        <f>SUM(R124:R141)</f>
        <v>1.6041049999999999</v>
      </c>
      <c r="S123" s="210"/>
      <c r="T123" s="212">
        <f>SUM(T124:T141)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142</v>
      </c>
      <c r="AT123" s="214" t="s">
        <v>74</v>
      </c>
      <c r="AU123" s="214" t="s">
        <v>83</v>
      </c>
      <c r="AY123" s="213" t="s">
        <v>125</v>
      </c>
      <c r="BK123" s="215">
        <f>SUM(BK124:BK141)</f>
        <v>0</v>
      </c>
    </row>
    <row r="124" s="2" customFormat="1" ht="24.15" customHeight="1">
      <c r="A124" s="37"/>
      <c r="B124" s="38"/>
      <c r="C124" s="218" t="s">
        <v>83</v>
      </c>
      <c r="D124" s="218" t="s">
        <v>127</v>
      </c>
      <c r="E124" s="219" t="s">
        <v>444</v>
      </c>
      <c r="F124" s="220" t="s">
        <v>445</v>
      </c>
      <c r="G124" s="221" t="s">
        <v>258</v>
      </c>
      <c r="H124" s="222">
        <v>2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40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371</v>
      </c>
      <c r="AT124" s="230" t="s">
        <v>127</v>
      </c>
      <c r="AU124" s="230" t="s">
        <v>85</v>
      </c>
      <c r="AY124" s="16" t="s">
        <v>125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83</v>
      </c>
      <c r="BK124" s="231">
        <f>ROUND(I124*H124,2)</f>
        <v>0</v>
      </c>
      <c r="BL124" s="16" t="s">
        <v>371</v>
      </c>
      <c r="BM124" s="230" t="s">
        <v>446</v>
      </c>
    </row>
    <row r="125" s="2" customFormat="1" ht="24.15" customHeight="1">
      <c r="A125" s="37"/>
      <c r="B125" s="38"/>
      <c r="C125" s="255" t="s">
        <v>85</v>
      </c>
      <c r="D125" s="255" t="s">
        <v>197</v>
      </c>
      <c r="E125" s="256" t="s">
        <v>447</v>
      </c>
      <c r="F125" s="257" t="s">
        <v>448</v>
      </c>
      <c r="G125" s="258" t="s">
        <v>258</v>
      </c>
      <c r="H125" s="259">
        <v>2</v>
      </c>
      <c r="I125" s="260"/>
      <c r="J125" s="261">
        <f>ROUND(I125*H125,2)</f>
        <v>0</v>
      </c>
      <c r="K125" s="262"/>
      <c r="L125" s="263"/>
      <c r="M125" s="264" t="s">
        <v>1</v>
      </c>
      <c r="N125" s="265" t="s">
        <v>40</v>
      </c>
      <c r="O125" s="90"/>
      <c r="P125" s="228">
        <f>O125*H125</f>
        <v>0</v>
      </c>
      <c r="Q125" s="228">
        <v>0.0033</v>
      </c>
      <c r="R125" s="228">
        <f>Q125*H125</f>
        <v>0.0066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393</v>
      </c>
      <c r="AT125" s="230" t="s">
        <v>197</v>
      </c>
      <c r="AU125" s="230" t="s">
        <v>85</v>
      </c>
      <c r="AY125" s="16" t="s">
        <v>125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83</v>
      </c>
      <c r="BK125" s="231">
        <f>ROUND(I125*H125,2)</f>
        <v>0</v>
      </c>
      <c r="BL125" s="16" t="s">
        <v>393</v>
      </c>
      <c r="BM125" s="230" t="s">
        <v>449</v>
      </c>
    </row>
    <row r="126" s="2" customFormat="1" ht="24.15" customHeight="1">
      <c r="A126" s="37"/>
      <c r="B126" s="38"/>
      <c r="C126" s="218" t="s">
        <v>142</v>
      </c>
      <c r="D126" s="218" t="s">
        <v>127</v>
      </c>
      <c r="E126" s="219" t="s">
        <v>450</v>
      </c>
      <c r="F126" s="220" t="s">
        <v>451</v>
      </c>
      <c r="G126" s="221" t="s">
        <v>258</v>
      </c>
      <c r="H126" s="222">
        <v>2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40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371</v>
      </c>
      <c r="AT126" s="230" t="s">
        <v>127</v>
      </c>
      <c r="AU126" s="230" t="s">
        <v>85</v>
      </c>
      <c r="AY126" s="16" t="s">
        <v>125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83</v>
      </c>
      <c r="BK126" s="231">
        <f>ROUND(I126*H126,2)</f>
        <v>0</v>
      </c>
      <c r="BL126" s="16" t="s">
        <v>371</v>
      </c>
      <c r="BM126" s="230" t="s">
        <v>452</v>
      </c>
    </row>
    <row r="127" s="2" customFormat="1" ht="16.5" customHeight="1">
      <c r="A127" s="37"/>
      <c r="B127" s="38"/>
      <c r="C127" s="255" t="s">
        <v>131</v>
      </c>
      <c r="D127" s="255" t="s">
        <v>197</v>
      </c>
      <c r="E127" s="256" t="s">
        <v>453</v>
      </c>
      <c r="F127" s="257" t="s">
        <v>454</v>
      </c>
      <c r="G127" s="258" t="s">
        <v>258</v>
      </c>
      <c r="H127" s="259">
        <v>2</v>
      </c>
      <c r="I127" s="260"/>
      <c r="J127" s="261">
        <f>ROUND(I127*H127,2)</f>
        <v>0</v>
      </c>
      <c r="K127" s="262"/>
      <c r="L127" s="263"/>
      <c r="M127" s="264" t="s">
        <v>1</v>
      </c>
      <c r="N127" s="265" t="s">
        <v>40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393</v>
      </c>
      <c r="AT127" s="230" t="s">
        <v>197</v>
      </c>
      <c r="AU127" s="230" t="s">
        <v>85</v>
      </c>
      <c r="AY127" s="16" t="s">
        <v>125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83</v>
      </c>
      <c r="BK127" s="231">
        <f>ROUND(I127*H127,2)</f>
        <v>0</v>
      </c>
      <c r="BL127" s="16" t="s">
        <v>393</v>
      </c>
      <c r="BM127" s="230" t="s">
        <v>455</v>
      </c>
    </row>
    <row r="128" s="2" customFormat="1" ht="16.5" customHeight="1">
      <c r="A128" s="37"/>
      <c r="B128" s="38"/>
      <c r="C128" s="255" t="s">
        <v>154</v>
      </c>
      <c r="D128" s="255" t="s">
        <v>197</v>
      </c>
      <c r="E128" s="256" t="s">
        <v>456</v>
      </c>
      <c r="F128" s="257" t="s">
        <v>457</v>
      </c>
      <c r="G128" s="258" t="s">
        <v>258</v>
      </c>
      <c r="H128" s="259">
        <v>2</v>
      </c>
      <c r="I128" s="260"/>
      <c r="J128" s="261">
        <f>ROUND(I128*H128,2)</f>
        <v>0</v>
      </c>
      <c r="K128" s="262"/>
      <c r="L128" s="263"/>
      <c r="M128" s="264" t="s">
        <v>1</v>
      </c>
      <c r="N128" s="265" t="s">
        <v>40</v>
      </c>
      <c r="O128" s="90"/>
      <c r="P128" s="228">
        <f>O128*H128</f>
        <v>0</v>
      </c>
      <c r="Q128" s="228">
        <v>0.062</v>
      </c>
      <c r="R128" s="228">
        <f>Q128*H128</f>
        <v>0.124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393</v>
      </c>
      <c r="AT128" s="230" t="s">
        <v>197</v>
      </c>
      <c r="AU128" s="230" t="s">
        <v>85</v>
      </c>
      <c r="AY128" s="16" t="s">
        <v>125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83</v>
      </c>
      <c r="BK128" s="231">
        <f>ROUND(I128*H128,2)</f>
        <v>0</v>
      </c>
      <c r="BL128" s="16" t="s">
        <v>393</v>
      </c>
      <c r="BM128" s="230" t="s">
        <v>458</v>
      </c>
    </row>
    <row r="129" s="2" customFormat="1" ht="24.15" customHeight="1">
      <c r="A129" s="37"/>
      <c r="B129" s="38"/>
      <c r="C129" s="218" t="s">
        <v>159</v>
      </c>
      <c r="D129" s="218" t="s">
        <v>127</v>
      </c>
      <c r="E129" s="219" t="s">
        <v>459</v>
      </c>
      <c r="F129" s="220" t="s">
        <v>460</v>
      </c>
      <c r="G129" s="221" t="s">
        <v>258</v>
      </c>
      <c r="H129" s="222">
        <v>2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40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371</v>
      </c>
      <c r="AT129" s="230" t="s">
        <v>127</v>
      </c>
      <c r="AU129" s="230" t="s">
        <v>85</v>
      </c>
      <c r="AY129" s="16" t="s">
        <v>125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83</v>
      </c>
      <c r="BK129" s="231">
        <f>ROUND(I129*H129,2)</f>
        <v>0</v>
      </c>
      <c r="BL129" s="16" t="s">
        <v>371</v>
      </c>
      <c r="BM129" s="230" t="s">
        <v>461</v>
      </c>
    </row>
    <row r="130" s="2" customFormat="1" ht="24.15" customHeight="1">
      <c r="A130" s="37"/>
      <c r="B130" s="38"/>
      <c r="C130" s="255" t="s">
        <v>164</v>
      </c>
      <c r="D130" s="255" t="s">
        <v>197</v>
      </c>
      <c r="E130" s="256" t="s">
        <v>462</v>
      </c>
      <c r="F130" s="257" t="s">
        <v>463</v>
      </c>
      <c r="G130" s="258" t="s">
        <v>258</v>
      </c>
      <c r="H130" s="259">
        <v>2</v>
      </c>
      <c r="I130" s="260"/>
      <c r="J130" s="261">
        <f>ROUND(I130*H130,2)</f>
        <v>0</v>
      </c>
      <c r="K130" s="262"/>
      <c r="L130" s="263"/>
      <c r="M130" s="264" t="s">
        <v>1</v>
      </c>
      <c r="N130" s="265" t="s">
        <v>40</v>
      </c>
      <c r="O130" s="90"/>
      <c r="P130" s="228">
        <f>O130*H130</f>
        <v>0</v>
      </c>
      <c r="Q130" s="228">
        <v>0.0057999999999999996</v>
      </c>
      <c r="R130" s="228">
        <f>Q130*H130</f>
        <v>0.011599999999999999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393</v>
      </c>
      <c r="AT130" s="230" t="s">
        <v>197</v>
      </c>
      <c r="AU130" s="230" t="s">
        <v>85</v>
      </c>
      <c r="AY130" s="16" t="s">
        <v>125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83</v>
      </c>
      <c r="BK130" s="231">
        <f>ROUND(I130*H130,2)</f>
        <v>0</v>
      </c>
      <c r="BL130" s="16" t="s">
        <v>393</v>
      </c>
      <c r="BM130" s="230" t="s">
        <v>464</v>
      </c>
    </row>
    <row r="131" s="2" customFormat="1" ht="16.5" customHeight="1">
      <c r="A131" s="37"/>
      <c r="B131" s="38"/>
      <c r="C131" s="218" t="s">
        <v>168</v>
      </c>
      <c r="D131" s="218" t="s">
        <v>127</v>
      </c>
      <c r="E131" s="219" t="s">
        <v>465</v>
      </c>
      <c r="F131" s="220" t="s">
        <v>466</v>
      </c>
      <c r="G131" s="221" t="s">
        <v>258</v>
      </c>
      <c r="H131" s="222">
        <v>2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40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371</v>
      </c>
      <c r="AT131" s="230" t="s">
        <v>127</v>
      </c>
      <c r="AU131" s="230" t="s">
        <v>85</v>
      </c>
      <c r="AY131" s="16" t="s">
        <v>125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83</v>
      </c>
      <c r="BK131" s="231">
        <f>ROUND(I131*H131,2)</f>
        <v>0</v>
      </c>
      <c r="BL131" s="16" t="s">
        <v>371</v>
      </c>
      <c r="BM131" s="230" t="s">
        <v>467</v>
      </c>
    </row>
    <row r="132" s="2" customFormat="1" ht="16.5" customHeight="1">
      <c r="A132" s="37"/>
      <c r="B132" s="38"/>
      <c r="C132" s="255" t="s">
        <v>172</v>
      </c>
      <c r="D132" s="255" t="s">
        <v>197</v>
      </c>
      <c r="E132" s="256" t="s">
        <v>468</v>
      </c>
      <c r="F132" s="257" t="s">
        <v>469</v>
      </c>
      <c r="G132" s="258" t="s">
        <v>258</v>
      </c>
      <c r="H132" s="259">
        <v>2</v>
      </c>
      <c r="I132" s="260"/>
      <c r="J132" s="261">
        <f>ROUND(I132*H132,2)</f>
        <v>0</v>
      </c>
      <c r="K132" s="262"/>
      <c r="L132" s="263"/>
      <c r="M132" s="264" t="s">
        <v>1</v>
      </c>
      <c r="N132" s="265" t="s">
        <v>40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470</v>
      </c>
      <c r="AT132" s="230" t="s">
        <v>197</v>
      </c>
      <c r="AU132" s="230" t="s">
        <v>85</v>
      </c>
      <c r="AY132" s="16" t="s">
        <v>125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83</v>
      </c>
      <c r="BK132" s="231">
        <f>ROUND(I132*H132,2)</f>
        <v>0</v>
      </c>
      <c r="BL132" s="16" t="s">
        <v>371</v>
      </c>
      <c r="BM132" s="230" t="s">
        <v>471</v>
      </c>
    </row>
    <row r="133" s="2" customFormat="1" ht="37.8" customHeight="1">
      <c r="A133" s="37"/>
      <c r="B133" s="38"/>
      <c r="C133" s="218" t="s">
        <v>176</v>
      </c>
      <c r="D133" s="218" t="s">
        <v>127</v>
      </c>
      <c r="E133" s="219" t="s">
        <v>472</v>
      </c>
      <c r="F133" s="220" t="s">
        <v>473</v>
      </c>
      <c r="G133" s="221" t="s">
        <v>130</v>
      </c>
      <c r="H133" s="222">
        <v>12.5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40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371</v>
      </c>
      <c r="AT133" s="230" t="s">
        <v>127</v>
      </c>
      <c r="AU133" s="230" t="s">
        <v>85</v>
      </c>
      <c r="AY133" s="16" t="s">
        <v>125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83</v>
      </c>
      <c r="BK133" s="231">
        <f>ROUND(I133*H133,2)</f>
        <v>0</v>
      </c>
      <c r="BL133" s="16" t="s">
        <v>371</v>
      </c>
      <c r="BM133" s="230" t="s">
        <v>474</v>
      </c>
    </row>
    <row r="134" s="2" customFormat="1" ht="16.5" customHeight="1">
      <c r="A134" s="37"/>
      <c r="B134" s="38"/>
      <c r="C134" s="255" t="s">
        <v>181</v>
      </c>
      <c r="D134" s="255" t="s">
        <v>197</v>
      </c>
      <c r="E134" s="256" t="s">
        <v>475</v>
      </c>
      <c r="F134" s="257" t="s">
        <v>476</v>
      </c>
      <c r="G134" s="258" t="s">
        <v>243</v>
      </c>
      <c r="H134" s="259">
        <v>13.125</v>
      </c>
      <c r="I134" s="260"/>
      <c r="J134" s="261">
        <f>ROUND(I134*H134,2)</f>
        <v>0</v>
      </c>
      <c r="K134" s="262"/>
      <c r="L134" s="263"/>
      <c r="M134" s="264" t="s">
        <v>1</v>
      </c>
      <c r="N134" s="265" t="s">
        <v>40</v>
      </c>
      <c r="O134" s="90"/>
      <c r="P134" s="228">
        <f>O134*H134</f>
        <v>0</v>
      </c>
      <c r="Q134" s="228">
        <v>0.001</v>
      </c>
      <c r="R134" s="228">
        <f>Q134*H134</f>
        <v>0.013125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470</v>
      </c>
      <c r="AT134" s="230" t="s">
        <v>197</v>
      </c>
      <c r="AU134" s="230" t="s">
        <v>85</v>
      </c>
      <c r="AY134" s="16" t="s">
        <v>125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83</v>
      </c>
      <c r="BK134" s="231">
        <f>ROUND(I134*H134,2)</f>
        <v>0</v>
      </c>
      <c r="BL134" s="16" t="s">
        <v>371</v>
      </c>
      <c r="BM134" s="230" t="s">
        <v>477</v>
      </c>
    </row>
    <row r="135" s="13" customFormat="1">
      <c r="A135" s="13"/>
      <c r="B135" s="232"/>
      <c r="C135" s="233"/>
      <c r="D135" s="234" t="s">
        <v>137</v>
      </c>
      <c r="E135" s="235" t="s">
        <v>1</v>
      </c>
      <c r="F135" s="236" t="s">
        <v>478</v>
      </c>
      <c r="G135" s="233"/>
      <c r="H135" s="237">
        <v>12.5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137</v>
      </c>
      <c r="AU135" s="243" t="s">
        <v>85</v>
      </c>
      <c r="AV135" s="13" t="s">
        <v>85</v>
      </c>
      <c r="AW135" s="13" t="s">
        <v>32</v>
      </c>
      <c r="AX135" s="13" t="s">
        <v>83</v>
      </c>
      <c r="AY135" s="243" t="s">
        <v>125</v>
      </c>
    </row>
    <row r="136" s="13" customFormat="1">
      <c r="A136" s="13"/>
      <c r="B136" s="232"/>
      <c r="C136" s="233"/>
      <c r="D136" s="234" t="s">
        <v>137</v>
      </c>
      <c r="E136" s="233"/>
      <c r="F136" s="236" t="s">
        <v>479</v>
      </c>
      <c r="G136" s="233"/>
      <c r="H136" s="237">
        <v>13.125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137</v>
      </c>
      <c r="AU136" s="243" t="s">
        <v>85</v>
      </c>
      <c r="AV136" s="13" t="s">
        <v>85</v>
      </c>
      <c r="AW136" s="13" t="s">
        <v>4</v>
      </c>
      <c r="AX136" s="13" t="s">
        <v>83</v>
      </c>
      <c r="AY136" s="243" t="s">
        <v>125</v>
      </c>
    </row>
    <row r="137" s="2" customFormat="1" ht="24.15" customHeight="1">
      <c r="A137" s="37"/>
      <c r="B137" s="38"/>
      <c r="C137" s="255" t="s">
        <v>185</v>
      </c>
      <c r="D137" s="255" t="s">
        <v>197</v>
      </c>
      <c r="E137" s="256" t="s">
        <v>480</v>
      </c>
      <c r="F137" s="257" t="s">
        <v>481</v>
      </c>
      <c r="G137" s="258" t="s">
        <v>258</v>
      </c>
      <c r="H137" s="259">
        <v>3</v>
      </c>
      <c r="I137" s="260"/>
      <c r="J137" s="261">
        <f>ROUND(I137*H137,2)</f>
        <v>0</v>
      </c>
      <c r="K137" s="262"/>
      <c r="L137" s="263"/>
      <c r="M137" s="264" t="s">
        <v>1</v>
      </c>
      <c r="N137" s="265" t="s">
        <v>40</v>
      </c>
      <c r="O137" s="90"/>
      <c r="P137" s="228">
        <f>O137*H137</f>
        <v>0</v>
      </c>
      <c r="Q137" s="228">
        <v>0.00025999999999999998</v>
      </c>
      <c r="R137" s="228">
        <f>Q137*H137</f>
        <v>0.00077999999999999988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470</v>
      </c>
      <c r="AT137" s="230" t="s">
        <v>197</v>
      </c>
      <c r="AU137" s="230" t="s">
        <v>85</v>
      </c>
      <c r="AY137" s="16" t="s">
        <v>125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83</v>
      </c>
      <c r="BK137" s="231">
        <f>ROUND(I137*H137,2)</f>
        <v>0</v>
      </c>
      <c r="BL137" s="16" t="s">
        <v>371</v>
      </c>
      <c r="BM137" s="230" t="s">
        <v>482</v>
      </c>
    </row>
    <row r="138" s="2" customFormat="1" ht="44.25" customHeight="1">
      <c r="A138" s="37"/>
      <c r="B138" s="38"/>
      <c r="C138" s="218" t="s">
        <v>189</v>
      </c>
      <c r="D138" s="218" t="s">
        <v>127</v>
      </c>
      <c r="E138" s="219" t="s">
        <v>483</v>
      </c>
      <c r="F138" s="220" t="s">
        <v>484</v>
      </c>
      <c r="G138" s="221" t="s">
        <v>130</v>
      </c>
      <c r="H138" s="222">
        <v>24.5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40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371</v>
      </c>
      <c r="AT138" s="230" t="s">
        <v>127</v>
      </c>
      <c r="AU138" s="230" t="s">
        <v>85</v>
      </c>
      <c r="AY138" s="16" t="s">
        <v>125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83</v>
      </c>
      <c r="BK138" s="231">
        <f>ROUND(I138*H138,2)</f>
        <v>0</v>
      </c>
      <c r="BL138" s="16" t="s">
        <v>371</v>
      </c>
      <c r="BM138" s="230" t="s">
        <v>485</v>
      </c>
    </row>
    <row r="139" s="2" customFormat="1" ht="16.5" customHeight="1">
      <c r="A139" s="37"/>
      <c r="B139" s="38"/>
      <c r="C139" s="255" t="s">
        <v>193</v>
      </c>
      <c r="D139" s="255" t="s">
        <v>197</v>
      </c>
      <c r="E139" s="256" t="s">
        <v>486</v>
      </c>
      <c r="F139" s="257" t="s">
        <v>487</v>
      </c>
      <c r="G139" s="258" t="s">
        <v>130</v>
      </c>
      <c r="H139" s="259">
        <v>12</v>
      </c>
      <c r="I139" s="260"/>
      <c r="J139" s="261">
        <f>ROUND(I139*H139,2)</f>
        <v>0</v>
      </c>
      <c r="K139" s="262"/>
      <c r="L139" s="263"/>
      <c r="M139" s="264" t="s">
        <v>1</v>
      </c>
      <c r="N139" s="265" t="s">
        <v>40</v>
      </c>
      <c r="O139" s="90"/>
      <c r="P139" s="228">
        <f>O139*H139</f>
        <v>0</v>
      </c>
      <c r="Q139" s="228">
        <v>0.12</v>
      </c>
      <c r="R139" s="228">
        <f>Q139*H139</f>
        <v>1.44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393</v>
      </c>
      <c r="AT139" s="230" t="s">
        <v>197</v>
      </c>
      <c r="AU139" s="230" t="s">
        <v>85</v>
      </c>
      <c r="AY139" s="16" t="s">
        <v>125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83</v>
      </c>
      <c r="BK139" s="231">
        <f>ROUND(I139*H139,2)</f>
        <v>0</v>
      </c>
      <c r="BL139" s="16" t="s">
        <v>393</v>
      </c>
      <c r="BM139" s="230" t="s">
        <v>488</v>
      </c>
    </row>
    <row r="140" s="2" customFormat="1" ht="24.15" customHeight="1">
      <c r="A140" s="37"/>
      <c r="B140" s="38"/>
      <c r="C140" s="255" t="s">
        <v>8</v>
      </c>
      <c r="D140" s="255" t="s">
        <v>197</v>
      </c>
      <c r="E140" s="256" t="s">
        <v>489</v>
      </c>
      <c r="F140" s="257" t="s">
        <v>490</v>
      </c>
      <c r="G140" s="258" t="s">
        <v>130</v>
      </c>
      <c r="H140" s="259">
        <v>12.5</v>
      </c>
      <c r="I140" s="260"/>
      <c r="J140" s="261">
        <f>ROUND(I140*H140,2)</f>
        <v>0</v>
      </c>
      <c r="K140" s="262"/>
      <c r="L140" s="263"/>
      <c r="M140" s="264" t="s">
        <v>1</v>
      </c>
      <c r="N140" s="265" t="s">
        <v>40</v>
      </c>
      <c r="O140" s="90"/>
      <c r="P140" s="228">
        <f>O140*H140</f>
        <v>0</v>
      </c>
      <c r="Q140" s="228">
        <v>0.00064000000000000005</v>
      </c>
      <c r="R140" s="228">
        <f>Q140*H140</f>
        <v>0.0080000000000000002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393</v>
      </c>
      <c r="AT140" s="230" t="s">
        <v>197</v>
      </c>
      <c r="AU140" s="230" t="s">
        <v>85</v>
      </c>
      <c r="AY140" s="16" t="s">
        <v>125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83</v>
      </c>
      <c r="BK140" s="231">
        <f>ROUND(I140*H140,2)</f>
        <v>0</v>
      </c>
      <c r="BL140" s="16" t="s">
        <v>393</v>
      </c>
      <c r="BM140" s="230" t="s">
        <v>491</v>
      </c>
    </row>
    <row r="141" s="2" customFormat="1" ht="33" customHeight="1">
      <c r="A141" s="37"/>
      <c r="B141" s="38"/>
      <c r="C141" s="218" t="s">
        <v>203</v>
      </c>
      <c r="D141" s="218" t="s">
        <v>127</v>
      </c>
      <c r="E141" s="219" t="s">
        <v>492</v>
      </c>
      <c r="F141" s="220" t="s">
        <v>493</v>
      </c>
      <c r="G141" s="221" t="s">
        <v>258</v>
      </c>
      <c r="H141" s="222">
        <v>1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40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371</v>
      </c>
      <c r="AT141" s="230" t="s">
        <v>127</v>
      </c>
      <c r="AU141" s="230" t="s">
        <v>85</v>
      </c>
      <c r="AY141" s="16" t="s">
        <v>125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83</v>
      </c>
      <c r="BK141" s="231">
        <f>ROUND(I141*H141,2)</f>
        <v>0</v>
      </c>
      <c r="BL141" s="16" t="s">
        <v>371</v>
      </c>
      <c r="BM141" s="230" t="s">
        <v>494</v>
      </c>
    </row>
    <row r="142" s="12" customFormat="1" ht="22.8" customHeight="1">
      <c r="A142" s="12"/>
      <c r="B142" s="202"/>
      <c r="C142" s="203"/>
      <c r="D142" s="204" t="s">
        <v>74</v>
      </c>
      <c r="E142" s="216" t="s">
        <v>366</v>
      </c>
      <c r="F142" s="216" t="s">
        <v>367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SUM(P143:P165)</f>
        <v>0</v>
      </c>
      <c r="Q142" s="210"/>
      <c r="R142" s="211">
        <f>SUM(R143:R165)</f>
        <v>1.6114219999999999</v>
      </c>
      <c r="S142" s="210"/>
      <c r="T142" s="212">
        <f>SUM(T143:T165)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142</v>
      </c>
      <c r="AT142" s="214" t="s">
        <v>74</v>
      </c>
      <c r="AU142" s="214" t="s">
        <v>83</v>
      </c>
      <c r="AY142" s="213" t="s">
        <v>125</v>
      </c>
      <c r="BK142" s="215">
        <f>SUM(BK143:BK165)</f>
        <v>0</v>
      </c>
    </row>
    <row r="143" s="2" customFormat="1" ht="24.15" customHeight="1">
      <c r="A143" s="37"/>
      <c r="B143" s="38"/>
      <c r="C143" s="218" t="s">
        <v>207</v>
      </c>
      <c r="D143" s="218" t="s">
        <v>127</v>
      </c>
      <c r="E143" s="219" t="s">
        <v>495</v>
      </c>
      <c r="F143" s="220" t="s">
        <v>496</v>
      </c>
      <c r="G143" s="221" t="s">
        <v>497</v>
      </c>
      <c r="H143" s="222">
        <v>0.014999999999999999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40</v>
      </c>
      <c r="O143" s="90"/>
      <c r="P143" s="228">
        <f>O143*H143</f>
        <v>0</v>
      </c>
      <c r="Q143" s="228">
        <v>0.0088000000000000005</v>
      </c>
      <c r="R143" s="228">
        <f>Q143*H143</f>
        <v>0.00013200000000000001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371</v>
      </c>
      <c r="AT143" s="230" t="s">
        <v>127</v>
      </c>
      <c r="AU143" s="230" t="s">
        <v>85</v>
      </c>
      <c r="AY143" s="16" t="s">
        <v>125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83</v>
      </c>
      <c r="BK143" s="231">
        <f>ROUND(I143*H143,2)</f>
        <v>0</v>
      </c>
      <c r="BL143" s="16" t="s">
        <v>371</v>
      </c>
      <c r="BM143" s="230" t="s">
        <v>498</v>
      </c>
    </row>
    <row r="144" s="2" customFormat="1" ht="24.15" customHeight="1">
      <c r="A144" s="37"/>
      <c r="B144" s="38"/>
      <c r="C144" s="218" t="s">
        <v>212</v>
      </c>
      <c r="D144" s="218" t="s">
        <v>127</v>
      </c>
      <c r="E144" s="219" t="s">
        <v>499</v>
      </c>
      <c r="F144" s="220" t="s">
        <v>500</v>
      </c>
      <c r="G144" s="221" t="s">
        <v>135</v>
      </c>
      <c r="H144" s="222">
        <v>6.25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40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371</v>
      </c>
      <c r="AT144" s="230" t="s">
        <v>127</v>
      </c>
      <c r="AU144" s="230" t="s">
        <v>85</v>
      </c>
      <c r="AY144" s="16" t="s">
        <v>125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83</v>
      </c>
      <c r="BK144" s="231">
        <f>ROUND(I144*H144,2)</f>
        <v>0</v>
      </c>
      <c r="BL144" s="16" t="s">
        <v>371</v>
      </c>
      <c r="BM144" s="230" t="s">
        <v>501</v>
      </c>
    </row>
    <row r="145" s="13" customFormat="1">
      <c r="A145" s="13"/>
      <c r="B145" s="232"/>
      <c r="C145" s="233"/>
      <c r="D145" s="234" t="s">
        <v>137</v>
      </c>
      <c r="E145" s="235" t="s">
        <v>1</v>
      </c>
      <c r="F145" s="236" t="s">
        <v>502</v>
      </c>
      <c r="G145" s="233"/>
      <c r="H145" s="237">
        <v>6.25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137</v>
      </c>
      <c r="AU145" s="243" t="s">
        <v>85</v>
      </c>
      <c r="AV145" s="13" t="s">
        <v>85</v>
      </c>
      <c r="AW145" s="13" t="s">
        <v>32</v>
      </c>
      <c r="AX145" s="13" t="s">
        <v>83</v>
      </c>
      <c r="AY145" s="243" t="s">
        <v>125</v>
      </c>
    </row>
    <row r="146" s="2" customFormat="1" ht="24.15" customHeight="1">
      <c r="A146" s="37"/>
      <c r="B146" s="38"/>
      <c r="C146" s="218" t="s">
        <v>217</v>
      </c>
      <c r="D146" s="218" t="s">
        <v>127</v>
      </c>
      <c r="E146" s="219" t="s">
        <v>503</v>
      </c>
      <c r="F146" s="220" t="s">
        <v>504</v>
      </c>
      <c r="G146" s="221" t="s">
        <v>145</v>
      </c>
      <c r="H146" s="222">
        <v>0.84999999999999998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40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371</v>
      </c>
      <c r="AT146" s="230" t="s">
        <v>127</v>
      </c>
      <c r="AU146" s="230" t="s">
        <v>85</v>
      </c>
      <c r="AY146" s="16" t="s">
        <v>125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83</v>
      </c>
      <c r="BK146" s="231">
        <f>ROUND(I146*H146,2)</f>
        <v>0</v>
      </c>
      <c r="BL146" s="16" t="s">
        <v>371</v>
      </c>
      <c r="BM146" s="230" t="s">
        <v>505</v>
      </c>
    </row>
    <row r="147" s="13" customFormat="1">
      <c r="A147" s="13"/>
      <c r="B147" s="232"/>
      <c r="C147" s="233"/>
      <c r="D147" s="234" t="s">
        <v>137</v>
      </c>
      <c r="E147" s="235" t="s">
        <v>1</v>
      </c>
      <c r="F147" s="236" t="s">
        <v>506</v>
      </c>
      <c r="G147" s="233"/>
      <c r="H147" s="237">
        <v>0.84999999999999998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137</v>
      </c>
      <c r="AU147" s="243" t="s">
        <v>85</v>
      </c>
      <c r="AV147" s="13" t="s">
        <v>85</v>
      </c>
      <c r="AW147" s="13" t="s">
        <v>32</v>
      </c>
      <c r="AX147" s="13" t="s">
        <v>83</v>
      </c>
      <c r="AY147" s="243" t="s">
        <v>125</v>
      </c>
    </row>
    <row r="148" s="2" customFormat="1" ht="24.15" customHeight="1">
      <c r="A148" s="37"/>
      <c r="B148" s="38"/>
      <c r="C148" s="218" t="s">
        <v>7</v>
      </c>
      <c r="D148" s="218" t="s">
        <v>127</v>
      </c>
      <c r="E148" s="219" t="s">
        <v>507</v>
      </c>
      <c r="F148" s="220" t="s">
        <v>508</v>
      </c>
      <c r="G148" s="221" t="s">
        <v>130</v>
      </c>
      <c r="H148" s="222">
        <v>12.5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40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371</v>
      </c>
      <c r="AT148" s="230" t="s">
        <v>127</v>
      </c>
      <c r="AU148" s="230" t="s">
        <v>85</v>
      </c>
      <c r="AY148" s="16" t="s">
        <v>125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83</v>
      </c>
      <c r="BK148" s="231">
        <f>ROUND(I148*H148,2)</f>
        <v>0</v>
      </c>
      <c r="BL148" s="16" t="s">
        <v>371</v>
      </c>
      <c r="BM148" s="230" t="s">
        <v>509</v>
      </c>
    </row>
    <row r="149" s="2" customFormat="1" ht="24.15" customHeight="1">
      <c r="A149" s="37"/>
      <c r="B149" s="38"/>
      <c r="C149" s="218" t="s">
        <v>230</v>
      </c>
      <c r="D149" s="218" t="s">
        <v>127</v>
      </c>
      <c r="E149" s="219" t="s">
        <v>374</v>
      </c>
      <c r="F149" s="220" t="s">
        <v>375</v>
      </c>
      <c r="G149" s="221" t="s">
        <v>145</v>
      </c>
      <c r="H149" s="222">
        <v>1.5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40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371</v>
      </c>
      <c r="AT149" s="230" t="s">
        <v>127</v>
      </c>
      <c r="AU149" s="230" t="s">
        <v>85</v>
      </c>
      <c r="AY149" s="16" t="s">
        <v>125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83</v>
      </c>
      <c r="BK149" s="231">
        <f>ROUND(I149*H149,2)</f>
        <v>0</v>
      </c>
      <c r="BL149" s="16" t="s">
        <v>371</v>
      </c>
      <c r="BM149" s="230" t="s">
        <v>510</v>
      </c>
    </row>
    <row r="150" s="13" customFormat="1">
      <c r="A150" s="13"/>
      <c r="B150" s="232"/>
      <c r="C150" s="233"/>
      <c r="D150" s="234" t="s">
        <v>137</v>
      </c>
      <c r="E150" s="235" t="s">
        <v>1</v>
      </c>
      <c r="F150" s="236" t="s">
        <v>511</v>
      </c>
      <c r="G150" s="233"/>
      <c r="H150" s="237">
        <v>1.5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137</v>
      </c>
      <c r="AU150" s="243" t="s">
        <v>85</v>
      </c>
      <c r="AV150" s="13" t="s">
        <v>85</v>
      </c>
      <c r="AW150" s="13" t="s">
        <v>32</v>
      </c>
      <c r="AX150" s="13" t="s">
        <v>83</v>
      </c>
      <c r="AY150" s="243" t="s">
        <v>125</v>
      </c>
    </row>
    <row r="151" s="2" customFormat="1" ht="37.8" customHeight="1">
      <c r="A151" s="37"/>
      <c r="B151" s="38"/>
      <c r="C151" s="218" t="s">
        <v>236</v>
      </c>
      <c r="D151" s="218" t="s">
        <v>127</v>
      </c>
      <c r="E151" s="219" t="s">
        <v>512</v>
      </c>
      <c r="F151" s="220" t="s">
        <v>513</v>
      </c>
      <c r="G151" s="221" t="s">
        <v>145</v>
      </c>
      <c r="H151" s="222">
        <v>4.5999999999999996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40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371</v>
      </c>
      <c r="AT151" s="230" t="s">
        <v>127</v>
      </c>
      <c r="AU151" s="230" t="s">
        <v>85</v>
      </c>
      <c r="AY151" s="16" t="s">
        <v>125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83</v>
      </c>
      <c r="BK151" s="231">
        <f>ROUND(I151*H151,2)</f>
        <v>0</v>
      </c>
      <c r="BL151" s="16" t="s">
        <v>371</v>
      </c>
      <c r="BM151" s="230" t="s">
        <v>514</v>
      </c>
    </row>
    <row r="152" s="13" customFormat="1">
      <c r="A152" s="13"/>
      <c r="B152" s="232"/>
      <c r="C152" s="233"/>
      <c r="D152" s="234" t="s">
        <v>137</v>
      </c>
      <c r="E152" s="235" t="s">
        <v>1</v>
      </c>
      <c r="F152" s="236" t="s">
        <v>515</v>
      </c>
      <c r="G152" s="233"/>
      <c r="H152" s="237">
        <v>4.5999999999999996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137</v>
      </c>
      <c r="AU152" s="243" t="s">
        <v>85</v>
      </c>
      <c r="AV152" s="13" t="s">
        <v>85</v>
      </c>
      <c r="AW152" s="13" t="s">
        <v>32</v>
      </c>
      <c r="AX152" s="13" t="s">
        <v>83</v>
      </c>
      <c r="AY152" s="243" t="s">
        <v>125</v>
      </c>
    </row>
    <row r="153" s="2" customFormat="1" ht="37.8" customHeight="1">
      <c r="A153" s="37"/>
      <c r="B153" s="38"/>
      <c r="C153" s="218" t="s">
        <v>240</v>
      </c>
      <c r="D153" s="218" t="s">
        <v>127</v>
      </c>
      <c r="E153" s="219" t="s">
        <v>516</v>
      </c>
      <c r="F153" s="220" t="s">
        <v>517</v>
      </c>
      <c r="G153" s="221" t="s">
        <v>145</v>
      </c>
      <c r="H153" s="222">
        <v>179.40000000000001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40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371</v>
      </c>
      <c r="AT153" s="230" t="s">
        <v>127</v>
      </c>
      <c r="AU153" s="230" t="s">
        <v>85</v>
      </c>
      <c r="AY153" s="16" t="s">
        <v>125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83</v>
      </c>
      <c r="BK153" s="231">
        <f>ROUND(I153*H153,2)</f>
        <v>0</v>
      </c>
      <c r="BL153" s="16" t="s">
        <v>371</v>
      </c>
      <c r="BM153" s="230" t="s">
        <v>518</v>
      </c>
    </row>
    <row r="154" s="13" customFormat="1">
      <c r="A154" s="13"/>
      <c r="B154" s="232"/>
      <c r="C154" s="233"/>
      <c r="D154" s="234" t="s">
        <v>137</v>
      </c>
      <c r="E154" s="235" t="s">
        <v>1</v>
      </c>
      <c r="F154" s="236" t="s">
        <v>519</v>
      </c>
      <c r="G154" s="233"/>
      <c r="H154" s="237">
        <v>179.40000000000001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137</v>
      </c>
      <c r="AU154" s="243" t="s">
        <v>85</v>
      </c>
      <c r="AV154" s="13" t="s">
        <v>85</v>
      </c>
      <c r="AW154" s="13" t="s">
        <v>32</v>
      </c>
      <c r="AX154" s="13" t="s">
        <v>83</v>
      </c>
      <c r="AY154" s="243" t="s">
        <v>125</v>
      </c>
    </row>
    <row r="155" s="2" customFormat="1" ht="24.15" customHeight="1">
      <c r="A155" s="37"/>
      <c r="B155" s="38"/>
      <c r="C155" s="218" t="s">
        <v>246</v>
      </c>
      <c r="D155" s="218" t="s">
        <v>127</v>
      </c>
      <c r="E155" s="219" t="s">
        <v>520</v>
      </c>
      <c r="F155" s="220" t="s">
        <v>521</v>
      </c>
      <c r="G155" s="221" t="s">
        <v>200</v>
      </c>
      <c r="H155" s="222">
        <v>9.1999999999999993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40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371</v>
      </c>
      <c r="AT155" s="230" t="s">
        <v>127</v>
      </c>
      <c r="AU155" s="230" t="s">
        <v>85</v>
      </c>
      <c r="AY155" s="16" t="s">
        <v>125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83</v>
      </c>
      <c r="BK155" s="231">
        <f>ROUND(I155*H155,2)</f>
        <v>0</v>
      </c>
      <c r="BL155" s="16" t="s">
        <v>371</v>
      </c>
      <c r="BM155" s="230" t="s">
        <v>522</v>
      </c>
    </row>
    <row r="156" s="13" customFormat="1">
      <c r="A156" s="13"/>
      <c r="B156" s="232"/>
      <c r="C156" s="233"/>
      <c r="D156" s="234" t="s">
        <v>137</v>
      </c>
      <c r="E156" s="235" t="s">
        <v>1</v>
      </c>
      <c r="F156" s="236" t="s">
        <v>523</v>
      </c>
      <c r="G156" s="233"/>
      <c r="H156" s="237">
        <v>9.1999999999999993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137</v>
      </c>
      <c r="AU156" s="243" t="s">
        <v>85</v>
      </c>
      <c r="AV156" s="13" t="s">
        <v>85</v>
      </c>
      <c r="AW156" s="13" t="s">
        <v>32</v>
      </c>
      <c r="AX156" s="13" t="s">
        <v>83</v>
      </c>
      <c r="AY156" s="243" t="s">
        <v>125</v>
      </c>
    </row>
    <row r="157" s="2" customFormat="1" ht="24.15" customHeight="1">
      <c r="A157" s="37"/>
      <c r="B157" s="38"/>
      <c r="C157" s="218" t="s">
        <v>251</v>
      </c>
      <c r="D157" s="218" t="s">
        <v>127</v>
      </c>
      <c r="E157" s="219" t="s">
        <v>524</v>
      </c>
      <c r="F157" s="220" t="s">
        <v>525</v>
      </c>
      <c r="G157" s="221" t="s">
        <v>145</v>
      </c>
      <c r="H157" s="222">
        <v>4.5999999999999996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40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371</v>
      </c>
      <c r="AT157" s="230" t="s">
        <v>127</v>
      </c>
      <c r="AU157" s="230" t="s">
        <v>85</v>
      </c>
      <c r="AY157" s="16" t="s">
        <v>125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83</v>
      </c>
      <c r="BK157" s="231">
        <f>ROUND(I157*H157,2)</f>
        <v>0</v>
      </c>
      <c r="BL157" s="16" t="s">
        <v>371</v>
      </c>
      <c r="BM157" s="230" t="s">
        <v>526</v>
      </c>
    </row>
    <row r="158" s="2" customFormat="1" ht="24.15" customHeight="1">
      <c r="A158" s="37"/>
      <c r="B158" s="38"/>
      <c r="C158" s="218" t="s">
        <v>255</v>
      </c>
      <c r="D158" s="218" t="s">
        <v>127</v>
      </c>
      <c r="E158" s="219" t="s">
        <v>527</v>
      </c>
      <c r="F158" s="220" t="s">
        <v>528</v>
      </c>
      <c r="G158" s="221" t="s">
        <v>130</v>
      </c>
      <c r="H158" s="222">
        <v>12.5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40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371</v>
      </c>
      <c r="AT158" s="230" t="s">
        <v>127</v>
      </c>
      <c r="AU158" s="230" t="s">
        <v>85</v>
      </c>
      <c r="AY158" s="16" t="s">
        <v>125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83</v>
      </c>
      <c r="BK158" s="231">
        <f>ROUND(I158*H158,2)</f>
        <v>0</v>
      </c>
      <c r="BL158" s="16" t="s">
        <v>371</v>
      </c>
      <c r="BM158" s="230" t="s">
        <v>529</v>
      </c>
    </row>
    <row r="159" s="2" customFormat="1" ht="33" customHeight="1">
      <c r="A159" s="37"/>
      <c r="B159" s="38"/>
      <c r="C159" s="218" t="s">
        <v>263</v>
      </c>
      <c r="D159" s="218" t="s">
        <v>127</v>
      </c>
      <c r="E159" s="219" t="s">
        <v>530</v>
      </c>
      <c r="F159" s="220" t="s">
        <v>531</v>
      </c>
      <c r="G159" s="221" t="s">
        <v>135</v>
      </c>
      <c r="H159" s="222">
        <v>6.25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40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371</v>
      </c>
      <c r="AT159" s="230" t="s">
        <v>127</v>
      </c>
      <c r="AU159" s="230" t="s">
        <v>85</v>
      </c>
      <c r="AY159" s="16" t="s">
        <v>125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83</v>
      </c>
      <c r="BK159" s="231">
        <f>ROUND(I159*H159,2)</f>
        <v>0</v>
      </c>
      <c r="BL159" s="16" t="s">
        <v>371</v>
      </c>
      <c r="BM159" s="230" t="s">
        <v>532</v>
      </c>
    </row>
    <row r="160" s="2" customFormat="1" ht="16.5" customHeight="1">
      <c r="A160" s="37"/>
      <c r="B160" s="38"/>
      <c r="C160" s="218" t="s">
        <v>279</v>
      </c>
      <c r="D160" s="218" t="s">
        <v>127</v>
      </c>
      <c r="E160" s="219" t="s">
        <v>533</v>
      </c>
      <c r="F160" s="220" t="s">
        <v>534</v>
      </c>
      <c r="G160" s="221" t="s">
        <v>145</v>
      </c>
      <c r="H160" s="222">
        <v>0.74399999999999999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40</v>
      </c>
      <c r="O160" s="90"/>
      <c r="P160" s="228">
        <f>O160*H160</f>
        <v>0</v>
      </c>
      <c r="Q160" s="228">
        <v>2.1600000000000001</v>
      </c>
      <c r="R160" s="228">
        <f>Q160*H160</f>
        <v>1.60704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371</v>
      </c>
      <c r="AT160" s="230" t="s">
        <v>127</v>
      </c>
      <c r="AU160" s="230" t="s">
        <v>85</v>
      </c>
      <c r="AY160" s="16" t="s">
        <v>125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83</v>
      </c>
      <c r="BK160" s="231">
        <f>ROUND(I160*H160,2)</f>
        <v>0</v>
      </c>
      <c r="BL160" s="16" t="s">
        <v>371</v>
      </c>
      <c r="BM160" s="230" t="s">
        <v>535</v>
      </c>
    </row>
    <row r="161" s="13" customFormat="1">
      <c r="A161" s="13"/>
      <c r="B161" s="232"/>
      <c r="C161" s="233"/>
      <c r="D161" s="234" t="s">
        <v>137</v>
      </c>
      <c r="E161" s="235" t="s">
        <v>1</v>
      </c>
      <c r="F161" s="236" t="s">
        <v>536</v>
      </c>
      <c r="G161" s="233"/>
      <c r="H161" s="237">
        <v>0.74399999999999999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137</v>
      </c>
      <c r="AU161" s="243" t="s">
        <v>85</v>
      </c>
      <c r="AV161" s="13" t="s">
        <v>85</v>
      </c>
      <c r="AW161" s="13" t="s">
        <v>32</v>
      </c>
      <c r="AX161" s="13" t="s">
        <v>83</v>
      </c>
      <c r="AY161" s="243" t="s">
        <v>125</v>
      </c>
    </row>
    <row r="162" s="2" customFormat="1" ht="24.15" customHeight="1">
      <c r="A162" s="37"/>
      <c r="B162" s="38"/>
      <c r="C162" s="218" t="s">
        <v>284</v>
      </c>
      <c r="D162" s="218" t="s">
        <v>127</v>
      </c>
      <c r="E162" s="219" t="s">
        <v>537</v>
      </c>
      <c r="F162" s="220" t="s">
        <v>538</v>
      </c>
      <c r="G162" s="221" t="s">
        <v>130</v>
      </c>
      <c r="H162" s="222">
        <v>12.5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40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371</v>
      </c>
      <c r="AT162" s="230" t="s">
        <v>127</v>
      </c>
      <c r="AU162" s="230" t="s">
        <v>85</v>
      </c>
      <c r="AY162" s="16" t="s">
        <v>125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83</v>
      </c>
      <c r="BK162" s="231">
        <f>ROUND(I162*H162,2)</f>
        <v>0</v>
      </c>
      <c r="BL162" s="16" t="s">
        <v>371</v>
      </c>
      <c r="BM162" s="230" t="s">
        <v>539</v>
      </c>
    </row>
    <row r="163" s="2" customFormat="1" ht="16.5" customHeight="1">
      <c r="A163" s="37"/>
      <c r="B163" s="38"/>
      <c r="C163" s="218" t="s">
        <v>289</v>
      </c>
      <c r="D163" s="218" t="s">
        <v>127</v>
      </c>
      <c r="E163" s="219" t="s">
        <v>383</v>
      </c>
      <c r="F163" s="220" t="s">
        <v>384</v>
      </c>
      <c r="G163" s="221" t="s">
        <v>130</v>
      </c>
      <c r="H163" s="222">
        <v>12.5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40</v>
      </c>
      <c r="O163" s="90"/>
      <c r="P163" s="228">
        <f>O163*H163</f>
        <v>0</v>
      </c>
      <c r="Q163" s="228">
        <v>6.9999999999999994E-05</v>
      </c>
      <c r="R163" s="228">
        <f>Q163*H163</f>
        <v>0.00087499999999999991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371</v>
      </c>
      <c r="AT163" s="230" t="s">
        <v>127</v>
      </c>
      <c r="AU163" s="230" t="s">
        <v>85</v>
      </c>
      <c r="AY163" s="16" t="s">
        <v>125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83</v>
      </c>
      <c r="BK163" s="231">
        <f>ROUND(I163*H163,2)</f>
        <v>0</v>
      </c>
      <c r="BL163" s="16" t="s">
        <v>371</v>
      </c>
      <c r="BM163" s="230" t="s">
        <v>540</v>
      </c>
    </row>
    <row r="164" s="2" customFormat="1" ht="33" customHeight="1">
      <c r="A164" s="37"/>
      <c r="B164" s="38"/>
      <c r="C164" s="218" t="s">
        <v>293</v>
      </c>
      <c r="D164" s="218" t="s">
        <v>127</v>
      </c>
      <c r="E164" s="219" t="s">
        <v>541</v>
      </c>
      <c r="F164" s="220" t="s">
        <v>542</v>
      </c>
      <c r="G164" s="221" t="s">
        <v>130</v>
      </c>
      <c r="H164" s="222">
        <v>12.5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40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371</v>
      </c>
      <c r="AT164" s="230" t="s">
        <v>127</v>
      </c>
      <c r="AU164" s="230" t="s">
        <v>85</v>
      </c>
      <c r="AY164" s="16" t="s">
        <v>125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83</v>
      </c>
      <c r="BK164" s="231">
        <f>ROUND(I164*H164,2)</f>
        <v>0</v>
      </c>
      <c r="BL164" s="16" t="s">
        <v>371</v>
      </c>
      <c r="BM164" s="230" t="s">
        <v>543</v>
      </c>
    </row>
    <row r="165" s="2" customFormat="1" ht="24.15" customHeight="1">
      <c r="A165" s="37"/>
      <c r="B165" s="38"/>
      <c r="C165" s="255" t="s">
        <v>297</v>
      </c>
      <c r="D165" s="255" t="s">
        <v>197</v>
      </c>
      <c r="E165" s="256" t="s">
        <v>544</v>
      </c>
      <c r="F165" s="257" t="s">
        <v>545</v>
      </c>
      <c r="G165" s="258" t="s">
        <v>130</v>
      </c>
      <c r="H165" s="259">
        <v>12.5</v>
      </c>
      <c r="I165" s="260"/>
      <c r="J165" s="261">
        <f>ROUND(I165*H165,2)</f>
        <v>0</v>
      </c>
      <c r="K165" s="262"/>
      <c r="L165" s="263"/>
      <c r="M165" s="264" t="s">
        <v>1</v>
      </c>
      <c r="N165" s="265" t="s">
        <v>40</v>
      </c>
      <c r="O165" s="90"/>
      <c r="P165" s="228">
        <f>O165*H165</f>
        <v>0</v>
      </c>
      <c r="Q165" s="228">
        <v>0.00027</v>
      </c>
      <c r="R165" s="228">
        <f>Q165*H165</f>
        <v>0.003375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393</v>
      </c>
      <c r="AT165" s="230" t="s">
        <v>197</v>
      </c>
      <c r="AU165" s="230" t="s">
        <v>85</v>
      </c>
      <c r="AY165" s="16" t="s">
        <v>125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83</v>
      </c>
      <c r="BK165" s="231">
        <f>ROUND(I165*H165,2)</f>
        <v>0</v>
      </c>
      <c r="BL165" s="16" t="s">
        <v>393</v>
      </c>
      <c r="BM165" s="230" t="s">
        <v>546</v>
      </c>
    </row>
    <row r="166" s="12" customFormat="1" ht="25.92" customHeight="1">
      <c r="A166" s="12"/>
      <c r="B166" s="202"/>
      <c r="C166" s="203"/>
      <c r="D166" s="204" t="s">
        <v>74</v>
      </c>
      <c r="E166" s="205" t="s">
        <v>395</v>
      </c>
      <c r="F166" s="205" t="s">
        <v>396</v>
      </c>
      <c r="G166" s="203"/>
      <c r="H166" s="203"/>
      <c r="I166" s="206"/>
      <c r="J166" s="207">
        <f>BK166</f>
        <v>0</v>
      </c>
      <c r="K166" s="203"/>
      <c r="L166" s="208"/>
      <c r="M166" s="209"/>
      <c r="N166" s="210"/>
      <c r="O166" s="210"/>
      <c r="P166" s="211">
        <f>P167</f>
        <v>0</v>
      </c>
      <c r="Q166" s="210"/>
      <c r="R166" s="211">
        <f>R167</f>
        <v>0</v>
      </c>
      <c r="S166" s="210"/>
      <c r="T166" s="212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154</v>
      </c>
      <c r="AT166" s="214" t="s">
        <v>74</v>
      </c>
      <c r="AU166" s="214" t="s">
        <v>75</v>
      </c>
      <c r="AY166" s="213" t="s">
        <v>125</v>
      </c>
      <c r="BK166" s="215">
        <f>BK167</f>
        <v>0</v>
      </c>
    </row>
    <row r="167" s="12" customFormat="1" ht="22.8" customHeight="1">
      <c r="A167" s="12"/>
      <c r="B167" s="202"/>
      <c r="C167" s="203"/>
      <c r="D167" s="204" t="s">
        <v>74</v>
      </c>
      <c r="E167" s="216" t="s">
        <v>397</v>
      </c>
      <c r="F167" s="216" t="s">
        <v>398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SUM(P168:P169)</f>
        <v>0</v>
      </c>
      <c r="Q167" s="210"/>
      <c r="R167" s="211">
        <f>SUM(R168:R169)</f>
        <v>0</v>
      </c>
      <c r="S167" s="210"/>
      <c r="T167" s="212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154</v>
      </c>
      <c r="AT167" s="214" t="s">
        <v>74</v>
      </c>
      <c r="AU167" s="214" t="s">
        <v>83</v>
      </c>
      <c r="AY167" s="213" t="s">
        <v>125</v>
      </c>
      <c r="BK167" s="215">
        <f>SUM(BK168:BK169)</f>
        <v>0</v>
      </c>
    </row>
    <row r="168" s="2" customFormat="1" ht="24.15" customHeight="1">
      <c r="A168" s="37"/>
      <c r="B168" s="38"/>
      <c r="C168" s="218" t="s">
        <v>317</v>
      </c>
      <c r="D168" s="218" t="s">
        <v>127</v>
      </c>
      <c r="E168" s="219" t="s">
        <v>410</v>
      </c>
      <c r="F168" s="220" t="s">
        <v>547</v>
      </c>
      <c r="G168" s="221" t="s">
        <v>402</v>
      </c>
      <c r="H168" s="222">
        <v>1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40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403</v>
      </c>
      <c r="AT168" s="230" t="s">
        <v>127</v>
      </c>
      <c r="AU168" s="230" t="s">
        <v>85</v>
      </c>
      <c r="AY168" s="16" t="s">
        <v>125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83</v>
      </c>
      <c r="BK168" s="231">
        <f>ROUND(I168*H168,2)</f>
        <v>0</v>
      </c>
      <c r="BL168" s="16" t="s">
        <v>403</v>
      </c>
      <c r="BM168" s="230" t="s">
        <v>548</v>
      </c>
    </row>
    <row r="169" s="2" customFormat="1" ht="16.5" customHeight="1">
      <c r="A169" s="37"/>
      <c r="B169" s="38"/>
      <c r="C169" s="218" t="s">
        <v>321</v>
      </c>
      <c r="D169" s="218" t="s">
        <v>127</v>
      </c>
      <c r="E169" s="219" t="s">
        <v>414</v>
      </c>
      <c r="F169" s="220" t="s">
        <v>415</v>
      </c>
      <c r="G169" s="221" t="s">
        <v>402</v>
      </c>
      <c r="H169" s="222">
        <v>1</v>
      </c>
      <c r="I169" s="223"/>
      <c r="J169" s="224">
        <f>ROUND(I169*H169,2)</f>
        <v>0</v>
      </c>
      <c r="K169" s="225"/>
      <c r="L169" s="43"/>
      <c r="M169" s="266" t="s">
        <v>1</v>
      </c>
      <c r="N169" s="267" t="s">
        <v>40</v>
      </c>
      <c r="O169" s="268"/>
      <c r="P169" s="269">
        <f>O169*H169</f>
        <v>0</v>
      </c>
      <c r="Q169" s="269">
        <v>0</v>
      </c>
      <c r="R169" s="269">
        <f>Q169*H169</f>
        <v>0</v>
      </c>
      <c r="S169" s="269">
        <v>0</v>
      </c>
      <c r="T169" s="27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403</v>
      </c>
      <c r="AT169" s="230" t="s">
        <v>127</v>
      </c>
      <c r="AU169" s="230" t="s">
        <v>85</v>
      </c>
      <c r="AY169" s="16" t="s">
        <v>125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83</v>
      </c>
      <c r="BK169" s="231">
        <f>ROUND(I169*H169,2)</f>
        <v>0</v>
      </c>
      <c r="BL169" s="16" t="s">
        <v>403</v>
      </c>
      <c r="BM169" s="230" t="s">
        <v>549</v>
      </c>
    </row>
    <row r="170" s="2" customFormat="1" ht="6.96" customHeight="1">
      <c r="A170" s="37"/>
      <c r="B170" s="65"/>
      <c r="C170" s="66"/>
      <c r="D170" s="66"/>
      <c r="E170" s="66"/>
      <c r="F170" s="66"/>
      <c r="G170" s="66"/>
      <c r="H170" s="66"/>
      <c r="I170" s="66"/>
      <c r="J170" s="66"/>
      <c r="K170" s="66"/>
      <c r="L170" s="43"/>
      <c r="M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</row>
  </sheetData>
  <sheetProtection sheet="1" autoFilter="0" formatColumns="0" formatRows="0" objects="1" scenarios="1" spinCount="100000" saltValue="EoJDGdQzpqFQNt6yf79egVn79qjI+xAJIXb0L8Dxb9Pe36J8aTh8YpiDUZbFydAnoqRBSQzf6s/gqmKFr3NpAg==" hashValue="egDiUoa3jhdd1FU8E9r9lVzjehNHX4cilE82iv6+DPHV9DGtJkCSntchDVeukk3ocwq56cztCH4SHE18No30mQ==" algorithmName="SHA-512" password="CC35"/>
  <autoFilter ref="C120:K16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Zdeněk Polesný</dc:creator>
  <cp:lastModifiedBy>Zdeněk Polesný</cp:lastModifiedBy>
  <dcterms:created xsi:type="dcterms:W3CDTF">2022-04-11T07:38:19Z</dcterms:created>
  <dcterms:modified xsi:type="dcterms:W3CDTF">2022-04-11T07:38:21Z</dcterms:modified>
</cp:coreProperties>
</file>