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0940" windowHeight="9045" activeTab="0"/>
  </bookViews>
  <sheets>
    <sheet name="Rekapitulace stavby" sheetId="1" r:id="rId1"/>
    <sheet name="201 - Most přes Pstružný ..." sheetId="2" r:id="rId2"/>
  </sheets>
  <definedNames>
    <definedName name="_xlnm._FilterDatabase" localSheetId="1" hidden="1">'201 - Most přes Pstružný ...'!$C$130:$K$657</definedName>
    <definedName name="_xlnm.Print_Area" localSheetId="1">'201 - Most přes Pstružný ...'!$C$4:$J$39,'201 - Most přes Pstružný ...'!$C$50:$J$76,'201 - Most přes Pstružný ...'!$C$82:$J$112,'201 - Most přes Pstružný ...'!$C$118:$K$657</definedName>
    <definedName name="_xlnm.Print_Area" localSheetId="0">'Rekapitulace stavby'!$D$4:$AO$76,'Rekapitulace stavby'!$C$82:$AQ$96</definedName>
    <definedName name="_xlnm.Print_Titles" localSheetId="0">'Rekapitulace stavby'!$92:$92</definedName>
    <definedName name="_xlnm.Print_Titles" localSheetId="1">'201 - Most přes Pstružný ...'!$130:$130</definedName>
  </definedNames>
  <calcPr calcId="152511"/>
</workbook>
</file>

<file path=xl/sharedStrings.xml><?xml version="1.0" encoding="utf-8"?>
<sst xmlns="http://schemas.openxmlformats.org/spreadsheetml/2006/main" count="4623" uniqueCount="944">
  <si>
    <t>Export Komplet</t>
  </si>
  <si>
    <t/>
  </si>
  <si>
    <t>2.0</t>
  </si>
  <si>
    <t>ZAMOK</t>
  </si>
  <si>
    <t>False</t>
  </si>
  <si>
    <t>{d331364a-f4a7-47c2-a3b4-d41f9a8804fd}</t>
  </si>
  <si>
    <t>0,01</t>
  </si>
  <si>
    <t>21</t>
  </si>
  <si>
    <t>15</t>
  </si>
  <si>
    <t>REKAPITULACE STAVBY</t>
  </si>
  <si>
    <t>v ---  níže se nacházejí doplnkové a pomocné údaje k sestavám  --- v</t>
  </si>
  <si>
    <t>Návod na vyplnění</t>
  </si>
  <si>
    <t>0,001</t>
  </si>
  <si>
    <t>Kód:</t>
  </si>
  <si>
    <t>210502</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</si>
  <si>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</si>
  <si>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</si>
  <si>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Most ev. č. 19 ul. Sukova, Rumburk</t>
  </si>
  <si>
    <t>KSO:</t>
  </si>
  <si>
    <t>CC-CZ:</t>
  </si>
  <si>
    <t>Místo:</t>
  </si>
  <si>
    <t xml:space="preserve"> </t>
  </si>
  <si>
    <t>Datum:</t>
  </si>
  <si>
    <t>19. 5. 2021</t>
  </si>
  <si>
    <t>Zadavatel:</t>
  </si>
  <si>
    <t>IČ:</t>
  </si>
  <si>
    <t>DIČ:</t>
  </si>
  <si>
    <t>Uchazeč:</t>
  </si>
  <si>
    <t>Vyplň údaj</t>
  </si>
  <si>
    <t>Projektant:</t>
  </si>
  <si>
    <t>True</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</si>
  <si>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</si>
  <si>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</si>
  <si>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</si>
  <si>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</si>
  <si>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</si>
  <si>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</si>
  <si>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</si>
  <si>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</si>
  <si>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</si>
  <si>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</si>
  <si>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</si>
  <si>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</si>
  <si>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</si>
  <si>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</si>
  <si>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</si>
  <si>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</si>
  <si>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</si>
  <si>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</si>
  <si>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</si>
  <si>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</si>
  <si>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</si>
  <si>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</si>
  <si>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</si>
  <si>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</si>
  <si>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</si>
  <si>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</si>
  <si>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</si>
  <si>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</si>
  <si>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</si>
  <si>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</si>
  <si>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</si>
  <si>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</si>
  <si>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</si>
  <si>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</si>
  <si>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</si>
  <si>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</si>
  <si>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</si>
  <si>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</si>
  <si>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</si>
  <si>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</si>
  <si>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</si>
  <si>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</si>
  <si>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</si>
  <si>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</si>
  <si>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</si>
  <si>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</si>
  <si>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</si>
  <si>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201</t>
  </si>
  <si>
    <t>Most přes Pstružný potok u koupaliště</t>
  </si>
  <si>
    <t>STA</t>
  </si>
  <si>
    <t>1</t>
  </si>
  <si>
    <t>{037f5568-d4e9-4038-bd45-cbc608a7b388}</t>
  </si>
  <si>
    <t>2</t>
  </si>
  <si>
    <t>KRYCÍ LIST SOUPISU PRACÍ</t>
  </si>
  <si>
    <t>Objekt:</t>
  </si>
  <si>
    <t>201 - Most přes Pstružný potok u koupaliště</t>
  </si>
  <si>
    <t>REKAPITULACE ČLENĚNÍ SOUPISU PRACÍ</t>
  </si>
  <si>
    <t>Kód dílu - Popis</t>
  </si>
  <si>
    <t>Cena celkem [CZK]</t>
  </si>
  <si>
    <t>Náklady ze soupisu prací</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</si>
  <si>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</si>
  <si>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</si>
  <si>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</si>
  <si>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</si>
  <si>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</si>
  <si>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</si>
  <si>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</si>
  <si>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9 - Ostatní konstrukce a práce, bourání</t>
  </si>
  <si>
    <t xml:space="preserve">    997 - Přesun sutě</t>
  </si>
  <si>
    <t xml:space="preserve">    998 - Přesun hmot</t>
  </si>
  <si>
    <t>PSV - Práce a dodávky PSV</t>
  </si>
  <si>
    <t xml:space="preserve">    711 - Izolace proti vodě, vlhkosti a plynům</t>
  </si>
  <si>
    <t>VRN - Vedlejší rozpočtové náklady</t>
  </si>
  <si>
    <t xml:space="preserve">    VRN1 - Průzkumné, geodetické a projektové práce</t>
  </si>
  <si>
    <t xml:space="preserve">    VRN7 - Provozní vlivy</t>
  </si>
  <si>
    <t xml:space="preserve">    VRN9 - Ostatní náklady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</si>
  <si>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</si>
  <si>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</si>
  <si>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</si>
  <si>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</si>
  <si>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</si>
  <si>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</si>
  <si>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</si>
  <si>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</si>
  <si>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</si>
  <si>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</si>
  <si>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</si>
  <si>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</si>
  <si>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</si>
  <si>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</si>
  <si>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</si>
  <si>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</si>
  <si>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</si>
  <si>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</si>
  <si>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113107165</t>
  </si>
  <si>
    <t>Odstranění podkladu z kameniva drceného tl 500 mm strojně pl přes 50 do 200 m2</t>
  </si>
  <si>
    <t>m2</t>
  </si>
  <si>
    <t>CS ÚRS 2021 01</t>
  </si>
  <si>
    <t>4</t>
  </si>
  <si>
    <t>1567253863</t>
  </si>
  <si>
    <t>PP</t>
  </si>
  <si>
    <t>Odstranění podkladů nebo krytů strojně plochy jednotlivě přes 50 m2 do 200 m2 s přemístěním hmot na skládku na vzdálenost do 20 m nebo s naložením na dopravní prostředek z kameniva hrubého drceného, o tl. vrstvy přes 400 do 500 mm</t>
  </si>
  <si>
    <t>PSC</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</si>
  <si>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</si>
  <si>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VV</t>
  </si>
  <si>
    <t>7*12,7</t>
  </si>
  <si>
    <t>113107342</t>
  </si>
  <si>
    <t>Odstranění podkladu živičného tl 100 mm strojně pl do 50 m2</t>
  </si>
  <si>
    <t>-40707284</t>
  </si>
  <si>
    <t>Odstranění podkladů nebo krytů strojně plochy jednotlivě do 50 m2 s přemístěním hmot na skládku na vzdálenost do 3 m nebo s naložením na dopravní prostředek živičných, o tl. vrstvy přes 50 do 100 mm</t>
  </si>
  <si>
    <t>7,5*12,7</t>
  </si>
  <si>
    <t>3</t>
  </si>
  <si>
    <t>113154235</t>
  </si>
  <si>
    <t>Frézování živičného krytu tl 200 mm pruh š 2 m pl do 1000 m2 bez překážek v trase</t>
  </si>
  <si>
    <t>509521913</t>
  </si>
  <si>
    <t>Frézování živičného podkladu nebo krytu  s naložením na dopravní prostředek plochy přes 500 do 1 000 m2 bez překážek v trase pruhu šířky přes 1 m do 2 m, tloušťky vrstvy 200 mm</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</si>
  <si>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</si>
  <si>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10*14,7+9*3</t>
  </si>
  <si>
    <t>115001105</t>
  </si>
  <si>
    <t>Převedení vody potrubím DN do 600</t>
  </si>
  <si>
    <t>m</t>
  </si>
  <si>
    <t>-48482741</t>
  </si>
  <si>
    <t>Převedení vody potrubím průměru DN přes 300 do 600</t>
  </si>
  <si>
    <t xml:space="preserve">Poznámka k souboru cen:
1. Ceny lze použít na převedení vody na vzdálenost větší než 20 m, tedy za každý další metr přes 20 m. 2. Ceny lze použít i pro převedení vody žlaby; přitom lze použít ceny : a) 1101 pro žlaby rozvinutého obvodu do 0,30 m, b) 1102 pro žlaby rozvinutého obvodu do 0,50 m, c) 1103 pro žlaby rozvinutého obvodu do 0,80 m, d) 1104 pro žlaby rozvinutého obvodu do 1,00 m, e) 1105 pro žlaby rozvinutého obvodu do 2,00 m, f) 1106 pro žlaby rozvinutého obvodu do 3,00 m. 3. Ceny lze použít i pro ocenění výtlačného potrubí. 4. Ceny lze použít jen pro převedení vody, získané čerpáním při provádění stavebních prací. 5. V ceně jsou započteny i náklady na: a) montáž a demontáž potrubí nebo hadice, těsnění po dobu provozu a opotřebení hmot, b) podpěrné konstrukce dřevěné. 6. V ceně nejsou započteny náklady na nutné zemní práce; tyto se oceňují příslušnými cenami souborů cen této části. </t>
  </si>
  <si>
    <t>5</t>
  </si>
  <si>
    <t>115101201</t>
  </si>
  <si>
    <t>Čerpání vody na dopravní výšku do 10 m průměrný přítok do 500 l/min</t>
  </si>
  <si>
    <t>hod</t>
  </si>
  <si>
    <t>-1883267007</t>
  </si>
  <si>
    <t>Čerpání vody na dopravní výšku do 10 m s uvažovaným průměrným přítokem do 500 l/min</t>
  </si>
  <si>
    <t xml:space="preserve">Poznámka k souboru cen:
1. Ceny nelze použít pro čerpání vody při snižování hladiny podzemní vody soustavou čerpacích jehel; toto snižování hladiny vody se oceňuje cenami souborů cen: a) 115 20-12 Čerpací jehla, b) 115 20-13 Montáž a demontáž zařízení čerpací a odsávací stanice, c) 115 20-14 Montáž, opotřebení a demontáž sběrného potrubí, d) 115 20-15 Montáž a demontáž odpadního potrubí, e) 115 20-16 Odsávání a čerpání vody sběrným potrubím. 2. V cenách jsou započteny i náklady montáž a demontáž potrubí nebo hadice v délce do 20 m. Pro převedení vody na vzdálenost větší než 20 m se použijí položky souboru cen 115 00-11 Převedení vody potrubím tohoto katalogu. 3. V cenách nejsou započteny náklady na zřízení čerpacích jímek nebo projektovaných studní: a) kopaných; tyto se oceňují příslušnými cenami části A03 Hloubené vykopávky. b) vrtaných; tyto se oceňují příslušnými cenami katalogu 800-2 Zvláštní zakládání objektů. 4. Doba, po kterou nejsou čerpadla v činnosti, se neoceňuje. Výjimkou je přerušení čerpání vody na dobu do 15 minut jednotlivě; toto přerušení se od doby čerpání neodečítá. 5. Dopravní výškou vody se rozumí svislá vzdálenost mezi hladinou vody v jímce sníženou čerpáním a vodorovnou rovinou proloženou osou nejvyššího bodu výtlačného potrubí. 6. Množství jednotek se určuje v hodinách doby, po kterou je jednotlivé čerpadlo, popř. celý soubor čerpadel v činnosti. 7. Počet měrných jednotek se určí samostatně za každé čerpací místo (jámu, studnu, šachtu). </t>
  </si>
  <si>
    <t>při výkopu základů</t>
  </si>
  <si>
    <t>4*7*24</t>
  </si>
  <si>
    <t>6</t>
  </si>
  <si>
    <t>121151103</t>
  </si>
  <si>
    <t>Sejmutí ornice plochy do 100 m2 tl vrstvy do 200 mm strojně</t>
  </si>
  <si>
    <t>711098762</t>
  </si>
  <si>
    <t>Sejmutí ornice strojně při souvislé ploše do 100 m2, tl. vrstvy do 200 mm</t>
  </si>
  <si>
    <t xml:space="preserve">Poznámka k souboru cen:
1. V cenách jsou započteny i náklady na a) naložení sejmuté ornice na dopravní prostředek. b) vodorovné přemístění na hromady v místě upotřebení nebo na dočasné či trvalé skládky na vzdálenost do 50 m a se složením. 2. Ceny lze použít i pro sejmutí podorničí. 3. V cenách nejsou započteny náklady na odstranění nevhodných přimísenin (kamenů, kořenů apod.); tyto práce se ocení individuálně. </t>
  </si>
  <si>
    <t>1,5*3+8,5*2</t>
  </si>
  <si>
    <t>7</t>
  </si>
  <si>
    <t>131351204</t>
  </si>
  <si>
    <t>Hloubení jam zapažených v hornině třídy těžitelnosti II, skupiny 4 objem do 500 m3 strojně</t>
  </si>
  <si>
    <t>m3</t>
  </si>
  <si>
    <t>-848572863</t>
  </si>
  <si>
    <t>Hloubení zapažených jam a zářezů strojně s urovnáním dna do předepsaného profilu a spádu v hornině třídy těžitelnosti II skupiny 4 přes 100 do 500 m3</t>
  </si>
  <si>
    <t xml:space="preserve">Poznámka k souboru cen:
1. V cenách jsou započteny i náklady na případné nutné přemístění výkopku ve výkopišti a na přehození výkopku na přilehlém terénu na vzdálenost do 3 m od okraje jámy nebo naložení na dopravní prostředek. 2. Hloubení zapažených jam hloubky přes 16 m se oceňuje individuálně. 3. Výpočet objemu vykopávky v pažených prostorách se stanovuje dle přílohy č. 3 tohoto katalogu. </t>
  </si>
  <si>
    <t>nad klenbou</t>
  </si>
  <si>
    <t>0,3*1*2*6</t>
  </si>
  <si>
    <t>za opěrami a prohloubení základové spáry</t>
  </si>
  <si>
    <t>2*1*14,7*2+0,5*2*14,7*2</t>
  </si>
  <si>
    <t>v korytě</t>
  </si>
  <si>
    <t>1*0,6*14,7*2</t>
  </si>
  <si>
    <t>Součet</t>
  </si>
  <si>
    <t>8</t>
  </si>
  <si>
    <t>153191121</t>
  </si>
  <si>
    <t>Zřízení těsnění hradicích stěn ze zhutněné sypaniny</t>
  </si>
  <si>
    <t>-667170682</t>
  </si>
  <si>
    <t>Těsnění hradicích stěn nepropustnou hrázkou  ze zhutněné sypaniny při stěně nebo nepropustnou výplní ze zhutněné sypaniny mezi stěnami zřízení</t>
  </si>
  <si>
    <t xml:space="preserve">Poznámka k souboru cen:
1. Dodání sypaniny se oceňuje ve specifikaci. 2. V cenách -1121 a -1131 jsou započteny i náklady na potřebné přemístění sypaniny až do vzdálenosti 40 m. 3. Množství měrných jednotek se určuje v m3 zřizovaného těsnění, míru hutnění předepíše projekt. 4. Cenu lze použít pro jakoukoliv míru zhutnění. </t>
  </si>
  <si>
    <t>2,6*1,5*1*2</t>
  </si>
  <si>
    <t>9</t>
  </si>
  <si>
    <t>M</t>
  </si>
  <si>
    <t>152M1</t>
  </si>
  <si>
    <t>pytle s pískem</t>
  </si>
  <si>
    <t>248941201</t>
  </si>
  <si>
    <t>10</t>
  </si>
  <si>
    <t>153191131</t>
  </si>
  <si>
    <t>Odstranění těsnění hradicích stěn ze zhutněné sypaniny</t>
  </si>
  <si>
    <t>1911905396</t>
  </si>
  <si>
    <t>Těsnění hradicích stěn nepropustnou hrázkou  ze zhutněné sypaniny při stěně nebo nepropustnou výplní ze zhutněné sypaniny mezi stěnami odstranění</t>
  </si>
  <si>
    <t>11</t>
  </si>
  <si>
    <t>162751117</t>
  </si>
  <si>
    <t>Vodorovné přemístění do 10000 m výkopku/sypaniny z horniny třídy těžitelnosti I, skupiny 1 až 3</t>
  </si>
  <si>
    <t>432424868</t>
  </si>
  <si>
    <t>Vodorovné přemístění výkopku nebo sypaniny po suchu na obvyklém dopravním prostředku, bez naložení výkopku, avšak se složením bez rozhrnutí z horniny třídy těžitelnosti I skupiny 1 až 3 na vzdálenost přes 9 000 do 10 000 m</t>
  </si>
  <si>
    <t xml:space="preserve">Poznámka k souboru cen: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</si>
  <si>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12</t>
  </si>
  <si>
    <t>162751119</t>
  </si>
  <si>
    <t>Příplatek k vodorovnému přemístění výkopku/sypaniny z horniny třídy těžitelnosti I, skupiny 1 až 3 ZKD 1000 m přes 10000 m</t>
  </si>
  <si>
    <t>1616663595</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</si>
  <si>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</si>
  <si>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13</t>
  </si>
  <si>
    <t>171201221</t>
  </si>
  <si>
    <t>Poplatek za uložení na skládce (skládkovné) zeminy a kamení kód odpadu 17 05 04</t>
  </si>
  <si>
    <t>t</t>
  </si>
  <si>
    <t>-1887087064</t>
  </si>
  <si>
    <t>Poplatek za uložení stavebního odpadu na skládce (skládkovné) zeminy a kamení zatříděného do Katalogu odpadů pod kódem 17 05 04</t>
  </si>
  <si>
    <t xml:space="preserve">Poznámka k souboru cen:
1. Ceny uvedené v souboru cen je doporučeno upravit podle aktuálních cen místně příslušné skládky. 2. V cenách je započítán poplatek za ukládání odpadu dle zákona 185/2001 Sb. </t>
  </si>
  <si>
    <t>109,44*2 'Přepočtené koeficientem množství</t>
  </si>
  <si>
    <t>14</t>
  </si>
  <si>
    <t>171251201</t>
  </si>
  <si>
    <t>Uložení sypaniny na skládky nebo meziskládky</t>
  </si>
  <si>
    <t>-1879626303</t>
  </si>
  <si>
    <t>Uložení sypaniny na skládky nebo meziskládky bez hutnění s upravením uložené sypaniny do předepsaného tvaru</t>
  </si>
  <si>
    <t xml:space="preserve">Poznámka k souboru cen:
1. Cena je určena i pro: a) zasypání koryt vodotečí a prohlubní v terénu bez předepsaného zhutnění sypaniny, b) uložení výkopku pod vodou do prohlubní ve dně vodotečí nebo nádrží. 2. Cenu nelze použít pro uložení výkopku nebo ornice na trvalé skládky s předepsaným zhutněním; toto uložení výkopku se oceňuje cenami souboru cen 171 . . Uložení sypaniny do násypů. 3. V ceně jsou započteny i náklady na rozprostření sypaniny ve vrstvách s hrubým urovnáním na skládce. 4. V ceně nejsou započteny náklady na získání skládek ani na poplatky za skládku. 5. Množství jednotek uložení výkopku (sypaniny) se určí v m3 uloženého výkopku (sypaniny), v rostlém stavu zpravidla ve výkopišti. </t>
  </si>
  <si>
    <t>181411122</t>
  </si>
  <si>
    <t>Založení lučního trávníku výsevem plochy do 1000 m2 ve svahu do 1:2</t>
  </si>
  <si>
    <t>306178805</t>
  </si>
  <si>
    <t>Založení trávníku na půdě předem připravené plochy do 1000 m2 výsevem včetně utažení lučního na svahu přes 1:5 do 1:2</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</si>
  <si>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</si>
  <si>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1,5+3+8,5*2</t>
  </si>
  <si>
    <t>16</t>
  </si>
  <si>
    <t>00572470</t>
  </si>
  <si>
    <t>osivo směs travní univerzál</t>
  </si>
  <si>
    <t>kg</t>
  </si>
  <si>
    <t>513319311</t>
  </si>
  <si>
    <t>21,5*0,02 'Přepočtené koeficientem množství</t>
  </si>
  <si>
    <t>17</t>
  </si>
  <si>
    <t>182351023</t>
  </si>
  <si>
    <t>Rozprostření ornice pl do 100 m2 ve svahu přes 1:5 tl vrstvy do 200 mm strojně</t>
  </si>
  <si>
    <t>791176380</t>
  </si>
  <si>
    <t>Rozprostření a urovnání ornice ve svahu sklonu přes 1:5 strojně při souvislé ploše do 100 m2, tl. vrstvy do 200 mm</t>
  </si>
  <si>
    <t xml:space="preserve">Poznámka k souboru cen:
1. V ceně jsou započteny i náklady na případné nutné přemístění hromad nebo dočasných skládek na místo spotřeby ze vzdálenosti do 50 m. 2. V ceně nejsou započteny náklady na získání ornice; tyto se oceňují cenami souboru cen 121 Sejmutí ornice. </t>
  </si>
  <si>
    <t>Zakládání</t>
  </si>
  <si>
    <t>18</t>
  </si>
  <si>
    <t>212792312</t>
  </si>
  <si>
    <t>Odvodnění mostní opěry - drenážní plastové potrubí HDPE DN 160</t>
  </si>
  <si>
    <t>845485478</t>
  </si>
  <si>
    <t>Odvodnění mostní opěry z plastových trub drenážní potrubí HDPE DN 160</t>
  </si>
  <si>
    <t xml:space="preserve">Poznámka k souboru cen:
1. V ceně žlabu -1111 jsou započteny i náklady na podélné rozříznutí plastové trouby DN 75 do spádu a na sraz pro odtok vlhkosti do žlábku úložného prahu s přesahem 50 mm od bočního líce dříku opěry. 2. V cenách potrubí -2 . 1 . jsou započteny i náklady na položení plastového drenážního potrubí do spádu a na sraz na podkladní základový betonový trám za mostní opěrou k prostupu dříkem opěry, bez zemích prací, se zajištěním drenáže proti vychýlení. 3. V cenách nejsou započteny náklady na zemní práce, na betonáž podkladního trámu nebo úložného prahu opěry, na obklad potrubí drenážním betonem, na obklad štěrkem a na filtrační obal. </t>
  </si>
  <si>
    <t>14,7*2+1*4</t>
  </si>
  <si>
    <t>19</t>
  </si>
  <si>
    <t>212972113</t>
  </si>
  <si>
    <t>Opláštění drenážních trub filtrační textilií DN 160</t>
  </si>
  <si>
    <t>1948472457</t>
  </si>
  <si>
    <t xml:space="preserve">Poznámka k souboru cen:
1. V cenách jsou započteny i náklady na nařezání filtrační textilie na potřebnou šířku, rozprostření pruhu textilie na uložené drenážní potrubí, urovnání a napnutí textilie před uložením zásypového materiálu a odsun zbytku textilie. </t>
  </si>
  <si>
    <t>20</t>
  </si>
  <si>
    <t>213311113</t>
  </si>
  <si>
    <t>Polštáře zhutněné pod základy z kameniva drceného frakce 16 až 63 mm</t>
  </si>
  <si>
    <t>-862271660</t>
  </si>
  <si>
    <t>Polštáře zhutněné pod základy  z kameniva hrubého drceného, frakce 16 - 63 mm</t>
  </si>
  <si>
    <t xml:space="preserve">Poznámka k souboru cen:
1. Ceny jsou určeny pro jakoukoliv míru zhutnění. 2. V cenách jsou započteny i náklady na urovnání povrchu polštáře. </t>
  </si>
  <si>
    <t>0,1*2*14,7*2</t>
  </si>
  <si>
    <t>213311141</t>
  </si>
  <si>
    <t>Polštáře zhutněné pod základy ze štěrkopísku tříděného</t>
  </si>
  <si>
    <t>-199204163</t>
  </si>
  <si>
    <t>Polštáře zhutněné pod základy  ze štěrkopísku tříděného</t>
  </si>
  <si>
    <t>zlepšení základové spáry</t>
  </si>
  <si>
    <t>0,2*2*14,7*2</t>
  </si>
  <si>
    <t>22</t>
  </si>
  <si>
    <t>274311125</t>
  </si>
  <si>
    <t>Základové pasy, prahy, věnce a ostruhy z betonu prostého C 16/20</t>
  </si>
  <si>
    <t>1641891994</t>
  </si>
  <si>
    <t>Základové konstrukce z betonu prostého pasy, prahy, věnce a ostruhy ve výkopu nebo na hlavách pilot C 16/20</t>
  </si>
  <si>
    <t xml:space="preserve">Poznámka k souboru cen:
1. V cenách jsou započteny i náklady na: a) kontrolu bednění před betonáží, vlastní betonáž zejména čerpadlem betonu, rozhrnutí a hutnění betonu požadované konzistence, uhlazení horního povrchu základu s případnou technologickou přestávkou nutnou pro vytvoření založení dříku opěry nebo pilíře, b) ošetření a ochranu čerstvě uloženého betonu. 2. V cenách nejsou započteny náklady na: a) zhutnění podkladní vrstvy nebo vyčištění základové spáry u plošného založení, b) zhotovení vrtací šablony pilot nebo odbourání hlav pilot u základu založeného na pilotách. </t>
  </si>
  <si>
    <t>práh dlažby - opevnění pravého břehu na výtoku</t>
  </si>
  <si>
    <t>2,5*0,4*0,5</t>
  </si>
  <si>
    <t>rozpěrné a koncové prahy dlažby v korytě</t>
  </si>
  <si>
    <t>0,5*0,3*1,7*5</t>
  </si>
  <si>
    <t>23</t>
  </si>
  <si>
    <t>274321118</t>
  </si>
  <si>
    <t>Základové pasy, prahy, věnce a ostruhy mostních konstrukcí ze ŽB C 30/37</t>
  </si>
  <si>
    <t>416185824</t>
  </si>
  <si>
    <t>Základové konstrukce z betonu železového pásy, prahy, věnce a ostruhy ve výkopu nebo na hlavách pilot C 30/37</t>
  </si>
  <si>
    <t xml:space="preserve">Poznámka k souboru cen:
1. V cenách jsou započteny i náklady na: a) kontrolu bednění před betonáží, vlastní betonáž zejména čerpadlem betonu, rozhrnutí a hutnění betonu požadované konzistence bez ohledu na hustotu výztuže, uhlazení horního povrchu základu s případnou technologickou přestávkou nutnou pro vytvoření založení dříku opěry nebo pilíře, b) kontrolu uložení výztuže s předepsaným krytím, c) ošetření a ochranu čerstvě uloženého betonu. 2. V cenách nejsou započteny náklady na podkladní vrstvu základu, tyto se oceňují souborem cen 451 3-511 Podkladní nebo vyrovnávací vrstva z betonu prostého. </t>
  </si>
  <si>
    <t>14,7*0,6*1,4*2</t>
  </si>
  <si>
    <t>24</t>
  </si>
  <si>
    <t>274354111</t>
  </si>
  <si>
    <t>Bednění základových pasů - zřízení</t>
  </si>
  <si>
    <t>-1694128011</t>
  </si>
  <si>
    <t>Bednění základových konstrukcí pasů, prahů, věnců a ostruh zřízení</t>
  </si>
  <si>
    <t xml:space="preserve">Poznámka k souboru cen:
1. V ceně -4111 jsou započteny i náklady na založení, sestavení a osazení systémového bednění mobilním jeřábem, nástřik bednění odformovacím postřikem, měsíční nájemné rámů inventárního bednění a spínacích prvků vztažené k ploše bednění, spotřebu výplní rámů bednění z překližek pro nepohledové bednění a distančních prvků. 2. Drobný spotřební materiál (např. hřebíky, vruty, materiál pro vyplnění kuželových otvorů v základu po spínacích tyčích bednění) je započten v režijních nákladech. 3. V ceně -4211 je započteno odbednění a očištění bednění. 4. V cenách nejsou obsaženy náklady na bednění vložky nebo výplně pracovních a dilatačních spár základu. </t>
  </si>
  <si>
    <t>14,7*0,6*4+1,4*0,6*4</t>
  </si>
  <si>
    <t>25</t>
  </si>
  <si>
    <t>274354211</t>
  </si>
  <si>
    <t>Bednění základových pasů - odstranění</t>
  </si>
  <si>
    <t>-222521154</t>
  </si>
  <si>
    <t>Bednění základových konstrukcí pasů, prahů, věnců a ostruh odstranění bednění</t>
  </si>
  <si>
    <t>38,640</t>
  </si>
  <si>
    <t>26</t>
  </si>
  <si>
    <t>274361116</t>
  </si>
  <si>
    <t>Výztuž základových pasů, prahů, věnců a ostruh z betonářské oceli 10 505</t>
  </si>
  <si>
    <t>370891393</t>
  </si>
  <si>
    <t>Výztuž základových konstrukcí pasů, prahů, věnců a ostruh z betonářské oceli 10 505 (R) nebo BSt 500</t>
  </si>
  <si>
    <t xml:space="preserve">Poznámka k souboru cen:
1. V cenách jsou započteny náklady na dodání výztuže z žebírkové betonářské oceli nebo svařovaných sítí, sestavení armokošů a jejich uložení do bednění jeřábem se zajištěním polohy výztuže, vázání výztuže nebo bodové svary jako náhrada za vázání, případné úpravy výztuže nutné pro osazení bednění nebo při spojkování závitové výztuže spojkami WD 90. 2. V cenách jsou započteny i náklady na osazení distančních tělísek pro předepsané krytí výztuže. Materiál těchto tělísek je zahrnut v cenách bednění základů. </t>
  </si>
  <si>
    <t>Svislé a kompletní konstrukce</t>
  </si>
  <si>
    <t>27</t>
  </si>
  <si>
    <t>317171126</t>
  </si>
  <si>
    <t>Kotvení monolitického betonu římsy do mostovky kotvou do vývrtu</t>
  </si>
  <si>
    <t>kus</t>
  </si>
  <si>
    <t>1277679932</t>
  </si>
  <si>
    <t>Kotvení monolitického betonu římsy do mostovky  kotvou do vývrtu</t>
  </si>
  <si>
    <t xml:space="preserve">Poznámka k souboru cen:
1. Kotvy spřažené se osazují do nosné konstrukce přivařením spodní části kotvy do výztuže mostovky. 2. Kotvy do vývrtu se osazují vyvrtaného otvoru v betonu mostovky, ukotví se do epoxidové ampule. 3. Kotvy talířové se zamáčknou do ukládaného betonu mostovky. 4. V cenách nejsou započteny náklady na kotvy; tyto se oceňují ve specifikaci. </t>
  </si>
  <si>
    <t>28</t>
  </si>
  <si>
    <t>317M1</t>
  </si>
  <si>
    <t>kotvy pro kotvení říms</t>
  </si>
  <si>
    <t>1956946951</t>
  </si>
  <si>
    <t>29</t>
  </si>
  <si>
    <t>317321118</t>
  </si>
  <si>
    <t>Mostní římsy ze ŽB C 30/37</t>
  </si>
  <si>
    <t>1652171008</t>
  </si>
  <si>
    <t>Římsy ze železového betonu  C 30/37</t>
  </si>
  <si>
    <t xml:space="preserve">Poznámka k souboru cen:
1. V cenách jsou započteny náklady na: a) kontrolu výztuže a bednění s potřebným krytím výztuže, b) uhlazení horního povrchu římsy, ošetření čerstvě uloženého betonu požadované certifikované kvality. 2. Soubor cen nelze použít pro římsy, které jsou betonovány jako součást desky mostovky. </t>
  </si>
  <si>
    <t>(0,75*0,35+0,25*0,25)*4,5</t>
  </si>
  <si>
    <t>30</t>
  </si>
  <si>
    <t>317321191</t>
  </si>
  <si>
    <t>Příplatek k mostním římsám ze ŽB za betonáž malého rozsahu do 25 m3</t>
  </si>
  <si>
    <t>-39969597</t>
  </si>
  <si>
    <t>Římsy ze železového betonu  Příplatek k cenám za betonáž malého rozsahu do 25 m3</t>
  </si>
  <si>
    <t>31</t>
  </si>
  <si>
    <t>317353121</t>
  </si>
  <si>
    <t>Bednění mostních říms všech tvarů - zřízení</t>
  </si>
  <si>
    <t>2044659764</t>
  </si>
  <si>
    <t>Bednění mostní římsy  zřízení všech tvarů</t>
  </si>
  <si>
    <t xml:space="preserve">Poznámka k souboru cen:
1. Cenu -3121 lze použít pro klasické pohledové bednění všech tvarů z palubek a hranolů osazených na konzolách nebo na podporách vyložení římsy. 2. Cenu -3122 lze použít pro bednění konstantního tvaru zhotovené pojízdné formy přesunovaného k betonáži po jednotlivých záběrech 25 m. 3. Náklady na drobný spotřební materiál (např. hřebíky, latě, lavičáky) jsou započteny v režijních nákladech. 4. V ceně -3121 jsou započteny náklady na založení, sestavení a osazení bednění římsy, nástřik bednění odformovacím prostředkem a opotřebení pohledového bednění podle počtu užití. 5. V ceně -3122 jsou započteny náklady na osazení římsového vozíku a jeho měsíční nájemné vztažené k ploše bednění. 6. V cenách -3221 a -3222 jsou započteny náklady na odbednění a očištění bednění. 7. V ceně -3311 jsou započteny náklady na vložení matrice architektonického designu v pohledové ploše s nalepením vložky na podklad z jakéhokoliv bednění a výměnu opotřebeného designu matrice podle počtu užití. 8. Ceny obsahují i materiál distančních tělísek výztuže, ale vlastní ukládka tělísek je zahrnuta v souboru cen 317 36-11 Výztuž ztužujících věnců kleneb nebo ukončujících říms. 9. V cenách nejsou započteny náklady na: a) první montáž a poslední demontáž transportních dílců římsového vozíku, tyto se oceňují souborem cen 948 41-1 . Podpěrné skruže a podpěry dočasné kovové, b) výplně dilatačních spár včetně bednění čel dilatační spáry, tyto se oceňují souborem cen 931 99-41 Těsnění spáry betonové konstrukce pásy, profily, tmely, c) nátěr pečetící styčné plochy boku nosné konstrukce a římsy, tyto se oceňují souborem cen 628 61-11.. Nátěr mostních betonových konstrukcí epoxidový, d) podpěrné konstrukce pod bedněním říms, tyto práce se oceňují souborem cen 946 23-11 Zavěšené lešení pod bednění mostních říms. </t>
  </si>
  <si>
    <t>(0,75+0,25)*4,5+(0,75*0,25+0,25*0,25)*2</t>
  </si>
  <si>
    <t>32</t>
  </si>
  <si>
    <t>317353221</t>
  </si>
  <si>
    <t>Bednění mostních říms všech tvarů - odstranění</t>
  </si>
  <si>
    <t>1736734175</t>
  </si>
  <si>
    <t>Bednění mostní římsy  odstranění všech tvarů</t>
  </si>
  <si>
    <t>33</t>
  </si>
  <si>
    <t>317361116</t>
  </si>
  <si>
    <t>Výztuž mostních říms z betonářské oceli 10 505</t>
  </si>
  <si>
    <t>985857912</t>
  </si>
  <si>
    <t>Výztuž mostních železobetonových říms  z betonářské oceli 10 505 (R) nebo BSt 500</t>
  </si>
  <si>
    <t xml:space="preserve">Poznámka k souboru cen:
1. V cenách jsou započteny náklady na dodání polotovaru výztuže z betonářské žebírkové oceli nebo svařovaných sítí, sestavení armokošů a jejich uložení do bednění se zajištěním polohy, napojení na kotvy římsy uložené v nosné konstrukci, vázání nebo bodové sváry jako náhrada za vázání, případné úpravy výztuže pro uložení kotevních stoliček snímatelného zábradlí a stoliček snímatelných svodidel uložených do výztuže říms. 2. Boční třmínky výztuže ke kotvení výztuže římsy osazené v nosné konstrukci se oceňují souborem cen 421 36-1 . Výztuž deskových konstrukcí. 3. V cenách nejsou započteny náklady na osazení kotevních stoliček, tyto se oceňují souborem cen 936 17- . 1 Osazení kovových doplňků mostního vybavení jednotlivě. 4. V cenách jsou započteny i náklady na osazení distančních tělísek pro předepsané krytí výztuže. Materiál těchto tělísek je započten v cenách bednění římsy. </t>
  </si>
  <si>
    <t>1,463*0,03*7,85</t>
  </si>
  <si>
    <t>34</t>
  </si>
  <si>
    <t>327213112</t>
  </si>
  <si>
    <t>Zdění zdiva opěrných zdí z nepravidelných kamenů na maltu, objem kamene do 0,02 m3, š spáry do 10 mm</t>
  </si>
  <si>
    <t>-8889154</t>
  </si>
  <si>
    <t>Zdění zdiva nadzákladového opěrných zdí a valů z lomového kamene štípaného nebo ručně vybíraného na maltu z nepravidelných kamenů objemu 1 kusu kamene do 0,02 m3, šířka spáry přes 4 do 10 mm</t>
  </si>
  <si>
    <t xml:space="preserve">Poznámka k souboru cen:
1. Ceny lze použít: a) pokud není nutno kámen nakupovat (použije se původní kámen), b) v případě nutnosti zohlednění specifických vlastností kamene - kvality, estetických parametrů, dostupnosti a ceny. 2. Ceny lze použít i pro ocenění zdění kamenného obkladového zdiva. 3. Lícování a a vytvoření hrany se oceňuje cenami příplatků souboru cen 327 21- Zdivo nadzákladové z lomového kamene. 4. V cenách nejsou započteny náklady na: a) dodávku kamene; tyto náklady se oceňují ve specifikaci. Ztratné lze stanovit ve výši 5 %. Orientační měrná hmotnost kamene je 2 700 kg/m3. b) spárování zdiva; tyto náklady se oceňují cenami souboru cen 628 63-12 Spárování zdiva opěrných zdí a valů. </t>
  </si>
  <si>
    <t>dozdění křídel z původního kamene ( vhodnost posoudí TDI)</t>
  </si>
  <si>
    <t>1,5*0,5*0,7</t>
  </si>
  <si>
    <t>35</t>
  </si>
  <si>
    <t>334323118</t>
  </si>
  <si>
    <t>Mostní opěry a úložné prahy ze ŽB C 30/37</t>
  </si>
  <si>
    <t>-1837681854</t>
  </si>
  <si>
    <t>Mostní opěry a úložné prahy z betonu železového C 30/37</t>
  </si>
  <si>
    <t xml:space="preserve">Poznámka k souboru cen:
1. V cenách jsou započteny náklady na betonáž dříku a úložných prahů na plošném základu nebo na vrtací šabloně při založení na pilotách, kontrolu bednění a kontrolu uložení krycí vrstvy výztuže, vlastní betonáž zejména čerpadlem betonu, rozhrnutí a hutnění betonu požadované konzistence bez ohledu na hustotu výztuže, uhlazení horního povrchu úložného prahu včetně vyspádování do odtokového žlábku u závěrné zídky prahu, ošetření a ochranu čerstvě uloženého betonu. 2. V cenách nejsou započteny náklady na: a) uložení plastového žlábku do úložného prahu opěry, tyto se oceňují souborem cen 212 79- . . Odvodnění z plastových trub u mostní opěry, b) navazující kamenný chrlič, tyto se oceňují souborem cen 936 91-11 Montáž chrliče Žlabového ze žulového kamene, c) výplň tmelem a ochranu pracovní nebo dilatační spáry rubové strany výplně za opěrou, tyto se oceňují souborem cen 931 99-41 Těsnění spáry betonové konstrukce pásy, profily, tmely. d) výplň dilatační spáry extrudovaným polystyrenem, tyto se oceňují souborem cen 931 99-21 Výplň dilatačních spár z polystyrenu, e) izolaci proti zemní vlhkosti, tyto se oceňují cenami katalogu 800-711 Izolace proti vodě, vlhkosti a plynům. </t>
  </si>
  <si>
    <t>14,7*0,5*1,35*2</t>
  </si>
  <si>
    <t>36</t>
  </si>
  <si>
    <t>334323191</t>
  </si>
  <si>
    <t>Příplatek k mostním opěrám a úložným prahům ze ŽB za betonáž malého rozsahu do 25 m3</t>
  </si>
  <si>
    <t>770678031</t>
  </si>
  <si>
    <t>Mostní opěry a úložné prahy z betonu Příplatek k cenám za betonáž malého rozsahu do 25 m3</t>
  </si>
  <si>
    <t>37</t>
  </si>
  <si>
    <t>334351112</t>
  </si>
  <si>
    <t>Bednění systémové mostních opěr a úložných prahů z překližek pro ŽB - zřízení</t>
  </si>
  <si>
    <t>1244042157</t>
  </si>
  <si>
    <t>Bednění mostních opěr a úložných prahů ze systémového bednění  zřízení z překližek, pro železobeton</t>
  </si>
  <si>
    <t xml:space="preserve">Poznámka k souboru cen:
1. V cenách jsou započteny i náklady na bednění dříku opěr a úložných prahů opěr do výšky 10 m ze systémového bednění s výplní pohledového bednění (palubky) pro lícovou stranu opěry a s výplní nepohledového bednění (překližky) pro rubovou stranu přesýpané výplně za opěrou. 2. V cenách zřízení je započteno sestavení a osazení inventárního bednění jeřábem, nástřik odformovacím prostředkem, nájemné rámů inventárního bednění a spínacích prvků vztažené k ploše bednění, spotřeba výplní opěry a distančních prvků. 3. V cenách odstranění je započteno odbednění dříku nebo úložného prahu, očištění bednění, vyplnění kuželových otvorů v betonu po spínacích tyčích bednění. 4. Drobný spotřební materiál (např. hřebíky, vruty, materiál pro vyplnění kuželových otvorů v základu po spínacích tyčích bednění) je započten v režijních nákladech. 5. Bednění pro železobetonovou konstrukci obsahuje materiál distančních tělísek krytí výztuže, ukládka tělísek je započtena v ukládce betonářské výztuže do bednění. 6. V cenách nejsou započteny náklady na: a) výklenky, drážky, kapsy přes 0,1 m3, zakřivení líce bednění nebo sklon, tyto práce se oceňují cenami příplatku k rovinnému bednění, b) vložení těsnících pásů do bednění pracovních čel nebo čel dilatačních spár, tyto se oceňují souborem cen 931 99-41 Těsnění spáry betonové konstrukce pásy, profily a tmely, c) bednění podpěrné těsnicích pásů, tyto se oceňují souborem cen 327 35-3 . Lištová vzpěra u bednění těsnicích pásů ve svislé spáře nebo souborem cen 411 35-3 . Lištová vzpěra u bednění těssnicích pásů ve vodorovné spáře, d) vložení extrudovaného polystyrenu do dilatačních spár, tyto se oceňují souborem cen 931 99-21 Výplň dilatačních spár z polystyrenu, e) očištění povrchu betonu po odbednění tlakovou vodou, tyto se oceňují cenami souboru cen 985 13 Čištění ploch části C01 katalogu 800-5 Sanace. </t>
  </si>
  <si>
    <t>1,35*14,7*2*2</t>
  </si>
  <si>
    <t>1,35*0,5*4</t>
  </si>
  <si>
    <t>38</t>
  </si>
  <si>
    <t>334351211</t>
  </si>
  <si>
    <t>Bednění systémové mostních opěr a úložných prahů z překližek - odstranění</t>
  </si>
  <si>
    <t>-1825074532</t>
  </si>
  <si>
    <t>Bednění mostních opěr a úložných prahů ze systémového bednění  odstranění z překližek</t>
  </si>
  <si>
    <t>39</t>
  </si>
  <si>
    <t>334361216</t>
  </si>
  <si>
    <t>Výztuž dříků opěr z betonářské oceli 10 505</t>
  </si>
  <si>
    <t>1458139501</t>
  </si>
  <si>
    <t>Výztuž betonářská mostních konstrukcí  opěr, úložných prahů, křídel, závěrných zídek, bloků ložisek, pilířů a sloupů z oceli 10 505 (R) nebo BSt 500 dříků opěr</t>
  </si>
  <si>
    <t xml:space="preserve">Poznámka k souboru cen:
1. V cenách jsou započteny náklady na sestavení armokošů a jejich uložení jeřábem do bednění se zajištěním polohy výztuže. 2. V cenách jsou započteny i náklady na osazení distančních tělísek pro předepsané krytí výztuže a případné úpravy pro osazení bednění. Materiál distančních tělísek je obsažen ve skladbě bednění konstrukce. 3. V cenách nejsou započteny náklady na: a) povrchový antikorozní nátěr výztuže v místech pracovní spáry, tyto se oceňují souborem cen 931 99-51 Nátěr betonářské výztuže, b) úpravu bednění ukládané výztuže ke zhotovení spoje, tyto se oceňují souborem cen 273 36-2 . Spoje nosné betonářské výztuže se zaručenou nebo dobrou svařitelností. </t>
  </si>
  <si>
    <t>19,845*0,02*7,85</t>
  </si>
  <si>
    <t>40</t>
  </si>
  <si>
    <t>348171112</t>
  </si>
  <si>
    <t>Osazení mostního ocelového zábradlí nesnímatelného do bednění kapes říms</t>
  </si>
  <si>
    <t>1644794802</t>
  </si>
  <si>
    <t>Osazení mostního ocelového zábradlí  do bednění kapes říms</t>
  </si>
  <si>
    <t xml:space="preserve">Poznámka k souboru cen:
1. V cenách osazení zábradlí jsou započteny náklady na sejmutí dočasného ochranného zábradlí, osazení ocelového zábradlí s výškovým a směrovým vyrovnáním, zabetonování, u kapes osazení odvodňovací trubičky, uložení nastříhané sklotkaniny a výplně dna kapsy kamenivem frakce 8/16 a bednění kapsy. 2. V ceně -1911 Příplatek za dodávku a uložení lana do dvojdílných madel zábradlí jsou započteny náklady na vložení lana do spodního ocelového profilu madla, provedení lanové zatáčky nad sloupkem v každých dvou metrech dílu a zakončené smyčkou včetně spojkování lana a přišroubovaní horního profilu krytu madla. 3. V cenách nejsou započteny náklady na: a) zábradlí včetně povrchové ochrany metalizace a nátěru, tyto se oceňují ve specifikaci, b) ochranný elastický nátěr spáry mezi zabetonovaným nesnímatelným sloupkem zábradlí a betonem římsy, tyto se oceňují souborem cen 628 61-11.. Nátěr mostních betonových konstrukcí akrylátový na siloxanové a plasticko-elastické bázi, </t>
  </si>
  <si>
    <t>41</t>
  </si>
  <si>
    <t>348M1</t>
  </si>
  <si>
    <t>zabradlí mostní se svislou výplní</t>
  </si>
  <si>
    <t>-1859665347</t>
  </si>
  <si>
    <t>Zabradlí mostní se svislou výplní</t>
  </si>
  <si>
    <t>42</t>
  </si>
  <si>
    <t>388995214</t>
  </si>
  <si>
    <t>Chránička kabelů z trub HDPE v římse DN 160</t>
  </si>
  <si>
    <t>775406698</t>
  </si>
  <si>
    <t>Chránička kabelů v římse z trub HDPE  přes DN 140 do DN 160</t>
  </si>
  <si>
    <t xml:space="preserve">Poznámka k souboru cen:
1. V cenách jsou započteny náklady na osazení a dodání trubek a jejich spojkování na potřebnou délku v konstrukci římsy vyvázaně do výztuže římsy nebo do rýhy za opěrou, napojení trubních chrániček na případnou kabelovou komoru nebo přes dilataci na chráničku uloženou v zemní konstrukci za opěrou. 2. Cena nelze použít pro tvarovky HDPE chráničky multikanálu nebo žlabu s víkem, které se oceňují souborem cen 388 99-51 Tvarovka kabelovodu HDPE do konstrukce římsy. 3. V cenách nejsou započteny náklady na: a) prostup bedněním římsy, prostup se oceňuje souborem cen 334 35-91 Výřez bednění pro prostup betonovou konstrukcí, b) výkop rýhy pro chráničku za opěrou, výkop se oceňuje cenami katalogu 800-1 Zemní práce, c) pískové lože chráničky, lože se oceňuje souborem cen 451 57- . 1 Podkladní a výplňová vrstva z kameniva, d) obsyp chráničky a výstražnou fólii, protažení protahovacího lanka a kabelu trubní chráničkou. </t>
  </si>
  <si>
    <t>Vodorovné konstrukce</t>
  </si>
  <si>
    <t>43</t>
  </si>
  <si>
    <t>421321108</t>
  </si>
  <si>
    <t>Mostní nosné konstrukce deskové přechodové ze ŽB C 30/37</t>
  </si>
  <si>
    <t>-191362707</t>
  </si>
  <si>
    <t>Mostní železobetonové nosné konstrukce deskové nebo klenbové deskové přechodové, z betonu C 30/37</t>
  </si>
  <si>
    <t xml:space="preserve">Poznámka k souboru cen:
1. V cenách jsou započteny náklady na betonáž nosné konstrukce přechodové desky nebo nosné konstrukce mostu, kontrolu bednění, kontrolu uložení betonářské výztuže s požadovanou krycí vrstvou, vlastní betonáž mostní konstrukce zejména čerpadlem betonu, rozhrnutí a hutnění betonu požadované konzistence bez ohledu na hustotu výztuže, uhlazení betonu horního povrchu konstrukce, ošetření a ochranu čerstvě uloženého betonu. 2. V cenách jsou započteny náklady na rovinnost povrchu mostní konstrukce 3. V cenách nejsou započteny náklady na: a) podkladní vrstvu z betonu pod přechodovou desku, tyto se oceňují souborem cen 451 31-51 Podkladní a výplňové vrstvy z betonu prostého, b) vrubový kloub (trn) přechodové desky do závěrné zídky případně vrubový kloub (např. Freyssinet) desky rámové konstrukce do spodní stavby nebo kloub pérový mostní desky vícepolového mostu (např. Mesnager), tyto se oceňují souborem cen 428 38 Vrubový a pérový kloub železobetonový. 4. Příplatek -1191 se může použít pouze u cen -1137 až -1140. </t>
  </si>
  <si>
    <t>14,7*0,3*3,6+0,5*0,1*14,7*2</t>
  </si>
  <si>
    <t>44</t>
  </si>
  <si>
    <t>421321127</t>
  </si>
  <si>
    <t>Mostní nosné konstrukce deskové ze ŽB C 25/30</t>
  </si>
  <si>
    <t>459005309</t>
  </si>
  <si>
    <t>Mostní železobetonové nosné konstrukce deskové nebo klenbové deskové, z betonu C 25/30</t>
  </si>
  <si>
    <t>spádový beton k drenáži za opěrami</t>
  </si>
  <si>
    <t>1,5*0,15*14,7*2</t>
  </si>
  <si>
    <t>45</t>
  </si>
  <si>
    <t>421321192</t>
  </si>
  <si>
    <t>Příplatek k mostní železobetonové nosné konstrukci deskové nebo klenbové za betonáž malého rozsahu do 50 m3</t>
  </si>
  <si>
    <t>1914737571</t>
  </si>
  <si>
    <t>Mostní železobetonové nosné konstrukce deskové nebo klenbové Příplatek k cenám za betonáž malého rozsahu do 50 m3</t>
  </si>
  <si>
    <t>46</t>
  </si>
  <si>
    <t>421351131</t>
  </si>
  <si>
    <t>Bednění boční stěny konstrukcí mostů výšky do 350 mm - zřízení</t>
  </si>
  <si>
    <t>224563924</t>
  </si>
  <si>
    <t>Bednění deskových konstrukcí mostů z betonu železového nebo předpjatého  zřízení boční stěny výšky do 350 mm</t>
  </si>
  <si>
    <t xml:space="preserve">Poznámka k souboru cen:
1. Jedná se bednění: a) z palubek u podhledu vyložení spřahující desky nosné konstrukce, b) z prken u boku přechodové desky, c) z prken jako nepohledové bednění překryté následně mostní římsou u boční stěny spřahující desky nebo u boční stěny plné deskové konstrukce obdélníkového příčného řezu, d) z prken s otvory pro průchod betonářské výztuže do další lamely betonážní etapy nosné konstrukce u bednění čel pracovních spár. 2. V cenách jsou započteny náklady na založení a osazení bednění podhledů spřahující desky na ramenáty konzolového vyložení, u přechodové desky založení hranolů a sestavení bočních stěn desky na podkladní vrstvě z betonu, u bočních stěn deskové plné konstrukce mostu nebo spřahující desky založení hranolů na podlaze skruže nebo konzole vyložení spřahující desky, nástřik bednění odformovacím prostředkem, opotřebení bednění podle počtu užití, odbednění a očištění bednění. 3. U čel pracovní spáry železobetonové konstrukce je uvažováno pouze jedno užití. 4. V cenách jsou započteny náklady na distanční tělíska výztuže, ale vlastní ukládka tělísek je započtena v ceně výztuže deskové konstrukce. 5. Bednění vlastní deskové konstrukce se oceňuje cenami 421 95-5112 a -5113 Bednění na mostní skruži. 6. Ceny nelze použít pro bednění desky vylehčeného příčného řezu, které se oceňují souborem cen 423 35- . . Bednění trámové a komorové konstrukce. 7. V cenách nejsou započteny náklady na: a) ramenáty vyložení pro bednění podhledu nebo římsy, tyto se oceňují souborem cen 948 51-113. Podpěrné skruže dočasné ze dřeva ramenáty b) únosné pracovní podlahy a bednění spodního podhledu desky nosné konstrukce na skruži, tyto se oceňují souborem cen 421 95-3. Dřevěné podlahy mostní dočasné, c) podkladní vrstvu pod přechodovou deskou, tato vrstva se oceňuje souborem cen 451 31-51 Podkladní a výplňové vrstvy z betonu prostého. </t>
  </si>
  <si>
    <t>(3,6+14,7)*0,3*2</t>
  </si>
  <si>
    <t>47</t>
  </si>
  <si>
    <t>421351231</t>
  </si>
  <si>
    <t>Bednění stěny boční konstrukcí mostů výšky do 350 mm - odstranění</t>
  </si>
  <si>
    <t>1313619387</t>
  </si>
  <si>
    <t>Bednění deskových konstrukcí mostů z betonu železového nebo předpjatého  odstranění boční stěny výšky do 350 mm</t>
  </si>
  <si>
    <t>48</t>
  </si>
  <si>
    <t>421361226</t>
  </si>
  <si>
    <t>Výztuž ŽB deskového mostu z betonářské oceli 10 505</t>
  </si>
  <si>
    <t>-1499774935</t>
  </si>
  <si>
    <t>Výztuž deskových konstrukcí  z betonářské oceli 10 505 (R) nebo BSt 500 deskového mostu</t>
  </si>
  <si>
    <t xml:space="preserve">Poznámka k souboru cen:
1. Jedná se o výztuž deskových konstrukcí přechodové desky, spřahující desky nebo desky nosné konstrukce a dále o doplňkovou výztuž uzavírací spáry u letmé montáže nebo doplňkovou výztuž po osazení dilatačního závěru. 2. V cenách jsou započteny náklady na: a) uložení hlavní a rozdělovací výztuže a třmínků betonářské výztuže do konstrukce včetně betonových distančních podložek zajištujících požadované krytí, vázání nebo bodové sváry k vytvoření prostorového armokoše, případné úpravy výztuže pro osazení bednění a úpravy pro zajištění průběhu trubek předpínací výztuže. b) manipulaci s výztuží při ukládce jeřábem a ručně. 3. V cenách jsou započteny i náklady na osazení distančních tělísek. Náklady na tělíska jsou započteny ve skladbě bednění. 4. V cenách nejsou započteny náklady na uchycení tupých spojů závitové výztuže do bednění a jejich napojování, tyto se oceňují souborem cen 273 36-21 Svarové nosné spoje. </t>
  </si>
  <si>
    <t>17,346*0,03*7,85</t>
  </si>
  <si>
    <t>49</t>
  </si>
  <si>
    <t>421361411</t>
  </si>
  <si>
    <t>Výztuž mostních desek ze svařovaných sítí do 4 kg/m2</t>
  </si>
  <si>
    <t>-1868163019</t>
  </si>
  <si>
    <t>Výztuž deskových konstrukcí  ze svařovaných sítí do 4 kg/m2</t>
  </si>
  <si>
    <t>KARI síť 100/100/8 ve spádovém betonu k drenážím</t>
  </si>
  <si>
    <t>1,5*14,7*2*20*0,395/1000*1,2</t>
  </si>
  <si>
    <t>50</t>
  </si>
  <si>
    <t>421955112</t>
  </si>
  <si>
    <t>Bednění z překližek na mostní skruži - zřízení</t>
  </si>
  <si>
    <t>1972653339</t>
  </si>
  <si>
    <t>Bednění na mostní skruži  zřízení bednění z překližek</t>
  </si>
  <si>
    <t xml:space="preserve">Poznámka k souboru cen:
1. Jedná se o vytvoření dřevěné konstrukce roznášecího roštu z hranolů na mostní skruži pro pohledové bednění z překližek nebo palubek spodního podhledu nosné konstrukce deskové, trámové nebo komorové. Konstrukce je doplněna únosnou pracovní podlahou z fošen na sraz na celou plochu skruže a ohrazením bezpečnostním dřevěným zábradlím. 2. V cenách -5112 a -5113 jsou započteny i náklady na: a) bednění, obsahuje výběr bednění, rozměření a osazení bednících dílů včetně roznášecího roštu bednění, vyklínování pro zajištění sklonu a případně oblouku podlahy na skruži, nástřik bednění odformovacím přípravkem, odbednění při rozebírání skruže, očištění bednění pro další užití, spotřebu pohledového bednění podle užití na jeden betonážní postup, vnitrostaveništní přesun v pracovním okruhu. b) dodání distančních podložek výztuže, vlastní ukládka podložek je započtena v ceně výztuže. 3. V ceně -5114 jsou započteny i náklady na zřízení únosné pracovní podlahy na skruži z fošen na sraz včetně roznášecích roštů pro založení podpěr bednění stropů trámové konstrukce a založení podpěr bednění konzol bednění desky vyložení mostovky společně se zhotovením ochranného dřevěného zábradlí pracovní podlahy, odstranění podlahy a zábradlí společně s odstraněním bednění a skruže pod mostem, očištění a rozebrání. 4. V ceně -5114 jsou započteny i náklady na zřízení pracovní lávky z prken bez zábradlí na konzolových podpěrách horní desky mostovky podél říms, odstranění pracovní lávky probíhá společně s odstraněním konzolových podpěr. </t>
  </si>
  <si>
    <t>14,7*3,6</t>
  </si>
  <si>
    <t>51</t>
  </si>
  <si>
    <t>421955212</t>
  </si>
  <si>
    <t>Bednění z překližek na mostní skruži - odstranění</t>
  </si>
  <si>
    <t>1183349546</t>
  </si>
  <si>
    <t>Bednění na mostní skruži  odstranění bednění z překližek</t>
  </si>
  <si>
    <t>52</t>
  </si>
  <si>
    <t>428381312</t>
  </si>
  <si>
    <t>Zřízení vrubového kloubu mostního rámu ze ŽB</t>
  </si>
  <si>
    <t>1992669066</t>
  </si>
  <si>
    <t>Vrubový a pérový kloub železobetonový  zřízení vrubového kloubu mostního rámu</t>
  </si>
  <si>
    <t xml:space="preserve">Poznámka k souboru cen:
1. Klouby vrubové a kyvné trny zahrnují pouze zhotovení kloubu, nařezání a osazení desky z extrudovaného polystyrenu do bednění, tmelení spáry kloubu, antikorozní nátěr a uložení výztuže v místě vrubu nebo u kyvných trnů v rozteči po cca 0,5 m do přechodové desky (m závěrné zídky). 2. Klouby pérové zahrnují pouze zhotovení [Mesnagerova] kloubu spojujícího bezdilatačně dvě tuhé spřahující desky nosné konstrukce, antikorozní nátěr a uložení výztuže v místě zkřížení prutů (m běžné šířky mostu), uložení separační desky [Cetris] nad spárou v místě dobetonávky pružné desky, uložení polystyrenu do čel bez dilatačního spojení, tmelení spáry pružné desky. 3. Kloub ze železobetonu vrubový samostatný (jako ložisko 0,1 m3) zahrnuje betonáž jeřábem s bedněním, ukládku trubek z PE jako bednění trnů (cca 3 trny/1 kloub), osazení polystyrenu, nátěr a ukládku výztuže s antikorozním nátěrem, zálivku trnů plastbetonem, tmelení spáry vrubu. 4. Kloub ze železobetonového dílce zahrnuje osazení betonového dílce do konstrukce jeřábem, osazení trnů výztuže a jejich zalití, tmelení spáry. Rozprostření vrstvy plastmalty na dosedací ploše samostatného kloubu se oceňuje souborem cen 451 47- . 1 Podkladní vrstva plastbetonová. Prefabrikovaný dílec vrubového kloubu se oceňuje ve specifikaci. 5. Cena samostatné výztuže se uplatní v případě, pokud je uplatněna samostatně a není zahrnuta v příslušné části výztuže. 6. V cenách kloubů nejsou započteny náklady na beton a výztuž kloubů, tyto se zahrnují do příslušných částí konstrukce. </t>
  </si>
  <si>
    <t>vrubové klouby v elektroizolačním provedení</t>
  </si>
  <si>
    <t>14,7*2</t>
  </si>
  <si>
    <t>53</t>
  </si>
  <si>
    <t>451315135</t>
  </si>
  <si>
    <t>Podkladní nebo výplňová vrstva z betonu C 16/20 tl do 200 mm</t>
  </si>
  <si>
    <t>-75076221</t>
  </si>
  <si>
    <t>Podkladní a výplňové vrstvy z betonu prostého  tloušťky do 200 mm, z betonu C 16/20</t>
  </si>
  <si>
    <t xml:space="preserve">Poznámka k souboru cen:
1. Cenu lze použít pro podkladní vrstvu z prostého betonu pod základové konstrukce. 2. Příplatek řeší náklady na vícepráce při ruční ukládce pro sklon podkladní vrstvy ve svahu (skluzy u opěry). 3. V cenách jsou započteny náklady na vlastní betonáž, rozhrnutí a případně hutnění betonu požadované konzistence, uhlazení horního povrchu podkladní vrstvy, ošetření a ochranu čerstvě uloženého betonu. 4. V cenách nejsou započteny náklady na: a) zhutnění podloží pod podkladní vrstvy a vyčištění základové spáry, tyto se oceňují cenami katalogu 800-2 Základy a zvláštní zakládání, b) podkladní vrstva ze štěrku hutněného u plošného založení, tyto se oceňují souborem cen 451 57-78 Podkladní a výplňová vrstva z kameniva, c) zhotovení bednění vrtací šablony pilot nebo odbourání hlav pilot ze železobetonu u základu založeného na pilotách. </t>
  </si>
  <si>
    <t>pod základy</t>
  </si>
  <si>
    <t>14,7*1,8*2</t>
  </si>
  <si>
    <t>54</t>
  </si>
  <si>
    <t>458311121</t>
  </si>
  <si>
    <t>Výplňové klíny za opěrou z betonu prostého C 12/15 hutněného po vrstvách</t>
  </si>
  <si>
    <t>-888041824</t>
  </si>
  <si>
    <t>Výplňové klíny a filtrační vrstvy za opěrou z betonu hutněného po vrstvách  výplňového prostého</t>
  </si>
  <si>
    <t xml:space="preserve">Poznámka k souboru cen:
1. V cenách jsou započteny náklady na ukládku stabilizačního nebo prostého betonu s hutněním po vrstvách na projektovanou míru zhutnění, případně společně v kombinaci s ukládkou hutněné ochranné filtrační vrstvy z drenážního betonu podél opěry nebo nebo přesýpaného objektu, rozhrnutí a hutnění betonu vibrační deskou po vrstvách v tloušťce 300 až 600 mm, pomocné překládané oddělovací bednění mezi filtrační drenážní vrstvou a výplňovým klínem, urovnání zhutněného horního povrchu výplně za opěrou. </t>
  </si>
  <si>
    <t>C12/15</t>
  </si>
  <si>
    <t>(0,5*0,3*2+0,4*1,5)*14,7*2</t>
  </si>
  <si>
    <t>55</t>
  </si>
  <si>
    <t>458311131</t>
  </si>
  <si>
    <t>Filtrační vrstvy za opěrou z betonu drenážního hutněného po vrstvách</t>
  </si>
  <si>
    <t>1925617546</t>
  </si>
  <si>
    <t>Výplňové klíny a filtrační vrstvy za opěrou z betonu hutněného po vrstvách  filtračního drenážního</t>
  </si>
  <si>
    <t>mezerovitý beton - přechodové klíny za opěrami</t>
  </si>
  <si>
    <t>1,6*0,5/2*14,7*2</t>
  </si>
  <si>
    <t>56</t>
  </si>
  <si>
    <t>458501111</t>
  </si>
  <si>
    <t>Výplňové klíny za opěrou z kameniva těženého hutněného po vrstvách</t>
  </si>
  <si>
    <t>1937439875</t>
  </si>
  <si>
    <t>Výplňové klíny za opěrou z kameniva hutněného po vrstvách  těženého</t>
  </si>
  <si>
    <t xml:space="preserve">Poznámka k souboru cen:
1. V cenách jsou započteny náklady na dodání vhodného kameniva, rozprostření konstrukce zemního tělesa po vrstvách do 300 mm se zhutněním na potřebnou míru zhutnění za mostní opěrou, případné vlhčení k dosažení potřebné konzistence štěrkopísku nebo štěrkodrtě, zhutnění od 90 do 100 % Proctor Standard nebo indexu density Id 0,8 až 0,9. 2. V cenách nejsou započteny náklady na nájezdy zemních strojů na rozhrnovaní a hutnění, protože práce probíhá současně se zhotovením zemní konstrukce násypu příjezdové komunikace. </t>
  </si>
  <si>
    <t>ŠP 2-16</t>
  </si>
  <si>
    <t>1*0,2*14,7*2</t>
  </si>
  <si>
    <t>57</t>
  </si>
  <si>
    <t>458501112</t>
  </si>
  <si>
    <t>Výplňové klíny za opěrou z kameniva drceného hutněného po vrstvách</t>
  </si>
  <si>
    <t>2119114096</t>
  </si>
  <si>
    <t>Výplňové klíny za opěrou z kameniva hutněného po vrstvách  drceného</t>
  </si>
  <si>
    <t>obsyp drenáže ŠD 16-32</t>
  </si>
  <si>
    <t>0,3*0,5*14,7*2</t>
  </si>
  <si>
    <t>Výplň za opěrami, index zhutnění do 0,9</t>
  </si>
  <si>
    <t>1,4*1*14,7*2</t>
  </si>
  <si>
    <t>58</t>
  </si>
  <si>
    <t>465513257</t>
  </si>
  <si>
    <t>Dlažba svahu u opěr z upraveného lomového žulového kamene tl 250 mm do lože C 25/30 pl přes 10 m2</t>
  </si>
  <si>
    <t>1375535997</t>
  </si>
  <si>
    <t>Dlažba svahu u mostních opěr z upraveného lomového žulového kamene  s vyspárováním maltou MC 25, šíře spáry 15 mm do betonového lože C 25/30 tloušťky 250 mm, plochy přes 10 m2</t>
  </si>
  <si>
    <t xml:space="preserve">Poznámka k souboru cen:
1. V cenách jsou započteny náklady na dodání písku nebo betonové směsi pro lože a spáry, rozhrnutí a úpravu lože do tl. 140 mm, navlhčení podkladu, rozměření a výběr, případně upravení kamene s urovnáním povrchu lícování dlažby a vyspárovaní MC 25, šíře spáry 15 mm. 2. V cenách nejsou započteny náklady na podkladní vrstvy ze štěrkopísku, tyto se oceňují souborem cen 451 57- . 1 Podkladní a výplňová vrstva z kameniva. </t>
  </si>
  <si>
    <t>4*2,5+2,1*1,7</t>
  </si>
  <si>
    <t>16,5*2,6</t>
  </si>
  <si>
    <t>59</t>
  </si>
  <si>
    <t>467510111</t>
  </si>
  <si>
    <t>Balvanitý skluz z lomového kamene tl 700 až 1200 mm</t>
  </si>
  <si>
    <t>-2084484570</t>
  </si>
  <si>
    <t>Balvanitý skluz z lomového kamene  hmotnosti kamene jednotlivě přes 300 do 3000 kg s proštěrkováním tl. vrstvy 700 až 1200 mm</t>
  </si>
  <si>
    <t xml:space="preserve">Poznámka k souboru cen:
1. V ceně jsou započteny i náklady na práci pod hladinou vody přes 100 do 300 mm. 2. V ceně nejsou započteny náklady na podkladní vrstvu z kameniva; tato se oceňuje cenami souboru cen 457 5 . - . . Filtrační vrstvy jakékoliv tloušťky a sklonu. 3. Objem se stanoví v m3 konstrukce skluzu. </t>
  </si>
  <si>
    <t>skluz ve výtoku</t>
  </si>
  <si>
    <t>3,5*0,6*0,3</t>
  </si>
  <si>
    <t>Komunikace pozemní</t>
  </si>
  <si>
    <t>60</t>
  </si>
  <si>
    <t>564861111</t>
  </si>
  <si>
    <t>Podklad ze štěrkodrtě ŠD tl 200 mm</t>
  </si>
  <si>
    <t>1416236940</t>
  </si>
  <si>
    <t>Podklad ze štěrkodrti ŠD  s rozprostřením a zhutněním, po zhutnění tl. 200 mm</t>
  </si>
  <si>
    <t>vrchní vrstva na předpolích</t>
  </si>
  <si>
    <t>14,7*1,6*2</t>
  </si>
  <si>
    <t>61</t>
  </si>
  <si>
    <t>564871111</t>
  </si>
  <si>
    <t>Podklad ze štěrkodrtě ŠD tl 250 mm</t>
  </si>
  <si>
    <t>1992763831</t>
  </si>
  <si>
    <t>Podklad ze štěrkodrti ŠD  s rozprostřením a zhutněním, po zhutnění tl. 250 mm</t>
  </si>
  <si>
    <t>na předpolích</t>
  </si>
  <si>
    <t>62</t>
  </si>
  <si>
    <t>565166102</t>
  </si>
  <si>
    <t>Asfaltový beton vrstva podkladní ACP 22 (obalované kamenivo OKH) tl 90 mm š do 1,5 m</t>
  </si>
  <si>
    <t>893454980</t>
  </si>
  <si>
    <t>Asfaltový beton vrstva podkladní ACP 22 (obalované kamenivo hrubozrnné - OKH)  s rozprostřením a zhutněním v pruhu šířky do 1,5 m, po zhutnění tl. 90 mm</t>
  </si>
  <si>
    <t xml:space="preserve">Poznámka k souboru cen:
1. Cenami 565 1.-610 lze oceňovat např. chodníky, úzké cesty a vjezdy v pruhu šířky do 1,5 m jakékoliv délky a jednotlivé plochy velikosti do 10 m2. 2. ČSN EN 13108-1 připouští pro ACP 22 pouze tl. 60 až 100 mm. </t>
  </si>
  <si>
    <t>14,7*2,3*2</t>
  </si>
  <si>
    <t>63</t>
  </si>
  <si>
    <t>573111112</t>
  </si>
  <si>
    <t>Postřik živičný infiltrační s posypem z asfaltu množství 1 kg/m2</t>
  </si>
  <si>
    <t>-709921714</t>
  </si>
  <si>
    <t>Postřik infiltrační PI z asfaltu silničního s posypem kamenivem, v množství 1,00 kg/m2</t>
  </si>
  <si>
    <t>PIE 0,8kg/m2</t>
  </si>
  <si>
    <t>14,7*2,6*2</t>
  </si>
  <si>
    <t>64</t>
  </si>
  <si>
    <t>573231106</t>
  </si>
  <si>
    <t>Postřik živičný spojovací ze silniční emulze v množství 0,30 kg/m2</t>
  </si>
  <si>
    <t>-1685677817</t>
  </si>
  <si>
    <t>Postřik spojovací PS bez posypu kamenivem ze silniční emulze, v množství 0,30 kg/m2</t>
  </si>
  <si>
    <t>65</t>
  </si>
  <si>
    <t>573231107</t>
  </si>
  <si>
    <t>Postřik živičný spojovací ze silniční emulze v množství 0,40 kg/m2</t>
  </si>
  <si>
    <t>1871316696</t>
  </si>
  <si>
    <t>Postřik spojovací PS bez posypu kamenivem ze silniční emulze, v množství 0,40 kg/m2</t>
  </si>
  <si>
    <t>14,7*10,2</t>
  </si>
  <si>
    <t>66</t>
  </si>
  <si>
    <t>577134111</t>
  </si>
  <si>
    <t>Asfaltový beton vrstva obrusná ACO 11 (ABS) tř. I tl 40 mm š do 3 m z nemodifikovaného asfaltu</t>
  </si>
  <si>
    <t>-502290831</t>
  </si>
  <si>
    <t>Asfaltový beton vrstva obrusná ACO 11 (ABS)  s rozprostřením a se zhutněním z nemodifikovaného asfaltu v pruhu šířky do 3 m tř. I, po zhutnění tl. 40 mm</t>
  </si>
  <si>
    <t xml:space="preserve">Poznámka k souboru cen:
1. Cenami 577 1.-40 lze oceňovat např. chodníky, úzké cesty a vjezdy v pruhu šířky do 1,5 m jakékoliv délky a jednotlivé plochy velikosti do 10 m2. 2. ČSN EN 13108-1 připouští pro ACO 11 pouze tl. 35 až 50 mm. </t>
  </si>
  <si>
    <t>67</t>
  </si>
  <si>
    <t>577144111</t>
  </si>
  <si>
    <t>Asfaltový beton vrstva obrusná ACO 11 (ABS) tř. I tl 50 mm š do 3 m z nemodifikovaného asfaltu</t>
  </si>
  <si>
    <t>-1840103324</t>
  </si>
  <si>
    <t>Asfaltový beton vrstva obrusná ACO 11 (ABS)  s rozprostřením a se zhutněním z nemodifikovaného asfaltu v pruhu šířky do 3 m tř. I, po zhutnění tl. 50 mm</t>
  </si>
  <si>
    <t>ochrana izolace</t>
  </si>
  <si>
    <t>14,7*3,6*2</t>
  </si>
  <si>
    <t>68</t>
  </si>
  <si>
    <t>577156111</t>
  </si>
  <si>
    <t>Asfaltový beton vrstva ložní ACL 22 (ABVH) tl 60 mm š do 3 m z nemodifikovaného asfaltu</t>
  </si>
  <si>
    <t>-1488729642</t>
  </si>
  <si>
    <t>Asfaltový beton vrstva ložní ACL 22 (ABVH)  s rozprostřením a zhutněním z nemodifikovaného asfaltu v pruhu šířky do 3 m, po zhutnění tl. 60 mm</t>
  </si>
  <si>
    <t xml:space="preserve">Poznámka k souboru cen:
1. Cenami 577 1.-60 lze oceňovat např. chodníky, úzké cesty a vjezdy v pruhu šířky do 1,5 m jakékoliv délky a jednotlivé plochy velikosti do 10 m2. 2. ČSN EN 13108-1 připouští pro ACL 22 pouze tl. 60 až 90 mm. </t>
  </si>
  <si>
    <t>Ostatní konstrukce a práce, bourání</t>
  </si>
  <si>
    <t>69</t>
  </si>
  <si>
    <t>911381115</t>
  </si>
  <si>
    <t>Silniční svodidlo betonové jednostranné průběžné délky 2 m výšky 1,0 m</t>
  </si>
  <si>
    <t>143128278</t>
  </si>
  <si>
    <t>Silniční svodidlo betonové  jednostranné průběžné délky 2 m, výšky 1,0 m</t>
  </si>
  <si>
    <t xml:space="preserve">Poznámka k souboru cen:
1. Ceny obsahují náklady na: a) osazení svodidla na konstrukci vozovky nebo chodníku, b) směrové a výškové vyrovnání dílců svodidel, c) sepnutí spojovacími tyčemi včetně spojky, d) dodávku dílců a spojek, e) náklady na manipulaci jeřábem 2. V cenách nejsou započteny náklady, které se oceňují cenami katalogu 821-1 Mosty: a) na podkladní vyrovnávací vrstvu z plastbetonu nebo modifikovaného betonu, b) na broušení nerovností plochy konstrukce pro uložení betonového dílce (svodidla), c) na osazení snímatelného svodidlového madla. </t>
  </si>
  <si>
    <t>70</t>
  </si>
  <si>
    <t>911381812</t>
  </si>
  <si>
    <t>Odstranění silničního betonového svodidla délky 2 m výšky 0,8 m</t>
  </si>
  <si>
    <t>-823667218</t>
  </si>
  <si>
    <t>Odstranění silničního betonového svodidla  s naložením na dopravní prostředek délky 2 m, výšky 0,8 m</t>
  </si>
  <si>
    <t>71</t>
  </si>
  <si>
    <t>911381813</t>
  </si>
  <si>
    <t>Odstranění silničního betonového svodidla délky 2 m výšky 1,0 m</t>
  </si>
  <si>
    <t>-1804165075</t>
  </si>
  <si>
    <t>Odstranění silničního betonového svodidla  s naložením na dopravní prostředek délky 2 m, výšky 1,0 m</t>
  </si>
  <si>
    <t>72</t>
  </si>
  <si>
    <t>914111112</t>
  </si>
  <si>
    <t>Montáž svislé dopravní značky do velikosti 1 m2 páskováním na sloup</t>
  </si>
  <si>
    <t>-172479258</t>
  </si>
  <si>
    <t>Montáž svislé dopravní značky základní  velikosti do 1 m2 páskováním na sloupy</t>
  </si>
  <si>
    <t xml:space="preserve">Poznámka k souboru cen: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800-741 Elektroinstalace - silnoproud, b) upevněných na lanech nebo speciálních konstrukcích nesoucích více značek, tyto se oceňují individuálně. </t>
  </si>
  <si>
    <t>evidenční číslo mostu</t>
  </si>
  <si>
    <t>73</t>
  </si>
  <si>
    <t>40445650</t>
  </si>
  <si>
    <t>dodatkové tabulky E7, E12, E13 500x300mm</t>
  </si>
  <si>
    <t>85422080</t>
  </si>
  <si>
    <t>74</t>
  </si>
  <si>
    <t>915121112</t>
  </si>
  <si>
    <t>Vodorovné dopravní značení vodící čáry souvislé š 250 mm retroreflexní bílá barva</t>
  </si>
  <si>
    <t>-1635872124</t>
  </si>
  <si>
    <t>Vodorovné dopravní značení stříkané barvou  vodící čára bílá šířky 250 mm souvislá retroreflexní</t>
  </si>
  <si>
    <t xml:space="preserve">Poznámka k souboru cen:
1. Ceny jsou určeny pro dělící čáry bílé souvislé č. V1a, bílé přerušované č. V2a, žluté souvislé č. V12b, žluté přerušované č. V12c a vodící čáry bílé č. V4.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915 11 a 915 12 v m délky dělící nebo vodící čáry (včetně mezer), b) u ceny 915 13 v m2 stříkané plochy bez mezer. </t>
  </si>
  <si>
    <t>obnova v křižovatce</t>
  </si>
  <si>
    <t>30*3</t>
  </si>
  <si>
    <t>75</t>
  </si>
  <si>
    <t>916131213</t>
  </si>
  <si>
    <t>Osazení silničního obrubníku betonového stojatého s boční opěrou do lože z betonu prostého</t>
  </si>
  <si>
    <t>1262263597</t>
  </si>
  <si>
    <t>Osazení silničního obrubníku betonového se zřízením lože, s vyplněním a zatřením spár cementovou maltou stojatého s boční opěrou z betonu prostého, do lože z betonu prostého</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</si>
  <si>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</si>
  <si>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76</t>
  </si>
  <si>
    <t>59217031</t>
  </si>
  <si>
    <t>obrubník betonový silniční 1000x150x250mm</t>
  </si>
  <si>
    <t>12505652</t>
  </si>
  <si>
    <t>6*1,02 'Přepočtené koeficientem množství</t>
  </si>
  <si>
    <t>77</t>
  </si>
  <si>
    <t>919121213</t>
  </si>
  <si>
    <t>Těsnění spár zálivkou za studena pro komůrky š 10 mm hl 25 mm bez těsnicího profilu</t>
  </si>
  <si>
    <t>-913243544</t>
  </si>
  <si>
    <t>Utěsnění dilatačních spár zálivkou za studena  v cementobetonovém nebo živičném krytu včetně adhezního nátěru bez těsnicího profilu pod zálivkou, pro komůrky šířky 10 mm, hloubky 25 mm</t>
  </si>
  <si>
    <t xml:space="preserve">Poznámka k souboru cen:
1. V cenách jsou započteny i náklady na vyčištění spár před těsněním a zalitím a náklady na impregnaci, těsnění a zalití spár včetně dodání hmot. </t>
  </si>
  <si>
    <t>podél římsy a napojení vozovek</t>
  </si>
  <si>
    <t>14,7*2+3*10,2+20</t>
  </si>
  <si>
    <t>78</t>
  </si>
  <si>
    <t>919121233</t>
  </si>
  <si>
    <t>Těsnění spár zálivkou za studena pro komůrky š 20 mm hl 40 mm bez těsnicího profilu</t>
  </si>
  <si>
    <t>-320491380</t>
  </si>
  <si>
    <t>Utěsnění dilatačních spár zálivkou za studena  v cementobetonovém nebo živičném krytu včetně adhezního nátěru bez těsnicího profilu pod zálivkou, pro komůrky šířky 20 mm, hloubky 40 mm</t>
  </si>
  <si>
    <t>nad opěrami</t>
  </si>
  <si>
    <t>2*(14,7*2+2*3,6)</t>
  </si>
  <si>
    <t>79</t>
  </si>
  <si>
    <t>919541111</t>
  </si>
  <si>
    <t>Zřízení propustku nebo sjezdu z trub ocelových do DN 400</t>
  </si>
  <si>
    <t>190684107</t>
  </si>
  <si>
    <t>Zřízení propustku nebo sjezdu z trub ocelových  DN do 400 mm</t>
  </si>
  <si>
    <t xml:space="preserve">Poznámka k souboru cen:
1. V cenách nejsou započteny náklady na: a) zemní práce, které se oceňují příslušnými cenami katalogu 800-1 Zemní práce, b) popř. projektem předepsané podkladní konstrukce (lože) pod potrubí, které se oceňují cenami souboru cen 451 . . - . . Lože pod potrubí, stoky a drobné objekty nebo cenami souboru cen 452 . . - . . Podkladní konstrukce z betonu, části A 01 katalogu 827-1 Vedení trubní dálková a přípojná - vodovody a kanalizace, c) popř. projektem předepsané zřízení čel propustků, které se oceňuje cenami souboru cen 919 4 . -1 . Čelo propustku, části A 01 katalogu 822-1 Komunikace pozemní a letiště, d) případné nutné svařování a jiné úpravy trub, které se oceňují podle zásad katalogu 23-M - Montáže potrubí, e) dodání trub, které se oceňuje ve specifikaci; ztratné se nestanoví. </t>
  </si>
  <si>
    <t>uložení ocelových půlených chrániček do DN 400mm</t>
  </si>
  <si>
    <t>pouze na příkaz TDS, DN upřesní TDS v součinnostri s ČEZ distribuce, včetně</t>
  </si>
  <si>
    <t>uložení kabelu a osazení do bednění</t>
  </si>
  <si>
    <t>pouze na příkaz TDS, včetně nasazení na potrubí, DN upřesní TDS v součinnosti</t>
  </si>
  <si>
    <t>se SČVK, nutnost dle skutečné polohy vedení</t>
  </si>
  <si>
    <t>80</t>
  </si>
  <si>
    <t>M9190001</t>
  </si>
  <si>
    <t>trubka ocelová půlená DN 200</t>
  </si>
  <si>
    <t>-992217863</t>
  </si>
  <si>
    <t>81</t>
  </si>
  <si>
    <t>M9190002</t>
  </si>
  <si>
    <t>trubka ocelová půlená DN 250</t>
  </si>
  <si>
    <t>-1964270186</t>
  </si>
  <si>
    <t>82</t>
  </si>
  <si>
    <t>919541141</t>
  </si>
  <si>
    <t>Zřízení propustku nebo sjezdu z trub ocelových do DN 1400</t>
  </si>
  <si>
    <t>1120981179</t>
  </si>
  <si>
    <t>Zřízení propustku nebo sjezdu z trub ocelových  DN přes 900 do 1400 mm</t>
  </si>
  <si>
    <t>osazení půlených chrániček DN  1000mm</t>
  </si>
  <si>
    <t>pouze na příkaz TDS, včetně osazení okolo potrubí DN 500 (požadován větší profil</t>
  </si>
  <si>
    <t>pro možnost budoucí výměny), DN potvrdí TDS v součinnosti se SČVK</t>
  </si>
  <si>
    <t>83</t>
  </si>
  <si>
    <t>M9190003</t>
  </si>
  <si>
    <t>trubka ocelová půlená DN 1000</t>
  </si>
  <si>
    <t>2122373348</t>
  </si>
  <si>
    <t>84</t>
  </si>
  <si>
    <t>919735112</t>
  </si>
  <si>
    <t>Řezání stávajícího živičného krytu hl do 100 mm</t>
  </si>
  <si>
    <t>-2046138677</t>
  </si>
  <si>
    <t>Řezání stávajícího živičného krytu nebo podkladu  hloubky přes 50 do 100 mm</t>
  </si>
  <si>
    <t xml:space="preserve">Poznámka k souboru cen:
1. V cenách jsou započteny i náklady na spotřebu vody. </t>
  </si>
  <si>
    <t>2*14,7+2*10,2</t>
  </si>
  <si>
    <t>85</t>
  </si>
  <si>
    <t>931992111</t>
  </si>
  <si>
    <t>Výplň dilatačních spár z pěnového polystyrénu tl 20 mm</t>
  </si>
  <si>
    <t>2031048433</t>
  </si>
  <si>
    <t>Výplň dilatačních spár z polystyrenu  pěnového, tloušťky 20 mm</t>
  </si>
  <si>
    <t xml:space="preserve">Poznámka k souboru cen:
1. V cenách jsou započteny náklady na řezání desek z polystyrenu na požadovaný rozměr a uložení do bednění dilatační spáry s nutným zajištěním před betonáží. 2. V cenách nejsou započteny náklady bednění čela dilatační spáry a vložení lišt zkosení dilatační spáry, tmelení dilatační spáry s předtěsněním, tyto se oceňují souborem cen 931 99-41 Těsnění spáry betonové konstrukce pásy, profily a tmely. </t>
  </si>
  <si>
    <t>14,7*2*2*0,15</t>
  </si>
  <si>
    <t>0,5*1,5*2+0,6*1,4*2+0,3*3,6</t>
  </si>
  <si>
    <t>86</t>
  </si>
  <si>
    <t>931992114</t>
  </si>
  <si>
    <t>Výplň dilatačních spár z pěnového polystyrénu tl 50 mm</t>
  </si>
  <si>
    <t>-1992320586</t>
  </si>
  <si>
    <t>Výplň dilatačních spár z polystyrenu  pěnového, tloušťky 50 mm</t>
  </si>
  <si>
    <t>prostup v základech</t>
  </si>
  <si>
    <t>6*2*3,14*1</t>
  </si>
  <si>
    <t>87</t>
  </si>
  <si>
    <t>948411111</t>
  </si>
  <si>
    <t>Zřízení podpěrné skruže dočasné kovové z věží výšky do 10 m</t>
  </si>
  <si>
    <t>142337652</t>
  </si>
  <si>
    <t>Podpěrné skruže a podpěry dočasné kovové  zřízení skruží z věží výšky do 10 m</t>
  </si>
  <si>
    <t xml:space="preserve">Poznámka k souboru cen:
1. V cenách podpěných skruží jsou započteny náklady na sestavení a zavětrování věží, osazení a vyrovnání stavěcích hlav a dolních základových rámů. 2. V cenách podpěr jsou započteny náklady na rozměření, sestavení modulů s uložením na základech, kontrolu stability, zavětrování konstrukce, osazení dočasných pomocných pracovních lávek a doprava podpěr do vzdálenosti 100 m v rámci staveniště. 3. Ceny nájemného skruží z věží a podpěr Pižmo jsou pouze informativní, je nutné je posoudit s ohledem na konkrétní podmínky stavby. 4. Měsíční nájemné podpěr ŽP 16 a P35, které je uvedené s nulovou hodnotou, se stanoví induviduálně podle konkrétních podmínek stavby, obvykle v hodnotě 6 % z ceny pořízení. 5. Drobný spotřební materiál (např. hřebíky, svorníky, matice) je započten v režijních nákladech. 6. V cenách nejsou započteny náklady na: a) odskružovací zařízení, tyto se oceňují souborem cen 429 94-1 . Odskružení bednění na podpěrné konstrukci, b) zřízení pracovních podlah a bednění spodní desky nebo trámu nosné konstrukce, tyto se oceňují souborem cen 421 95- . . Dřevěné deskové mostní nosné konstrukce, c) betonový základ nebo základ ze silničních panelů pod skruží nebo roznášecími nosníky dílců. d) mimostaveništní dopravu skruží a podpěr a jejich nakládku a vykládku; tyto náklady se oceňují individuálně. </t>
  </si>
  <si>
    <t>14,7*2,1*2,6</t>
  </si>
  <si>
    <t>88</t>
  </si>
  <si>
    <t>948411211</t>
  </si>
  <si>
    <t>Odstranění podpěrné skruže dočasné kovové z věží výšky do 10 m</t>
  </si>
  <si>
    <t>-492053021</t>
  </si>
  <si>
    <t>Podpěrné skruže a podpěry dočasné kovové  odstranění skruží z věží výšky do 10 m</t>
  </si>
  <si>
    <t>89</t>
  </si>
  <si>
    <t>948411911</t>
  </si>
  <si>
    <t>Měsíční nájemné podpěrné skruže dočasné kovové z věží výšky do 10 m</t>
  </si>
  <si>
    <t>1317595100</t>
  </si>
  <si>
    <t>Podpěrné skruže a podpěry dočasné kovové  měsíční nájemné skruží z věží výšky do 10 m</t>
  </si>
  <si>
    <t>90</t>
  </si>
  <si>
    <t>961021112</t>
  </si>
  <si>
    <t>Bourání mostních základů z kamene</t>
  </si>
  <si>
    <t>-557737136</t>
  </si>
  <si>
    <t>Bourání mostních konstrukcí základů z kamene nebo cihel</t>
  </si>
  <si>
    <t xml:space="preserve">Poznámka k souboru cen:
1. Cena 05-1111 lze použít i pro bourání konstrukcí z předpjatého betonu. 2. Ceny 06-5413 a 06-5423 lze použít i pro rozebrání dřevěných truhlíků nebo žlabů uložených na dřevěné konstrukci mostu. 3. Ceny nelze použít: a) pro bourání základových konstrukcí prováděné ve spojitosti se zemními pracemi; toto bourání se oceňuje cenami 122 90-1 - Bourání konstrukcí, části A 01 katalogu 800-1 Zemní práce; b) ceny nelze použít pro bourání konstrukcí pod vodou; tyto práce se oceňují podle ustanovení úvodního katalogu. 4. Ceny 04-1211 až 05-1111 nelze použít pro ocenění demontáže (vyjmutí) prefabrikovaných dílců nebo nosných konstrukcí v celku; tyto práce se oceňují podle ustanovení úvodního katalogu. 5. Ceny 06-5111 a 06-5112, 06-5611 a 06-5612 nelze použít pro vytažení pilot, bárek na pilotách a ledolamů; vytažení pilot se oceňuje příslušnými cenami katalogu 800-2 - Zvláštní zakládání objektů. 6. Množství měrných jednotek se určuje: a) u cen 02-1112 až 05-1111 v m3 objemu konstrukce nebo její části před bouráním, b) u cen 06-5111 až 06-5612 v m3 objemu dřeva v konstrukci nebo její části před bouráním. </t>
  </si>
  <si>
    <t>klenba</t>
  </si>
  <si>
    <t>3,2*0,25*4</t>
  </si>
  <si>
    <t>0,5*0,5*4*2</t>
  </si>
  <si>
    <t>0,7*0,75*6*2</t>
  </si>
  <si>
    <t>0,6*1,6*2</t>
  </si>
  <si>
    <t>opěry a základy pod rozšířením</t>
  </si>
  <si>
    <t>0,9*0,75*6,5*2</t>
  </si>
  <si>
    <t>0,6*1*6,5*2</t>
  </si>
  <si>
    <t>dlažby</t>
  </si>
  <si>
    <t>13,7*2,6*0,2</t>
  </si>
  <si>
    <t>91</t>
  </si>
  <si>
    <t>961041211</t>
  </si>
  <si>
    <t>Bourání mostních základů z betonu prostého</t>
  </si>
  <si>
    <t>-155819774</t>
  </si>
  <si>
    <t>Bourání mostních konstrukcí základů z prostého betonu</t>
  </si>
  <si>
    <t>rozšířené opěry a základy</t>
  </si>
  <si>
    <t>1,1*0,75*2*2</t>
  </si>
  <si>
    <t>0,5*1*2*2</t>
  </si>
  <si>
    <t>3*0,5*1,4</t>
  </si>
  <si>
    <t>92</t>
  </si>
  <si>
    <t>961051111</t>
  </si>
  <si>
    <t>Bourání mostních základů z ŽB</t>
  </si>
  <si>
    <t>-92496427</t>
  </si>
  <si>
    <t>Bourání mostních konstrukcí základů ze železového betonu</t>
  </si>
  <si>
    <t>desky a římsy</t>
  </si>
  <si>
    <t>0,4*6,5*4</t>
  </si>
  <si>
    <t>0,3*2*4</t>
  </si>
  <si>
    <t>4*0,4*0,6</t>
  </si>
  <si>
    <t>93</t>
  </si>
  <si>
    <t>966075211</t>
  </si>
  <si>
    <t>Demontáž částí ocelového zábradlí mostů do 50 kg</t>
  </si>
  <si>
    <t>-1868310648</t>
  </si>
  <si>
    <t>Demontáž částí ocelového zábradlí mostů svařovaného nebo šroubovaného, hmotnosti do 50 kg</t>
  </si>
  <si>
    <t>5,6*30</t>
  </si>
  <si>
    <t>94</t>
  </si>
  <si>
    <t>977211113</t>
  </si>
  <si>
    <t>Řezání stěnovou pilou ŽB kcí s výztuží průměru do 16 mm hl do 420 mm</t>
  </si>
  <si>
    <t>1036789875</t>
  </si>
  <si>
    <t>Řezání konstrukcí stěnovou pilou železobetonových průměru řezané výztuže do 16 mm hloubka řezu přes 350 do 420 mm</t>
  </si>
  <si>
    <t xml:space="preserve">Poznámka k souboru cen:
1. Množství měrných jednotek se určuje: a) u řezů v m délky řezu v závislosti na jeho hloubce, b) u příplatku za řezy do výztuže průměru přes 16 mm v cm2 plochy řezané výztuže. 2. V cenách jsou započteny i náklady na spotřebu vody. 3. V cenách nejsou započteny náklady na bourání konstrukce; tyto náklady se oceňují cenami katalogu 801-3 Budovy a haly - bourání konstrukcí. </t>
  </si>
  <si>
    <t>4*2</t>
  </si>
  <si>
    <t>95</t>
  </si>
  <si>
    <t>985132111</t>
  </si>
  <si>
    <t>Očištění ploch líce kleneb a podhledů tlakovou vodou</t>
  </si>
  <si>
    <t>216053747</t>
  </si>
  <si>
    <t xml:space="preserve">Poznámka k souboru cen:
1. V cenách jsou započteny i náklady na dodání všech hmot. 2. V cenách očištění ploch pískem jsou započteny i náklady smetení písku dohromady nebo naložení na dopravní prostředek. 3. V cenách očištění ploch pískem nejsou započteny náklady na odvoz písku, které se oceňují cenami odvozu suti příslušného katalogu pro objekt, na kterém se práce provádí. </t>
  </si>
  <si>
    <t>očištění čela před spárováním</t>
  </si>
  <si>
    <t>(0,5+1,4)*7,4</t>
  </si>
  <si>
    <t>96</t>
  </si>
  <si>
    <t>985132311</t>
  </si>
  <si>
    <t>Ruční dočištění ploch líce kleneb a podhledů ocelových kartáči</t>
  </si>
  <si>
    <t>1347209269</t>
  </si>
  <si>
    <t>Očištění ploch líce kleneb a podhledů ruční dočištění ocelovými kartáči</t>
  </si>
  <si>
    <t>97</t>
  </si>
  <si>
    <t>985142112</t>
  </si>
  <si>
    <t>Vysekání spojovací hmoty ze spár zdiva hl do 40 mm dl do 12 m/m2</t>
  </si>
  <si>
    <t>775804472</t>
  </si>
  <si>
    <t>Vysekání spojovací hmoty ze spár zdiva včetně vyčištění hloubky spáry do 40 mm délky spáry na 1 m2 upravované plochy přes 6 do 12 m</t>
  </si>
  <si>
    <t xml:space="preserve">Poznámka k souboru cen:
1. Ceny lze použít pro vysekání spojovací hmoty ze spár cihelného nebo kamenného zdiva. 2. Ceny se nepoužijí v případě, jestliže se provádí otlučení omítek oceňované cenami souboru cen 985 11-1 Otlučení a odsekání vrstev. 3. Délce spáry na 1 m2 upravované plochy odpovídají tyto počty kamenů: a) do 6 m - do 10 kusů na 1 m2, b) přes 6 do 12 m - přes 10 do 35 kusů na 1 m2, c) přes 12 m - přes 35 kusů na 1 m2. </t>
  </si>
  <si>
    <t>98</t>
  </si>
  <si>
    <t>985232112</t>
  </si>
  <si>
    <t>Hloubkové spárování zdiva aktivovanou maltou spára hl do 80 mm dl do 12 m/m2</t>
  </si>
  <si>
    <t>-1428554966</t>
  </si>
  <si>
    <t>Hloubkové spárování zdiva hloubky přes 40 do 80 mm aktivovanou maltou délky spáry na 1 m2 upravované plochy přes 6 do 12 m</t>
  </si>
  <si>
    <t xml:space="preserve">Poznámka k souboru cen:
1. Ceny jsou určeny pro spárování cihelného nebo kamenného zdiva. 2. V cenách jsou započteny i náklady na: a) dodání potřebných hmot, b) vypáchnutí spár vodou před spárováním a očištění okolního zdiva po spárování. 3. V cenách nejsou započteny náklady na: a) vysekání a vyčištění spár; tyto práce se oceňují cenami souboru cen 985 14-2 Vysekání spojovací hmoty ze spár zdiva, b) úpravu spár po provedeném spárování; tyto práce se oceňují cenami souboru cen 985 23-3. 4. Délce spáry na 1 m2 upravované plochy odpovídají tyto počty kamenů: a) do 6 m - do 10 kusů na 1 m2, b) přes 6 do 12 m - přes 10 do 35 kusů na 1 m2, c) přes 12 m - přes 35 kusů na 1 m2. </t>
  </si>
  <si>
    <t>99</t>
  </si>
  <si>
    <t>985311114</t>
  </si>
  <si>
    <t>Reprofilace stěn cementovými sanačními maltami tl 40 mm</t>
  </si>
  <si>
    <t>-494486609</t>
  </si>
  <si>
    <t>Reprofilace betonu sanačními maltami na cementové bázi ručně stěn, tloušťky přes 30 do 40 mm</t>
  </si>
  <si>
    <t xml:space="preserve">Poznámka k souboru cen:
1. Ceny pro danou tloušťku jsou určeny pro nanášení sanačních malt v jakémkoliv počtu vrstev. 2. V cenách nejsou započteny náklady na: a) odstranění degradovaného betonu, které se oceňují cenami souborů cen 985 11-21 Odsekání degradovaného betonu a 985 12-1 Tryskání degradovaného betonu, b) očištění povrchu betonu, které se oceňují cenami souboru cen 985 13 Očištění ploch, c) ochranný nátěr povrchu reprofilovaného betonu, které se oceňují cenami souboru cen 985 32-4 Ochranný nátěr betonu, d) uzavírací stěrku; tyto náklady se oceňují cenami souboru cen 985 31-21 Stěrka k vyrovnání ploch reprofilovaného betonu, e) případné vyztužení reprofilovaných vrstev svařovanými sítěmi, které se oceňují cenami souboru cen 985 56-2 Výztuž stříkaného betonu ze svařovaných sítí. </t>
  </si>
  <si>
    <t>sanace řezu desky</t>
  </si>
  <si>
    <t>4*0,4</t>
  </si>
  <si>
    <t>997</t>
  </si>
  <si>
    <t>Přesun sutě</t>
  </si>
  <si>
    <t>100</t>
  </si>
  <si>
    <t>997211511</t>
  </si>
  <si>
    <t>Vodorovná doprava suti po suchu na vzdálenost do 1 km</t>
  </si>
  <si>
    <t>-1377448998</t>
  </si>
  <si>
    <t>Vodorovná doprava suti nebo vybouraných hmot  suti se složením a hrubým urovnáním, na vzdálenost do 1 km</t>
  </si>
  <si>
    <t xml:space="preserve">Poznámka k souboru cen:
1. Ceny nelze použít pro vodorovnou dopravu po železnici, po vodě nebo neobvyklými dopravními prostředky. 2. Je-li na dopravní dráze pro vodorovnou dopravu překážka, pro kterou je nutné překládat suť nebo vybourané hmoty z jednoho obvyklého dopravního prostředku na jiný, oceňuje se tato lomená doprava v každém úseku samostatně. </t>
  </si>
  <si>
    <t>101</t>
  </si>
  <si>
    <t>997211519</t>
  </si>
  <si>
    <t>Příplatek ZKD 1 km u vodorovné dopravy suti</t>
  </si>
  <si>
    <t>-724983708</t>
  </si>
  <si>
    <t>Vodorovná doprava suti nebo vybouraných hmot  suti se složením a hrubým urovnáním, na vzdálenost Příplatek k ceně za každý další i započatý 1 km přes 1 km</t>
  </si>
  <si>
    <t>347,064*19 'Přepočtené koeficientem množství</t>
  </si>
  <si>
    <t>102</t>
  </si>
  <si>
    <t>997221615</t>
  </si>
  <si>
    <t>Poplatek za uložení na skládce (skládkovné) stavebního odpadu betonového kód odpadu 17 01 01</t>
  </si>
  <si>
    <t>1747019853</t>
  </si>
  <si>
    <t>Poplatek za uložení stavebního odpadu na skládce (skládkovné) z prostého betonu zatříděného do Katalogu odpadů pod kódem 17 01 01</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</si>
  <si>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</si>
  <si>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16,28+0,328+0,168</t>
  </si>
  <si>
    <t>103</t>
  </si>
  <si>
    <t>997221625</t>
  </si>
  <si>
    <t>Poplatek za uložení na skládce (skládkovné) stavebního odpadu železobetonového kód odpadu 17 01 01</t>
  </si>
  <si>
    <t>-662441010</t>
  </si>
  <si>
    <t>Poplatek za uložení stavebního odpadu na skládce (skládkovné) z armovaného betonu zatříděného do Katalogu odpadů pod kódem 17 01 01</t>
  </si>
  <si>
    <t>104</t>
  </si>
  <si>
    <t>997221645</t>
  </si>
  <si>
    <t>Poplatek za uložení na skládce (skládkovné) odpadu asfaltového bez dehtu kód odpadu 17 03 02</t>
  </si>
  <si>
    <t>853920880</t>
  </si>
  <si>
    <t>Poplatek za uložení stavebního odpadu na skládce (skládkovné) asfaltového bez obsahu dehtu zatříděného do Katalogu odpadů pod kódem 17 03 02</t>
  </si>
  <si>
    <t>20,955+80,04</t>
  </si>
  <si>
    <t>105</t>
  </si>
  <si>
    <t>997221655</t>
  </si>
  <si>
    <t>1113728168</t>
  </si>
  <si>
    <t>92,426+66,675</t>
  </si>
  <si>
    <t>998</t>
  </si>
  <si>
    <t>Přesun hmot</t>
  </si>
  <si>
    <t>106</t>
  </si>
  <si>
    <t>998212111</t>
  </si>
  <si>
    <t>Přesun hmot pro mosty zděné, monolitické betonové nebo ocelové v do 20 m</t>
  </si>
  <si>
    <t>-1397487299</t>
  </si>
  <si>
    <t>Přesun hmot pro mosty zděné, betonové monolitické, spřažené ocelobetonové nebo kovové  vodorovná dopravní vzdálenost do 100 m výška mostu do 20 m</t>
  </si>
  <si>
    <t xml:space="preserve">Poznámka k souboru cen:
1. Ceny nelze použít pro oceňování přesunu hmot ocelových mostních konstrukcí oceňovaných cenami katalogů montážních prací; tento přesun se oceňuje individuálně. 2. Přesun betonu do mostní konstrukce je zahrnut v cenách betonáže, které obsahují i ukládku betonu do konstrukce (čerpadlem betonu nebo jeřábem s kontejnerem). U betonů je proto uvedena nulová hmotnost, tzn. že hmotnost betonů nevstupuje do výpočtu přesunu hmot. </t>
  </si>
  <si>
    <t>PSV</t>
  </si>
  <si>
    <t>Práce a dodávky PSV</t>
  </si>
  <si>
    <t>711</t>
  </si>
  <si>
    <t>Izolace proti vodě, vlhkosti a plynům</t>
  </si>
  <si>
    <t>107</t>
  </si>
  <si>
    <t>711321132</t>
  </si>
  <si>
    <t>Provedení hydroizolace mostovek za horka nátěr asfaltem modifikovaným</t>
  </si>
  <si>
    <t>-1235766071</t>
  </si>
  <si>
    <t>Provedení izolace mostovek natěradly a tmely za horka  nátěrem asfaltem modifikovaným</t>
  </si>
  <si>
    <t>(14,7+1,5)*(3,6+2*1,4)*1,2</t>
  </si>
  <si>
    <t>108</t>
  </si>
  <si>
    <t>11161332</t>
  </si>
  <si>
    <t>pečetící vrstva</t>
  </si>
  <si>
    <t>-646082667</t>
  </si>
  <si>
    <t>asfalt pro izolaci trub</t>
  </si>
  <si>
    <t>124,416*0,00263 'Přepočtené koeficientem množství</t>
  </si>
  <si>
    <t>109</t>
  </si>
  <si>
    <t>711341564</t>
  </si>
  <si>
    <t>Provedení hydroizolace mostovek pásy přitavením NAIP</t>
  </si>
  <si>
    <t>1602271159</t>
  </si>
  <si>
    <t>Provedení izolace mostovek pásy přitavením  NAIP</t>
  </si>
  <si>
    <t>7,2</t>
  </si>
  <si>
    <t>110</t>
  </si>
  <si>
    <t>62836110</t>
  </si>
  <si>
    <t>pás asfaltový natavitelný oxidovaný tl 4,0mm s vložkou z hliníkové fólie / hliníkové fólie s textilií, se spalitelnou PE folií nebo jemnozrnným minerálním posypem</t>
  </si>
  <si>
    <t>-177345692</t>
  </si>
  <si>
    <t>124,416*1,165 'Přepočtené koeficientem množství</t>
  </si>
  <si>
    <t>111</t>
  </si>
  <si>
    <t>62832001</t>
  </si>
  <si>
    <t>pás asfaltový natavitelný oxidovaný tl 3,5mm typu V60 S35 s vložkou ze skleněné rohože, s jemnozrnným minerálním posypem</t>
  </si>
  <si>
    <t>-1182086562</t>
  </si>
  <si>
    <t>ochrana pod římsou</t>
  </si>
  <si>
    <t>3,6*0,75+3*1,5</t>
  </si>
  <si>
    <t>7,2*1,165 'Přepočtené koeficientem množství</t>
  </si>
  <si>
    <t>112</t>
  </si>
  <si>
    <t>998711101</t>
  </si>
  <si>
    <t>Přesun hmot tonážní pro izolace proti vodě, vlhkosti a plynům v objektech výšky do 6 m</t>
  </si>
  <si>
    <t>1354967200</t>
  </si>
  <si>
    <t>Přesun hmot pro izolace proti vodě, vlhkosti a plynům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</si>
  <si>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</si>
  <si>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VRN</t>
  </si>
  <si>
    <t>Vedlejší rozpočtové náklady</t>
  </si>
  <si>
    <t>VRN1</t>
  </si>
  <si>
    <t>Průzkumné, geodetické a projektové práce</t>
  </si>
  <si>
    <t>113</t>
  </si>
  <si>
    <t>011103000</t>
  </si>
  <si>
    <t>Geologický průzkum bez rozlišení</t>
  </si>
  <si>
    <t>…</t>
  </si>
  <si>
    <t>1024</t>
  </si>
  <si>
    <t>617522866</t>
  </si>
  <si>
    <t xml:space="preserve">Poznámka k souboru cen:
1. Více informací o volbě, obsahu a způsobu ocenění jednotlivých titulů viz Příloha 01 Průzkumné, geodetické a projektové práce. </t>
  </si>
  <si>
    <t>geolog stavby</t>
  </si>
  <si>
    <t>114</t>
  </si>
  <si>
    <t>012203000</t>
  </si>
  <si>
    <t>Geodetické práce při provádění stavby</t>
  </si>
  <si>
    <t>1668581053</t>
  </si>
  <si>
    <t>geodet stavby</t>
  </si>
  <si>
    <t>115</t>
  </si>
  <si>
    <t>012303000</t>
  </si>
  <si>
    <t>Geodetické práce po výstavbě</t>
  </si>
  <si>
    <t>1392036654</t>
  </si>
  <si>
    <t>geomerický plán</t>
  </si>
  <si>
    <t>116</t>
  </si>
  <si>
    <t>013203000</t>
  </si>
  <si>
    <t>Dokumentace stavby bez rozlišení</t>
  </si>
  <si>
    <t>-1785344981</t>
  </si>
  <si>
    <t>mostní list a mostní prohlídka</t>
  </si>
  <si>
    <t>117</t>
  </si>
  <si>
    <t>013244000</t>
  </si>
  <si>
    <t>Dokumentace RDS</t>
  </si>
  <si>
    <t>167375869</t>
  </si>
  <si>
    <t>Dokumentace pro provádění stavby</t>
  </si>
  <si>
    <t>118</t>
  </si>
  <si>
    <t>013254000</t>
  </si>
  <si>
    <t>Dokumentace skutečného provedení stavby</t>
  </si>
  <si>
    <t>1871076960</t>
  </si>
  <si>
    <t>119</t>
  </si>
  <si>
    <t>013294000</t>
  </si>
  <si>
    <t>Ostatní dokumentace</t>
  </si>
  <si>
    <t>-454465824</t>
  </si>
  <si>
    <t>VTS zábradlí</t>
  </si>
  <si>
    <t>VRN7</t>
  </si>
  <si>
    <t>Provozní vlivy</t>
  </si>
  <si>
    <t>120</t>
  </si>
  <si>
    <t>070001000</t>
  </si>
  <si>
    <t>2054566914</t>
  </si>
  <si>
    <t xml:space="preserve">Poznámka k souboru cen:
1. Více informací o volbě, obsahu a způsobu ocenění jednotlivých titulů viz příslušné Přílohy 01 až 09. </t>
  </si>
  <si>
    <t>DIO</t>
  </si>
  <si>
    <t>121</t>
  </si>
  <si>
    <t>075603000</t>
  </si>
  <si>
    <t>Jiná ochranná pásma</t>
  </si>
  <si>
    <t>2064311757</t>
  </si>
  <si>
    <t xml:space="preserve">Poznámka k souboru cen:
1. Více informací o volbě, obsahu a způsobu ocenění jednotlivých titulů viz Příloha 07 Provozní vlivy. </t>
  </si>
  <si>
    <t>ochrana IS</t>
  </si>
  <si>
    <t>VRN9</t>
  </si>
  <si>
    <t>Ostatní náklady</t>
  </si>
  <si>
    <t>122</t>
  </si>
  <si>
    <t>091003000</t>
  </si>
  <si>
    <t>Ostatní náklady bez rozlišení</t>
  </si>
  <si>
    <t>1191734344</t>
  </si>
  <si>
    <t xml:space="preserve">Poznámka k souboru cen:
1. Více informací o volbě, obsahu a způsobu ocenění jednotlivých titulů viz Příloha 09 Ostatní náklady. </t>
  </si>
  <si>
    <t>informační tabule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</si>
</sst>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1">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800080"/>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0" borderId="0" applyNumberFormat="0" applyFill="0" applyBorder="0" applyAlignment="0" applyProtection="0"/>
  </cellStyleXfs>
  <cellXfs count="297">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20"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8"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3" fillId="4" borderId="0" xfId="0" applyFont="1" applyFill="1" applyAlignment="1" applyProtection="1">
      <alignment horizontal="center" vertical="center"/>
      <protection/>
    </xf>
    <xf numFmtId="0" fontId="24" fillId="0" borderId="13" xfId="0" applyFont="1" applyBorder="1" applyAlignment="1" applyProtection="1">
      <alignment horizontal="center" vertical="center" wrapText="1"/>
      <protection/>
    </xf>
    <xf numFmtId="0" fontId="24" fillId="0" borderId="14" xfId="0" applyFont="1" applyBorder="1" applyAlignment="1" applyProtection="1">
      <alignment horizontal="center" vertical="center" wrapText="1"/>
      <protection/>
    </xf>
    <xf numFmtId="0" fontId="24" fillId="0" borderId="15" xfId="0" applyFont="1" applyBorder="1" applyAlignment="1" applyProtection="1">
      <alignment horizontal="center" vertical="center" wrapText="1"/>
      <protection/>
    </xf>
    <xf numFmtId="0" fontId="0" fillId="0" borderId="16"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7"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2"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8" xfId="0" applyNumberFormat="1" applyFont="1" applyBorder="1" applyAlignment="1" applyProtection="1">
      <alignment vertical="center"/>
      <protection/>
    </xf>
    <xf numFmtId="4" fontId="30" fillId="0" borderId="19" xfId="0" applyNumberFormat="1" applyFont="1" applyBorder="1" applyAlignment="1" applyProtection="1">
      <alignment vertical="center"/>
      <protection/>
    </xf>
    <xf numFmtId="166"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0" fontId="6" fillId="0" borderId="0" xfId="0" applyFont="1" applyAlignment="1">
      <alignment horizontal="left" vertical="center"/>
    </xf>
    <xf numFmtId="0" fontId="0" fillId="0" borderId="1" xfId="0" applyBorder="1"/>
    <xf numFmtId="0" fontId="0" fillId="0" borderId="2" xfId="0" applyBorder="1"/>
    <xf numFmtId="0" fontId="14"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0" borderId="10" xfId="0" applyFont="1" applyBorder="1" applyAlignment="1">
      <alignment vertical="center"/>
    </xf>
    <xf numFmtId="0" fontId="18"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21" xfId="0" applyFont="1" applyFill="1" applyBorder="1" applyAlignment="1">
      <alignment vertical="center"/>
    </xf>
    <xf numFmtId="0" fontId="20"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19" xfId="0" applyFont="1" applyBorder="1" applyAlignment="1" applyProtection="1">
      <alignment horizontal="left" vertical="center"/>
      <protection/>
    </xf>
    <xf numFmtId="0" fontId="7" fillId="0" borderId="19" xfId="0" applyFont="1" applyBorder="1" applyAlignment="1" applyProtection="1">
      <alignment vertical="center"/>
      <protection/>
    </xf>
    <xf numFmtId="4" fontId="7" fillId="0" borderId="19"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19" xfId="0" applyFont="1" applyBorder="1" applyAlignment="1" applyProtection="1">
      <alignment horizontal="left" vertical="center"/>
      <protection/>
    </xf>
    <xf numFmtId="0" fontId="8" fillId="0" borderId="19" xfId="0" applyFont="1" applyBorder="1" applyAlignment="1" applyProtection="1">
      <alignment vertical="center"/>
      <protection/>
    </xf>
    <xf numFmtId="4" fontId="8" fillId="0" borderId="19"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3" xfId="0" applyFont="1" applyFill="1" applyBorder="1" applyAlignment="1" applyProtection="1">
      <alignment horizontal="center" vertical="center" wrapText="1"/>
      <protection/>
    </xf>
    <xf numFmtId="0" fontId="23" fillId="4" borderId="14" xfId="0" applyFont="1" applyFill="1" applyBorder="1" applyAlignment="1" applyProtection="1">
      <alignment horizontal="center" vertical="center" wrapText="1"/>
      <protection/>
    </xf>
    <xf numFmtId="0" fontId="23" fillId="4" borderId="15"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0" xfId="0" applyBorder="1" applyAlignment="1" applyProtection="1">
      <alignment vertical="center"/>
      <protection/>
    </xf>
    <xf numFmtId="166" fontId="33" fillId="0" borderId="10" xfId="0" applyNumberFormat="1" applyFont="1" applyBorder="1" applyAlignment="1" applyProtection="1">
      <alignment/>
      <protection/>
    </xf>
    <xf numFmtId="166" fontId="33" fillId="0" borderId="11"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7"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7"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2"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horizontal="left" vertical="center" wrapText="1"/>
      <protection/>
    </xf>
    <xf numFmtId="0" fontId="0" fillId="0" borderId="0" xfId="0" applyFont="1" applyAlignment="1" applyProtection="1">
      <alignment vertical="center"/>
      <protection locked="0"/>
    </xf>
    <xf numFmtId="0" fontId="0" fillId="0" borderId="17" xfId="0" applyFont="1" applyBorder="1" applyAlignment="1" applyProtection="1">
      <alignment vertical="center"/>
      <protection/>
    </xf>
    <xf numFmtId="0" fontId="0" fillId="0" borderId="0" xfId="0" applyBorder="1" applyAlignment="1" applyProtection="1">
      <alignment vertical="center"/>
      <protection/>
    </xf>
    <xf numFmtId="0" fontId="37" fillId="0" borderId="0" xfId="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7"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7"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38" fillId="0" borderId="22" xfId="0" applyFont="1" applyBorder="1" applyAlignment="1" applyProtection="1">
      <alignment horizontal="center" vertical="center"/>
      <protection/>
    </xf>
    <xf numFmtId="49" fontId="38" fillId="0" borderId="22" xfId="0" applyNumberFormat="1" applyFont="1" applyBorder="1" applyAlignment="1" applyProtection="1">
      <alignment horizontal="left" vertical="center" wrapText="1"/>
      <protection/>
    </xf>
    <xf numFmtId="0" fontId="38" fillId="0" borderId="22" xfId="0" applyFont="1" applyBorder="1" applyAlignment="1" applyProtection="1">
      <alignment horizontal="left" vertical="center" wrapText="1"/>
      <protection/>
    </xf>
    <xf numFmtId="0" fontId="38" fillId="0" borderId="22" xfId="0" applyFont="1" applyBorder="1" applyAlignment="1" applyProtection="1">
      <alignment horizontal="center" vertical="center" wrapText="1"/>
      <protection/>
    </xf>
    <xf numFmtId="167" fontId="38" fillId="0" borderId="22" xfId="0" applyNumberFormat="1" applyFont="1" applyBorder="1" applyAlignment="1" applyProtection="1">
      <alignment vertical="center"/>
      <protection/>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protection/>
    </xf>
    <xf numFmtId="0" fontId="39" fillId="0" borderId="3" xfId="0" applyFont="1" applyBorder="1" applyAlignment="1">
      <alignment vertical="center"/>
    </xf>
    <xf numFmtId="0" fontId="38" fillId="2" borderId="17"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10" fillId="0" borderId="18" xfId="0" applyFont="1" applyBorder="1" applyAlignment="1" applyProtection="1">
      <alignment vertical="center"/>
      <protection/>
    </xf>
    <xf numFmtId="0" fontId="10" fillId="0" borderId="19" xfId="0" applyFont="1" applyBorder="1" applyAlignment="1" applyProtection="1">
      <alignment vertical="center"/>
      <protection/>
    </xf>
    <xf numFmtId="0" fontId="10" fillId="0" borderId="20" xfId="0" applyFont="1" applyBorder="1" applyAlignment="1" applyProtection="1">
      <alignment vertical="center"/>
      <protection/>
    </xf>
    <xf numFmtId="0" fontId="1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8"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19"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0" fontId="5" fillId="3" borderId="7"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4" fontId="5" fillId="3" borderId="7" xfId="0" applyNumberFormat="1" applyFont="1" applyFill="1" applyBorder="1" applyAlignment="1" applyProtection="1">
      <alignment vertical="center"/>
      <protection/>
    </xf>
    <xf numFmtId="0" fontId="0" fillId="3" borderId="21"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21" fillId="0" borderId="16" xfId="0" applyFont="1" applyBorder="1" applyAlignment="1">
      <alignment horizontal="center" vertical="center"/>
    </xf>
    <xf numFmtId="0" fontId="21" fillId="0" borderId="10" xfId="0" applyFont="1" applyBorder="1" applyAlignment="1">
      <alignment horizontal="left" vertical="center"/>
    </xf>
    <xf numFmtId="0" fontId="22" fillId="0" borderId="17" xfId="0" applyFont="1" applyBorder="1" applyAlignment="1">
      <alignment horizontal="left" vertical="center"/>
    </xf>
    <xf numFmtId="0" fontId="22" fillId="0" borderId="0" xfId="0" applyFont="1" applyBorder="1" applyAlignment="1">
      <alignment horizontal="left" vertical="center"/>
    </xf>
    <xf numFmtId="0" fontId="22" fillId="0" borderId="17"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21" xfId="0" applyFont="1" applyFill="1" applyBorder="1" applyAlignment="1" applyProtection="1">
      <alignment horizontal="left" vertical="center"/>
      <protection/>
    </xf>
    <xf numFmtId="4" fontId="29" fillId="0" borderId="0" xfId="0" applyNumberFormat="1" applyFont="1" applyAlignment="1" applyProtection="1">
      <alignment vertical="center"/>
      <protection/>
    </xf>
    <xf numFmtId="0" fontId="29" fillId="0" borderId="0" xfId="0" applyFont="1" applyAlignment="1" applyProtection="1">
      <alignment vertical="center"/>
      <protection/>
    </xf>
    <xf numFmtId="0" fontId="28" fillId="0" borderId="0" xfId="0" applyFont="1" applyAlignment="1" applyProtection="1">
      <alignment horizontal="left" vertical="center" wrapText="1"/>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0" fillId="0" borderId="0" xfId="0"/>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0" fillId="0" borderId="0" xfId="0" applyFont="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97"/>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6" t="s">
        <v>0</v>
      </c>
      <c r="AZ1" s="16" t="s">
        <v>1</v>
      </c>
      <c r="BA1" s="16" t="s">
        <v>2</v>
      </c>
      <c r="BB1" s="16" t="s">
        <v>3</v>
      </c>
      <c r="BT1" s="16" t="s">
        <v>4</v>
      </c>
      <c r="BU1" s="16" t="s">
        <v>4</v>
      </c>
      <c r="BV1" s="16" t="s">
        <v>5</v>
      </c>
    </row>
    <row r="2" spans="44:72" s="1" customFormat="1" ht="36.95" customHeight="1">
      <c r="AR2" s="286"/>
      <c r="AS2" s="286"/>
      <c r="AT2" s="286"/>
      <c r="AU2" s="286"/>
      <c r="AV2" s="286"/>
      <c r="AW2" s="286"/>
      <c r="AX2" s="286"/>
      <c r="AY2" s="286"/>
      <c r="AZ2" s="286"/>
      <c r="BA2" s="286"/>
      <c r="BB2" s="286"/>
      <c r="BC2" s="286"/>
      <c r="BD2" s="286"/>
      <c r="BE2" s="286"/>
      <c r="BS2" s="17" t="s">
        <v>6</v>
      </c>
      <c r="BT2" s="17" t="s">
        <v>7</v>
      </c>
    </row>
    <row r="3" spans="2:72" s="1" customFormat="1"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s="1" customFormat="1" ht="24.9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pans="2:71" s="1" customFormat="1" ht="12" customHeight="1">
      <c r="B5" s="21"/>
      <c r="C5" s="22"/>
      <c r="D5" s="26" t="s">
        <v>13</v>
      </c>
      <c r="E5" s="22"/>
      <c r="F5" s="22"/>
      <c r="G5" s="22"/>
      <c r="H5" s="22"/>
      <c r="I5" s="22"/>
      <c r="J5" s="22"/>
      <c r="K5" s="249" t="s">
        <v>14</v>
      </c>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2"/>
      <c r="AQ5" s="22"/>
      <c r="AR5" s="20"/>
      <c r="BE5" s="246" t="s">
        <v>15</v>
      </c>
      <c r="BS5" s="17" t="s">
        <v>6</v>
      </c>
    </row>
    <row r="6" spans="2:71" s="1" customFormat="1" ht="36.95" customHeight="1">
      <c r="B6" s="21"/>
      <c r="C6" s="22"/>
      <c r="D6" s="28" t="s">
        <v>16</v>
      </c>
      <c r="E6" s="22"/>
      <c r="F6" s="22"/>
      <c r="G6" s="22"/>
      <c r="H6" s="22"/>
      <c r="I6" s="22"/>
      <c r="J6" s="22"/>
      <c r="K6" s="251" t="s">
        <v>17</v>
      </c>
      <c r="L6" s="250"/>
      <c r="M6" s="250"/>
      <c r="N6" s="250"/>
      <c r="O6" s="250"/>
      <c r="P6" s="250"/>
      <c r="Q6" s="250"/>
      <c r="R6" s="250"/>
      <c r="S6" s="250"/>
      <c r="T6" s="250"/>
      <c r="U6" s="250"/>
      <c r="V6" s="250"/>
      <c r="W6" s="250"/>
      <c r="X6" s="250"/>
      <c r="Y6" s="250"/>
      <c r="Z6" s="250"/>
      <c r="AA6" s="250"/>
      <c r="AB6" s="250"/>
      <c r="AC6" s="250"/>
      <c r="AD6" s="250"/>
      <c r="AE6" s="250"/>
      <c r="AF6" s="250"/>
      <c r="AG6" s="250"/>
      <c r="AH6" s="250"/>
      <c r="AI6" s="250"/>
      <c r="AJ6" s="250"/>
      <c r="AK6" s="250"/>
      <c r="AL6" s="250"/>
      <c r="AM6" s="250"/>
      <c r="AN6" s="250"/>
      <c r="AO6" s="250"/>
      <c r="AP6" s="22"/>
      <c r="AQ6" s="22"/>
      <c r="AR6" s="20"/>
      <c r="BE6" s="247"/>
      <c r="BS6" s="17" t="s">
        <v>6</v>
      </c>
    </row>
    <row r="7" spans="2:71" s="1" customFormat="1" ht="12" customHeight="1">
      <c r="B7" s="21"/>
      <c r="C7" s="22"/>
      <c r="D7" s="29" t="s">
        <v>18</v>
      </c>
      <c r="E7" s="22"/>
      <c r="F7" s="22"/>
      <c r="G7" s="22"/>
      <c r="H7" s="22"/>
      <c r="I7" s="22"/>
      <c r="J7" s="22"/>
      <c r="K7" s="27" t="s">
        <v>1</v>
      </c>
      <c r="L7" s="22"/>
      <c r="M7" s="22"/>
      <c r="N7" s="22"/>
      <c r="O7" s="22"/>
      <c r="P7" s="22"/>
      <c r="Q7" s="22"/>
      <c r="R7" s="22"/>
      <c r="S7" s="22"/>
      <c r="T7" s="22"/>
      <c r="U7" s="22"/>
      <c r="V7" s="22"/>
      <c r="W7" s="22"/>
      <c r="X7" s="22"/>
      <c r="Y7" s="22"/>
      <c r="Z7" s="22"/>
      <c r="AA7" s="22"/>
      <c r="AB7" s="22"/>
      <c r="AC7" s="22"/>
      <c r="AD7" s="22"/>
      <c r="AE7" s="22"/>
      <c r="AF7" s="22"/>
      <c r="AG7" s="22"/>
      <c r="AH7" s="22"/>
      <c r="AI7" s="22"/>
      <c r="AJ7" s="22"/>
      <c r="AK7" s="29" t="s">
        <v>19</v>
      </c>
      <c r="AL7" s="22"/>
      <c r="AM7" s="22"/>
      <c r="AN7" s="27" t="s">
        <v>1</v>
      </c>
      <c r="AO7" s="22"/>
      <c r="AP7" s="22"/>
      <c r="AQ7" s="22"/>
      <c r="AR7" s="20"/>
      <c r="BE7" s="247"/>
      <c r="BS7" s="17" t="s">
        <v>6</v>
      </c>
    </row>
    <row r="8" spans="2:71" s="1" customFormat="1" ht="12" customHeight="1">
      <c r="B8" s="21"/>
      <c r="C8" s="22"/>
      <c r="D8" s="29" t="s">
        <v>20</v>
      </c>
      <c r="E8" s="22"/>
      <c r="F8" s="22"/>
      <c r="G8" s="22"/>
      <c r="H8" s="22"/>
      <c r="I8" s="22"/>
      <c r="J8" s="22"/>
      <c r="K8" s="27" t="s">
        <v>21</v>
      </c>
      <c r="L8" s="22"/>
      <c r="M8" s="22"/>
      <c r="N8" s="22"/>
      <c r="O8" s="22"/>
      <c r="P8" s="22"/>
      <c r="Q8" s="22"/>
      <c r="R8" s="22"/>
      <c r="S8" s="22"/>
      <c r="T8" s="22"/>
      <c r="U8" s="22"/>
      <c r="V8" s="22"/>
      <c r="W8" s="22"/>
      <c r="X8" s="22"/>
      <c r="Y8" s="22"/>
      <c r="Z8" s="22"/>
      <c r="AA8" s="22"/>
      <c r="AB8" s="22"/>
      <c r="AC8" s="22"/>
      <c r="AD8" s="22"/>
      <c r="AE8" s="22"/>
      <c r="AF8" s="22"/>
      <c r="AG8" s="22"/>
      <c r="AH8" s="22"/>
      <c r="AI8" s="22"/>
      <c r="AJ8" s="22"/>
      <c r="AK8" s="29" t="s">
        <v>22</v>
      </c>
      <c r="AL8" s="22"/>
      <c r="AM8" s="22"/>
      <c r="AN8" s="30" t="s">
        <v>23</v>
      </c>
      <c r="AO8" s="22"/>
      <c r="AP8" s="22"/>
      <c r="AQ8" s="22"/>
      <c r="AR8" s="20"/>
      <c r="BE8" s="247"/>
      <c r="BS8" s="17" t="s">
        <v>6</v>
      </c>
    </row>
    <row r="9" spans="2:71" s="1" customFormat="1" ht="14.45"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247"/>
      <c r="BS9" s="17" t="s">
        <v>6</v>
      </c>
    </row>
    <row r="10" spans="2:71" s="1" customFormat="1" ht="12" customHeight="1">
      <c r="B10" s="21"/>
      <c r="C10" s="22"/>
      <c r="D10" s="29" t="s">
        <v>24</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9" t="s">
        <v>25</v>
      </c>
      <c r="AL10" s="22"/>
      <c r="AM10" s="22"/>
      <c r="AN10" s="27" t="s">
        <v>1</v>
      </c>
      <c r="AO10" s="22"/>
      <c r="AP10" s="22"/>
      <c r="AQ10" s="22"/>
      <c r="AR10" s="20"/>
      <c r="BE10" s="247"/>
      <c r="BS10" s="17" t="s">
        <v>6</v>
      </c>
    </row>
    <row r="11" spans="2:71" s="1" customFormat="1" ht="18.4" customHeight="1">
      <c r="B11" s="21"/>
      <c r="C11" s="22"/>
      <c r="D11" s="22"/>
      <c r="E11" s="27" t="s">
        <v>21</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9" t="s">
        <v>26</v>
      </c>
      <c r="AL11" s="22"/>
      <c r="AM11" s="22"/>
      <c r="AN11" s="27" t="s">
        <v>1</v>
      </c>
      <c r="AO11" s="22"/>
      <c r="AP11" s="22"/>
      <c r="AQ11" s="22"/>
      <c r="AR11" s="20"/>
      <c r="BE11" s="247"/>
      <c r="BS11" s="17" t="s">
        <v>6</v>
      </c>
    </row>
    <row r="12" spans="2:71" s="1" customFormat="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247"/>
      <c r="BS12" s="17" t="s">
        <v>6</v>
      </c>
    </row>
    <row r="13" spans="2:71" s="1" customFormat="1" ht="12" customHeight="1">
      <c r="B13" s="21"/>
      <c r="C13" s="22"/>
      <c r="D13" s="29" t="s">
        <v>27</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9" t="s">
        <v>25</v>
      </c>
      <c r="AL13" s="22"/>
      <c r="AM13" s="22"/>
      <c r="AN13" s="31" t="s">
        <v>28</v>
      </c>
      <c r="AO13" s="22"/>
      <c r="AP13" s="22"/>
      <c r="AQ13" s="22"/>
      <c r="AR13" s="20"/>
      <c r="BE13" s="247"/>
      <c r="BS13" s="17" t="s">
        <v>6</v>
      </c>
    </row>
    <row r="14" spans="2:71" ht="12.75">
      <c r="B14" s="21"/>
      <c r="C14" s="22"/>
      <c r="D14" s="22"/>
      <c r="E14" s="252" t="s">
        <v>28</v>
      </c>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29" t="s">
        <v>26</v>
      </c>
      <c r="AL14" s="22"/>
      <c r="AM14" s="22"/>
      <c r="AN14" s="31" t="s">
        <v>28</v>
      </c>
      <c r="AO14" s="22"/>
      <c r="AP14" s="22"/>
      <c r="AQ14" s="22"/>
      <c r="AR14" s="20"/>
      <c r="BE14" s="247"/>
      <c r="BS14" s="17" t="s">
        <v>6</v>
      </c>
    </row>
    <row r="15" spans="2:71" s="1" customFormat="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247"/>
      <c r="BS15" s="17" t="s">
        <v>4</v>
      </c>
    </row>
    <row r="16" spans="2:71" s="1" customFormat="1" ht="12" customHeight="1">
      <c r="B16" s="21"/>
      <c r="C16" s="22"/>
      <c r="D16" s="29" t="s">
        <v>29</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9" t="s">
        <v>25</v>
      </c>
      <c r="AL16" s="22"/>
      <c r="AM16" s="22"/>
      <c r="AN16" s="27" t="s">
        <v>1</v>
      </c>
      <c r="AO16" s="22"/>
      <c r="AP16" s="22"/>
      <c r="AQ16" s="22"/>
      <c r="AR16" s="20"/>
      <c r="BE16" s="247"/>
      <c r="BS16" s="17" t="s">
        <v>4</v>
      </c>
    </row>
    <row r="17" spans="2:71" s="1" customFormat="1" ht="18.4" customHeight="1">
      <c r="B17" s="21"/>
      <c r="C17" s="22"/>
      <c r="D17" s="22"/>
      <c r="E17" s="27" t="s">
        <v>21</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9" t="s">
        <v>26</v>
      </c>
      <c r="AL17" s="22"/>
      <c r="AM17" s="22"/>
      <c r="AN17" s="27" t="s">
        <v>1</v>
      </c>
      <c r="AO17" s="22"/>
      <c r="AP17" s="22"/>
      <c r="AQ17" s="22"/>
      <c r="AR17" s="20"/>
      <c r="BE17" s="247"/>
      <c r="BS17" s="17" t="s">
        <v>30</v>
      </c>
    </row>
    <row r="18" spans="2:71" s="1" customFormat="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247"/>
      <c r="BS18" s="17" t="s">
        <v>6</v>
      </c>
    </row>
    <row r="19" spans="2:71" s="1" customFormat="1" ht="12" customHeight="1">
      <c r="B19" s="21"/>
      <c r="C19" s="22"/>
      <c r="D19" s="29" t="s">
        <v>31</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9" t="s">
        <v>25</v>
      </c>
      <c r="AL19" s="22"/>
      <c r="AM19" s="22"/>
      <c r="AN19" s="27" t="s">
        <v>1</v>
      </c>
      <c r="AO19" s="22"/>
      <c r="AP19" s="22"/>
      <c r="AQ19" s="22"/>
      <c r="AR19" s="20"/>
      <c r="BE19" s="247"/>
      <c r="BS19" s="17" t="s">
        <v>6</v>
      </c>
    </row>
    <row r="20" spans="2:71" s="1" customFormat="1" ht="18.4" customHeight="1">
      <c r="B20" s="21"/>
      <c r="C20" s="22"/>
      <c r="D20" s="22"/>
      <c r="E20" s="27" t="s">
        <v>21</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9" t="s">
        <v>26</v>
      </c>
      <c r="AL20" s="22"/>
      <c r="AM20" s="22"/>
      <c r="AN20" s="27" t="s">
        <v>1</v>
      </c>
      <c r="AO20" s="22"/>
      <c r="AP20" s="22"/>
      <c r="AQ20" s="22"/>
      <c r="AR20" s="20"/>
      <c r="BE20" s="247"/>
      <c r="BS20" s="17" t="s">
        <v>30</v>
      </c>
    </row>
    <row r="21" spans="2:57" s="1" customFormat="1"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247"/>
    </row>
    <row r="22" spans="2:57" s="1" customFormat="1" ht="12" customHeight="1">
      <c r="B22" s="21"/>
      <c r="C22" s="22"/>
      <c r="D22" s="29" t="s">
        <v>32</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247"/>
    </row>
    <row r="23" spans="2:57" s="1" customFormat="1" ht="16.5" customHeight="1">
      <c r="B23" s="21"/>
      <c r="C23" s="22"/>
      <c r="D23" s="22"/>
      <c r="E23" s="254" t="s">
        <v>1</v>
      </c>
      <c r="F23" s="254"/>
      <c r="G23" s="254"/>
      <c r="H23" s="254"/>
      <c r="I23" s="254"/>
      <c r="J23" s="254"/>
      <c r="K23" s="254"/>
      <c r="L23" s="254"/>
      <c r="M23" s="254"/>
      <c r="N23" s="254"/>
      <c r="O23" s="254"/>
      <c r="P23" s="254"/>
      <c r="Q23" s="254"/>
      <c r="R23" s="254"/>
      <c r="S23" s="254"/>
      <c r="T23" s="254"/>
      <c r="U23" s="254"/>
      <c r="V23" s="254"/>
      <c r="W23" s="254"/>
      <c r="X23" s="254"/>
      <c r="Y23" s="254"/>
      <c r="Z23" s="254"/>
      <c r="AA23" s="254"/>
      <c r="AB23" s="254"/>
      <c r="AC23" s="254"/>
      <c r="AD23" s="254"/>
      <c r="AE23" s="254"/>
      <c r="AF23" s="254"/>
      <c r="AG23" s="254"/>
      <c r="AH23" s="254"/>
      <c r="AI23" s="254"/>
      <c r="AJ23" s="254"/>
      <c r="AK23" s="254"/>
      <c r="AL23" s="254"/>
      <c r="AM23" s="254"/>
      <c r="AN23" s="254"/>
      <c r="AO23" s="22"/>
      <c r="AP23" s="22"/>
      <c r="AQ23" s="22"/>
      <c r="AR23" s="20"/>
      <c r="BE23" s="247"/>
    </row>
    <row r="24" spans="2:57" s="1" customFormat="1" ht="6.9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247"/>
    </row>
    <row r="25" spans="2:57" s="1" customFormat="1" ht="6.95" customHeight="1">
      <c r="B25" s="21"/>
      <c r="C25" s="22"/>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22"/>
      <c r="AQ25" s="22"/>
      <c r="AR25" s="20"/>
      <c r="BE25" s="247"/>
    </row>
    <row r="26" spans="1:57" s="2" customFormat="1" ht="25.9" customHeight="1">
      <c r="A26" s="34"/>
      <c r="B26" s="35"/>
      <c r="C26" s="36"/>
      <c r="D26" s="37" t="s">
        <v>33</v>
      </c>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255">
        <f>ROUND(AG94,2)</f>
        <v>0</v>
      </c>
      <c r="AL26" s="256"/>
      <c r="AM26" s="256"/>
      <c r="AN26" s="256"/>
      <c r="AO26" s="256"/>
      <c r="AP26" s="36"/>
      <c r="AQ26" s="36"/>
      <c r="AR26" s="39"/>
      <c r="BE26" s="247"/>
    </row>
    <row r="27" spans="1:57" s="2" customFormat="1" ht="6.95" customHeight="1">
      <c r="A27" s="34"/>
      <c r="B27" s="35"/>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9"/>
      <c r="BE27" s="247"/>
    </row>
    <row r="28" spans="1:57" s="2" customFormat="1" ht="12.75">
      <c r="A28" s="34"/>
      <c r="B28" s="35"/>
      <c r="C28" s="36"/>
      <c r="D28" s="36"/>
      <c r="E28" s="36"/>
      <c r="F28" s="36"/>
      <c r="G28" s="36"/>
      <c r="H28" s="36"/>
      <c r="I28" s="36"/>
      <c r="J28" s="36"/>
      <c r="K28" s="36"/>
      <c r="L28" s="257" t="s">
        <v>34</v>
      </c>
      <c r="M28" s="257"/>
      <c r="N28" s="257"/>
      <c r="O28" s="257"/>
      <c r="P28" s="257"/>
      <c r="Q28" s="36"/>
      <c r="R28" s="36"/>
      <c r="S28" s="36"/>
      <c r="T28" s="36"/>
      <c r="U28" s="36"/>
      <c r="V28" s="36"/>
      <c r="W28" s="257" t="s">
        <v>35</v>
      </c>
      <c r="X28" s="257"/>
      <c r="Y28" s="257"/>
      <c r="Z28" s="257"/>
      <c r="AA28" s="257"/>
      <c r="AB28" s="257"/>
      <c r="AC28" s="257"/>
      <c r="AD28" s="257"/>
      <c r="AE28" s="257"/>
      <c r="AF28" s="36"/>
      <c r="AG28" s="36"/>
      <c r="AH28" s="36"/>
      <c r="AI28" s="36"/>
      <c r="AJ28" s="36"/>
      <c r="AK28" s="257" t="s">
        <v>36</v>
      </c>
      <c r="AL28" s="257"/>
      <c r="AM28" s="257"/>
      <c r="AN28" s="257"/>
      <c r="AO28" s="257"/>
      <c r="AP28" s="36"/>
      <c r="AQ28" s="36"/>
      <c r="AR28" s="39"/>
      <c r="BE28" s="247"/>
    </row>
    <row r="29" spans="2:57" s="3" customFormat="1" ht="14.45" customHeight="1">
      <c r="B29" s="40"/>
      <c r="C29" s="41"/>
      <c r="D29" s="29" t="s">
        <v>37</v>
      </c>
      <c r="E29" s="41"/>
      <c r="F29" s="29" t="s">
        <v>38</v>
      </c>
      <c r="G29" s="41"/>
      <c r="H29" s="41"/>
      <c r="I29" s="41"/>
      <c r="J29" s="41"/>
      <c r="K29" s="41"/>
      <c r="L29" s="260">
        <v>0.21</v>
      </c>
      <c r="M29" s="259"/>
      <c r="N29" s="259"/>
      <c r="O29" s="259"/>
      <c r="P29" s="259"/>
      <c r="Q29" s="41"/>
      <c r="R29" s="41"/>
      <c r="S29" s="41"/>
      <c r="T29" s="41"/>
      <c r="U29" s="41"/>
      <c r="V29" s="41"/>
      <c r="W29" s="258">
        <f>ROUND(AZ94,2)</f>
        <v>0</v>
      </c>
      <c r="X29" s="259"/>
      <c r="Y29" s="259"/>
      <c r="Z29" s="259"/>
      <c r="AA29" s="259"/>
      <c r="AB29" s="259"/>
      <c r="AC29" s="259"/>
      <c r="AD29" s="259"/>
      <c r="AE29" s="259"/>
      <c r="AF29" s="41"/>
      <c r="AG29" s="41"/>
      <c r="AH29" s="41"/>
      <c r="AI29" s="41"/>
      <c r="AJ29" s="41"/>
      <c r="AK29" s="258">
        <f>ROUND(AV94,2)</f>
        <v>0</v>
      </c>
      <c r="AL29" s="259"/>
      <c r="AM29" s="259"/>
      <c r="AN29" s="259"/>
      <c r="AO29" s="259"/>
      <c r="AP29" s="41"/>
      <c r="AQ29" s="41"/>
      <c r="AR29" s="42"/>
      <c r="BE29" s="248"/>
    </row>
    <row r="30" spans="2:57" s="3" customFormat="1" ht="14.45" customHeight="1">
      <c r="B30" s="40"/>
      <c r="C30" s="41"/>
      <c r="D30" s="41"/>
      <c r="E30" s="41"/>
      <c r="F30" s="29" t="s">
        <v>39</v>
      </c>
      <c r="G30" s="41"/>
      <c r="H30" s="41"/>
      <c r="I30" s="41"/>
      <c r="J30" s="41"/>
      <c r="K30" s="41"/>
      <c r="L30" s="260">
        <v>0.15</v>
      </c>
      <c r="M30" s="259"/>
      <c r="N30" s="259"/>
      <c r="O30" s="259"/>
      <c r="P30" s="259"/>
      <c r="Q30" s="41"/>
      <c r="R30" s="41"/>
      <c r="S30" s="41"/>
      <c r="T30" s="41"/>
      <c r="U30" s="41"/>
      <c r="V30" s="41"/>
      <c r="W30" s="258">
        <f>ROUND(BA94,2)</f>
        <v>0</v>
      </c>
      <c r="X30" s="259"/>
      <c r="Y30" s="259"/>
      <c r="Z30" s="259"/>
      <c r="AA30" s="259"/>
      <c r="AB30" s="259"/>
      <c r="AC30" s="259"/>
      <c r="AD30" s="259"/>
      <c r="AE30" s="259"/>
      <c r="AF30" s="41"/>
      <c r="AG30" s="41"/>
      <c r="AH30" s="41"/>
      <c r="AI30" s="41"/>
      <c r="AJ30" s="41"/>
      <c r="AK30" s="258">
        <f>ROUND(AW94,2)</f>
        <v>0</v>
      </c>
      <c r="AL30" s="259"/>
      <c r="AM30" s="259"/>
      <c r="AN30" s="259"/>
      <c r="AO30" s="259"/>
      <c r="AP30" s="41"/>
      <c r="AQ30" s="41"/>
      <c r="AR30" s="42"/>
      <c r="BE30" s="248"/>
    </row>
    <row r="31" spans="2:57" s="3" customFormat="1" ht="14.45" customHeight="1" hidden="1">
      <c r="B31" s="40"/>
      <c r="C31" s="41"/>
      <c r="D31" s="41"/>
      <c r="E31" s="41"/>
      <c r="F31" s="29" t="s">
        <v>40</v>
      </c>
      <c r="G31" s="41"/>
      <c r="H31" s="41"/>
      <c r="I31" s="41"/>
      <c r="J31" s="41"/>
      <c r="K31" s="41"/>
      <c r="L31" s="260">
        <v>0.21</v>
      </c>
      <c r="M31" s="259"/>
      <c r="N31" s="259"/>
      <c r="O31" s="259"/>
      <c r="P31" s="259"/>
      <c r="Q31" s="41"/>
      <c r="R31" s="41"/>
      <c r="S31" s="41"/>
      <c r="T31" s="41"/>
      <c r="U31" s="41"/>
      <c r="V31" s="41"/>
      <c r="W31" s="258">
        <f>ROUND(BB94,2)</f>
        <v>0</v>
      </c>
      <c r="X31" s="259"/>
      <c r="Y31" s="259"/>
      <c r="Z31" s="259"/>
      <c r="AA31" s="259"/>
      <c r="AB31" s="259"/>
      <c r="AC31" s="259"/>
      <c r="AD31" s="259"/>
      <c r="AE31" s="259"/>
      <c r="AF31" s="41"/>
      <c r="AG31" s="41"/>
      <c r="AH31" s="41"/>
      <c r="AI31" s="41"/>
      <c r="AJ31" s="41"/>
      <c r="AK31" s="258">
        <v>0</v>
      </c>
      <c r="AL31" s="259"/>
      <c r="AM31" s="259"/>
      <c r="AN31" s="259"/>
      <c r="AO31" s="259"/>
      <c r="AP31" s="41"/>
      <c r="AQ31" s="41"/>
      <c r="AR31" s="42"/>
      <c r="BE31" s="248"/>
    </row>
    <row r="32" spans="2:57" s="3" customFormat="1" ht="14.45" customHeight="1" hidden="1">
      <c r="B32" s="40"/>
      <c r="C32" s="41"/>
      <c r="D32" s="41"/>
      <c r="E32" s="41"/>
      <c r="F32" s="29" t="s">
        <v>41</v>
      </c>
      <c r="G32" s="41"/>
      <c r="H32" s="41"/>
      <c r="I32" s="41"/>
      <c r="J32" s="41"/>
      <c r="K32" s="41"/>
      <c r="L32" s="260">
        <v>0.15</v>
      </c>
      <c r="M32" s="259"/>
      <c r="N32" s="259"/>
      <c r="O32" s="259"/>
      <c r="P32" s="259"/>
      <c r="Q32" s="41"/>
      <c r="R32" s="41"/>
      <c r="S32" s="41"/>
      <c r="T32" s="41"/>
      <c r="U32" s="41"/>
      <c r="V32" s="41"/>
      <c r="W32" s="258">
        <f>ROUND(BC94,2)</f>
        <v>0</v>
      </c>
      <c r="X32" s="259"/>
      <c r="Y32" s="259"/>
      <c r="Z32" s="259"/>
      <c r="AA32" s="259"/>
      <c r="AB32" s="259"/>
      <c r="AC32" s="259"/>
      <c r="AD32" s="259"/>
      <c r="AE32" s="259"/>
      <c r="AF32" s="41"/>
      <c r="AG32" s="41"/>
      <c r="AH32" s="41"/>
      <c r="AI32" s="41"/>
      <c r="AJ32" s="41"/>
      <c r="AK32" s="258">
        <v>0</v>
      </c>
      <c r="AL32" s="259"/>
      <c r="AM32" s="259"/>
      <c r="AN32" s="259"/>
      <c r="AO32" s="259"/>
      <c r="AP32" s="41"/>
      <c r="AQ32" s="41"/>
      <c r="AR32" s="42"/>
      <c r="BE32" s="248"/>
    </row>
    <row r="33" spans="2:57" s="3" customFormat="1" ht="14.45" customHeight="1" hidden="1">
      <c r="B33" s="40"/>
      <c r="C33" s="41"/>
      <c r="D33" s="41"/>
      <c r="E33" s="41"/>
      <c r="F33" s="29" t="s">
        <v>42</v>
      </c>
      <c r="G33" s="41"/>
      <c r="H33" s="41"/>
      <c r="I33" s="41"/>
      <c r="J33" s="41"/>
      <c r="K33" s="41"/>
      <c r="L33" s="260">
        <v>0</v>
      </c>
      <c r="M33" s="259"/>
      <c r="N33" s="259"/>
      <c r="O33" s="259"/>
      <c r="P33" s="259"/>
      <c r="Q33" s="41"/>
      <c r="R33" s="41"/>
      <c r="S33" s="41"/>
      <c r="T33" s="41"/>
      <c r="U33" s="41"/>
      <c r="V33" s="41"/>
      <c r="W33" s="258">
        <f>ROUND(BD94,2)</f>
        <v>0</v>
      </c>
      <c r="X33" s="259"/>
      <c r="Y33" s="259"/>
      <c r="Z33" s="259"/>
      <c r="AA33" s="259"/>
      <c r="AB33" s="259"/>
      <c r="AC33" s="259"/>
      <c r="AD33" s="259"/>
      <c r="AE33" s="259"/>
      <c r="AF33" s="41"/>
      <c r="AG33" s="41"/>
      <c r="AH33" s="41"/>
      <c r="AI33" s="41"/>
      <c r="AJ33" s="41"/>
      <c r="AK33" s="258">
        <v>0</v>
      </c>
      <c r="AL33" s="259"/>
      <c r="AM33" s="259"/>
      <c r="AN33" s="259"/>
      <c r="AO33" s="259"/>
      <c r="AP33" s="41"/>
      <c r="AQ33" s="41"/>
      <c r="AR33" s="42"/>
      <c r="BE33" s="248"/>
    </row>
    <row r="34" spans="1:57" s="2" customFormat="1" ht="6.95" customHeight="1">
      <c r="A34" s="34"/>
      <c r="B34" s="35"/>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9"/>
      <c r="BE34" s="247"/>
    </row>
    <row r="35" spans="1:57" s="2" customFormat="1" ht="25.9" customHeight="1">
      <c r="A35" s="34"/>
      <c r="B35" s="35"/>
      <c r="C35" s="43"/>
      <c r="D35" s="44" t="s">
        <v>43</v>
      </c>
      <c r="E35" s="45"/>
      <c r="F35" s="45"/>
      <c r="G35" s="45"/>
      <c r="H35" s="45"/>
      <c r="I35" s="45"/>
      <c r="J35" s="45"/>
      <c r="K35" s="45"/>
      <c r="L35" s="45"/>
      <c r="M35" s="45"/>
      <c r="N35" s="45"/>
      <c r="O35" s="45"/>
      <c r="P35" s="45"/>
      <c r="Q35" s="45"/>
      <c r="R35" s="45"/>
      <c r="S35" s="45"/>
      <c r="T35" s="46" t="s">
        <v>44</v>
      </c>
      <c r="U35" s="45"/>
      <c r="V35" s="45"/>
      <c r="W35" s="45"/>
      <c r="X35" s="261" t="s">
        <v>45</v>
      </c>
      <c r="Y35" s="262"/>
      <c r="Z35" s="262"/>
      <c r="AA35" s="262"/>
      <c r="AB35" s="262"/>
      <c r="AC35" s="45"/>
      <c r="AD35" s="45"/>
      <c r="AE35" s="45"/>
      <c r="AF35" s="45"/>
      <c r="AG35" s="45"/>
      <c r="AH35" s="45"/>
      <c r="AI35" s="45"/>
      <c r="AJ35" s="45"/>
      <c r="AK35" s="263">
        <f>SUM(AK26:AK33)</f>
        <v>0</v>
      </c>
      <c r="AL35" s="262"/>
      <c r="AM35" s="262"/>
      <c r="AN35" s="262"/>
      <c r="AO35" s="264"/>
      <c r="AP35" s="43"/>
      <c r="AQ35" s="43"/>
      <c r="AR35" s="39"/>
      <c r="BE35" s="34"/>
    </row>
    <row r="36" spans="1:57" s="2" customFormat="1" ht="6.95" customHeight="1">
      <c r="A36" s="34"/>
      <c r="B36" s="35"/>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9"/>
      <c r="BE36" s="34"/>
    </row>
    <row r="37" spans="1:57" s="2" customFormat="1" ht="14.45" customHeight="1">
      <c r="A37" s="34"/>
      <c r="B37" s="35"/>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9"/>
      <c r="BE37" s="34"/>
    </row>
    <row r="38" spans="2:44" s="1" customFormat="1" ht="14.45" customHeight="1">
      <c r="B38" s="21"/>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0"/>
    </row>
    <row r="39" spans="2:44" s="1" customFormat="1" ht="14.45" customHeight="1">
      <c r="B39" s="21"/>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0"/>
    </row>
    <row r="40" spans="2:44" s="1" customFormat="1" ht="14.45" customHeight="1">
      <c r="B40" s="21"/>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0"/>
    </row>
    <row r="41" spans="2:44" s="1" customFormat="1" ht="14.45" customHeight="1">
      <c r="B41" s="21"/>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0"/>
    </row>
    <row r="42" spans="2:44" s="1" customFormat="1" ht="14.45" customHeight="1">
      <c r="B42" s="21"/>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0"/>
    </row>
    <row r="43" spans="2:44" s="1" customFormat="1" ht="14.45" customHeight="1">
      <c r="B43" s="21"/>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0"/>
    </row>
    <row r="44" spans="2:44" s="1" customFormat="1" ht="14.45" customHeight="1">
      <c r="B44" s="21"/>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0"/>
    </row>
    <row r="45" spans="2:44" s="1" customFormat="1" ht="14.45" customHeight="1">
      <c r="B45" s="21"/>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0"/>
    </row>
    <row r="46" spans="2:44" s="1" customFormat="1" ht="14.45" customHeight="1">
      <c r="B46" s="21"/>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0"/>
    </row>
    <row r="47" spans="2:44" s="1" customFormat="1" ht="14.45" customHeight="1">
      <c r="B47" s="21"/>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0"/>
    </row>
    <row r="48" spans="2:44" s="1" customFormat="1" ht="14.45" customHeight="1">
      <c r="B48" s="21"/>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0"/>
    </row>
    <row r="49" spans="2:44" s="2" customFormat="1" ht="14.45" customHeight="1">
      <c r="B49" s="47"/>
      <c r="C49" s="48"/>
      <c r="D49" s="49" t="s">
        <v>46</v>
      </c>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49" t="s">
        <v>47</v>
      </c>
      <c r="AI49" s="50"/>
      <c r="AJ49" s="50"/>
      <c r="AK49" s="50"/>
      <c r="AL49" s="50"/>
      <c r="AM49" s="50"/>
      <c r="AN49" s="50"/>
      <c r="AO49" s="50"/>
      <c r="AP49" s="48"/>
      <c r="AQ49" s="48"/>
      <c r="AR49" s="51"/>
    </row>
    <row r="50" spans="2:44" ht="11.25">
      <c r="B50" s="21"/>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0"/>
    </row>
    <row r="51" spans="2:44" ht="11.25">
      <c r="B51" s="21"/>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0"/>
    </row>
    <row r="52" spans="2:44" ht="11.25">
      <c r="B52" s="21"/>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0"/>
    </row>
    <row r="53" spans="2:44" ht="11.25">
      <c r="B53" s="21"/>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0"/>
    </row>
    <row r="54" spans="2:44" ht="11.25">
      <c r="B54" s="21"/>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0"/>
    </row>
    <row r="55" spans="2:44" ht="11.25">
      <c r="B55" s="21"/>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0"/>
    </row>
    <row r="56" spans="2:44" ht="11.25">
      <c r="B56" s="21"/>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0"/>
    </row>
    <row r="57" spans="2:44" ht="11.25">
      <c r="B57" s="21"/>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0"/>
    </row>
    <row r="58" spans="2:44" ht="11.25">
      <c r="B58" s="21"/>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0"/>
    </row>
    <row r="59" spans="2:44" ht="11.25">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0"/>
    </row>
    <row r="60" spans="1:57" s="2" customFormat="1" ht="12.75">
      <c r="A60" s="34"/>
      <c r="B60" s="35"/>
      <c r="C60" s="36"/>
      <c r="D60" s="52" t="s">
        <v>48</v>
      </c>
      <c r="E60" s="38"/>
      <c r="F60" s="38"/>
      <c r="G60" s="38"/>
      <c r="H60" s="38"/>
      <c r="I60" s="38"/>
      <c r="J60" s="38"/>
      <c r="K60" s="38"/>
      <c r="L60" s="38"/>
      <c r="M60" s="38"/>
      <c r="N60" s="38"/>
      <c r="O60" s="38"/>
      <c r="P60" s="38"/>
      <c r="Q60" s="38"/>
      <c r="R60" s="38"/>
      <c r="S60" s="38"/>
      <c r="T60" s="38"/>
      <c r="U60" s="38"/>
      <c r="V60" s="52" t="s">
        <v>49</v>
      </c>
      <c r="W60" s="38"/>
      <c r="X60" s="38"/>
      <c r="Y60" s="38"/>
      <c r="Z60" s="38"/>
      <c r="AA60" s="38"/>
      <c r="AB60" s="38"/>
      <c r="AC60" s="38"/>
      <c r="AD60" s="38"/>
      <c r="AE60" s="38"/>
      <c r="AF60" s="38"/>
      <c r="AG60" s="38"/>
      <c r="AH60" s="52" t="s">
        <v>48</v>
      </c>
      <c r="AI60" s="38"/>
      <c r="AJ60" s="38"/>
      <c r="AK60" s="38"/>
      <c r="AL60" s="38"/>
      <c r="AM60" s="52" t="s">
        <v>49</v>
      </c>
      <c r="AN60" s="38"/>
      <c r="AO60" s="38"/>
      <c r="AP60" s="36"/>
      <c r="AQ60" s="36"/>
      <c r="AR60" s="39"/>
      <c r="BE60" s="34"/>
    </row>
    <row r="61" spans="2:44" ht="11.25">
      <c r="B61" s="21"/>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0"/>
    </row>
    <row r="62" spans="2:44" ht="11.25">
      <c r="B62" s="21"/>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0"/>
    </row>
    <row r="63" spans="2:44" ht="11.25">
      <c r="B63" s="21"/>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0"/>
    </row>
    <row r="64" spans="1:57" s="2" customFormat="1" ht="12.75">
      <c r="A64" s="34"/>
      <c r="B64" s="35"/>
      <c r="C64" s="36"/>
      <c r="D64" s="49" t="s">
        <v>50</v>
      </c>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49" t="s">
        <v>51</v>
      </c>
      <c r="AI64" s="53"/>
      <c r="AJ64" s="53"/>
      <c r="AK64" s="53"/>
      <c r="AL64" s="53"/>
      <c r="AM64" s="53"/>
      <c r="AN64" s="53"/>
      <c r="AO64" s="53"/>
      <c r="AP64" s="36"/>
      <c r="AQ64" s="36"/>
      <c r="AR64" s="39"/>
      <c r="BE64" s="34"/>
    </row>
    <row r="65" spans="2:44" ht="11.25">
      <c r="B65" s="21"/>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0"/>
    </row>
    <row r="66" spans="2:44" ht="11.25">
      <c r="B66" s="21"/>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0"/>
    </row>
    <row r="67" spans="2:44" ht="11.25">
      <c r="B67" s="21"/>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0"/>
    </row>
    <row r="68" spans="2:44" ht="11.25">
      <c r="B68" s="21"/>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0"/>
    </row>
    <row r="69" spans="2:44" ht="11.25">
      <c r="B69" s="21"/>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0"/>
    </row>
    <row r="70" spans="2:44" ht="11.25">
      <c r="B70" s="21"/>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0"/>
    </row>
    <row r="71" spans="2:44" ht="11.25">
      <c r="B71" s="21"/>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0"/>
    </row>
    <row r="72" spans="2:44" ht="11.25">
      <c r="B72" s="21"/>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0"/>
    </row>
    <row r="73" spans="2:44" ht="11.25">
      <c r="B73" s="21"/>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0"/>
    </row>
    <row r="74" spans="2:44" ht="11.25">
      <c r="B74" s="21"/>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0"/>
    </row>
    <row r="75" spans="1:57" s="2" customFormat="1" ht="12.75">
      <c r="A75" s="34"/>
      <c r="B75" s="35"/>
      <c r="C75" s="36"/>
      <c r="D75" s="52" t="s">
        <v>48</v>
      </c>
      <c r="E75" s="38"/>
      <c r="F75" s="38"/>
      <c r="G75" s="38"/>
      <c r="H75" s="38"/>
      <c r="I75" s="38"/>
      <c r="J75" s="38"/>
      <c r="K75" s="38"/>
      <c r="L75" s="38"/>
      <c r="M75" s="38"/>
      <c r="N75" s="38"/>
      <c r="O75" s="38"/>
      <c r="P75" s="38"/>
      <c r="Q75" s="38"/>
      <c r="R75" s="38"/>
      <c r="S75" s="38"/>
      <c r="T75" s="38"/>
      <c r="U75" s="38"/>
      <c r="V75" s="52" t="s">
        <v>49</v>
      </c>
      <c r="W75" s="38"/>
      <c r="X75" s="38"/>
      <c r="Y75" s="38"/>
      <c r="Z75" s="38"/>
      <c r="AA75" s="38"/>
      <c r="AB75" s="38"/>
      <c r="AC75" s="38"/>
      <c r="AD75" s="38"/>
      <c r="AE75" s="38"/>
      <c r="AF75" s="38"/>
      <c r="AG75" s="38"/>
      <c r="AH75" s="52" t="s">
        <v>48</v>
      </c>
      <c r="AI75" s="38"/>
      <c r="AJ75" s="38"/>
      <c r="AK75" s="38"/>
      <c r="AL75" s="38"/>
      <c r="AM75" s="52" t="s">
        <v>49</v>
      </c>
      <c r="AN75" s="38"/>
      <c r="AO75" s="38"/>
      <c r="AP75" s="36"/>
      <c r="AQ75" s="36"/>
      <c r="AR75" s="39"/>
      <c r="BE75" s="34"/>
    </row>
    <row r="76" spans="1:57" s="2" customFormat="1" ht="11.25">
      <c r="A76" s="34"/>
      <c r="B76" s="35"/>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9"/>
      <c r="BE76" s="34"/>
    </row>
    <row r="77" spans="1:57" s="2" customFormat="1" ht="6.95" customHeight="1">
      <c r="A77" s="34"/>
      <c r="B77" s="54"/>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39"/>
      <c r="BE77" s="34"/>
    </row>
    <row r="81" spans="1:57" s="2" customFormat="1" ht="6.95" customHeight="1">
      <c r="A81" s="34"/>
      <c r="B81" s="56"/>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39"/>
      <c r="BE81" s="34"/>
    </row>
    <row r="82" spans="1:57" s="2" customFormat="1" ht="24.95" customHeight="1">
      <c r="A82" s="34"/>
      <c r="B82" s="35"/>
      <c r="C82" s="23" t="s">
        <v>52</v>
      </c>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9"/>
      <c r="BE82" s="34"/>
    </row>
    <row r="83" spans="1:57" s="2" customFormat="1" ht="6.95" customHeight="1">
      <c r="A83" s="34"/>
      <c r="B83" s="35"/>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9"/>
      <c r="BE83" s="34"/>
    </row>
    <row r="84" spans="2:44" s="4" customFormat="1" ht="12" customHeight="1">
      <c r="B84" s="58"/>
      <c r="C84" s="29" t="s">
        <v>13</v>
      </c>
      <c r="D84" s="59"/>
      <c r="E84" s="59"/>
      <c r="F84" s="59"/>
      <c r="G84" s="59"/>
      <c r="H84" s="59"/>
      <c r="I84" s="59"/>
      <c r="J84" s="59"/>
      <c r="K84" s="59"/>
      <c r="L84" s="59" t="str">
        <f>K5</f>
        <v>210502</v>
      </c>
      <c r="M84" s="59"/>
      <c r="N84" s="59"/>
      <c r="O84" s="59"/>
      <c r="P84" s="59"/>
      <c r="Q84" s="59"/>
      <c r="R84" s="59"/>
      <c r="S84" s="59"/>
      <c r="T84" s="59"/>
      <c r="U84" s="59"/>
      <c r="V84" s="59"/>
      <c r="W84" s="59"/>
      <c r="X84" s="59"/>
      <c r="Y84" s="59"/>
      <c r="Z84" s="59"/>
      <c r="AA84" s="59"/>
      <c r="AB84" s="59"/>
      <c r="AC84" s="59"/>
      <c r="AD84" s="59"/>
      <c r="AE84" s="59"/>
      <c r="AF84" s="59"/>
      <c r="AG84" s="59"/>
      <c r="AH84" s="59"/>
      <c r="AI84" s="59"/>
      <c r="AJ84" s="59"/>
      <c r="AK84" s="59"/>
      <c r="AL84" s="59"/>
      <c r="AM84" s="59"/>
      <c r="AN84" s="59"/>
      <c r="AO84" s="59"/>
      <c r="AP84" s="59"/>
      <c r="AQ84" s="59"/>
      <c r="AR84" s="60"/>
    </row>
    <row r="85" spans="2:44" s="5" customFormat="1" ht="36.95" customHeight="1">
      <c r="B85" s="61"/>
      <c r="C85" s="62" t="s">
        <v>16</v>
      </c>
      <c r="D85" s="63"/>
      <c r="E85" s="63"/>
      <c r="F85" s="63"/>
      <c r="G85" s="63"/>
      <c r="H85" s="63"/>
      <c r="I85" s="63"/>
      <c r="J85" s="63"/>
      <c r="K85" s="63"/>
      <c r="L85" s="265" t="str">
        <f>K6</f>
        <v>Most ev. č. 19 ul. Sukova, Rumburk</v>
      </c>
      <c r="M85" s="266"/>
      <c r="N85" s="266"/>
      <c r="O85" s="266"/>
      <c r="P85" s="266"/>
      <c r="Q85" s="266"/>
      <c r="R85" s="266"/>
      <c r="S85" s="266"/>
      <c r="T85" s="266"/>
      <c r="U85" s="266"/>
      <c r="V85" s="266"/>
      <c r="W85" s="266"/>
      <c r="X85" s="266"/>
      <c r="Y85" s="266"/>
      <c r="Z85" s="266"/>
      <c r="AA85" s="266"/>
      <c r="AB85" s="266"/>
      <c r="AC85" s="266"/>
      <c r="AD85" s="266"/>
      <c r="AE85" s="266"/>
      <c r="AF85" s="266"/>
      <c r="AG85" s="266"/>
      <c r="AH85" s="266"/>
      <c r="AI85" s="266"/>
      <c r="AJ85" s="266"/>
      <c r="AK85" s="266"/>
      <c r="AL85" s="266"/>
      <c r="AM85" s="266"/>
      <c r="AN85" s="266"/>
      <c r="AO85" s="266"/>
      <c r="AP85" s="63"/>
      <c r="AQ85" s="63"/>
      <c r="AR85" s="64"/>
    </row>
    <row r="86" spans="1:57" s="2" customFormat="1" ht="6.95" customHeight="1">
      <c r="A86" s="34"/>
      <c r="B86" s="35"/>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9"/>
      <c r="BE86" s="34"/>
    </row>
    <row r="87" spans="1:57" s="2" customFormat="1" ht="12" customHeight="1">
      <c r="A87" s="34"/>
      <c r="B87" s="35"/>
      <c r="C87" s="29" t="s">
        <v>20</v>
      </c>
      <c r="D87" s="36"/>
      <c r="E87" s="36"/>
      <c r="F87" s="36"/>
      <c r="G87" s="36"/>
      <c r="H87" s="36"/>
      <c r="I87" s="36"/>
      <c r="J87" s="36"/>
      <c r="K87" s="36"/>
      <c r="L87" s="65" t="str">
        <f>IF(K8="","",K8)</f>
        <v xml:space="preserve"> </v>
      </c>
      <c r="M87" s="36"/>
      <c r="N87" s="36"/>
      <c r="O87" s="36"/>
      <c r="P87" s="36"/>
      <c r="Q87" s="36"/>
      <c r="R87" s="36"/>
      <c r="S87" s="36"/>
      <c r="T87" s="36"/>
      <c r="U87" s="36"/>
      <c r="V87" s="36"/>
      <c r="W87" s="36"/>
      <c r="X87" s="36"/>
      <c r="Y87" s="36"/>
      <c r="Z87" s="36"/>
      <c r="AA87" s="36"/>
      <c r="AB87" s="36"/>
      <c r="AC87" s="36"/>
      <c r="AD87" s="36"/>
      <c r="AE87" s="36"/>
      <c r="AF87" s="36"/>
      <c r="AG87" s="36"/>
      <c r="AH87" s="36"/>
      <c r="AI87" s="29" t="s">
        <v>22</v>
      </c>
      <c r="AJ87" s="36"/>
      <c r="AK87" s="36"/>
      <c r="AL87" s="36"/>
      <c r="AM87" s="267" t="str">
        <f>IF(AN8="","",AN8)</f>
        <v>19. 5. 2021</v>
      </c>
      <c r="AN87" s="267"/>
      <c r="AO87" s="36"/>
      <c r="AP87" s="36"/>
      <c r="AQ87" s="36"/>
      <c r="AR87" s="39"/>
      <c r="BE87" s="34"/>
    </row>
    <row r="88" spans="1:57" s="2" customFormat="1" ht="6.95" customHeight="1">
      <c r="A88" s="34"/>
      <c r="B88" s="35"/>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9"/>
      <c r="BE88" s="34"/>
    </row>
    <row r="89" spans="1:57" s="2" customFormat="1" ht="15.2" customHeight="1">
      <c r="A89" s="34"/>
      <c r="B89" s="35"/>
      <c r="C89" s="29" t="s">
        <v>24</v>
      </c>
      <c r="D89" s="36"/>
      <c r="E89" s="36"/>
      <c r="F89" s="36"/>
      <c r="G89" s="36"/>
      <c r="H89" s="36"/>
      <c r="I89" s="36"/>
      <c r="J89" s="36"/>
      <c r="K89" s="36"/>
      <c r="L89" s="59" t="str">
        <f>IF(E11="","",E11)</f>
        <v xml:space="preserve"> </v>
      </c>
      <c r="M89" s="36"/>
      <c r="N89" s="36"/>
      <c r="O89" s="36"/>
      <c r="P89" s="36"/>
      <c r="Q89" s="36"/>
      <c r="R89" s="36"/>
      <c r="S89" s="36"/>
      <c r="T89" s="36"/>
      <c r="U89" s="36"/>
      <c r="V89" s="36"/>
      <c r="W89" s="36"/>
      <c r="X89" s="36"/>
      <c r="Y89" s="36"/>
      <c r="Z89" s="36"/>
      <c r="AA89" s="36"/>
      <c r="AB89" s="36"/>
      <c r="AC89" s="36"/>
      <c r="AD89" s="36"/>
      <c r="AE89" s="36"/>
      <c r="AF89" s="36"/>
      <c r="AG89" s="36"/>
      <c r="AH89" s="36"/>
      <c r="AI89" s="29" t="s">
        <v>29</v>
      </c>
      <c r="AJ89" s="36"/>
      <c r="AK89" s="36"/>
      <c r="AL89" s="36"/>
      <c r="AM89" s="268" t="str">
        <f>IF(E17="","",E17)</f>
        <v xml:space="preserve"> </v>
      </c>
      <c r="AN89" s="269"/>
      <c r="AO89" s="269"/>
      <c r="AP89" s="269"/>
      <c r="AQ89" s="36"/>
      <c r="AR89" s="39"/>
      <c r="AS89" s="270" t="s">
        <v>53</v>
      </c>
      <c r="AT89" s="271"/>
      <c r="AU89" s="67"/>
      <c r="AV89" s="67"/>
      <c r="AW89" s="67"/>
      <c r="AX89" s="67"/>
      <c r="AY89" s="67"/>
      <c r="AZ89" s="67"/>
      <c r="BA89" s="67"/>
      <c r="BB89" s="67"/>
      <c r="BC89" s="67"/>
      <c r="BD89" s="68"/>
      <c r="BE89" s="34"/>
    </row>
    <row r="90" spans="1:57" s="2" customFormat="1" ht="15.2" customHeight="1">
      <c r="A90" s="34"/>
      <c r="B90" s="35"/>
      <c r="C90" s="29" t="s">
        <v>27</v>
      </c>
      <c r="D90" s="36"/>
      <c r="E90" s="36"/>
      <c r="F90" s="36"/>
      <c r="G90" s="36"/>
      <c r="H90" s="36"/>
      <c r="I90" s="36"/>
      <c r="J90" s="36"/>
      <c r="K90" s="36"/>
      <c r="L90" s="59" t="str">
        <f>IF(E14="Vyplň údaj","",E14)</f>
        <v/>
      </c>
      <c r="M90" s="36"/>
      <c r="N90" s="36"/>
      <c r="O90" s="36"/>
      <c r="P90" s="36"/>
      <c r="Q90" s="36"/>
      <c r="R90" s="36"/>
      <c r="S90" s="36"/>
      <c r="T90" s="36"/>
      <c r="U90" s="36"/>
      <c r="V90" s="36"/>
      <c r="W90" s="36"/>
      <c r="X90" s="36"/>
      <c r="Y90" s="36"/>
      <c r="Z90" s="36"/>
      <c r="AA90" s="36"/>
      <c r="AB90" s="36"/>
      <c r="AC90" s="36"/>
      <c r="AD90" s="36"/>
      <c r="AE90" s="36"/>
      <c r="AF90" s="36"/>
      <c r="AG90" s="36"/>
      <c r="AH90" s="36"/>
      <c r="AI90" s="29" t="s">
        <v>31</v>
      </c>
      <c r="AJ90" s="36"/>
      <c r="AK90" s="36"/>
      <c r="AL90" s="36"/>
      <c r="AM90" s="268" t="str">
        <f>IF(E20="","",E20)</f>
        <v xml:space="preserve"> </v>
      </c>
      <c r="AN90" s="269"/>
      <c r="AO90" s="269"/>
      <c r="AP90" s="269"/>
      <c r="AQ90" s="36"/>
      <c r="AR90" s="39"/>
      <c r="AS90" s="272"/>
      <c r="AT90" s="273"/>
      <c r="AU90" s="69"/>
      <c r="AV90" s="69"/>
      <c r="AW90" s="69"/>
      <c r="AX90" s="69"/>
      <c r="AY90" s="69"/>
      <c r="AZ90" s="69"/>
      <c r="BA90" s="69"/>
      <c r="BB90" s="69"/>
      <c r="BC90" s="69"/>
      <c r="BD90" s="70"/>
      <c r="BE90" s="34"/>
    </row>
    <row r="91" spans="1:57" s="2" customFormat="1" ht="10.9" customHeight="1">
      <c r="A91" s="34"/>
      <c r="B91" s="35"/>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9"/>
      <c r="AS91" s="274"/>
      <c r="AT91" s="275"/>
      <c r="AU91" s="71"/>
      <c r="AV91" s="71"/>
      <c r="AW91" s="71"/>
      <c r="AX91" s="71"/>
      <c r="AY91" s="71"/>
      <c r="AZ91" s="71"/>
      <c r="BA91" s="71"/>
      <c r="BB91" s="71"/>
      <c r="BC91" s="71"/>
      <c r="BD91" s="72"/>
      <c r="BE91" s="34"/>
    </row>
    <row r="92" spans="1:57" s="2" customFormat="1" ht="29.25" customHeight="1">
      <c r="A92" s="34"/>
      <c r="B92" s="35"/>
      <c r="C92" s="276" t="s">
        <v>54</v>
      </c>
      <c r="D92" s="277"/>
      <c r="E92" s="277"/>
      <c r="F92" s="277"/>
      <c r="G92" s="277"/>
      <c r="H92" s="73"/>
      <c r="I92" s="278" t="s">
        <v>55</v>
      </c>
      <c r="J92" s="277"/>
      <c r="K92" s="277"/>
      <c r="L92" s="277"/>
      <c r="M92" s="277"/>
      <c r="N92" s="277"/>
      <c r="O92" s="277"/>
      <c r="P92" s="277"/>
      <c r="Q92" s="277"/>
      <c r="R92" s="277"/>
      <c r="S92" s="277"/>
      <c r="T92" s="277"/>
      <c r="U92" s="277"/>
      <c r="V92" s="277"/>
      <c r="W92" s="277"/>
      <c r="X92" s="277"/>
      <c r="Y92" s="277"/>
      <c r="Z92" s="277"/>
      <c r="AA92" s="277"/>
      <c r="AB92" s="277"/>
      <c r="AC92" s="277"/>
      <c r="AD92" s="277"/>
      <c r="AE92" s="277"/>
      <c r="AF92" s="277"/>
      <c r="AG92" s="279" t="s">
        <v>56</v>
      </c>
      <c r="AH92" s="277"/>
      <c r="AI92" s="277"/>
      <c r="AJ92" s="277"/>
      <c r="AK92" s="277"/>
      <c r="AL92" s="277"/>
      <c r="AM92" s="277"/>
      <c r="AN92" s="278" t="s">
        <v>57</v>
      </c>
      <c r="AO92" s="277"/>
      <c r="AP92" s="280"/>
      <c r="AQ92" s="74" t="s">
        <v>58</v>
      </c>
      <c r="AR92" s="39"/>
      <c r="AS92" s="75" t="s">
        <v>59</v>
      </c>
      <c r="AT92" s="76" t="s">
        <v>60</v>
      </c>
      <c r="AU92" s="76" t="s">
        <v>61</v>
      </c>
      <c r="AV92" s="76" t="s">
        <v>62</v>
      </c>
      <c r="AW92" s="76" t="s">
        <v>63</v>
      </c>
      <c r="AX92" s="76" t="s">
        <v>64</v>
      </c>
      <c r="AY92" s="76" t="s">
        <v>65</v>
      </c>
      <c r="AZ92" s="76" t="s">
        <v>66</v>
      </c>
      <c r="BA92" s="76" t="s">
        <v>67</v>
      </c>
      <c r="BB92" s="76" t="s">
        <v>68</v>
      </c>
      <c r="BC92" s="76" t="s">
        <v>69</v>
      </c>
      <c r="BD92" s="77" t="s">
        <v>70</v>
      </c>
      <c r="BE92" s="34"/>
    </row>
    <row r="93" spans="1:57" s="2" customFormat="1" ht="10.9" customHeight="1">
      <c r="A93" s="34"/>
      <c r="B93" s="35"/>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9"/>
      <c r="AS93" s="78"/>
      <c r="AT93" s="79"/>
      <c r="AU93" s="79"/>
      <c r="AV93" s="79"/>
      <c r="AW93" s="79"/>
      <c r="AX93" s="79"/>
      <c r="AY93" s="79"/>
      <c r="AZ93" s="79"/>
      <c r="BA93" s="79"/>
      <c r="BB93" s="79"/>
      <c r="BC93" s="79"/>
      <c r="BD93" s="80"/>
      <c r="BE93" s="34"/>
    </row>
    <row r="94" spans="2:90" s="6" customFormat="1" ht="32.45" customHeight="1">
      <c r="B94" s="81"/>
      <c r="C94" s="82" t="s">
        <v>71</v>
      </c>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284">
        <f>ROUND(AG95,2)</f>
        <v>0</v>
      </c>
      <c r="AH94" s="284"/>
      <c r="AI94" s="284"/>
      <c r="AJ94" s="284"/>
      <c r="AK94" s="284"/>
      <c r="AL94" s="284"/>
      <c r="AM94" s="284"/>
      <c r="AN94" s="285">
        <f>SUM(AG94,AT94)</f>
        <v>0</v>
      </c>
      <c r="AO94" s="285"/>
      <c r="AP94" s="285"/>
      <c r="AQ94" s="85" t="s">
        <v>1</v>
      </c>
      <c r="AR94" s="86"/>
      <c r="AS94" s="87">
        <f>ROUND(AS95,2)</f>
        <v>0</v>
      </c>
      <c r="AT94" s="88">
        <f>ROUND(SUM(AV94:AW94),2)</f>
        <v>0</v>
      </c>
      <c r="AU94" s="89">
        <f>ROUND(AU95,5)</f>
        <v>0</v>
      </c>
      <c r="AV94" s="88">
        <f>ROUND(AZ94*L29,2)</f>
        <v>0</v>
      </c>
      <c r="AW94" s="88">
        <f>ROUND(BA94*L30,2)</f>
        <v>0</v>
      </c>
      <c r="AX94" s="88">
        <f>ROUND(BB94*L29,2)</f>
        <v>0</v>
      </c>
      <c r="AY94" s="88">
        <f>ROUND(BC94*L30,2)</f>
        <v>0</v>
      </c>
      <c r="AZ94" s="88">
        <f>ROUND(AZ95,2)</f>
        <v>0</v>
      </c>
      <c r="BA94" s="88">
        <f>ROUND(BA95,2)</f>
        <v>0</v>
      </c>
      <c r="BB94" s="88">
        <f>ROUND(BB95,2)</f>
        <v>0</v>
      </c>
      <c r="BC94" s="88">
        <f>ROUND(BC95,2)</f>
        <v>0</v>
      </c>
      <c r="BD94" s="90">
        <f>ROUND(BD95,2)</f>
        <v>0</v>
      </c>
      <c r="BS94" s="91" t="s">
        <v>72</v>
      </c>
      <c r="BT94" s="91" t="s">
        <v>73</v>
      </c>
      <c r="BU94" s="92" t="s">
        <v>74</v>
      </c>
      <c r="BV94" s="91" t="s">
        <v>75</v>
      </c>
      <c r="BW94" s="91" t="s">
        <v>5</v>
      </c>
      <c r="BX94" s="91" t="s">
        <v>76</v>
      </c>
      <c r="CL94" s="91" t="s">
        <v>1</v>
      </c>
    </row>
    <row r="95" spans="1:91" s="7" customFormat="1" ht="16.5" customHeight="1">
      <c r="A95" s="93" t="s">
        <v>77</v>
      </c>
      <c r="B95" s="94"/>
      <c r="C95" s="95"/>
      <c r="D95" s="283" t="s">
        <v>78</v>
      </c>
      <c r="E95" s="283"/>
      <c r="F95" s="283"/>
      <c r="G95" s="283"/>
      <c r="H95" s="283"/>
      <c r="I95" s="96"/>
      <c r="J95" s="283" t="s">
        <v>79</v>
      </c>
      <c r="K95" s="283"/>
      <c r="L95" s="283"/>
      <c r="M95" s="283"/>
      <c r="N95" s="283"/>
      <c r="O95" s="283"/>
      <c r="P95" s="283"/>
      <c r="Q95" s="283"/>
      <c r="R95" s="283"/>
      <c r="S95" s="283"/>
      <c r="T95" s="283"/>
      <c r="U95" s="283"/>
      <c r="V95" s="283"/>
      <c r="W95" s="283"/>
      <c r="X95" s="283"/>
      <c r="Y95" s="283"/>
      <c r="Z95" s="283"/>
      <c r="AA95" s="283"/>
      <c r="AB95" s="283"/>
      <c r="AC95" s="283"/>
      <c r="AD95" s="283"/>
      <c r="AE95" s="283"/>
      <c r="AF95" s="283"/>
      <c r="AG95" s="281">
        <f>'201 - Most přes Pstružný ...'!J30</f>
        <v>0</v>
      </c>
      <c r="AH95" s="282"/>
      <c r="AI95" s="282"/>
      <c r="AJ95" s="282"/>
      <c r="AK95" s="282"/>
      <c r="AL95" s="282"/>
      <c r="AM95" s="282"/>
      <c r="AN95" s="281">
        <f>SUM(AG95,AT95)</f>
        <v>0</v>
      </c>
      <c r="AO95" s="282"/>
      <c r="AP95" s="282"/>
      <c r="AQ95" s="97" t="s">
        <v>80</v>
      </c>
      <c r="AR95" s="98"/>
      <c r="AS95" s="99">
        <v>0</v>
      </c>
      <c r="AT95" s="100">
        <f>ROUND(SUM(AV95:AW95),2)</f>
        <v>0</v>
      </c>
      <c r="AU95" s="101">
        <f>'201 - Most přes Pstružný ...'!P131</f>
        <v>0</v>
      </c>
      <c r="AV95" s="100">
        <f>'201 - Most přes Pstružný ...'!J33</f>
        <v>0</v>
      </c>
      <c r="AW95" s="100">
        <f>'201 - Most přes Pstružný ...'!J34</f>
        <v>0</v>
      </c>
      <c r="AX95" s="100">
        <f>'201 - Most přes Pstružný ...'!J35</f>
        <v>0</v>
      </c>
      <c r="AY95" s="100">
        <f>'201 - Most přes Pstružný ...'!J36</f>
        <v>0</v>
      </c>
      <c r="AZ95" s="100">
        <f>'201 - Most přes Pstružný ...'!F33</f>
        <v>0</v>
      </c>
      <c r="BA95" s="100">
        <f>'201 - Most přes Pstružný ...'!F34</f>
        <v>0</v>
      </c>
      <c r="BB95" s="100">
        <f>'201 - Most přes Pstružný ...'!F35</f>
        <v>0</v>
      </c>
      <c r="BC95" s="100">
        <f>'201 - Most přes Pstružný ...'!F36</f>
        <v>0</v>
      </c>
      <c r="BD95" s="102">
        <f>'201 - Most přes Pstružný ...'!F37</f>
        <v>0</v>
      </c>
      <c r="BT95" s="103" t="s">
        <v>81</v>
      </c>
      <c r="BV95" s="103" t="s">
        <v>75</v>
      </c>
      <c r="BW95" s="103" t="s">
        <v>82</v>
      </c>
      <c r="BX95" s="103" t="s">
        <v>5</v>
      </c>
      <c r="CL95" s="103" t="s">
        <v>1</v>
      </c>
      <c r="CM95" s="103" t="s">
        <v>83</v>
      </c>
    </row>
    <row r="96" spans="1:57" s="2" customFormat="1" ht="30" customHeight="1">
      <c r="A96" s="34"/>
      <c r="B96" s="35"/>
      <c r="C96" s="36"/>
      <c r="D96" s="36"/>
      <c r="E96" s="36"/>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9"/>
      <c r="AS96" s="34"/>
      <c r="AT96" s="34"/>
      <c r="AU96" s="34"/>
      <c r="AV96" s="34"/>
      <c r="AW96" s="34"/>
      <c r="AX96" s="34"/>
      <c r="AY96" s="34"/>
      <c r="AZ96" s="34"/>
      <c r="BA96" s="34"/>
      <c r="BB96" s="34"/>
      <c r="BC96" s="34"/>
      <c r="BD96" s="34"/>
      <c r="BE96" s="34"/>
    </row>
    <row r="97" spans="1:57" s="2" customFormat="1" ht="6.95" customHeight="1">
      <c r="A97" s="34"/>
      <c r="B97" s="54"/>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39"/>
      <c r="AS97" s="34"/>
      <c r="AT97" s="34"/>
      <c r="AU97" s="34"/>
      <c r="AV97" s="34"/>
      <c r="AW97" s="34"/>
      <c r="AX97" s="34"/>
      <c r="AY97" s="34"/>
      <c r="AZ97" s="34"/>
      <c r="BA97" s="34"/>
      <c r="BB97" s="34"/>
      <c r="BC97" s="34"/>
      <c r="BD97" s="34"/>
      <c r="BE97" s="34"/>
    </row>
  </sheetData>
  <sheetProtection algorithmName="SHA-512" hashValue="TrufehdXgwqNAahiVqWL4UNVSw69xYhr1IqRwSCx9UrSKEZqKBTgtNFapVjBiE9ftmQWkddQoFHu3zQmi9J2nA==" saltValue="kdPeMiZuxLQEHRFQfIsXtE5G8MxePq+racSVMnzJ7nZHXPJoXKr92RssaL2Y8bkSPPCyxbyEfBYIQKVzOnHKdA==" spinCount="100000" sheet="1" objects="1" scenarios="1" formatColumns="0" formatRows="0"/>
  <mergeCells count="42">
    <mergeCell ref="AR2:BE2"/>
    <mergeCell ref="C92:G92"/>
    <mergeCell ref="I92:AF92"/>
    <mergeCell ref="AG92:AM92"/>
    <mergeCell ref="AN92:AP92"/>
    <mergeCell ref="AN95:AP95"/>
    <mergeCell ref="AG95:AM95"/>
    <mergeCell ref="D95:H95"/>
    <mergeCell ref="J95:AF95"/>
    <mergeCell ref="AG94:AM94"/>
    <mergeCell ref="AN94:AP94"/>
    <mergeCell ref="L85:AO85"/>
    <mergeCell ref="AM87:AN87"/>
    <mergeCell ref="AM89:AP89"/>
    <mergeCell ref="AS89:AT91"/>
    <mergeCell ref="AM90:AP90"/>
    <mergeCell ref="W33:AE33"/>
    <mergeCell ref="AK33:AO33"/>
    <mergeCell ref="L33:P33"/>
    <mergeCell ref="X35:AB35"/>
    <mergeCell ref="AK35:AO35"/>
    <mergeCell ref="AK31:AO31"/>
    <mergeCell ref="L31:P31"/>
    <mergeCell ref="W32:AE32"/>
    <mergeCell ref="AK32:AO32"/>
    <mergeCell ref="L32:P32"/>
    <mergeCell ref="BE5:BE34"/>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s>
  <hyperlinks>
    <hyperlink ref="A95" location="'201 - Most přes Pstružný ...'!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65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86"/>
      <c r="M2" s="286"/>
      <c r="N2" s="286"/>
      <c r="O2" s="286"/>
      <c r="P2" s="286"/>
      <c r="Q2" s="286"/>
      <c r="R2" s="286"/>
      <c r="S2" s="286"/>
      <c r="T2" s="286"/>
      <c r="U2" s="286"/>
      <c r="V2" s="286"/>
      <c r="AT2" s="17" t="s">
        <v>82</v>
      </c>
    </row>
    <row r="3" spans="2:46" s="1" customFormat="1" ht="6.95" customHeight="1">
      <c r="B3" s="104"/>
      <c r="C3" s="105"/>
      <c r="D3" s="105"/>
      <c r="E3" s="105"/>
      <c r="F3" s="105"/>
      <c r="G3" s="105"/>
      <c r="H3" s="105"/>
      <c r="I3" s="105"/>
      <c r="J3" s="105"/>
      <c r="K3" s="105"/>
      <c r="L3" s="20"/>
      <c r="AT3" s="17" t="s">
        <v>83</v>
      </c>
    </row>
    <row r="4" spans="2:46" s="1" customFormat="1" ht="24.95" customHeight="1">
      <c r="B4" s="20"/>
      <c r="D4" s="106" t="s">
        <v>84</v>
      </c>
      <c r="L4" s="20"/>
      <c r="M4" s="107" t="s">
        <v>10</v>
      </c>
      <c r="AT4" s="17" t="s">
        <v>4</v>
      </c>
    </row>
    <row r="5" spans="2:12" s="1" customFormat="1" ht="6.95" customHeight="1">
      <c r="B5" s="20"/>
      <c r="L5" s="20"/>
    </row>
    <row r="6" spans="2:12" s="1" customFormat="1" ht="12" customHeight="1">
      <c r="B6" s="20"/>
      <c r="D6" s="108" t="s">
        <v>16</v>
      </c>
      <c r="L6" s="20"/>
    </row>
    <row r="7" spans="2:12" s="1" customFormat="1" ht="16.5" customHeight="1">
      <c r="B7" s="20"/>
      <c r="E7" s="287" t="str">
        <f>'Rekapitulace stavby'!K6</f>
        <v>Most ev. č. 19 ul. Sukova, Rumburk</v>
      </c>
      <c r="F7" s="288"/>
      <c r="G7" s="288"/>
      <c r="H7" s="288"/>
      <c r="L7" s="20"/>
    </row>
    <row r="8" spans="1:31" s="2" customFormat="1" ht="12" customHeight="1">
      <c r="A8" s="34"/>
      <c r="B8" s="39"/>
      <c r="C8" s="34"/>
      <c r="D8" s="108" t="s">
        <v>85</v>
      </c>
      <c r="E8" s="34"/>
      <c r="F8" s="34"/>
      <c r="G8" s="34"/>
      <c r="H8" s="34"/>
      <c r="I8" s="34"/>
      <c r="J8" s="34"/>
      <c r="K8" s="34"/>
      <c r="L8" s="51"/>
      <c r="S8" s="34"/>
      <c r="T8" s="34"/>
      <c r="U8" s="34"/>
      <c r="V8" s="34"/>
      <c r="W8" s="34"/>
      <c r="X8" s="34"/>
      <c r="Y8" s="34"/>
      <c r="Z8" s="34"/>
      <c r="AA8" s="34"/>
      <c r="AB8" s="34"/>
      <c r="AC8" s="34"/>
      <c r="AD8" s="34"/>
      <c r="AE8" s="34"/>
    </row>
    <row r="9" spans="1:31" s="2" customFormat="1" ht="16.5" customHeight="1">
      <c r="A9" s="34"/>
      <c r="B9" s="39"/>
      <c r="C9" s="34"/>
      <c r="D9" s="34"/>
      <c r="E9" s="289" t="s">
        <v>86</v>
      </c>
      <c r="F9" s="290"/>
      <c r="G9" s="290"/>
      <c r="H9" s="290"/>
      <c r="I9" s="34"/>
      <c r="J9" s="34"/>
      <c r="K9" s="34"/>
      <c r="L9" s="51"/>
      <c r="S9" s="34"/>
      <c r="T9" s="34"/>
      <c r="U9" s="34"/>
      <c r="V9" s="34"/>
      <c r="W9" s="34"/>
      <c r="X9" s="34"/>
      <c r="Y9" s="34"/>
      <c r="Z9" s="34"/>
      <c r="AA9" s="34"/>
      <c r="AB9" s="34"/>
      <c r="AC9" s="34"/>
      <c r="AD9" s="34"/>
      <c r="AE9" s="34"/>
    </row>
    <row r="10" spans="1:31" s="2" customFormat="1" ht="11.25">
      <c r="A10" s="34"/>
      <c r="B10" s="39"/>
      <c r="C10" s="34"/>
      <c r="D10" s="34"/>
      <c r="E10" s="34"/>
      <c r="F10" s="34"/>
      <c r="G10" s="34"/>
      <c r="H10" s="34"/>
      <c r="I10" s="34"/>
      <c r="J10" s="34"/>
      <c r="K10" s="34"/>
      <c r="L10" s="51"/>
      <c r="S10" s="34"/>
      <c r="T10" s="34"/>
      <c r="U10" s="34"/>
      <c r="V10" s="34"/>
      <c r="W10" s="34"/>
      <c r="X10" s="34"/>
      <c r="Y10" s="34"/>
      <c r="Z10" s="34"/>
      <c r="AA10" s="34"/>
      <c r="AB10" s="34"/>
      <c r="AC10" s="34"/>
      <c r="AD10" s="34"/>
      <c r="AE10" s="34"/>
    </row>
    <row r="11" spans="1:31" s="2" customFormat="1" ht="12" customHeight="1">
      <c r="A11" s="34"/>
      <c r="B11" s="39"/>
      <c r="C11" s="34"/>
      <c r="D11" s="108" t="s">
        <v>18</v>
      </c>
      <c r="E11" s="34"/>
      <c r="F11" s="109" t="s">
        <v>1</v>
      </c>
      <c r="G11" s="34"/>
      <c r="H11" s="34"/>
      <c r="I11" s="108" t="s">
        <v>19</v>
      </c>
      <c r="J11" s="109" t="s">
        <v>1</v>
      </c>
      <c r="K11" s="34"/>
      <c r="L11" s="51"/>
      <c r="S11" s="34"/>
      <c r="T11" s="34"/>
      <c r="U11" s="34"/>
      <c r="V11" s="34"/>
      <c r="W11" s="34"/>
      <c r="X11" s="34"/>
      <c r="Y11" s="34"/>
      <c r="Z11" s="34"/>
      <c r="AA11" s="34"/>
      <c r="AB11" s="34"/>
      <c r="AC11" s="34"/>
      <c r="AD11" s="34"/>
      <c r="AE11" s="34"/>
    </row>
    <row r="12" spans="1:31" s="2" customFormat="1" ht="12" customHeight="1">
      <c r="A12" s="34"/>
      <c r="B12" s="39"/>
      <c r="C12" s="34"/>
      <c r="D12" s="108" t="s">
        <v>20</v>
      </c>
      <c r="E12" s="34"/>
      <c r="F12" s="109" t="s">
        <v>21</v>
      </c>
      <c r="G12" s="34"/>
      <c r="H12" s="34"/>
      <c r="I12" s="108" t="s">
        <v>22</v>
      </c>
      <c r="J12" s="110" t="str">
        <f>'Rekapitulace stavby'!AN8</f>
        <v>19. 5. 2021</v>
      </c>
      <c r="K12" s="34"/>
      <c r="L12" s="51"/>
      <c r="S12" s="34"/>
      <c r="T12" s="34"/>
      <c r="U12" s="34"/>
      <c r="V12" s="34"/>
      <c r="W12" s="34"/>
      <c r="X12" s="34"/>
      <c r="Y12" s="34"/>
      <c r="Z12" s="34"/>
      <c r="AA12" s="34"/>
      <c r="AB12" s="34"/>
      <c r="AC12" s="34"/>
      <c r="AD12" s="34"/>
      <c r="AE12" s="34"/>
    </row>
    <row r="13" spans="1:31" s="2" customFormat="1" ht="10.9" customHeight="1">
      <c r="A13" s="34"/>
      <c r="B13" s="39"/>
      <c r="C13" s="34"/>
      <c r="D13" s="34"/>
      <c r="E13" s="34"/>
      <c r="F13" s="34"/>
      <c r="G13" s="34"/>
      <c r="H13" s="34"/>
      <c r="I13" s="34"/>
      <c r="J13" s="34"/>
      <c r="K13" s="34"/>
      <c r="L13" s="51"/>
      <c r="S13" s="34"/>
      <c r="T13" s="34"/>
      <c r="U13" s="34"/>
      <c r="V13" s="34"/>
      <c r="W13" s="34"/>
      <c r="X13" s="34"/>
      <c r="Y13" s="34"/>
      <c r="Z13" s="34"/>
      <c r="AA13" s="34"/>
      <c r="AB13" s="34"/>
      <c r="AC13" s="34"/>
      <c r="AD13" s="34"/>
      <c r="AE13" s="34"/>
    </row>
    <row r="14" spans="1:31" s="2" customFormat="1" ht="12" customHeight="1">
      <c r="A14" s="34"/>
      <c r="B14" s="39"/>
      <c r="C14" s="34"/>
      <c r="D14" s="108" t="s">
        <v>24</v>
      </c>
      <c r="E14" s="34"/>
      <c r="F14" s="34"/>
      <c r="G14" s="34"/>
      <c r="H14" s="34"/>
      <c r="I14" s="108" t="s">
        <v>25</v>
      </c>
      <c r="J14" s="109" t="str">
        <f>IF('Rekapitulace stavby'!AN10="","",'Rekapitulace stavby'!AN10)</f>
        <v/>
      </c>
      <c r="K14" s="34"/>
      <c r="L14" s="51"/>
      <c r="S14" s="34"/>
      <c r="T14" s="34"/>
      <c r="U14" s="34"/>
      <c r="V14" s="34"/>
      <c r="W14" s="34"/>
      <c r="X14" s="34"/>
      <c r="Y14" s="34"/>
      <c r="Z14" s="34"/>
      <c r="AA14" s="34"/>
      <c r="AB14" s="34"/>
      <c r="AC14" s="34"/>
      <c r="AD14" s="34"/>
      <c r="AE14" s="34"/>
    </row>
    <row r="15" spans="1:31" s="2" customFormat="1" ht="18" customHeight="1">
      <c r="A15" s="34"/>
      <c r="B15" s="39"/>
      <c r="C15" s="34"/>
      <c r="D15" s="34"/>
      <c r="E15" s="109" t="str">
        <f>IF('Rekapitulace stavby'!E11="","",'Rekapitulace stavby'!E11)</f>
        <v xml:space="preserve"> </v>
      </c>
      <c r="F15" s="34"/>
      <c r="G15" s="34"/>
      <c r="H15" s="34"/>
      <c r="I15" s="108" t="s">
        <v>26</v>
      </c>
      <c r="J15" s="109" t="str">
        <f>IF('Rekapitulace stavby'!AN11="","",'Rekapitulace stavby'!AN11)</f>
        <v/>
      </c>
      <c r="K15" s="34"/>
      <c r="L15" s="51"/>
      <c r="S15" s="34"/>
      <c r="T15" s="34"/>
      <c r="U15" s="34"/>
      <c r="V15" s="34"/>
      <c r="W15" s="34"/>
      <c r="X15" s="34"/>
      <c r="Y15" s="34"/>
      <c r="Z15" s="34"/>
      <c r="AA15" s="34"/>
      <c r="AB15" s="34"/>
      <c r="AC15" s="34"/>
      <c r="AD15" s="34"/>
      <c r="AE15" s="34"/>
    </row>
    <row r="16" spans="1:31" s="2" customFormat="1" ht="6.95" customHeight="1">
      <c r="A16" s="34"/>
      <c r="B16" s="39"/>
      <c r="C16" s="34"/>
      <c r="D16" s="34"/>
      <c r="E16" s="34"/>
      <c r="F16" s="34"/>
      <c r="G16" s="34"/>
      <c r="H16" s="34"/>
      <c r="I16" s="34"/>
      <c r="J16" s="34"/>
      <c r="K16" s="34"/>
      <c r="L16" s="51"/>
      <c r="S16" s="34"/>
      <c r="T16" s="34"/>
      <c r="U16" s="34"/>
      <c r="V16" s="34"/>
      <c r="W16" s="34"/>
      <c r="X16" s="34"/>
      <c r="Y16" s="34"/>
      <c r="Z16" s="34"/>
      <c r="AA16" s="34"/>
      <c r="AB16" s="34"/>
      <c r="AC16" s="34"/>
      <c r="AD16" s="34"/>
      <c r="AE16" s="34"/>
    </row>
    <row r="17" spans="1:31" s="2" customFormat="1" ht="12" customHeight="1">
      <c r="A17" s="34"/>
      <c r="B17" s="39"/>
      <c r="C17" s="34"/>
      <c r="D17" s="108" t="s">
        <v>27</v>
      </c>
      <c r="E17" s="34"/>
      <c r="F17" s="34"/>
      <c r="G17" s="34"/>
      <c r="H17" s="34"/>
      <c r="I17" s="108" t="s">
        <v>25</v>
      </c>
      <c r="J17" s="30" t="str">
        <f>'Rekapitulace stavby'!AN13</f>
        <v>Vyplň údaj</v>
      </c>
      <c r="K17" s="34"/>
      <c r="L17" s="51"/>
      <c r="S17" s="34"/>
      <c r="T17" s="34"/>
      <c r="U17" s="34"/>
      <c r="V17" s="34"/>
      <c r="W17" s="34"/>
      <c r="X17" s="34"/>
      <c r="Y17" s="34"/>
      <c r="Z17" s="34"/>
      <c r="AA17" s="34"/>
      <c r="AB17" s="34"/>
      <c r="AC17" s="34"/>
      <c r="AD17" s="34"/>
      <c r="AE17" s="34"/>
    </row>
    <row r="18" spans="1:31" s="2" customFormat="1" ht="18" customHeight="1">
      <c r="A18" s="34"/>
      <c r="B18" s="39"/>
      <c r="C18" s="34"/>
      <c r="D18" s="34"/>
      <c r="E18" s="291" t="str">
        <f>'Rekapitulace stavby'!E14</f>
        <v>Vyplň údaj</v>
      </c>
      <c r="F18" s="292"/>
      <c r="G18" s="292"/>
      <c r="H18" s="292"/>
      <c r="I18" s="108" t="s">
        <v>26</v>
      </c>
      <c r="J18" s="30" t="str">
        <f>'Rekapitulace stavby'!AN14</f>
        <v>Vyplň údaj</v>
      </c>
      <c r="K18" s="34"/>
      <c r="L18" s="51"/>
      <c r="S18" s="34"/>
      <c r="T18" s="34"/>
      <c r="U18" s="34"/>
      <c r="V18" s="34"/>
      <c r="W18" s="34"/>
      <c r="X18" s="34"/>
      <c r="Y18" s="34"/>
      <c r="Z18" s="34"/>
      <c r="AA18" s="34"/>
      <c r="AB18" s="34"/>
      <c r="AC18" s="34"/>
      <c r="AD18" s="34"/>
      <c r="AE18" s="34"/>
    </row>
    <row r="19" spans="1:31" s="2" customFormat="1" ht="6.95" customHeight="1">
      <c r="A19" s="34"/>
      <c r="B19" s="39"/>
      <c r="C19" s="34"/>
      <c r="D19" s="34"/>
      <c r="E19" s="34"/>
      <c r="F19" s="34"/>
      <c r="G19" s="34"/>
      <c r="H19" s="34"/>
      <c r="I19" s="34"/>
      <c r="J19" s="34"/>
      <c r="K19" s="34"/>
      <c r="L19" s="51"/>
      <c r="S19" s="34"/>
      <c r="T19" s="34"/>
      <c r="U19" s="34"/>
      <c r="V19" s="34"/>
      <c r="W19" s="34"/>
      <c r="X19" s="34"/>
      <c r="Y19" s="34"/>
      <c r="Z19" s="34"/>
      <c r="AA19" s="34"/>
      <c r="AB19" s="34"/>
      <c r="AC19" s="34"/>
      <c r="AD19" s="34"/>
      <c r="AE19" s="34"/>
    </row>
    <row r="20" spans="1:31" s="2" customFormat="1" ht="12" customHeight="1">
      <c r="A20" s="34"/>
      <c r="B20" s="39"/>
      <c r="C20" s="34"/>
      <c r="D20" s="108" t="s">
        <v>29</v>
      </c>
      <c r="E20" s="34"/>
      <c r="F20" s="34"/>
      <c r="G20" s="34"/>
      <c r="H20" s="34"/>
      <c r="I20" s="108" t="s">
        <v>25</v>
      </c>
      <c r="J20" s="109" t="str">
        <f>IF('Rekapitulace stavby'!AN16="","",'Rekapitulace stavby'!AN16)</f>
        <v/>
      </c>
      <c r="K20" s="34"/>
      <c r="L20" s="51"/>
      <c r="S20" s="34"/>
      <c r="T20" s="34"/>
      <c r="U20" s="34"/>
      <c r="V20" s="34"/>
      <c r="W20" s="34"/>
      <c r="X20" s="34"/>
      <c r="Y20" s="34"/>
      <c r="Z20" s="34"/>
      <c r="AA20" s="34"/>
      <c r="AB20" s="34"/>
      <c r="AC20" s="34"/>
      <c r="AD20" s="34"/>
      <c r="AE20" s="34"/>
    </row>
    <row r="21" spans="1:31" s="2" customFormat="1" ht="18" customHeight="1">
      <c r="A21" s="34"/>
      <c r="B21" s="39"/>
      <c r="C21" s="34"/>
      <c r="D21" s="34"/>
      <c r="E21" s="109" t="str">
        <f>IF('Rekapitulace stavby'!E17="","",'Rekapitulace stavby'!E17)</f>
        <v xml:space="preserve"> </v>
      </c>
      <c r="F21" s="34"/>
      <c r="G21" s="34"/>
      <c r="H21" s="34"/>
      <c r="I21" s="108" t="s">
        <v>26</v>
      </c>
      <c r="J21" s="109" t="str">
        <f>IF('Rekapitulace stavby'!AN17="","",'Rekapitulace stavby'!AN17)</f>
        <v/>
      </c>
      <c r="K21" s="34"/>
      <c r="L21" s="51"/>
      <c r="S21" s="34"/>
      <c r="T21" s="34"/>
      <c r="U21" s="34"/>
      <c r="V21" s="34"/>
      <c r="W21" s="34"/>
      <c r="X21" s="34"/>
      <c r="Y21" s="34"/>
      <c r="Z21" s="34"/>
      <c r="AA21" s="34"/>
      <c r="AB21" s="34"/>
      <c r="AC21" s="34"/>
      <c r="AD21" s="34"/>
      <c r="AE21" s="34"/>
    </row>
    <row r="22" spans="1:31" s="2" customFormat="1" ht="6.95" customHeight="1">
      <c r="A22" s="34"/>
      <c r="B22" s="39"/>
      <c r="C22" s="34"/>
      <c r="D22" s="34"/>
      <c r="E22" s="34"/>
      <c r="F22" s="34"/>
      <c r="G22" s="34"/>
      <c r="H22" s="34"/>
      <c r="I22" s="34"/>
      <c r="J22" s="34"/>
      <c r="K22" s="34"/>
      <c r="L22" s="51"/>
      <c r="S22" s="34"/>
      <c r="T22" s="34"/>
      <c r="U22" s="34"/>
      <c r="V22" s="34"/>
      <c r="W22" s="34"/>
      <c r="X22" s="34"/>
      <c r="Y22" s="34"/>
      <c r="Z22" s="34"/>
      <c r="AA22" s="34"/>
      <c r="AB22" s="34"/>
      <c r="AC22" s="34"/>
      <c r="AD22" s="34"/>
      <c r="AE22" s="34"/>
    </row>
    <row r="23" spans="1:31" s="2" customFormat="1" ht="12" customHeight="1">
      <c r="A23" s="34"/>
      <c r="B23" s="39"/>
      <c r="C23" s="34"/>
      <c r="D23" s="108" t="s">
        <v>31</v>
      </c>
      <c r="E23" s="34"/>
      <c r="F23" s="34"/>
      <c r="G23" s="34"/>
      <c r="H23" s="34"/>
      <c r="I23" s="108" t="s">
        <v>25</v>
      </c>
      <c r="J23" s="109" t="str">
        <f>IF('Rekapitulace stavby'!AN19="","",'Rekapitulace stavby'!AN19)</f>
        <v/>
      </c>
      <c r="K23" s="34"/>
      <c r="L23" s="51"/>
      <c r="S23" s="34"/>
      <c r="T23" s="34"/>
      <c r="U23" s="34"/>
      <c r="V23" s="34"/>
      <c r="W23" s="34"/>
      <c r="X23" s="34"/>
      <c r="Y23" s="34"/>
      <c r="Z23" s="34"/>
      <c r="AA23" s="34"/>
      <c r="AB23" s="34"/>
      <c r="AC23" s="34"/>
      <c r="AD23" s="34"/>
      <c r="AE23" s="34"/>
    </row>
    <row r="24" spans="1:31" s="2" customFormat="1" ht="18" customHeight="1">
      <c r="A24" s="34"/>
      <c r="B24" s="39"/>
      <c r="C24" s="34"/>
      <c r="D24" s="34"/>
      <c r="E24" s="109" t="str">
        <f>IF('Rekapitulace stavby'!E20="","",'Rekapitulace stavby'!E20)</f>
        <v xml:space="preserve"> </v>
      </c>
      <c r="F24" s="34"/>
      <c r="G24" s="34"/>
      <c r="H24" s="34"/>
      <c r="I24" s="108" t="s">
        <v>26</v>
      </c>
      <c r="J24" s="109" t="str">
        <f>IF('Rekapitulace stavby'!AN20="","",'Rekapitulace stavby'!AN20)</f>
        <v/>
      </c>
      <c r="K24" s="34"/>
      <c r="L24" s="51"/>
      <c r="S24" s="34"/>
      <c r="T24" s="34"/>
      <c r="U24" s="34"/>
      <c r="V24" s="34"/>
      <c r="W24" s="34"/>
      <c r="X24" s="34"/>
      <c r="Y24" s="34"/>
      <c r="Z24" s="34"/>
      <c r="AA24" s="34"/>
      <c r="AB24" s="34"/>
      <c r="AC24" s="34"/>
      <c r="AD24" s="34"/>
      <c r="AE24" s="34"/>
    </row>
    <row r="25" spans="1:31" s="2" customFormat="1" ht="6.95" customHeight="1">
      <c r="A25" s="34"/>
      <c r="B25" s="39"/>
      <c r="C25" s="34"/>
      <c r="D25" s="34"/>
      <c r="E25" s="34"/>
      <c r="F25" s="34"/>
      <c r="G25" s="34"/>
      <c r="H25" s="34"/>
      <c r="I25" s="34"/>
      <c r="J25" s="34"/>
      <c r="K25" s="34"/>
      <c r="L25" s="51"/>
      <c r="S25" s="34"/>
      <c r="T25" s="34"/>
      <c r="U25" s="34"/>
      <c r="V25" s="34"/>
      <c r="W25" s="34"/>
      <c r="X25" s="34"/>
      <c r="Y25" s="34"/>
      <c r="Z25" s="34"/>
      <c r="AA25" s="34"/>
      <c r="AB25" s="34"/>
      <c r="AC25" s="34"/>
      <c r="AD25" s="34"/>
      <c r="AE25" s="34"/>
    </row>
    <row r="26" spans="1:31" s="2" customFormat="1" ht="12" customHeight="1">
      <c r="A26" s="34"/>
      <c r="B26" s="39"/>
      <c r="C26" s="34"/>
      <c r="D26" s="108" t="s">
        <v>32</v>
      </c>
      <c r="E26" s="34"/>
      <c r="F26" s="34"/>
      <c r="G26" s="34"/>
      <c r="H26" s="34"/>
      <c r="I26" s="34"/>
      <c r="J26" s="34"/>
      <c r="K26" s="34"/>
      <c r="L26" s="51"/>
      <c r="S26" s="34"/>
      <c r="T26" s="34"/>
      <c r="U26" s="34"/>
      <c r="V26" s="34"/>
      <c r="W26" s="34"/>
      <c r="X26" s="34"/>
      <c r="Y26" s="34"/>
      <c r="Z26" s="34"/>
      <c r="AA26" s="34"/>
      <c r="AB26" s="34"/>
      <c r="AC26" s="34"/>
      <c r="AD26" s="34"/>
      <c r="AE26" s="34"/>
    </row>
    <row r="27" spans="1:31" s="8" customFormat="1" ht="16.5" customHeight="1">
      <c r="A27" s="111"/>
      <c r="B27" s="112"/>
      <c r="C27" s="111"/>
      <c r="D27" s="111"/>
      <c r="E27" s="293" t="s">
        <v>1</v>
      </c>
      <c r="F27" s="293"/>
      <c r="G27" s="293"/>
      <c r="H27" s="293"/>
      <c r="I27" s="111"/>
      <c r="J27" s="111"/>
      <c r="K27" s="111"/>
      <c r="L27" s="113"/>
      <c r="S27" s="111"/>
      <c r="T27" s="111"/>
      <c r="U27" s="111"/>
      <c r="V27" s="111"/>
      <c r="W27" s="111"/>
      <c r="X27" s="111"/>
      <c r="Y27" s="111"/>
      <c r="Z27" s="111"/>
      <c r="AA27" s="111"/>
      <c r="AB27" s="111"/>
      <c r="AC27" s="111"/>
      <c r="AD27" s="111"/>
      <c r="AE27" s="111"/>
    </row>
    <row r="28" spans="1:31" s="2" customFormat="1" ht="6.95" customHeight="1">
      <c r="A28" s="34"/>
      <c r="B28" s="39"/>
      <c r="C28" s="34"/>
      <c r="D28" s="34"/>
      <c r="E28" s="34"/>
      <c r="F28" s="34"/>
      <c r="G28" s="34"/>
      <c r="H28" s="34"/>
      <c r="I28" s="34"/>
      <c r="J28" s="34"/>
      <c r="K28" s="34"/>
      <c r="L28" s="51"/>
      <c r="S28" s="34"/>
      <c r="T28" s="34"/>
      <c r="U28" s="34"/>
      <c r="V28" s="34"/>
      <c r="W28" s="34"/>
      <c r="X28" s="34"/>
      <c r="Y28" s="34"/>
      <c r="Z28" s="34"/>
      <c r="AA28" s="34"/>
      <c r="AB28" s="34"/>
      <c r="AC28" s="34"/>
      <c r="AD28" s="34"/>
      <c r="AE28" s="34"/>
    </row>
    <row r="29" spans="1:31" s="2" customFormat="1" ht="6.95" customHeight="1">
      <c r="A29" s="34"/>
      <c r="B29" s="39"/>
      <c r="C29" s="34"/>
      <c r="D29" s="114"/>
      <c r="E29" s="114"/>
      <c r="F29" s="114"/>
      <c r="G29" s="114"/>
      <c r="H29" s="114"/>
      <c r="I29" s="114"/>
      <c r="J29" s="114"/>
      <c r="K29" s="114"/>
      <c r="L29" s="51"/>
      <c r="S29" s="34"/>
      <c r="T29" s="34"/>
      <c r="U29" s="34"/>
      <c r="V29" s="34"/>
      <c r="W29" s="34"/>
      <c r="X29" s="34"/>
      <c r="Y29" s="34"/>
      <c r="Z29" s="34"/>
      <c r="AA29" s="34"/>
      <c r="AB29" s="34"/>
      <c r="AC29" s="34"/>
      <c r="AD29" s="34"/>
      <c r="AE29" s="34"/>
    </row>
    <row r="30" spans="1:31" s="2" customFormat="1" ht="25.35" customHeight="1">
      <c r="A30" s="34"/>
      <c r="B30" s="39"/>
      <c r="C30" s="34"/>
      <c r="D30" s="115" t="s">
        <v>33</v>
      </c>
      <c r="E30" s="34"/>
      <c r="F30" s="34"/>
      <c r="G30" s="34"/>
      <c r="H30" s="34"/>
      <c r="I30" s="34"/>
      <c r="J30" s="116">
        <f>ROUND(J131,2)</f>
        <v>0</v>
      </c>
      <c r="K30" s="34"/>
      <c r="L30" s="51"/>
      <c r="S30" s="34"/>
      <c r="T30" s="34"/>
      <c r="U30" s="34"/>
      <c r="V30" s="34"/>
      <c r="W30" s="34"/>
      <c r="X30" s="34"/>
      <c r="Y30" s="34"/>
      <c r="Z30" s="34"/>
      <c r="AA30" s="34"/>
      <c r="AB30" s="34"/>
      <c r="AC30" s="34"/>
      <c r="AD30" s="34"/>
      <c r="AE30" s="34"/>
    </row>
    <row r="31" spans="1:31" s="2" customFormat="1" ht="6.95" customHeight="1">
      <c r="A31" s="34"/>
      <c r="B31" s="39"/>
      <c r="C31" s="34"/>
      <c r="D31" s="114"/>
      <c r="E31" s="114"/>
      <c r="F31" s="114"/>
      <c r="G31" s="114"/>
      <c r="H31" s="114"/>
      <c r="I31" s="114"/>
      <c r="J31" s="114"/>
      <c r="K31" s="114"/>
      <c r="L31" s="51"/>
      <c r="S31" s="34"/>
      <c r="T31" s="34"/>
      <c r="U31" s="34"/>
      <c r="V31" s="34"/>
      <c r="W31" s="34"/>
      <c r="X31" s="34"/>
      <c r="Y31" s="34"/>
      <c r="Z31" s="34"/>
      <c r="AA31" s="34"/>
      <c r="AB31" s="34"/>
      <c r="AC31" s="34"/>
      <c r="AD31" s="34"/>
      <c r="AE31" s="34"/>
    </row>
    <row r="32" spans="1:31" s="2" customFormat="1" ht="14.45" customHeight="1">
      <c r="A32" s="34"/>
      <c r="B32" s="39"/>
      <c r="C32" s="34"/>
      <c r="D32" s="34"/>
      <c r="E32" s="34"/>
      <c r="F32" s="117" t="s">
        <v>35</v>
      </c>
      <c r="G32" s="34"/>
      <c r="H32" s="34"/>
      <c r="I32" s="117" t="s">
        <v>34</v>
      </c>
      <c r="J32" s="117" t="s">
        <v>36</v>
      </c>
      <c r="K32" s="34"/>
      <c r="L32" s="51"/>
      <c r="S32" s="34"/>
      <c r="T32" s="34"/>
      <c r="U32" s="34"/>
      <c r="V32" s="34"/>
      <c r="W32" s="34"/>
      <c r="X32" s="34"/>
      <c r="Y32" s="34"/>
      <c r="Z32" s="34"/>
      <c r="AA32" s="34"/>
      <c r="AB32" s="34"/>
      <c r="AC32" s="34"/>
      <c r="AD32" s="34"/>
      <c r="AE32" s="34"/>
    </row>
    <row r="33" spans="1:31" s="2" customFormat="1" ht="14.45" customHeight="1">
      <c r="A33" s="34"/>
      <c r="B33" s="39"/>
      <c r="C33" s="34"/>
      <c r="D33" s="118" t="s">
        <v>37</v>
      </c>
      <c r="E33" s="108" t="s">
        <v>38</v>
      </c>
      <c r="F33" s="119">
        <f>ROUND((SUM(BE131:BE657)),2)</f>
        <v>0</v>
      </c>
      <c r="G33" s="34"/>
      <c r="H33" s="34"/>
      <c r="I33" s="120">
        <v>0.21</v>
      </c>
      <c r="J33" s="119">
        <f>ROUND(((SUM(BE131:BE657))*I33),2)</f>
        <v>0</v>
      </c>
      <c r="K33" s="34"/>
      <c r="L33" s="51"/>
      <c r="S33" s="34"/>
      <c r="T33" s="34"/>
      <c r="U33" s="34"/>
      <c r="V33" s="34"/>
      <c r="W33" s="34"/>
      <c r="X33" s="34"/>
      <c r="Y33" s="34"/>
      <c r="Z33" s="34"/>
      <c r="AA33" s="34"/>
      <c r="AB33" s="34"/>
      <c r="AC33" s="34"/>
      <c r="AD33" s="34"/>
      <c r="AE33" s="34"/>
    </row>
    <row r="34" spans="1:31" s="2" customFormat="1" ht="14.45" customHeight="1">
      <c r="A34" s="34"/>
      <c r="B34" s="39"/>
      <c r="C34" s="34"/>
      <c r="D34" s="34"/>
      <c r="E34" s="108" t="s">
        <v>39</v>
      </c>
      <c r="F34" s="119">
        <f>ROUND((SUM(BF131:BF657)),2)</f>
        <v>0</v>
      </c>
      <c r="G34" s="34"/>
      <c r="H34" s="34"/>
      <c r="I34" s="120">
        <v>0.15</v>
      </c>
      <c r="J34" s="119">
        <f>ROUND(((SUM(BF131:BF657))*I34),2)</f>
        <v>0</v>
      </c>
      <c r="K34" s="34"/>
      <c r="L34" s="51"/>
      <c r="S34" s="34"/>
      <c r="T34" s="34"/>
      <c r="U34" s="34"/>
      <c r="V34" s="34"/>
      <c r="W34" s="34"/>
      <c r="X34" s="34"/>
      <c r="Y34" s="34"/>
      <c r="Z34" s="34"/>
      <c r="AA34" s="34"/>
      <c r="AB34" s="34"/>
      <c r="AC34" s="34"/>
      <c r="AD34" s="34"/>
      <c r="AE34" s="34"/>
    </row>
    <row r="35" spans="1:31" s="2" customFormat="1" ht="14.45" customHeight="1" hidden="1">
      <c r="A35" s="34"/>
      <c r="B35" s="39"/>
      <c r="C35" s="34"/>
      <c r="D35" s="34"/>
      <c r="E35" s="108" t="s">
        <v>40</v>
      </c>
      <c r="F35" s="119">
        <f>ROUND((SUM(BG131:BG657)),2)</f>
        <v>0</v>
      </c>
      <c r="G35" s="34"/>
      <c r="H35" s="34"/>
      <c r="I35" s="120">
        <v>0.21</v>
      </c>
      <c r="J35" s="119">
        <f>0</f>
        <v>0</v>
      </c>
      <c r="K35" s="34"/>
      <c r="L35" s="51"/>
      <c r="S35" s="34"/>
      <c r="T35" s="34"/>
      <c r="U35" s="34"/>
      <c r="V35" s="34"/>
      <c r="W35" s="34"/>
      <c r="X35" s="34"/>
      <c r="Y35" s="34"/>
      <c r="Z35" s="34"/>
      <c r="AA35" s="34"/>
      <c r="AB35" s="34"/>
      <c r="AC35" s="34"/>
      <c r="AD35" s="34"/>
      <c r="AE35" s="34"/>
    </row>
    <row r="36" spans="1:31" s="2" customFormat="1" ht="14.45" customHeight="1" hidden="1">
      <c r="A36" s="34"/>
      <c r="B36" s="39"/>
      <c r="C36" s="34"/>
      <c r="D36" s="34"/>
      <c r="E36" s="108" t="s">
        <v>41</v>
      </c>
      <c r="F36" s="119">
        <f>ROUND((SUM(BH131:BH657)),2)</f>
        <v>0</v>
      </c>
      <c r="G36" s="34"/>
      <c r="H36" s="34"/>
      <c r="I36" s="120">
        <v>0.15</v>
      </c>
      <c r="J36" s="119">
        <f>0</f>
        <v>0</v>
      </c>
      <c r="K36" s="34"/>
      <c r="L36" s="51"/>
      <c r="S36" s="34"/>
      <c r="T36" s="34"/>
      <c r="U36" s="34"/>
      <c r="V36" s="34"/>
      <c r="W36" s="34"/>
      <c r="X36" s="34"/>
      <c r="Y36" s="34"/>
      <c r="Z36" s="34"/>
      <c r="AA36" s="34"/>
      <c r="AB36" s="34"/>
      <c r="AC36" s="34"/>
      <c r="AD36" s="34"/>
      <c r="AE36" s="34"/>
    </row>
    <row r="37" spans="1:31" s="2" customFormat="1" ht="14.45" customHeight="1" hidden="1">
      <c r="A37" s="34"/>
      <c r="B37" s="39"/>
      <c r="C37" s="34"/>
      <c r="D37" s="34"/>
      <c r="E37" s="108" t="s">
        <v>42</v>
      </c>
      <c r="F37" s="119">
        <f>ROUND((SUM(BI131:BI657)),2)</f>
        <v>0</v>
      </c>
      <c r="G37" s="34"/>
      <c r="H37" s="34"/>
      <c r="I37" s="120">
        <v>0</v>
      </c>
      <c r="J37" s="119">
        <f>0</f>
        <v>0</v>
      </c>
      <c r="K37" s="34"/>
      <c r="L37" s="51"/>
      <c r="S37" s="34"/>
      <c r="T37" s="34"/>
      <c r="U37" s="34"/>
      <c r="V37" s="34"/>
      <c r="W37" s="34"/>
      <c r="X37" s="34"/>
      <c r="Y37" s="34"/>
      <c r="Z37" s="34"/>
      <c r="AA37" s="34"/>
      <c r="AB37" s="34"/>
      <c r="AC37" s="34"/>
      <c r="AD37" s="34"/>
      <c r="AE37" s="34"/>
    </row>
    <row r="38" spans="1:31" s="2" customFormat="1" ht="6.95" customHeight="1">
      <c r="A38" s="34"/>
      <c r="B38" s="39"/>
      <c r="C38" s="34"/>
      <c r="D38" s="34"/>
      <c r="E38" s="34"/>
      <c r="F38" s="34"/>
      <c r="G38" s="34"/>
      <c r="H38" s="34"/>
      <c r="I38" s="34"/>
      <c r="J38" s="34"/>
      <c r="K38" s="34"/>
      <c r="L38" s="51"/>
      <c r="S38" s="34"/>
      <c r="T38" s="34"/>
      <c r="U38" s="34"/>
      <c r="V38" s="34"/>
      <c r="W38" s="34"/>
      <c r="X38" s="34"/>
      <c r="Y38" s="34"/>
      <c r="Z38" s="34"/>
      <c r="AA38" s="34"/>
      <c r="AB38" s="34"/>
      <c r="AC38" s="34"/>
      <c r="AD38" s="34"/>
      <c r="AE38" s="34"/>
    </row>
    <row r="39" spans="1:31" s="2" customFormat="1" ht="25.35" customHeight="1">
      <c r="A39" s="34"/>
      <c r="B39" s="39"/>
      <c r="C39" s="121"/>
      <c r="D39" s="122" t="s">
        <v>43</v>
      </c>
      <c r="E39" s="123"/>
      <c r="F39" s="123"/>
      <c r="G39" s="124" t="s">
        <v>44</v>
      </c>
      <c r="H39" s="125" t="s">
        <v>45</v>
      </c>
      <c r="I39" s="123"/>
      <c r="J39" s="126">
        <f>SUM(J30:J37)</f>
        <v>0</v>
      </c>
      <c r="K39" s="127"/>
      <c r="L39" s="51"/>
      <c r="S39" s="34"/>
      <c r="T39" s="34"/>
      <c r="U39" s="34"/>
      <c r="V39" s="34"/>
      <c r="W39" s="34"/>
      <c r="X39" s="34"/>
      <c r="Y39" s="34"/>
      <c r="Z39" s="34"/>
      <c r="AA39" s="34"/>
      <c r="AB39" s="34"/>
      <c r="AC39" s="34"/>
      <c r="AD39" s="34"/>
      <c r="AE39" s="34"/>
    </row>
    <row r="40" spans="1:31" s="2" customFormat="1" ht="14.45" customHeight="1">
      <c r="A40" s="34"/>
      <c r="B40" s="39"/>
      <c r="C40" s="34"/>
      <c r="D40" s="34"/>
      <c r="E40" s="34"/>
      <c r="F40" s="34"/>
      <c r="G40" s="34"/>
      <c r="H40" s="34"/>
      <c r="I40" s="34"/>
      <c r="J40" s="34"/>
      <c r="K40" s="34"/>
      <c r="L40" s="51"/>
      <c r="S40" s="34"/>
      <c r="T40" s="34"/>
      <c r="U40" s="34"/>
      <c r="V40" s="34"/>
      <c r="W40" s="34"/>
      <c r="X40" s="34"/>
      <c r="Y40" s="34"/>
      <c r="Z40" s="34"/>
      <c r="AA40" s="34"/>
      <c r="AB40" s="34"/>
      <c r="AC40" s="34"/>
      <c r="AD40" s="34"/>
      <c r="AE40" s="34"/>
    </row>
    <row r="41" spans="2:12" s="1" customFormat="1" ht="14.45" customHeight="1">
      <c r="B41" s="20"/>
      <c r="L41" s="20"/>
    </row>
    <row r="42" spans="2:12" s="1" customFormat="1" ht="14.45" customHeight="1">
      <c r="B42" s="20"/>
      <c r="L42" s="20"/>
    </row>
    <row r="43" spans="2:12" s="1" customFormat="1" ht="14.45" customHeight="1">
      <c r="B43" s="20"/>
      <c r="L43" s="20"/>
    </row>
    <row r="44" spans="2:12" s="1" customFormat="1" ht="14.45" customHeight="1">
      <c r="B44" s="20"/>
      <c r="L44" s="20"/>
    </row>
    <row r="45" spans="2:12" s="1" customFormat="1" ht="14.45" customHeight="1">
      <c r="B45" s="20"/>
      <c r="L45" s="20"/>
    </row>
    <row r="46" spans="2:12" s="1" customFormat="1" ht="14.45" customHeight="1">
      <c r="B46" s="20"/>
      <c r="L46" s="20"/>
    </row>
    <row r="47" spans="2:12" s="1" customFormat="1" ht="14.45" customHeight="1">
      <c r="B47" s="20"/>
      <c r="L47" s="20"/>
    </row>
    <row r="48" spans="2:12" s="1" customFormat="1" ht="14.45" customHeight="1">
      <c r="B48" s="20"/>
      <c r="L48" s="20"/>
    </row>
    <row r="49" spans="2:12" s="1" customFormat="1" ht="14.45" customHeight="1">
      <c r="B49" s="20"/>
      <c r="L49" s="20"/>
    </row>
    <row r="50" spans="2:12" s="2" customFormat="1" ht="14.45" customHeight="1">
      <c r="B50" s="51"/>
      <c r="D50" s="128" t="s">
        <v>46</v>
      </c>
      <c r="E50" s="129"/>
      <c r="F50" s="129"/>
      <c r="G50" s="128" t="s">
        <v>47</v>
      </c>
      <c r="H50" s="129"/>
      <c r="I50" s="129"/>
      <c r="J50" s="129"/>
      <c r="K50" s="129"/>
      <c r="L50" s="51"/>
    </row>
    <row r="51" spans="2:12" ht="11.25">
      <c r="B51" s="20"/>
      <c r="L51" s="20"/>
    </row>
    <row r="52" spans="2:12" ht="11.25">
      <c r="B52" s="20"/>
      <c r="L52" s="20"/>
    </row>
    <row r="53" spans="2:12" ht="11.25">
      <c r="B53" s="20"/>
      <c r="L53" s="20"/>
    </row>
    <row r="54" spans="2:12" ht="11.25">
      <c r="B54" s="20"/>
      <c r="L54" s="20"/>
    </row>
    <row r="55" spans="2:12" ht="11.25">
      <c r="B55" s="20"/>
      <c r="L55" s="20"/>
    </row>
    <row r="56" spans="2:12" ht="11.25">
      <c r="B56" s="20"/>
      <c r="L56" s="20"/>
    </row>
    <row r="57" spans="2:12" ht="11.25">
      <c r="B57" s="20"/>
      <c r="L57" s="20"/>
    </row>
    <row r="58" spans="2:12" ht="11.25">
      <c r="B58" s="20"/>
      <c r="L58" s="20"/>
    </row>
    <row r="59" spans="2:12" ht="11.25">
      <c r="B59" s="20"/>
      <c r="L59" s="20"/>
    </row>
    <row r="60" spans="2:12" ht="11.25">
      <c r="B60" s="20"/>
      <c r="L60" s="20"/>
    </row>
    <row r="61" spans="1:31" s="2" customFormat="1" ht="12.75">
      <c r="A61" s="34"/>
      <c r="B61" s="39"/>
      <c r="C61" s="34"/>
      <c r="D61" s="130" t="s">
        <v>48</v>
      </c>
      <c r="E61" s="131"/>
      <c r="F61" s="132" t="s">
        <v>49</v>
      </c>
      <c r="G61" s="130" t="s">
        <v>48</v>
      </c>
      <c r="H61" s="131"/>
      <c r="I61" s="131"/>
      <c r="J61" s="133" t="s">
        <v>49</v>
      </c>
      <c r="K61" s="131"/>
      <c r="L61" s="51"/>
      <c r="S61" s="34"/>
      <c r="T61" s="34"/>
      <c r="U61" s="34"/>
      <c r="V61" s="34"/>
      <c r="W61" s="34"/>
      <c r="X61" s="34"/>
      <c r="Y61" s="34"/>
      <c r="Z61" s="34"/>
      <c r="AA61" s="34"/>
      <c r="AB61" s="34"/>
      <c r="AC61" s="34"/>
      <c r="AD61" s="34"/>
      <c r="AE61" s="34"/>
    </row>
    <row r="62" spans="2:12" ht="11.25">
      <c r="B62" s="20"/>
      <c r="L62" s="20"/>
    </row>
    <row r="63" spans="2:12" ht="11.25">
      <c r="B63" s="20"/>
      <c r="L63" s="20"/>
    </row>
    <row r="64" spans="2:12" ht="11.25">
      <c r="B64" s="20"/>
      <c r="L64" s="20"/>
    </row>
    <row r="65" spans="1:31" s="2" customFormat="1" ht="12.75">
      <c r="A65" s="34"/>
      <c r="B65" s="39"/>
      <c r="C65" s="34"/>
      <c r="D65" s="128" t="s">
        <v>50</v>
      </c>
      <c r="E65" s="134"/>
      <c r="F65" s="134"/>
      <c r="G65" s="128" t="s">
        <v>51</v>
      </c>
      <c r="H65" s="134"/>
      <c r="I65" s="134"/>
      <c r="J65" s="134"/>
      <c r="K65" s="134"/>
      <c r="L65" s="51"/>
      <c r="S65" s="34"/>
      <c r="T65" s="34"/>
      <c r="U65" s="34"/>
      <c r="V65" s="34"/>
      <c r="W65" s="34"/>
      <c r="X65" s="34"/>
      <c r="Y65" s="34"/>
      <c r="Z65" s="34"/>
      <c r="AA65" s="34"/>
      <c r="AB65" s="34"/>
      <c r="AC65" s="34"/>
      <c r="AD65" s="34"/>
      <c r="AE65" s="34"/>
    </row>
    <row r="66" spans="2:12" ht="11.25">
      <c r="B66" s="20"/>
      <c r="L66" s="20"/>
    </row>
    <row r="67" spans="2:12" ht="11.25">
      <c r="B67" s="20"/>
      <c r="L67" s="20"/>
    </row>
    <row r="68" spans="2:12" ht="11.25">
      <c r="B68" s="20"/>
      <c r="L68" s="20"/>
    </row>
    <row r="69" spans="2:12" ht="11.25">
      <c r="B69" s="20"/>
      <c r="L69" s="20"/>
    </row>
    <row r="70" spans="2:12" ht="11.25">
      <c r="B70" s="20"/>
      <c r="L70" s="20"/>
    </row>
    <row r="71" spans="2:12" ht="11.25">
      <c r="B71" s="20"/>
      <c r="L71" s="20"/>
    </row>
    <row r="72" spans="2:12" ht="11.25">
      <c r="B72" s="20"/>
      <c r="L72" s="20"/>
    </row>
    <row r="73" spans="2:12" ht="11.25">
      <c r="B73" s="20"/>
      <c r="L73" s="20"/>
    </row>
    <row r="74" spans="2:12" ht="11.25">
      <c r="B74" s="20"/>
      <c r="L74" s="20"/>
    </row>
    <row r="75" spans="2:12" ht="11.25">
      <c r="B75" s="20"/>
      <c r="L75" s="20"/>
    </row>
    <row r="76" spans="1:31" s="2" customFormat="1" ht="12.75">
      <c r="A76" s="34"/>
      <c r="B76" s="39"/>
      <c r="C76" s="34"/>
      <c r="D76" s="130" t="s">
        <v>48</v>
      </c>
      <c r="E76" s="131"/>
      <c r="F76" s="132" t="s">
        <v>49</v>
      </c>
      <c r="G76" s="130" t="s">
        <v>48</v>
      </c>
      <c r="H76" s="131"/>
      <c r="I76" s="131"/>
      <c r="J76" s="133" t="s">
        <v>49</v>
      </c>
      <c r="K76" s="131"/>
      <c r="L76" s="51"/>
      <c r="S76" s="34"/>
      <c r="T76" s="34"/>
      <c r="U76" s="34"/>
      <c r="V76" s="34"/>
      <c r="W76" s="34"/>
      <c r="X76" s="34"/>
      <c r="Y76" s="34"/>
      <c r="Z76" s="34"/>
      <c r="AA76" s="34"/>
      <c r="AB76" s="34"/>
      <c r="AC76" s="34"/>
      <c r="AD76" s="34"/>
      <c r="AE76" s="34"/>
    </row>
    <row r="77" spans="1:31" s="2" customFormat="1" ht="14.45" customHeight="1">
      <c r="A77" s="34"/>
      <c r="B77" s="135"/>
      <c r="C77" s="136"/>
      <c r="D77" s="136"/>
      <c r="E77" s="136"/>
      <c r="F77" s="136"/>
      <c r="G77" s="136"/>
      <c r="H77" s="136"/>
      <c r="I77" s="136"/>
      <c r="J77" s="136"/>
      <c r="K77" s="136"/>
      <c r="L77" s="51"/>
      <c r="S77" s="34"/>
      <c r="T77" s="34"/>
      <c r="U77" s="34"/>
      <c r="V77" s="34"/>
      <c r="W77" s="34"/>
      <c r="X77" s="34"/>
      <c r="Y77" s="34"/>
      <c r="Z77" s="34"/>
      <c r="AA77" s="34"/>
      <c r="AB77" s="34"/>
      <c r="AC77" s="34"/>
      <c r="AD77" s="34"/>
      <c r="AE77" s="34"/>
    </row>
    <row r="81" spans="1:31" s="2" customFormat="1" ht="6.95" customHeight="1">
      <c r="A81" s="34"/>
      <c r="B81" s="137"/>
      <c r="C81" s="138"/>
      <c r="D81" s="138"/>
      <c r="E81" s="138"/>
      <c r="F81" s="138"/>
      <c r="G81" s="138"/>
      <c r="H81" s="138"/>
      <c r="I81" s="138"/>
      <c r="J81" s="138"/>
      <c r="K81" s="138"/>
      <c r="L81" s="51"/>
      <c r="S81" s="34"/>
      <c r="T81" s="34"/>
      <c r="U81" s="34"/>
      <c r="V81" s="34"/>
      <c r="W81" s="34"/>
      <c r="X81" s="34"/>
      <c r="Y81" s="34"/>
      <c r="Z81" s="34"/>
      <c r="AA81" s="34"/>
      <c r="AB81" s="34"/>
      <c r="AC81" s="34"/>
      <c r="AD81" s="34"/>
      <c r="AE81" s="34"/>
    </row>
    <row r="82" spans="1:31" s="2" customFormat="1" ht="24.95" customHeight="1">
      <c r="A82" s="34"/>
      <c r="B82" s="35"/>
      <c r="C82" s="23" t="s">
        <v>87</v>
      </c>
      <c r="D82" s="36"/>
      <c r="E82" s="36"/>
      <c r="F82" s="36"/>
      <c r="G82" s="36"/>
      <c r="H82" s="36"/>
      <c r="I82" s="36"/>
      <c r="J82" s="36"/>
      <c r="K82" s="36"/>
      <c r="L82" s="51"/>
      <c r="S82" s="34"/>
      <c r="T82" s="34"/>
      <c r="U82" s="34"/>
      <c r="V82" s="34"/>
      <c r="W82" s="34"/>
      <c r="X82" s="34"/>
      <c r="Y82" s="34"/>
      <c r="Z82" s="34"/>
      <c r="AA82" s="34"/>
      <c r="AB82" s="34"/>
      <c r="AC82" s="34"/>
      <c r="AD82" s="34"/>
      <c r="AE82" s="34"/>
    </row>
    <row r="83" spans="1:31" s="2" customFormat="1" ht="6.95" customHeight="1">
      <c r="A83" s="34"/>
      <c r="B83" s="35"/>
      <c r="C83" s="36"/>
      <c r="D83" s="36"/>
      <c r="E83" s="36"/>
      <c r="F83" s="36"/>
      <c r="G83" s="36"/>
      <c r="H83" s="36"/>
      <c r="I83" s="36"/>
      <c r="J83" s="36"/>
      <c r="K83" s="36"/>
      <c r="L83" s="51"/>
      <c r="S83" s="34"/>
      <c r="T83" s="34"/>
      <c r="U83" s="34"/>
      <c r="V83" s="34"/>
      <c r="W83" s="34"/>
      <c r="X83" s="34"/>
      <c r="Y83" s="34"/>
      <c r="Z83" s="34"/>
      <c r="AA83" s="34"/>
      <c r="AB83" s="34"/>
      <c r="AC83" s="34"/>
      <c r="AD83" s="34"/>
      <c r="AE83" s="34"/>
    </row>
    <row r="84" spans="1:31" s="2" customFormat="1" ht="12" customHeight="1">
      <c r="A84" s="34"/>
      <c r="B84" s="35"/>
      <c r="C84" s="29" t="s">
        <v>16</v>
      </c>
      <c r="D84" s="36"/>
      <c r="E84" s="36"/>
      <c r="F84" s="36"/>
      <c r="G84" s="36"/>
      <c r="H84" s="36"/>
      <c r="I84" s="36"/>
      <c r="J84" s="36"/>
      <c r="K84" s="36"/>
      <c r="L84" s="51"/>
      <c r="S84" s="34"/>
      <c r="T84" s="34"/>
      <c r="U84" s="34"/>
      <c r="V84" s="34"/>
      <c r="W84" s="34"/>
      <c r="X84" s="34"/>
      <c r="Y84" s="34"/>
      <c r="Z84" s="34"/>
      <c r="AA84" s="34"/>
      <c r="AB84" s="34"/>
      <c r="AC84" s="34"/>
      <c r="AD84" s="34"/>
      <c r="AE84" s="34"/>
    </row>
    <row r="85" spans="1:31" s="2" customFormat="1" ht="16.5" customHeight="1">
      <c r="A85" s="34"/>
      <c r="B85" s="35"/>
      <c r="C85" s="36"/>
      <c r="D85" s="36"/>
      <c r="E85" s="294" t="str">
        <f>E7</f>
        <v>Most ev. č. 19 ul. Sukova, Rumburk</v>
      </c>
      <c r="F85" s="295"/>
      <c r="G85" s="295"/>
      <c r="H85" s="295"/>
      <c r="I85" s="36"/>
      <c r="J85" s="36"/>
      <c r="K85" s="36"/>
      <c r="L85" s="51"/>
      <c r="S85" s="34"/>
      <c r="T85" s="34"/>
      <c r="U85" s="34"/>
      <c r="V85" s="34"/>
      <c r="W85" s="34"/>
      <c r="X85" s="34"/>
      <c r="Y85" s="34"/>
      <c r="Z85" s="34"/>
      <c r="AA85" s="34"/>
      <c r="AB85" s="34"/>
      <c r="AC85" s="34"/>
      <c r="AD85" s="34"/>
      <c r="AE85" s="34"/>
    </row>
    <row r="86" spans="1:31" s="2" customFormat="1" ht="12" customHeight="1">
      <c r="A86" s="34"/>
      <c r="B86" s="35"/>
      <c r="C86" s="29" t="s">
        <v>85</v>
      </c>
      <c r="D86" s="36"/>
      <c r="E86" s="36"/>
      <c r="F86" s="36"/>
      <c r="G86" s="36"/>
      <c r="H86" s="36"/>
      <c r="I86" s="36"/>
      <c r="J86" s="36"/>
      <c r="K86" s="36"/>
      <c r="L86" s="51"/>
      <c r="S86" s="34"/>
      <c r="T86" s="34"/>
      <c r="U86" s="34"/>
      <c r="V86" s="34"/>
      <c r="W86" s="34"/>
      <c r="X86" s="34"/>
      <c r="Y86" s="34"/>
      <c r="Z86" s="34"/>
      <c r="AA86" s="34"/>
      <c r="AB86" s="34"/>
      <c r="AC86" s="34"/>
      <c r="AD86" s="34"/>
      <c r="AE86" s="34"/>
    </row>
    <row r="87" spans="1:31" s="2" customFormat="1" ht="16.5" customHeight="1">
      <c r="A87" s="34"/>
      <c r="B87" s="35"/>
      <c r="C87" s="36"/>
      <c r="D87" s="36"/>
      <c r="E87" s="265" t="str">
        <f>E9</f>
        <v>201 - Most přes Pstružný potok u koupaliště</v>
      </c>
      <c r="F87" s="296"/>
      <c r="G87" s="296"/>
      <c r="H87" s="296"/>
      <c r="I87" s="36"/>
      <c r="J87" s="36"/>
      <c r="K87" s="36"/>
      <c r="L87" s="51"/>
      <c r="S87" s="34"/>
      <c r="T87" s="34"/>
      <c r="U87" s="34"/>
      <c r="V87" s="34"/>
      <c r="W87" s="34"/>
      <c r="X87" s="34"/>
      <c r="Y87" s="34"/>
      <c r="Z87" s="34"/>
      <c r="AA87" s="34"/>
      <c r="AB87" s="34"/>
      <c r="AC87" s="34"/>
      <c r="AD87" s="34"/>
      <c r="AE87" s="34"/>
    </row>
    <row r="88" spans="1:31" s="2" customFormat="1" ht="6.95" customHeight="1">
      <c r="A88" s="34"/>
      <c r="B88" s="35"/>
      <c r="C88" s="36"/>
      <c r="D88" s="36"/>
      <c r="E88" s="36"/>
      <c r="F88" s="36"/>
      <c r="G88" s="36"/>
      <c r="H88" s="36"/>
      <c r="I88" s="36"/>
      <c r="J88" s="36"/>
      <c r="K88" s="36"/>
      <c r="L88" s="51"/>
      <c r="S88" s="34"/>
      <c r="T88" s="34"/>
      <c r="U88" s="34"/>
      <c r="V88" s="34"/>
      <c r="W88" s="34"/>
      <c r="X88" s="34"/>
      <c r="Y88" s="34"/>
      <c r="Z88" s="34"/>
      <c r="AA88" s="34"/>
      <c r="AB88" s="34"/>
      <c r="AC88" s="34"/>
      <c r="AD88" s="34"/>
      <c r="AE88" s="34"/>
    </row>
    <row r="89" spans="1:31" s="2" customFormat="1" ht="12" customHeight="1">
      <c r="A89" s="34"/>
      <c r="B89" s="35"/>
      <c r="C89" s="29" t="s">
        <v>20</v>
      </c>
      <c r="D89" s="36"/>
      <c r="E89" s="36"/>
      <c r="F89" s="27" t="str">
        <f>F12</f>
        <v xml:space="preserve"> </v>
      </c>
      <c r="G89" s="36"/>
      <c r="H89" s="36"/>
      <c r="I89" s="29" t="s">
        <v>22</v>
      </c>
      <c r="J89" s="66" t="str">
        <f>IF(J12="","",J12)</f>
        <v>19. 5. 2021</v>
      </c>
      <c r="K89" s="36"/>
      <c r="L89" s="51"/>
      <c r="S89" s="34"/>
      <c r="T89" s="34"/>
      <c r="U89" s="34"/>
      <c r="V89" s="34"/>
      <c r="W89" s="34"/>
      <c r="X89" s="34"/>
      <c r="Y89" s="34"/>
      <c r="Z89" s="34"/>
      <c r="AA89" s="34"/>
      <c r="AB89" s="34"/>
      <c r="AC89" s="34"/>
      <c r="AD89" s="34"/>
      <c r="AE89" s="34"/>
    </row>
    <row r="90" spans="1:31" s="2" customFormat="1" ht="6.95" customHeight="1">
      <c r="A90" s="34"/>
      <c r="B90" s="35"/>
      <c r="C90" s="36"/>
      <c r="D90" s="36"/>
      <c r="E90" s="36"/>
      <c r="F90" s="36"/>
      <c r="G90" s="36"/>
      <c r="H90" s="36"/>
      <c r="I90" s="36"/>
      <c r="J90" s="36"/>
      <c r="K90" s="36"/>
      <c r="L90" s="51"/>
      <c r="S90" s="34"/>
      <c r="T90" s="34"/>
      <c r="U90" s="34"/>
      <c r="V90" s="34"/>
      <c r="W90" s="34"/>
      <c r="X90" s="34"/>
      <c r="Y90" s="34"/>
      <c r="Z90" s="34"/>
      <c r="AA90" s="34"/>
      <c r="AB90" s="34"/>
      <c r="AC90" s="34"/>
      <c r="AD90" s="34"/>
      <c r="AE90" s="34"/>
    </row>
    <row r="91" spans="1:31" s="2" customFormat="1" ht="15.2" customHeight="1">
      <c r="A91" s="34"/>
      <c r="B91" s="35"/>
      <c r="C91" s="29" t="s">
        <v>24</v>
      </c>
      <c r="D91" s="36"/>
      <c r="E91" s="36"/>
      <c r="F91" s="27" t="str">
        <f>E15</f>
        <v xml:space="preserve"> </v>
      </c>
      <c r="G91" s="36"/>
      <c r="H91" s="36"/>
      <c r="I91" s="29" t="s">
        <v>29</v>
      </c>
      <c r="J91" s="32" t="str">
        <f>E21</f>
        <v xml:space="preserve"> </v>
      </c>
      <c r="K91" s="36"/>
      <c r="L91" s="51"/>
      <c r="S91" s="34"/>
      <c r="T91" s="34"/>
      <c r="U91" s="34"/>
      <c r="V91" s="34"/>
      <c r="W91" s="34"/>
      <c r="X91" s="34"/>
      <c r="Y91" s="34"/>
      <c r="Z91" s="34"/>
      <c r="AA91" s="34"/>
      <c r="AB91" s="34"/>
      <c r="AC91" s="34"/>
      <c r="AD91" s="34"/>
      <c r="AE91" s="34"/>
    </row>
    <row r="92" spans="1:31" s="2" customFormat="1" ht="15.2" customHeight="1">
      <c r="A92" s="34"/>
      <c r="B92" s="35"/>
      <c r="C92" s="29" t="s">
        <v>27</v>
      </c>
      <c r="D92" s="36"/>
      <c r="E92" s="36"/>
      <c r="F92" s="27" t="str">
        <f>IF(E18="","",E18)</f>
        <v>Vyplň údaj</v>
      </c>
      <c r="G92" s="36"/>
      <c r="H92" s="36"/>
      <c r="I92" s="29" t="s">
        <v>31</v>
      </c>
      <c r="J92" s="32" t="str">
        <f>E24</f>
        <v xml:space="preserve"> </v>
      </c>
      <c r="K92" s="36"/>
      <c r="L92" s="51"/>
      <c r="S92" s="34"/>
      <c r="T92" s="34"/>
      <c r="U92" s="34"/>
      <c r="V92" s="34"/>
      <c r="W92" s="34"/>
      <c r="X92" s="34"/>
      <c r="Y92" s="34"/>
      <c r="Z92" s="34"/>
      <c r="AA92" s="34"/>
      <c r="AB92" s="34"/>
      <c r="AC92" s="34"/>
      <c r="AD92" s="34"/>
      <c r="AE92" s="34"/>
    </row>
    <row r="93" spans="1:31" s="2" customFormat="1" ht="10.35" customHeight="1">
      <c r="A93" s="34"/>
      <c r="B93" s="35"/>
      <c r="C93" s="36"/>
      <c r="D93" s="36"/>
      <c r="E93" s="36"/>
      <c r="F93" s="36"/>
      <c r="G93" s="36"/>
      <c r="H93" s="36"/>
      <c r="I93" s="36"/>
      <c r="J93" s="36"/>
      <c r="K93" s="36"/>
      <c r="L93" s="51"/>
      <c r="S93" s="34"/>
      <c r="T93" s="34"/>
      <c r="U93" s="34"/>
      <c r="V93" s="34"/>
      <c r="W93" s="34"/>
      <c r="X93" s="34"/>
      <c r="Y93" s="34"/>
      <c r="Z93" s="34"/>
      <c r="AA93" s="34"/>
      <c r="AB93" s="34"/>
      <c r="AC93" s="34"/>
      <c r="AD93" s="34"/>
      <c r="AE93" s="34"/>
    </row>
    <row r="94" spans="1:31" s="2" customFormat="1" ht="29.25" customHeight="1">
      <c r="A94" s="34"/>
      <c r="B94" s="35"/>
      <c r="C94" s="139" t="s">
        <v>88</v>
      </c>
      <c r="D94" s="140"/>
      <c r="E94" s="140"/>
      <c r="F94" s="140"/>
      <c r="G94" s="140"/>
      <c r="H94" s="140"/>
      <c r="I94" s="140"/>
      <c r="J94" s="141" t="s">
        <v>89</v>
      </c>
      <c r="K94" s="140"/>
      <c r="L94" s="51"/>
      <c r="S94" s="34"/>
      <c r="T94" s="34"/>
      <c r="U94" s="34"/>
      <c r="V94" s="34"/>
      <c r="W94" s="34"/>
      <c r="X94" s="34"/>
      <c r="Y94" s="34"/>
      <c r="Z94" s="34"/>
      <c r="AA94" s="34"/>
      <c r="AB94" s="34"/>
      <c r="AC94" s="34"/>
      <c r="AD94" s="34"/>
      <c r="AE94" s="34"/>
    </row>
    <row r="95" spans="1:31" s="2" customFormat="1" ht="10.35" customHeight="1">
      <c r="A95" s="34"/>
      <c r="B95" s="35"/>
      <c r="C95" s="36"/>
      <c r="D95" s="36"/>
      <c r="E95" s="36"/>
      <c r="F95" s="36"/>
      <c r="G95" s="36"/>
      <c r="H95" s="36"/>
      <c r="I95" s="36"/>
      <c r="J95" s="36"/>
      <c r="K95" s="36"/>
      <c r="L95" s="51"/>
      <c r="S95" s="34"/>
      <c r="T95" s="34"/>
      <c r="U95" s="34"/>
      <c r="V95" s="34"/>
      <c r="W95" s="34"/>
      <c r="X95" s="34"/>
      <c r="Y95" s="34"/>
      <c r="Z95" s="34"/>
      <c r="AA95" s="34"/>
      <c r="AB95" s="34"/>
      <c r="AC95" s="34"/>
      <c r="AD95" s="34"/>
      <c r="AE95" s="34"/>
    </row>
    <row r="96" spans="1:47" s="2" customFormat="1" ht="22.9" customHeight="1">
      <c r="A96" s="34"/>
      <c r="B96" s="35"/>
      <c r="C96" s="142" t="s">
        <v>90</v>
      </c>
      <c r="D96" s="36"/>
      <c r="E96" s="36"/>
      <c r="F96" s="36"/>
      <c r="G96" s="36"/>
      <c r="H96" s="36"/>
      <c r="I96" s="36"/>
      <c r="J96" s="84">
        <f>J131</f>
        <v>0</v>
      </c>
      <c r="K96" s="36"/>
      <c r="L96" s="51"/>
      <c r="S96" s="34"/>
      <c r="T96" s="34"/>
      <c r="U96" s="34"/>
      <c r="V96" s="34"/>
      <c r="W96" s="34"/>
      <c r="X96" s="34"/>
      <c r="Y96" s="34"/>
      <c r="Z96" s="34"/>
      <c r="AA96" s="34"/>
      <c r="AB96" s="34"/>
      <c r="AC96" s="34"/>
      <c r="AD96" s="34"/>
      <c r="AE96" s="34"/>
      <c r="AU96" s="17" t="s">
        <v>91</v>
      </c>
    </row>
    <row r="97" spans="2:12" s="9" customFormat="1" ht="24.95" customHeight="1">
      <c r="B97" s="143"/>
      <c r="C97" s="144"/>
      <c r="D97" s="145" t="s">
        <v>92</v>
      </c>
      <c r="E97" s="146"/>
      <c r="F97" s="146"/>
      <c r="G97" s="146"/>
      <c r="H97" s="146"/>
      <c r="I97" s="146"/>
      <c r="J97" s="147">
        <f>J132</f>
        <v>0</v>
      </c>
      <c r="K97" s="144"/>
      <c r="L97" s="148"/>
    </row>
    <row r="98" spans="2:12" s="10" customFormat="1" ht="19.9" customHeight="1">
      <c r="B98" s="149"/>
      <c r="C98" s="150"/>
      <c r="D98" s="151" t="s">
        <v>93</v>
      </c>
      <c r="E98" s="152"/>
      <c r="F98" s="152"/>
      <c r="G98" s="152"/>
      <c r="H98" s="152"/>
      <c r="I98" s="152"/>
      <c r="J98" s="153">
        <f>J133</f>
        <v>0</v>
      </c>
      <c r="K98" s="150"/>
      <c r="L98" s="154"/>
    </row>
    <row r="99" spans="2:12" s="10" customFormat="1" ht="19.9" customHeight="1">
      <c r="B99" s="149"/>
      <c r="C99" s="150"/>
      <c r="D99" s="151" t="s">
        <v>94</v>
      </c>
      <c r="E99" s="152"/>
      <c r="F99" s="152"/>
      <c r="G99" s="152"/>
      <c r="H99" s="152"/>
      <c r="I99" s="152"/>
      <c r="J99" s="153">
        <f>J201</f>
        <v>0</v>
      </c>
      <c r="K99" s="150"/>
      <c r="L99" s="154"/>
    </row>
    <row r="100" spans="2:12" s="10" customFormat="1" ht="19.9" customHeight="1">
      <c r="B100" s="149"/>
      <c r="C100" s="150"/>
      <c r="D100" s="151" t="s">
        <v>95</v>
      </c>
      <c r="E100" s="152"/>
      <c r="F100" s="152"/>
      <c r="G100" s="152"/>
      <c r="H100" s="152"/>
      <c r="I100" s="152"/>
      <c r="J100" s="153">
        <f>J241</f>
        <v>0</v>
      </c>
      <c r="K100" s="150"/>
      <c r="L100" s="154"/>
    </row>
    <row r="101" spans="2:12" s="10" customFormat="1" ht="19.9" customHeight="1">
      <c r="B101" s="149"/>
      <c r="C101" s="150"/>
      <c r="D101" s="151" t="s">
        <v>96</v>
      </c>
      <c r="E101" s="152"/>
      <c r="F101" s="152"/>
      <c r="G101" s="152"/>
      <c r="H101" s="152"/>
      <c r="I101" s="152"/>
      <c r="J101" s="153">
        <f>J298</f>
        <v>0</v>
      </c>
      <c r="K101" s="150"/>
      <c r="L101" s="154"/>
    </row>
    <row r="102" spans="2:12" s="10" customFormat="1" ht="19.9" customHeight="1">
      <c r="B102" s="149"/>
      <c r="C102" s="150"/>
      <c r="D102" s="151" t="s">
        <v>97</v>
      </c>
      <c r="E102" s="152"/>
      <c r="F102" s="152"/>
      <c r="G102" s="152"/>
      <c r="H102" s="152"/>
      <c r="I102" s="152"/>
      <c r="J102" s="153">
        <f>J378</f>
        <v>0</v>
      </c>
      <c r="K102" s="150"/>
      <c r="L102" s="154"/>
    </row>
    <row r="103" spans="2:12" s="10" customFormat="1" ht="19.9" customHeight="1">
      <c r="B103" s="149"/>
      <c r="C103" s="150"/>
      <c r="D103" s="151" t="s">
        <v>98</v>
      </c>
      <c r="E103" s="152"/>
      <c r="F103" s="152"/>
      <c r="G103" s="152"/>
      <c r="H103" s="152"/>
      <c r="I103" s="152"/>
      <c r="J103" s="153">
        <f>J413</f>
        <v>0</v>
      </c>
      <c r="K103" s="150"/>
      <c r="L103" s="154"/>
    </row>
    <row r="104" spans="2:12" s="10" customFormat="1" ht="19.9" customHeight="1">
      <c r="B104" s="149"/>
      <c r="C104" s="150"/>
      <c r="D104" s="151" t="s">
        <v>99</v>
      </c>
      <c r="E104" s="152"/>
      <c r="F104" s="152"/>
      <c r="G104" s="152"/>
      <c r="H104" s="152"/>
      <c r="I104" s="152"/>
      <c r="J104" s="153">
        <f>J557</f>
        <v>0</v>
      </c>
      <c r="K104" s="150"/>
      <c r="L104" s="154"/>
    </row>
    <row r="105" spans="2:12" s="10" customFormat="1" ht="19.9" customHeight="1">
      <c r="B105" s="149"/>
      <c r="C105" s="150"/>
      <c r="D105" s="151" t="s">
        <v>100</v>
      </c>
      <c r="E105" s="152"/>
      <c r="F105" s="152"/>
      <c r="G105" s="152"/>
      <c r="H105" s="152"/>
      <c r="I105" s="152"/>
      <c r="J105" s="153">
        <f>J580</f>
        <v>0</v>
      </c>
      <c r="K105" s="150"/>
      <c r="L105" s="154"/>
    </row>
    <row r="106" spans="2:12" s="9" customFormat="1" ht="24.95" customHeight="1">
      <c r="B106" s="143"/>
      <c r="C106" s="144"/>
      <c r="D106" s="145" t="s">
        <v>101</v>
      </c>
      <c r="E106" s="146"/>
      <c r="F106" s="146"/>
      <c r="G106" s="146"/>
      <c r="H106" s="146"/>
      <c r="I106" s="146"/>
      <c r="J106" s="147">
        <f>J584</f>
        <v>0</v>
      </c>
      <c r="K106" s="144"/>
      <c r="L106" s="148"/>
    </row>
    <row r="107" spans="2:12" s="10" customFormat="1" ht="19.9" customHeight="1">
      <c r="B107" s="149"/>
      <c r="C107" s="150"/>
      <c r="D107" s="151" t="s">
        <v>102</v>
      </c>
      <c r="E107" s="152"/>
      <c r="F107" s="152"/>
      <c r="G107" s="152"/>
      <c r="H107" s="152"/>
      <c r="I107" s="152"/>
      <c r="J107" s="153">
        <f>J585</f>
        <v>0</v>
      </c>
      <c r="K107" s="150"/>
      <c r="L107" s="154"/>
    </row>
    <row r="108" spans="2:12" s="9" customFormat="1" ht="24.95" customHeight="1">
      <c r="B108" s="143"/>
      <c r="C108" s="144"/>
      <c r="D108" s="145" t="s">
        <v>103</v>
      </c>
      <c r="E108" s="146"/>
      <c r="F108" s="146"/>
      <c r="G108" s="146"/>
      <c r="H108" s="146"/>
      <c r="I108" s="146"/>
      <c r="J108" s="147">
        <f>J608</f>
        <v>0</v>
      </c>
      <c r="K108" s="144"/>
      <c r="L108" s="148"/>
    </row>
    <row r="109" spans="2:12" s="10" customFormat="1" ht="19.9" customHeight="1">
      <c r="B109" s="149"/>
      <c r="C109" s="150"/>
      <c r="D109" s="151" t="s">
        <v>104</v>
      </c>
      <c r="E109" s="152"/>
      <c r="F109" s="152"/>
      <c r="G109" s="152"/>
      <c r="H109" s="152"/>
      <c r="I109" s="152"/>
      <c r="J109" s="153">
        <f>J609</f>
        <v>0</v>
      </c>
      <c r="K109" s="150"/>
      <c r="L109" s="154"/>
    </row>
    <row r="110" spans="2:12" s="10" customFormat="1" ht="19.9" customHeight="1">
      <c r="B110" s="149"/>
      <c r="C110" s="150"/>
      <c r="D110" s="151" t="s">
        <v>105</v>
      </c>
      <c r="E110" s="152"/>
      <c r="F110" s="152"/>
      <c r="G110" s="152"/>
      <c r="H110" s="152"/>
      <c r="I110" s="152"/>
      <c r="J110" s="153">
        <f>J641</f>
        <v>0</v>
      </c>
      <c r="K110" s="150"/>
      <c r="L110" s="154"/>
    </row>
    <row r="111" spans="2:12" s="10" customFormat="1" ht="19.9" customHeight="1">
      <c r="B111" s="149"/>
      <c r="C111" s="150"/>
      <c r="D111" s="151" t="s">
        <v>106</v>
      </c>
      <c r="E111" s="152"/>
      <c r="F111" s="152"/>
      <c r="G111" s="152"/>
      <c r="H111" s="152"/>
      <c r="I111" s="152"/>
      <c r="J111" s="153">
        <f>J652</f>
        <v>0</v>
      </c>
      <c r="K111" s="150"/>
      <c r="L111" s="154"/>
    </row>
    <row r="112" spans="1:31" s="2" customFormat="1" ht="21.75" customHeight="1">
      <c r="A112" s="34"/>
      <c r="B112" s="35"/>
      <c r="C112" s="36"/>
      <c r="D112" s="36"/>
      <c r="E112" s="36"/>
      <c r="F112" s="36"/>
      <c r="G112" s="36"/>
      <c r="H112" s="36"/>
      <c r="I112" s="36"/>
      <c r="J112" s="36"/>
      <c r="K112" s="36"/>
      <c r="L112" s="51"/>
      <c r="S112" s="34"/>
      <c r="T112" s="34"/>
      <c r="U112" s="34"/>
      <c r="V112" s="34"/>
      <c r="W112" s="34"/>
      <c r="X112" s="34"/>
      <c r="Y112" s="34"/>
      <c r="Z112" s="34"/>
      <c r="AA112" s="34"/>
      <c r="AB112" s="34"/>
      <c r="AC112" s="34"/>
      <c r="AD112" s="34"/>
      <c r="AE112" s="34"/>
    </row>
    <row r="113" spans="1:31" s="2" customFormat="1" ht="6.95" customHeight="1">
      <c r="A113" s="34"/>
      <c r="B113" s="54"/>
      <c r="C113" s="55"/>
      <c r="D113" s="55"/>
      <c r="E113" s="55"/>
      <c r="F113" s="55"/>
      <c r="G113" s="55"/>
      <c r="H113" s="55"/>
      <c r="I113" s="55"/>
      <c r="J113" s="55"/>
      <c r="K113" s="55"/>
      <c r="L113" s="51"/>
      <c r="S113" s="34"/>
      <c r="T113" s="34"/>
      <c r="U113" s="34"/>
      <c r="V113" s="34"/>
      <c r="W113" s="34"/>
      <c r="X113" s="34"/>
      <c r="Y113" s="34"/>
      <c r="Z113" s="34"/>
      <c r="AA113" s="34"/>
      <c r="AB113" s="34"/>
      <c r="AC113" s="34"/>
      <c r="AD113" s="34"/>
      <c r="AE113" s="34"/>
    </row>
    <row r="117" spans="1:31" s="2" customFormat="1" ht="6.95" customHeight="1">
      <c r="A117" s="34"/>
      <c r="B117" s="56"/>
      <c r="C117" s="57"/>
      <c r="D117" s="57"/>
      <c r="E117" s="57"/>
      <c r="F117" s="57"/>
      <c r="G117" s="57"/>
      <c r="H117" s="57"/>
      <c r="I117" s="57"/>
      <c r="J117" s="57"/>
      <c r="K117" s="57"/>
      <c r="L117" s="51"/>
      <c r="S117" s="34"/>
      <c r="T117" s="34"/>
      <c r="U117" s="34"/>
      <c r="V117" s="34"/>
      <c r="W117" s="34"/>
      <c r="X117" s="34"/>
      <c r="Y117" s="34"/>
      <c r="Z117" s="34"/>
      <c r="AA117" s="34"/>
      <c r="AB117" s="34"/>
      <c r="AC117" s="34"/>
      <c r="AD117" s="34"/>
      <c r="AE117" s="34"/>
    </row>
    <row r="118" spans="1:31" s="2" customFormat="1" ht="24.95" customHeight="1">
      <c r="A118" s="34"/>
      <c r="B118" s="35"/>
      <c r="C118" s="23" t="s">
        <v>107</v>
      </c>
      <c r="D118" s="36"/>
      <c r="E118" s="36"/>
      <c r="F118" s="36"/>
      <c r="G118" s="36"/>
      <c r="H118" s="36"/>
      <c r="I118" s="36"/>
      <c r="J118" s="36"/>
      <c r="K118" s="36"/>
      <c r="L118" s="51"/>
      <c r="S118" s="34"/>
      <c r="T118" s="34"/>
      <c r="U118" s="34"/>
      <c r="V118" s="34"/>
      <c r="W118" s="34"/>
      <c r="X118" s="34"/>
      <c r="Y118" s="34"/>
      <c r="Z118" s="34"/>
      <c r="AA118" s="34"/>
      <c r="AB118" s="34"/>
      <c r="AC118" s="34"/>
      <c r="AD118" s="34"/>
      <c r="AE118" s="34"/>
    </row>
    <row r="119" spans="1:31" s="2" customFormat="1" ht="6.95" customHeight="1">
      <c r="A119" s="34"/>
      <c r="B119" s="35"/>
      <c r="C119" s="36"/>
      <c r="D119" s="36"/>
      <c r="E119" s="36"/>
      <c r="F119" s="36"/>
      <c r="G119" s="36"/>
      <c r="H119" s="36"/>
      <c r="I119" s="36"/>
      <c r="J119" s="36"/>
      <c r="K119" s="36"/>
      <c r="L119" s="51"/>
      <c r="S119" s="34"/>
      <c r="T119" s="34"/>
      <c r="U119" s="34"/>
      <c r="V119" s="34"/>
      <c r="W119" s="34"/>
      <c r="X119" s="34"/>
      <c r="Y119" s="34"/>
      <c r="Z119" s="34"/>
      <c r="AA119" s="34"/>
      <c r="AB119" s="34"/>
      <c r="AC119" s="34"/>
      <c r="AD119" s="34"/>
      <c r="AE119" s="34"/>
    </row>
    <row r="120" spans="1:31" s="2" customFormat="1" ht="12" customHeight="1">
      <c r="A120" s="34"/>
      <c r="B120" s="35"/>
      <c r="C120" s="29" t="s">
        <v>16</v>
      </c>
      <c r="D120" s="36"/>
      <c r="E120" s="36"/>
      <c r="F120" s="36"/>
      <c r="G120" s="36"/>
      <c r="H120" s="36"/>
      <c r="I120" s="36"/>
      <c r="J120" s="36"/>
      <c r="K120" s="36"/>
      <c r="L120" s="51"/>
      <c r="S120" s="34"/>
      <c r="T120" s="34"/>
      <c r="U120" s="34"/>
      <c r="V120" s="34"/>
      <c r="W120" s="34"/>
      <c r="X120" s="34"/>
      <c r="Y120" s="34"/>
      <c r="Z120" s="34"/>
      <c r="AA120" s="34"/>
      <c r="AB120" s="34"/>
      <c r="AC120" s="34"/>
      <c r="AD120" s="34"/>
      <c r="AE120" s="34"/>
    </row>
    <row r="121" spans="1:31" s="2" customFormat="1" ht="16.5" customHeight="1">
      <c r="A121" s="34"/>
      <c r="B121" s="35"/>
      <c r="C121" s="36"/>
      <c r="D121" s="36"/>
      <c r="E121" s="294" t="str">
        <f>E7</f>
        <v>Most ev. č. 19 ul. Sukova, Rumburk</v>
      </c>
      <c r="F121" s="295"/>
      <c r="G121" s="295"/>
      <c r="H121" s="295"/>
      <c r="I121" s="36"/>
      <c r="J121" s="36"/>
      <c r="K121" s="36"/>
      <c r="L121" s="51"/>
      <c r="S121" s="34"/>
      <c r="T121" s="34"/>
      <c r="U121" s="34"/>
      <c r="V121" s="34"/>
      <c r="W121" s="34"/>
      <c r="X121" s="34"/>
      <c r="Y121" s="34"/>
      <c r="Z121" s="34"/>
      <c r="AA121" s="34"/>
      <c r="AB121" s="34"/>
      <c r="AC121" s="34"/>
      <c r="AD121" s="34"/>
      <c r="AE121" s="34"/>
    </row>
    <row r="122" spans="1:31" s="2" customFormat="1" ht="12" customHeight="1">
      <c r="A122" s="34"/>
      <c r="B122" s="35"/>
      <c r="C122" s="29" t="s">
        <v>85</v>
      </c>
      <c r="D122" s="36"/>
      <c r="E122" s="36"/>
      <c r="F122" s="36"/>
      <c r="G122" s="36"/>
      <c r="H122" s="36"/>
      <c r="I122" s="36"/>
      <c r="J122" s="36"/>
      <c r="K122" s="36"/>
      <c r="L122" s="51"/>
      <c r="S122" s="34"/>
      <c r="T122" s="34"/>
      <c r="U122" s="34"/>
      <c r="V122" s="34"/>
      <c r="W122" s="34"/>
      <c r="X122" s="34"/>
      <c r="Y122" s="34"/>
      <c r="Z122" s="34"/>
      <c r="AA122" s="34"/>
      <c r="AB122" s="34"/>
      <c r="AC122" s="34"/>
      <c r="AD122" s="34"/>
      <c r="AE122" s="34"/>
    </row>
    <row r="123" spans="1:31" s="2" customFormat="1" ht="16.5" customHeight="1">
      <c r="A123" s="34"/>
      <c r="B123" s="35"/>
      <c r="C123" s="36"/>
      <c r="D123" s="36"/>
      <c r="E123" s="265" t="str">
        <f>E9</f>
        <v>201 - Most přes Pstružný potok u koupaliště</v>
      </c>
      <c r="F123" s="296"/>
      <c r="G123" s="296"/>
      <c r="H123" s="296"/>
      <c r="I123" s="36"/>
      <c r="J123" s="36"/>
      <c r="K123" s="36"/>
      <c r="L123" s="51"/>
      <c r="S123" s="34"/>
      <c r="T123" s="34"/>
      <c r="U123" s="34"/>
      <c r="V123" s="34"/>
      <c r="W123" s="34"/>
      <c r="X123" s="34"/>
      <c r="Y123" s="34"/>
      <c r="Z123" s="34"/>
      <c r="AA123" s="34"/>
      <c r="AB123" s="34"/>
      <c r="AC123" s="34"/>
      <c r="AD123" s="34"/>
      <c r="AE123" s="34"/>
    </row>
    <row r="124" spans="1:31" s="2" customFormat="1" ht="6.95" customHeight="1">
      <c r="A124" s="34"/>
      <c r="B124" s="35"/>
      <c r="C124" s="36"/>
      <c r="D124" s="36"/>
      <c r="E124" s="36"/>
      <c r="F124" s="36"/>
      <c r="G124" s="36"/>
      <c r="H124" s="36"/>
      <c r="I124" s="36"/>
      <c r="J124" s="36"/>
      <c r="K124" s="36"/>
      <c r="L124" s="51"/>
      <c r="S124" s="34"/>
      <c r="T124" s="34"/>
      <c r="U124" s="34"/>
      <c r="V124" s="34"/>
      <c r="W124" s="34"/>
      <c r="X124" s="34"/>
      <c r="Y124" s="34"/>
      <c r="Z124" s="34"/>
      <c r="AA124" s="34"/>
      <c r="AB124" s="34"/>
      <c r="AC124" s="34"/>
      <c r="AD124" s="34"/>
      <c r="AE124" s="34"/>
    </row>
    <row r="125" spans="1:31" s="2" customFormat="1" ht="12" customHeight="1">
      <c r="A125" s="34"/>
      <c r="B125" s="35"/>
      <c r="C125" s="29" t="s">
        <v>20</v>
      </c>
      <c r="D125" s="36"/>
      <c r="E125" s="36"/>
      <c r="F125" s="27" t="str">
        <f>F12</f>
        <v xml:space="preserve"> </v>
      </c>
      <c r="G125" s="36"/>
      <c r="H125" s="36"/>
      <c r="I125" s="29" t="s">
        <v>22</v>
      </c>
      <c r="J125" s="66" t="str">
        <f>IF(J12="","",J12)</f>
        <v>19. 5. 2021</v>
      </c>
      <c r="K125" s="36"/>
      <c r="L125" s="51"/>
      <c r="S125" s="34"/>
      <c r="T125" s="34"/>
      <c r="U125" s="34"/>
      <c r="V125" s="34"/>
      <c r="W125" s="34"/>
      <c r="X125" s="34"/>
      <c r="Y125" s="34"/>
      <c r="Z125" s="34"/>
      <c r="AA125" s="34"/>
      <c r="AB125" s="34"/>
      <c r="AC125" s="34"/>
      <c r="AD125" s="34"/>
      <c r="AE125" s="34"/>
    </row>
    <row r="126" spans="1:31" s="2" customFormat="1" ht="6.95" customHeight="1">
      <c r="A126" s="34"/>
      <c r="B126" s="35"/>
      <c r="C126" s="36"/>
      <c r="D126" s="36"/>
      <c r="E126" s="36"/>
      <c r="F126" s="36"/>
      <c r="G126" s="36"/>
      <c r="H126" s="36"/>
      <c r="I126" s="36"/>
      <c r="J126" s="36"/>
      <c r="K126" s="36"/>
      <c r="L126" s="51"/>
      <c r="S126" s="34"/>
      <c r="T126" s="34"/>
      <c r="U126" s="34"/>
      <c r="V126" s="34"/>
      <c r="W126" s="34"/>
      <c r="X126" s="34"/>
      <c r="Y126" s="34"/>
      <c r="Z126" s="34"/>
      <c r="AA126" s="34"/>
      <c r="AB126" s="34"/>
      <c r="AC126" s="34"/>
      <c r="AD126" s="34"/>
      <c r="AE126" s="34"/>
    </row>
    <row r="127" spans="1:31" s="2" customFormat="1" ht="15.2" customHeight="1">
      <c r="A127" s="34"/>
      <c r="B127" s="35"/>
      <c r="C127" s="29" t="s">
        <v>24</v>
      </c>
      <c r="D127" s="36"/>
      <c r="E127" s="36"/>
      <c r="F127" s="27" t="str">
        <f>E15</f>
        <v xml:space="preserve"> </v>
      </c>
      <c r="G127" s="36"/>
      <c r="H127" s="36"/>
      <c r="I127" s="29" t="s">
        <v>29</v>
      </c>
      <c r="J127" s="32" t="str">
        <f>E21</f>
        <v xml:space="preserve"> </v>
      </c>
      <c r="K127" s="36"/>
      <c r="L127" s="51"/>
      <c r="S127" s="34"/>
      <c r="T127" s="34"/>
      <c r="U127" s="34"/>
      <c r="V127" s="34"/>
      <c r="W127" s="34"/>
      <c r="X127" s="34"/>
      <c r="Y127" s="34"/>
      <c r="Z127" s="34"/>
      <c r="AA127" s="34"/>
      <c r="AB127" s="34"/>
      <c r="AC127" s="34"/>
      <c r="AD127" s="34"/>
      <c r="AE127" s="34"/>
    </row>
    <row r="128" spans="1:31" s="2" customFormat="1" ht="15.2" customHeight="1">
      <c r="A128" s="34"/>
      <c r="B128" s="35"/>
      <c r="C128" s="29" t="s">
        <v>27</v>
      </c>
      <c r="D128" s="36"/>
      <c r="E128" s="36"/>
      <c r="F128" s="27" t="str">
        <f>IF(E18="","",E18)</f>
        <v>Vyplň údaj</v>
      </c>
      <c r="G128" s="36"/>
      <c r="H128" s="36"/>
      <c r="I128" s="29" t="s">
        <v>31</v>
      </c>
      <c r="J128" s="32" t="str">
        <f>E24</f>
        <v xml:space="preserve"> </v>
      </c>
      <c r="K128" s="36"/>
      <c r="L128" s="51"/>
      <c r="S128" s="34"/>
      <c r="T128" s="34"/>
      <c r="U128" s="34"/>
      <c r="V128" s="34"/>
      <c r="W128" s="34"/>
      <c r="X128" s="34"/>
      <c r="Y128" s="34"/>
      <c r="Z128" s="34"/>
      <c r="AA128" s="34"/>
      <c r="AB128" s="34"/>
      <c r="AC128" s="34"/>
      <c r="AD128" s="34"/>
      <c r="AE128" s="34"/>
    </row>
    <row r="129" spans="1:31" s="2" customFormat="1" ht="10.35" customHeight="1">
      <c r="A129" s="34"/>
      <c r="B129" s="35"/>
      <c r="C129" s="36"/>
      <c r="D129" s="36"/>
      <c r="E129" s="36"/>
      <c r="F129" s="36"/>
      <c r="G129" s="36"/>
      <c r="H129" s="36"/>
      <c r="I129" s="36"/>
      <c r="J129" s="36"/>
      <c r="K129" s="36"/>
      <c r="L129" s="51"/>
      <c r="S129" s="34"/>
      <c r="T129" s="34"/>
      <c r="U129" s="34"/>
      <c r="V129" s="34"/>
      <c r="W129" s="34"/>
      <c r="X129" s="34"/>
      <c r="Y129" s="34"/>
      <c r="Z129" s="34"/>
      <c r="AA129" s="34"/>
      <c r="AB129" s="34"/>
      <c r="AC129" s="34"/>
      <c r="AD129" s="34"/>
      <c r="AE129" s="34"/>
    </row>
    <row r="130" spans="1:31" s="11" customFormat="1" ht="29.25" customHeight="1">
      <c r="A130" s="155"/>
      <c r="B130" s="156"/>
      <c r="C130" s="157" t="s">
        <v>108</v>
      </c>
      <c r="D130" s="158" t="s">
        <v>58</v>
      </c>
      <c r="E130" s="158" t="s">
        <v>54</v>
      </c>
      <c r="F130" s="158" t="s">
        <v>55</v>
      </c>
      <c r="G130" s="158" t="s">
        <v>109</v>
      </c>
      <c r="H130" s="158" t="s">
        <v>110</v>
      </c>
      <c r="I130" s="158" t="s">
        <v>111</v>
      </c>
      <c r="J130" s="158" t="s">
        <v>89</v>
      </c>
      <c r="K130" s="159" t="s">
        <v>112</v>
      </c>
      <c r="L130" s="160"/>
      <c r="M130" s="75" t="s">
        <v>1</v>
      </c>
      <c r="N130" s="76" t="s">
        <v>37</v>
      </c>
      <c r="O130" s="76" t="s">
        <v>113</v>
      </c>
      <c r="P130" s="76" t="s">
        <v>114</v>
      </c>
      <c r="Q130" s="76" t="s">
        <v>115</v>
      </c>
      <c r="R130" s="76" t="s">
        <v>116</v>
      </c>
      <c r="S130" s="76" t="s">
        <v>117</v>
      </c>
      <c r="T130" s="77" t="s">
        <v>118</v>
      </c>
      <c r="U130" s="155"/>
      <c r="V130" s="155"/>
      <c r="W130" s="155"/>
      <c r="X130" s="155"/>
      <c r="Y130" s="155"/>
      <c r="Z130" s="155"/>
      <c r="AA130" s="155"/>
      <c r="AB130" s="155"/>
      <c r="AC130" s="155"/>
      <c r="AD130" s="155"/>
      <c r="AE130" s="155"/>
    </row>
    <row r="131" spans="1:63" s="2" customFormat="1" ht="22.9" customHeight="1">
      <c r="A131" s="34"/>
      <c r="B131" s="35"/>
      <c r="C131" s="82" t="s">
        <v>119</v>
      </c>
      <c r="D131" s="36"/>
      <c r="E131" s="36"/>
      <c r="F131" s="36"/>
      <c r="G131" s="36"/>
      <c r="H131" s="36"/>
      <c r="I131" s="36"/>
      <c r="J131" s="161">
        <f>BK131</f>
        <v>0</v>
      </c>
      <c r="K131" s="36"/>
      <c r="L131" s="39"/>
      <c r="M131" s="78"/>
      <c r="N131" s="162"/>
      <c r="O131" s="79"/>
      <c r="P131" s="163">
        <f>P132+P584+P608</f>
        <v>0</v>
      </c>
      <c r="Q131" s="79"/>
      <c r="R131" s="163">
        <f>R132+R584+R608</f>
        <v>694.80086679</v>
      </c>
      <c r="S131" s="79"/>
      <c r="T131" s="164">
        <f>T132+T584+T608</f>
        <v>347.063908</v>
      </c>
      <c r="U131" s="34"/>
      <c r="V131" s="34"/>
      <c r="W131" s="34"/>
      <c r="X131" s="34"/>
      <c r="Y131" s="34"/>
      <c r="Z131" s="34"/>
      <c r="AA131" s="34"/>
      <c r="AB131" s="34"/>
      <c r="AC131" s="34"/>
      <c r="AD131" s="34"/>
      <c r="AE131" s="34"/>
      <c r="AT131" s="17" t="s">
        <v>72</v>
      </c>
      <c r="AU131" s="17" t="s">
        <v>91</v>
      </c>
      <c r="BK131" s="165">
        <f>BK132+BK584+BK608</f>
        <v>0</v>
      </c>
    </row>
    <row r="132" spans="2:63" s="12" customFormat="1" ht="25.9" customHeight="1">
      <c r="B132" s="166"/>
      <c r="C132" s="167"/>
      <c r="D132" s="168" t="s">
        <v>72</v>
      </c>
      <c r="E132" s="169" t="s">
        <v>120</v>
      </c>
      <c r="F132" s="169" t="s">
        <v>121</v>
      </c>
      <c r="G132" s="167"/>
      <c r="H132" s="167"/>
      <c r="I132" s="170"/>
      <c r="J132" s="171">
        <f>BK132</f>
        <v>0</v>
      </c>
      <c r="K132" s="167"/>
      <c r="L132" s="172"/>
      <c r="M132" s="173"/>
      <c r="N132" s="174"/>
      <c r="O132" s="174"/>
      <c r="P132" s="175">
        <f>P133+P201+P241+P298+P378+P413+P557+P580</f>
        <v>0</v>
      </c>
      <c r="Q132" s="174"/>
      <c r="R132" s="175">
        <f>R133+R201+R241+R298+R378+R413+R557+R580</f>
        <v>693.59342235</v>
      </c>
      <c r="S132" s="174"/>
      <c r="T132" s="176">
        <f>T133+T201+T241+T298+T378+T413+T557+T580</f>
        <v>347.063908</v>
      </c>
      <c r="AR132" s="177" t="s">
        <v>81</v>
      </c>
      <c r="AT132" s="178" t="s">
        <v>72</v>
      </c>
      <c r="AU132" s="178" t="s">
        <v>73</v>
      </c>
      <c r="AY132" s="177" t="s">
        <v>122</v>
      </c>
      <c r="BK132" s="179">
        <f>BK133+BK201+BK241+BK298+BK378+BK413+BK557+BK580</f>
        <v>0</v>
      </c>
    </row>
    <row r="133" spans="2:63" s="12" customFormat="1" ht="22.9" customHeight="1">
      <c r="B133" s="166"/>
      <c r="C133" s="167"/>
      <c r="D133" s="168" t="s">
        <v>72</v>
      </c>
      <c r="E133" s="180" t="s">
        <v>81</v>
      </c>
      <c r="F133" s="180" t="s">
        <v>123</v>
      </c>
      <c r="G133" s="167"/>
      <c r="H133" s="167"/>
      <c r="I133" s="170"/>
      <c r="J133" s="181">
        <f>BK133</f>
        <v>0</v>
      </c>
      <c r="K133" s="167"/>
      <c r="L133" s="172"/>
      <c r="M133" s="173"/>
      <c r="N133" s="174"/>
      <c r="O133" s="174"/>
      <c r="P133" s="175">
        <f>SUM(P134:P200)</f>
        <v>0</v>
      </c>
      <c r="Q133" s="174"/>
      <c r="R133" s="175">
        <f>SUM(R134:R200)</f>
        <v>0.6106</v>
      </c>
      <c r="S133" s="174"/>
      <c r="T133" s="176">
        <f>SUM(T134:T200)</f>
        <v>167.67000000000002</v>
      </c>
      <c r="AR133" s="177" t="s">
        <v>81</v>
      </c>
      <c r="AT133" s="178" t="s">
        <v>72</v>
      </c>
      <c r="AU133" s="178" t="s">
        <v>81</v>
      </c>
      <c r="AY133" s="177" t="s">
        <v>122</v>
      </c>
      <c r="BK133" s="179">
        <f>SUM(BK134:BK200)</f>
        <v>0</v>
      </c>
    </row>
    <row r="134" spans="1:65" s="2" customFormat="1" ht="16.5" customHeight="1">
      <c r="A134" s="34"/>
      <c r="B134" s="35"/>
      <c r="C134" s="182" t="s">
        <v>81</v>
      </c>
      <c r="D134" s="182" t="s">
        <v>124</v>
      </c>
      <c r="E134" s="183" t="s">
        <v>125</v>
      </c>
      <c r="F134" s="184" t="s">
        <v>126</v>
      </c>
      <c r="G134" s="185" t="s">
        <v>127</v>
      </c>
      <c r="H134" s="186">
        <v>88.9</v>
      </c>
      <c r="I134" s="187"/>
      <c r="J134" s="188">
        <f>ROUND(I134*H134,2)</f>
        <v>0</v>
      </c>
      <c r="K134" s="184" t="s">
        <v>128</v>
      </c>
      <c r="L134" s="39"/>
      <c r="M134" s="189" t="s">
        <v>1</v>
      </c>
      <c r="N134" s="190" t="s">
        <v>38</v>
      </c>
      <c r="O134" s="71"/>
      <c r="P134" s="191">
        <f>O134*H134</f>
        <v>0</v>
      </c>
      <c r="Q134" s="191">
        <v>0</v>
      </c>
      <c r="R134" s="191">
        <f>Q134*H134</f>
        <v>0</v>
      </c>
      <c r="S134" s="191">
        <v>0.75</v>
      </c>
      <c r="T134" s="192">
        <f>S134*H134</f>
        <v>66.67500000000001</v>
      </c>
      <c r="U134" s="34"/>
      <c r="V134" s="34"/>
      <c r="W134" s="34"/>
      <c r="X134" s="34"/>
      <c r="Y134" s="34"/>
      <c r="Z134" s="34"/>
      <c r="AA134" s="34"/>
      <c r="AB134" s="34"/>
      <c r="AC134" s="34"/>
      <c r="AD134" s="34"/>
      <c r="AE134" s="34"/>
      <c r="AR134" s="193" t="s">
        <v>129</v>
      </c>
      <c r="AT134" s="193" t="s">
        <v>124</v>
      </c>
      <c r="AU134" s="193" t="s">
        <v>83</v>
      </c>
      <c r="AY134" s="17" t="s">
        <v>122</v>
      </c>
      <c r="BE134" s="194">
        <f>IF(N134="základní",J134,0)</f>
        <v>0</v>
      </c>
      <c r="BF134" s="194">
        <f>IF(N134="snížená",J134,0)</f>
        <v>0</v>
      </c>
      <c r="BG134" s="194">
        <f>IF(N134="zákl. přenesená",J134,0)</f>
        <v>0</v>
      </c>
      <c r="BH134" s="194">
        <f>IF(N134="sníž. přenesená",J134,0)</f>
        <v>0</v>
      </c>
      <c r="BI134" s="194">
        <f>IF(N134="nulová",J134,0)</f>
        <v>0</v>
      </c>
      <c r="BJ134" s="17" t="s">
        <v>81</v>
      </c>
      <c r="BK134" s="194">
        <f>ROUND(I134*H134,2)</f>
        <v>0</v>
      </c>
      <c r="BL134" s="17" t="s">
        <v>129</v>
      </c>
      <c r="BM134" s="193" t="s">
        <v>130</v>
      </c>
    </row>
    <row r="135" spans="1:47" s="2" customFormat="1" ht="19.5">
      <c r="A135" s="34"/>
      <c r="B135" s="35"/>
      <c r="C135" s="36"/>
      <c r="D135" s="195" t="s">
        <v>131</v>
      </c>
      <c r="E135" s="36"/>
      <c r="F135" s="196" t="s">
        <v>132</v>
      </c>
      <c r="G135" s="36"/>
      <c r="H135" s="36"/>
      <c r="I135" s="197"/>
      <c r="J135" s="36"/>
      <c r="K135" s="36"/>
      <c r="L135" s="39"/>
      <c r="M135" s="198"/>
      <c r="N135" s="199"/>
      <c r="O135" s="71"/>
      <c r="P135" s="71"/>
      <c r="Q135" s="71"/>
      <c r="R135" s="71"/>
      <c r="S135" s="71"/>
      <c r="T135" s="72"/>
      <c r="U135" s="34"/>
      <c r="V135" s="34"/>
      <c r="W135" s="34"/>
      <c r="X135" s="34"/>
      <c r="Y135" s="34"/>
      <c r="Z135" s="34"/>
      <c r="AA135" s="34"/>
      <c r="AB135" s="34"/>
      <c r="AC135" s="34"/>
      <c r="AD135" s="34"/>
      <c r="AE135" s="34"/>
      <c r="AT135" s="17" t="s">
        <v>131</v>
      </c>
      <c r="AU135" s="17" t="s">
        <v>83</v>
      </c>
    </row>
    <row r="136" spans="1:47" s="2" customFormat="1" ht="126.75">
      <c r="A136" s="34"/>
      <c r="B136" s="35"/>
      <c r="C136" s="36"/>
      <c r="D136" s="195" t="s">
        <v>133</v>
      </c>
      <c r="E136" s="36"/>
      <c r="F136" s="200" t="s">
        <v>134</v>
      </c>
      <c r="G136" s="36"/>
      <c r="H136" s="36"/>
      <c r="I136" s="197"/>
      <c r="J136" s="36"/>
      <c r="K136" s="36"/>
      <c r="L136" s="39"/>
      <c r="M136" s="198"/>
      <c r="N136" s="199"/>
      <c r="O136" s="71"/>
      <c r="P136" s="71"/>
      <c r="Q136" s="71"/>
      <c r="R136" s="71"/>
      <c r="S136" s="71"/>
      <c r="T136" s="72"/>
      <c r="U136" s="34"/>
      <c r="V136" s="34"/>
      <c r="W136" s="34"/>
      <c r="X136" s="34"/>
      <c r="Y136" s="34"/>
      <c r="Z136" s="34"/>
      <c r="AA136" s="34"/>
      <c r="AB136" s="34"/>
      <c r="AC136" s="34"/>
      <c r="AD136" s="34"/>
      <c r="AE136" s="34"/>
      <c r="AT136" s="17" t="s">
        <v>133</v>
      </c>
      <c r="AU136" s="17" t="s">
        <v>83</v>
      </c>
    </row>
    <row r="137" spans="2:51" s="13" customFormat="1" ht="11.25">
      <c r="B137" s="201"/>
      <c r="C137" s="202"/>
      <c r="D137" s="195" t="s">
        <v>135</v>
      </c>
      <c r="E137" s="203" t="s">
        <v>1</v>
      </c>
      <c r="F137" s="204" t="s">
        <v>136</v>
      </c>
      <c r="G137" s="202"/>
      <c r="H137" s="205">
        <v>88.9</v>
      </c>
      <c r="I137" s="206"/>
      <c r="J137" s="202"/>
      <c r="K137" s="202"/>
      <c r="L137" s="207"/>
      <c r="M137" s="208"/>
      <c r="N137" s="209"/>
      <c r="O137" s="209"/>
      <c r="P137" s="209"/>
      <c r="Q137" s="209"/>
      <c r="R137" s="209"/>
      <c r="S137" s="209"/>
      <c r="T137" s="210"/>
      <c r="AT137" s="211" t="s">
        <v>135</v>
      </c>
      <c r="AU137" s="211" t="s">
        <v>83</v>
      </c>
      <c r="AV137" s="13" t="s">
        <v>83</v>
      </c>
      <c r="AW137" s="13" t="s">
        <v>30</v>
      </c>
      <c r="AX137" s="13" t="s">
        <v>81</v>
      </c>
      <c r="AY137" s="211" t="s">
        <v>122</v>
      </c>
    </row>
    <row r="138" spans="1:65" s="2" customFormat="1" ht="16.5" customHeight="1">
      <c r="A138" s="34"/>
      <c r="B138" s="35"/>
      <c r="C138" s="182" t="s">
        <v>83</v>
      </c>
      <c r="D138" s="182" t="s">
        <v>124</v>
      </c>
      <c r="E138" s="183" t="s">
        <v>137</v>
      </c>
      <c r="F138" s="184" t="s">
        <v>138</v>
      </c>
      <c r="G138" s="185" t="s">
        <v>127</v>
      </c>
      <c r="H138" s="186">
        <v>95.25</v>
      </c>
      <c r="I138" s="187"/>
      <c r="J138" s="188">
        <f>ROUND(I138*H138,2)</f>
        <v>0</v>
      </c>
      <c r="K138" s="184" t="s">
        <v>128</v>
      </c>
      <c r="L138" s="39"/>
      <c r="M138" s="189" t="s">
        <v>1</v>
      </c>
      <c r="N138" s="190" t="s">
        <v>38</v>
      </c>
      <c r="O138" s="71"/>
      <c r="P138" s="191">
        <f>O138*H138</f>
        <v>0</v>
      </c>
      <c r="Q138" s="191">
        <v>0</v>
      </c>
      <c r="R138" s="191">
        <f>Q138*H138</f>
        <v>0</v>
      </c>
      <c r="S138" s="191">
        <v>0.22</v>
      </c>
      <c r="T138" s="192">
        <f>S138*H138</f>
        <v>20.955000000000002</v>
      </c>
      <c r="U138" s="34"/>
      <c r="V138" s="34"/>
      <c r="W138" s="34"/>
      <c r="X138" s="34"/>
      <c r="Y138" s="34"/>
      <c r="Z138" s="34"/>
      <c r="AA138" s="34"/>
      <c r="AB138" s="34"/>
      <c r="AC138" s="34"/>
      <c r="AD138" s="34"/>
      <c r="AE138" s="34"/>
      <c r="AR138" s="193" t="s">
        <v>129</v>
      </c>
      <c r="AT138" s="193" t="s">
        <v>124</v>
      </c>
      <c r="AU138" s="193" t="s">
        <v>83</v>
      </c>
      <c r="AY138" s="17" t="s">
        <v>122</v>
      </c>
      <c r="BE138" s="194">
        <f>IF(N138="základní",J138,0)</f>
        <v>0</v>
      </c>
      <c r="BF138" s="194">
        <f>IF(N138="snížená",J138,0)</f>
        <v>0</v>
      </c>
      <c r="BG138" s="194">
        <f>IF(N138="zákl. přenesená",J138,0)</f>
        <v>0</v>
      </c>
      <c r="BH138" s="194">
        <f>IF(N138="sníž. přenesená",J138,0)</f>
        <v>0</v>
      </c>
      <c r="BI138" s="194">
        <f>IF(N138="nulová",J138,0)</f>
        <v>0</v>
      </c>
      <c r="BJ138" s="17" t="s">
        <v>81</v>
      </c>
      <c r="BK138" s="194">
        <f>ROUND(I138*H138,2)</f>
        <v>0</v>
      </c>
      <c r="BL138" s="17" t="s">
        <v>129</v>
      </c>
      <c r="BM138" s="193" t="s">
        <v>139</v>
      </c>
    </row>
    <row r="139" spans="1:47" s="2" customFormat="1" ht="19.5">
      <c r="A139" s="34"/>
      <c r="B139" s="35"/>
      <c r="C139" s="36"/>
      <c r="D139" s="195" t="s">
        <v>131</v>
      </c>
      <c r="E139" s="36"/>
      <c r="F139" s="196" t="s">
        <v>140</v>
      </c>
      <c r="G139" s="36"/>
      <c r="H139" s="36"/>
      <c r="I139" s="197"/>
      <c r="J139" s="36"/>
      <c r="K139" s="36"/>
      <c r="L139" s="39"/>
      <c r="M139" s="198"/>
      <c r="N139" s="199"/>
      <c r="O139" s="71"/>
      <c r="P139" s="71"/>
      <c r="Q139" s="71"/>
      <c r="R139" s="71"/>
      <c r="S139" s="71"/>
      <c r="T139" s="72"/>
      <c r="U139" s="34"/>
      <c r="V139" s="34"/>
      <c r="W139" s="34"/>
      <c r="X139" s="34"/>
      <c r="Y139" s="34"/>
      <c r="Z139" s="34"/>
      <c r="AA139" s="34"/>
      <c r="AB139" s="34"/>
      <c r="AC139" s="34"/>
      <c r="AD139" s="34"/>
      <c r="AE139" s="34"/>
      <c r="AT139" s="17" t="s">
        <v>131</v>
      </c>
      <c r="AU139" s="17" t="s">
        <v>83</v>
      </c>
    </row>
    <row r="140" spans="1:47" s="2" customFormat="1" ht="126.75">
      <c r="A140" s="34"/>
      <c r="B140" s="35"/>
      <c r="C140" s="36"/>
      <c r="D140" s="195" t="s">
        <v>133</v>
      </c>
      <c r="E140" s="36"/>
      <c r="F140" s="200" t="s">
        <v>134</v>
      </c>
      <c r="G140" s="36"/>
      <c r="H140" s="36"/>
      <c r="I140" s="197"/>
      <c r="J140" s="36"/>
      <c r="K140" s="36"/>
      <c r="L140" s="39"/>
      <c r="M140" s="198"/>
      <c r="N140" s="199"/>
      <c r="O140" s="71"/>
      <c r="P140" s="71"/>
      <c r="Q140" s="71"/>
      <c r="R140" s="71"/>
      <c r="S140" s="71"/>
      <c r="T140" s="72"/>
      <c r="U140" s="34"/>
      <c r="V140" s="34"/>
      <c r="W140" s="34"/>
      <c r="X140" s="34"/>
      <c r="Y140" s="34"/>
      <c r="Z140" s="34"/>
      <c r="AA140" s="34"/>
      <c r="AB140" s="34"/>
      <c r="AC140" s="34"/>
      <c r="AD140" s="34"/>
      <c r="AE140" s="34"/>
      <c r="AT140" s="17" t="s">
        <v>133</v>
      </c>
      <c r="AU140" s="17" t="s">
        <v>83</v>
      </c>
    </row>
    <row r="141" spans="2:51" s="13" customFormat="1" ht="11.25">
      <c r="B141" s="201"/>
      <c r="C141" s="202"/>
      <c r="D141" s="195" t="s">
        <v>135</v>
      </c>
      <c r="E141" s="203" t="s">
        <v>1</v>
      </c>
      <c r="F141" s="204" t="s">
        <v>141</v>
      </c>
      <c r="G141" s="202"/>
      <c r="H141" s="205">
        <v>95.25</v>
      </c>
      <c r="I141" s="206"/>
      <c r="J141" s="202"/>
      <c r="K141" s="202"/>
      <c r="L141" s="207"/>
      <c r="M141" s="208"/>
      <c r="N141" s="209"/>
      <c r="O141" s="209"/>
      <c r="P141" s="209"/>
      <c r="Q141" s="209"/>
      <c r="R141" s="209"/>
      <c r="S141" s="209"/>
      <c r="T141" s="210"/>
      <c r="AT141" s="211" t="s">
        <v>135</v>
      </c>
      <c r="AU141" s="211" t="s">
        <v>83</v>
      </c>
      <c r="AV141" s="13" t="s">
        <v>83</v>
      </c>
      <c r="AW141" s="13" t="s">
        <v>30</v>
      </c>
      <c r="AX141" s="13" t="s">
        <v>81</v>
      </c>
      <c r="AY141" s="211" t="s">
        <v>122</v>
      </c>
    </row>
    <row r="142" spans="1:65" s="2" customFormat="1" ht="16.5" customHeight="1">
      <c r="A142" s="34"/>
      <c r="B142" s="35"/>
      <c r="C142" s="182" t="s">
        <v>142</v>
      </c>
      <c r="D142" s="182" t="s">
        <v>124</v>
      </c>
      <c r="E142" s="183" t="s">
        <v>143</v>
      </c>
      <c r="F142" s="184" t="s">
        <v>144</v>
      </c>
      <c r="G142" s="185" t="s">
        <v>127</v>
      </c>
      <c r="H142" s="186">
        <v>174</v>
      </c>
      <c r="I142" s="187"/>
      <c r="J142" s="188">
        <f>ROUND(I142*H142,2)</f>
        <v>0</v>
      </c>
      <c r="K142" s="184" t="s">
        <v>128</v>
      </c>
      <c r="L142" s="39"/>
      <c r="M142" s="189" t="s">
        <v>1</v>
      </c>
      <c r="N142" s="190" t="s">
        <v>38</v>
      </c>
      <c r="O142" s="71"/>
      <c r="P142" s="191">
        <f>O142*H142</f>
        <v>0</v>
      </c>
      <c r="Q142" s="191">
        <v>0.00024</v>
      </c>
      <c r="R142" s="191">
        <f>Q142*H142</f>
        <v>0.04176</v>
      </c>
      <c r="S142" s="191">
        <v>0.46</v>
      </c>
      <c r="T142" s="192">
        <f>S142*H142</f>
        <v>80.04</v>
      </c>
      <c r="U142" s="34"/>
      <c r="V142" s="34"/>
      <c r="W142" s="34"/>
      <c r="X142" s="34"/>
      <c r="Y142" s="34"/>
      <c r="Z142" s="34"/>
      <c r="AA142" s="34"/>
      <c r="AB142" s="34"/>
      <c r="AC142" s="34"/>
      <c r="AD142" s="34"/>
      <c r="AE142" s="34"/>
      <c r="AR142" s="193" t="s">
        <v>129</v>
      </c>
      <c r="AT142" s="193" t="s">
        <v>124</v>
      </c>
      <c r="AU142" s="193" t="s">
        <v>83</v>
      </c>
      <c r="AY142" s="17" t="s">
        <v>122</v>
      </c>
      <c r="BE142" s="194">
        <f>IF(N142="základní",J142,0)</f>
        <v>0</v>
      </c>
      <c r="BF142" s="194">
        <f>IF(N142="snížená",J142,0)</f>
        <v>0</v>
      </c>
      <c r="BG142" s="194">
        <f>IF(N142="zákl. přenesená",J142,0)</f>
        <v>0</v>
      </c>
      <c r="BH142" s="194">
        <f>IF(N142="sníž. přenesená",J142,0)</f>
        <v>0</v>
      </c>
      <c r="BI142" s="194">
        <f>IF(N142="nulová",J142,0)</f>
        <v>0</v>
      </c>
      <c r="BJ142" s="17" t="s">
        <v>81</v>
      </c>
      <c r="BK142" s="194">
        <f>ROUND(I142*H142,2)</f>
        <v>0</v>
      </c>
      <c r="BL142" s="17" t="s">
        <v>129</v>
      </c>
      <c r="BM142" s="193" t="s">
        <v>145</v>
      </c>
    </row>
    <row r="143" spans="1:47" s="2" customFormat="1" ht="19.5">
      <c r="A143" s="34"/>
      <c r="B143" s="35"/>
      <c r="C143" s="36"/>
      <c r="D143" s="195" t="s">
        <v>131</v>
      </c>
      <c r="E143" s="36"/>
      <c r="F143" s="196" t="s">
        <v>146</v>
      </c>
      <c r="G143" s="36"/>
      <c r="H143" s="36"/>
      <c r="I143" s="197"/>
      <c r="J143" s="36"/>
      <c r="K143" s="36"/>
      <c r="L143" s="39"/>
      <c r="M143" s="198"/>
      <c r="N143" s="199"/>
      <c r="O143" s="71"/>
      <c r="P143" s="71"/>
      <c r="Q143" s="71"/>
      <c r="R143" s="71"/>
      <c r="S143" s="71"/>
      <c r="T143" s="72"/>
      <c r="U143" s="34"/>
      <c r="V143" s="34"/>
      <c r="W143" s="34"/>
      <c r="X143" s="34"/>
      <c r="Y143" s="34"/>
      <c r="Z143" s="34"/>
      <c r="AA143" s="34"/>
      <c r="AB143" s="34"/>
      <c r="AC143" s="34"/>
      <c r="AD143" s="34"/>
      <c r="AE143" s="34"/>
      <c r="AT143" s="17" t="s">
        <v>131</v>
      </c>
      <c r="AU143" s="17" t="s">
        <v>83</v>
      </c>
    </row>
    <row r="144" spans="1:47" s="2" customFormat="1" ht="117">
      <c r="A144" s="34"/>
      <c r="B144" s="35"/>
      <c r="C144" s="36"/>
      <c r="D144" s="195" t="s">
        <v>133</v>
      </c>
      <c r="E144" s="36"/>
      <c r="F144" s="200" t="s">
        <v>147</v>
      </c>
      <c r="G144" s="36"/>
      <c r="H144" s="36"/>
      <c r="I144" s="197"/>
      <c r="J144" s="36"/>
      <c r="K144" s="36"/>
      <c r="L144" s="39"/>
      <c r="M144" s="198"/>
      <c r="N144" s="199"/>
      <c r="O144" s="71"/>
      <c r="P144" s="71"/>
      <c r="Q144" s="71"/>
      <c r="R144" s="71"/>
      <c r="S144" s="71"/>
      <c r="T144" s="72"/>
      <c r="U144" s="34"/>
      <c r="V144" s="34"/>
      <c r="W144" s="34"/>
      <c r="X144" s="34"/>
      <c r="Y144" s="34"/>
      <c r="Z144" s="34"/>
      <c r="AA144" s="34"/>
      <c r="AB144" s="34"/>
      <c r="AC144" s="34"/>
      <c r="AD144" s="34"/>
      <c r="AE144" s="34"/>
      <c r="AT144" s="17" t="s">
        <v>133</v>
      </c>
      <c r="AU144" s="17" t="s">
        <v>83</v>
      </c>
    </row>
    <row r="145" spans="2:51" s="13" customFormat="1" ht="11.25">
      <c r="B145" s="201"/>
      <c r="C145" s="202"/>
      <c r="D145" s="195" t="s">
        <v>135</v>
      </c>
      <c r="E145" s="203" t="s">
        <v>1</v>
      </c>
      <c r="F145" s="204" t="s">
        <v>148</v>
      </c>
      <c r="G145" s="202"/>
      <c r="H145" s="205">
        <v>174</v>
      </c>
      <c r="I145" s="206"/>
      <c r="J145" s="202"/>
      <c r="K145" s="202"/>
      <c r="L145" s="207"/>
      <c r="M145" s="208"/>
      <c r="N145" s="209"/>
      <c r="O145" s="209"/>
      <c r="P145" s="209"/>
      <c r="Q145" s="209"/>
      <c r="R145" s="209"/>
      <c r="S145" s="209"/>
      <c r="T145" s="210"/>
      <c r="AT145" s="211" t="s">
        <v>135</v>
      </c>
      <c r="AU145" s="211" t="s">
        <v>83</v>
      </c>
      <c r="AV145" s="13" t="s">
        <v>83</v>
      </c>
      <c r="AW145" s="13" t="s">
        <v>30</v>
      </c>
      <c r="AX145" s="13" t="s">
        <v>81</v>
      </c>
      <c r="AY145" s="211" t="s">
        <v>122</v>
      </c>
    </row>
    <row r="146" spans="1:65" s="2" customFormat="1" ht="16.5" customHeight="1">
      <c r="A146" s="34"/>
      <c r="B146" s="35"/>
      <c r="C146" s="182" t="s">
        <v>129</v>
      </c>
      <c r="D146" s="182" t="s">
        <v>124</v>
      </c>
      <c r="E146" s="183" t="s">
        <v>149</v>
      </c>
      <c r="F146" s="184" t="s">
        <v>150</v>
      </c>
      <c r="G146" s="185" t="s">
        <v>151</v>
      </c>
      <c r="H146" s="186">
        <v>25</v>
      </c>
      <c r="I146" s="187"/>
      <c r="J146" s="188">
        <f>ROUND(I146*H146,2)</f>
        <v>0</v>
      </c>
      <c r="K146" s="184" t="s">
        <v>128</v>
      </c>
      <c r="L146" s="39"/>
      <c r="M146" s="189" t="s">
        <v>1</v>
      </c>
      <c r="N146" s="190" t="s">
        <v>38</v>
      </c>
      <c r="O146" s="71"/>
      <c r="P146" s="191">
        <f>O146*H146</f>
        <v>0</v>
      </c>
      <c r="Q146" s="191">
        <v>0.02193</v>
      </c>
      <c r="R146" s="191">
        <f>Q146*H146</f>
        <v>0.54825</v>
      </c>
      <c r="S146" s="191">
        <v>0</v>
      </c>
      <c r="T146" s="192">
        <f>S146*H146</f>
        <v>0</v>
      </c>
      <c r="U146" s="34"/>
      <c r="V146" s="34"/>
      <c r="W146" s="34"/>
      <c r="X146" s="34"/>
      <c r="Y146" s="34"/>
      <c r="Z146" s="34"/>
      <c r="AA146" s="34"/>
      <c r="AB146" s="34"/>
      <c r="AC146" s="34"/>
      <c r="AD146" s="34"/>
      <c r="AE146" s="34"/>
      <c r="AR146" s="193" t="s">
        <v>129</v>
      </c>
      <c r="AT146" s="193" t="s">
        <v>124</v>
      </c>
      <c r="AU146" s="193" t="s">
        <v>83</v>
      </c>
      <c r="AY146" s="17" t="s">
        <v>122</v>
      </c>
      <c r="BE146" s="194">
        <f>IF(N146="základní",J146,0)</f>
        <v>0</v>
      </c>
      <c r="BF146" s="194">
        <f>IF(N146="snížená",J146,0)</f>
        <v>0</v>
      </c>
      <c r="BG146" s="194">
        <f>IF(N146="zákl. přenesená",J146,0)</f>
        <v>0</v>
      </c>
      <c r="BH146" s="194">
        <f>IF(N146="sníž. přenesená",J146,0)</f>
        <v>0</v>
      </c>
      <c r="BI146" s="194">
        <f>IF(N146="nulová",J146,0)</f>
        <v>0</v>
      </c>
      <c r="BJ146" s="17" t="s">
        <v>81</v>
      </c>
      <c r="BK146" s="194">
        <f>ROUND(I146*H146,2)</f>
        <v>0</v>
      </c>
      <c r="BL146" s="17" t="s">
        <v>129</v>
      </c>
      <c r="BM146" s="193" t="s">
        <v>152</v>
      </c>
    </row>
    <row r="147" spans="1:47" s="2" customFormat="1" ht="11.25">
      <c r="A147" s="34"/>
      <c r="B147" s="35"/>
      <c r="C147" s="36"/>
      <c r="D147" s="195" t="s">
        <v>131</v>
      </c>
      <c r="E147" s="36"/>
      <c r="F147" s="196" t="s">
        <v>153</v>
      </c>
      <c r="G147" s="36"/>
      <c r="H147" s="36"/>
      <c r="I147" s="197"/>
      <c r="J147" s="36"/>
      <c r="K147" s="36"/>
      <c r="L147" s="39"/>
      <c r="M147" s="198"/>
      <c r="N147" s="199"/>
      <c r="O147" s="71"/>
      <c r="P147" s="71"/>
      <c r="Q147" s="71"/>
      <c r="R147" s="71"/>
      <c r="S147" s="71"/>
      <c r="T147" s="72"/>
      <c r="U147" s="34"/>
      <c r="V147" s="34"/>
      <c r="W147" s="34"/>
      <c r="X147" s="34"/>
      <c r="Y147" s="34"/>
      <c r="Z147" s="34"/>
      <c r="AA147" s="34"/>
      <c r="AB147" s="34"/>
      <c r="AC147" s="34"/>
      <c r="AD147" s="34"/>
      <c r="AE147" s="34"/>
      <c r="AT147" s="17" t="s">
        <v>131</v>
      </c>
      <c r="AU147" s="17" t="s">
        <v>83</v>
      </c>
    </row>
    <row r="148" spans="1:47" s="2" customFormat="1" ht="78">
      <c r="A148" s="34"/>
      <c r="B148" s="35"/>
      <c r="C148" s="36"/>
      <c r="D148" s="195" t="s">
        <v>133</v>
      </c>
      <c r="E148" s="36"/>
      <c r="F148" s="200" t="s">
        <v>154</v>
      </c>
      <c r="G148" s="36"/>
      <c r="H148" s="36"/>
      <c r="I148" s="197"/>
      <c r="J148" s="36"/>
      <c r="K148" s="36"/>
      <c r="L148" s="39"/>
      <c r="M148" s="198"/>
      <c r="N148" s="199"/>
      <c r="O148" s="71"/>
      <c r="P148" s="71"/>
      <c r="Q148" s="71"/>
      <c r="R148" s="71"/>
      <c r="S148" s="71"/>
      <c r="T148" s="72"/>
      <c r="U148" s="34"/>
      <c r="V148" s="34"/>
      <c r="W148" s="34"/>
      <c r="X148" s="34"/>
      <c r="Y148" s="34"/>
      <c r="Z148" s="34"/>
      <c r="AA148" s="34"/>
      <c r="AB148" s="34"/>
      <c r="AC148" s="34"/>
      <c r="AD148" s="34"/>
      <c r="AE148" s="34"/>
      <c r="AT148" s="17" t="s">
        <v>133</v>
      </c>
      <c r="AU148" s="17" t="s">
        <v>83</v>
      </c>
    </row>
    <row r="149" spans="1:65" s="2" customFormat="1" ht="16.5" customHeight="1">
      <c r="A149" s="34"/>
      <c r="B149" s="35"/>
      <c r="C149" s="182" t="s">
        <v>155</v>
      </c>
      <c r="D149" s="182" t="s">
        <v>124</v>
      </c>
      <c r="E149" s="183" t="s">
        <v>156</v>
      </c>
      <c r="F149" s="184" t="s">
        <v>157</v>
      </c>
      <c r="G149" s="185" t="s">
        <v>158</v>
      </c>
      <c r="H149" s="186">
        <v>672</v>
      </c>
      <c r="I149" s="187"/>
      <c r="J149" s="188">
        <f>ROUND(I149*H149,2)</f>
        <v>0</v>
      </c>
      <c r="K149" s="184" t="s">
        <v>128</v>
      </c>
      <c r="L149" s="39"/>
      <c r="M149" s="189" t="s">
        <v>1</v>
      </c>
      <c r="N149" s="190" t="s">
        <v>38</v>
      </c>
      <c r="O149" s="71"/>
      <c r="P149" s="191">
        <f>O149*H149</f>
        <v>0</v>
      </c>
      <c r="Q149" s="191">
        <v>3E-05</v>
      </c>
      <c r="R149" s="191">
        <f>Q149*H149</f>
        <v>0.02016</v>
      </c>
      <c r="S149" s="191">
        <v>0</v>
      </c>
      <c r="T149" s="192">
        <f>S149*H149</f>
        <v>0</v>
      </c>
      <c r="U149" s="34"/>
      <c r="V149" s="34"/>
      <c r="W149" s="34"/>
      <c r="X149" s="34"/>
      <c r="Y149" s="34"/>
      <c r="Z149" s="34"/>
      <c r="AA149" s="34"/>
      <c r="AB149" s="34"/>
      <c r="AC149" s="34"/>
      <c r="AD149" s="34"/>
      <c r="AE149" s="34"/>
      <c r="AR149" s="193" t="s">
        <v>129</v>
      </c>
      <c r="AT149" s="193" t="s">
        <v>124</v>
      </c>
      <c r="AU149" s="193" t="s">
        <v>83</v>
      </c>
      <c r="AY149" s="17" t="s">
        <v>122</v>
      </c>
      <c r="BE149" s="194">
        <f>IF(N149="základní",J149,0)</f>
        <v>0</v>
      </c>
      <c r="BF149" s="194">
        <f>IF(N149="snížená",J149,0)</f>
        <v>0</v>
      </c>
      <c r="BG149" s="194">
        <f>IF(N149="zákl. přenesená",J149,0)</f>
        <v>0</v>
      </c>
      <c r="BH149" s="194">
        <f>IF(N149="sníž. přenesená",J149,0)</f>
        <v>0</v>
      </c>
      <c r="BI149" s="194">
        <f>IF(N149="nulová",J149,0)</f>
        <v>0</v>
      </c>
      <c r="BJ149" s="17" t="s">
        <v>81</v>
      </c>
      <c r="BK149" s="194">
        <f>ROUND(I149*H149,2)</f>
        <v>0</v>
      </c>
      <c r="BL149" s="17" t="s">
        <v>129</v>
      </c>
      <c r="BM149" s="193" t="s">
        <v>159</v>
      </c>
    </row>
    <row r="150" spans="1:47" s="2" customFormat="1" ht="11.25">
      <c r="A150" s="34"/>
      <c r="B150" s="35"/>
      <c r="C150" s="36"/>
      <c r="D150" s="195" t="s">
        <v>131</v>
      </c>
      <c r="E150" s="36"/>
      <c r="F150" s="196" t="s">
        <v>160</v>
      </c>
      <c r="G150" s="36"/>
      <c r="H150" s="36"/>
      <c r="I150" s="197"/>
      <c r="J150" s="36"/>
      <c r="K150" s="36"/>
      <c r="L150" s="39"/>
      <c r="M150" s="198"/>
      <c r="N150" s="199"/>
      <c r="O150" s="71"/>
      <c r="P150" s="71"/>
      <c r="Q150" s="71"/>
      <c r="R150" s="71"/>
      <c r="S150" s="71"/>
      <c r="T150" s="72"/>
      <c r="U150" s="34"/>
      <c r="V150" s="34"/>
      <c r="W150" s="34"/>
      <c r="X150" s="34"/>
      <c r="Y150" s="34"/>
      <c r="Z150" s="34"/>
      <c r="AA150" s="34"/>
      <c r="AB150" s="34"/>
      <c r="AC150" s="34"/>
      <c r="AD150" s="34"/>
      <c r="AE150" s="34"/>
      <c r="AT150" s="17" t="s">
        <v>131</v>
      </c>
      <c r="AU150" s="17" t="s">
        <v>83</v>
      </c>
    </row>
    <row r="151" spans="1:47" s="2" customFormat="1" ht="126.75">
      <c r="A151" s="34"/>
      <c r="B151" s="35"/>
      <c r="C151" s="36"/>
      <c r="D151" s="195" t="s">
        <v>133</v>
      </c>
      <c r="E151" s="36"/>
      <c r="F151" s="200" t="s">
        <v>161</v>
      </c>
      <c r="G151" s="36"/>
      <c r="H151" s="36"/>
      <c r="I151" s="197"/>
      <c r="J151" s="36"/>
      <c r="K151" s="36"/>
      <c r="L151" s="39"/>
      <c r="M151" s="198"/>
      <c r="N151" s="199"/>
      <c r="O151" s="71"/>
      <c r="P151" s="71"/>
      <c r="Q151" s="71"/>
      <c r="R151" s="71"/>
      <c r="S151" s="71"/>
      <c r="T151" s="72"/>
      <c r="U151" s="34"/>
      <c r="V151" s="34"/>
      <c r="W151" s="34"/>
      <c r="X151" s="34"/>
      <c r="Y151" s="34"/>
      <c r="Z151" s="34"/>
      <c r="AA151" s="34"/>
      <c r="AB151" s="34"/>
      <c r="AC151" s="34"/>
      <c r="AD151" s="34"/>
      <c r="AE151" s="34"/>
      <c r="AT151" s="17" t="s">
        <v>133</v>
      </c>
      <c r="AU151" s="17" t="s">
        <v>83</v>
      </c>
    </row>
    <row r="152" spans="2:51" s="14" customFormat="1" ht="11.25">
      <c r="B152" s="212"/>
      <c r="C152" s="213"/>
      <c r="D152" s="195" t="s">
        <v>135</v>
      </c>
      <c r="E152" s="214" t="s">
        <v>1</v>
      </c>
      <c r="F152" s="215" t="s">
        <v>162</v>
      </c>
      <c r="G152" s="213"/>
      <c r="H152" s="214" t="s">
        <v>1</v>
      </c>
      <c r="I152" s="216"/>
      <c r="J152" s="213"/>
      <c r="K152" s="213"/>
      <c r="L152" s="217"/>
      <c r="M152" s="218"/>
      <c r="N152" s="219"/>
      <c r="O152" s="219"/>
      <c r="P152" s="219"/>
      <c r="Q152" s="219"/>
      <c r="R152" s="219"/>
      <c r="S152" s="219"/>
      <c r="T152" s="220"/>
      <c r="AT152" s="221" t="s">
        <v>135</v>
      </c>
      <c r="AU152" s="221" t="s">
        <v>83</v>
      </c>
      <c r="AV152" s="14" t="s">
        <v>81</v>
      </c>
      <c r="AW152" s="14" t="s">
        <v>30</v>
      </c>
      <c r="AX152" s="14" t="s">
        <v>73</v>
      </c>
      <c r="AY152" s="221" t="s">
        <v>122</v>
      </c>
    </row>
    <row r="153" spans="2:51" s="13" customFormat="1" ht="11.25">
      <c r="B153" s="201"/>
      <c r="C153" s="202"/>
      <c r="D153" s="195" t="s">
        <v>135</v>
      </c>
      <c r="E153" s="203" t="s">
        <v>1</v>
      </c>
      <c r="F153" s="204" t="s">
        <v>163</v>
      </c>
      <c r="G153" s="202"/>
      <c r="H153" s="205">
        <v>672</v>
      </c>
      <c r="I153" s="206"/>
      <c r="J153" s="202"/>
      <c r="K153" s="202"/>
      <c r="L153" s="207"/>
      <c r="M153" s="208"/>
      <c r="N153" s="209"/>
      <c r="O153" s="209"/>
      <c r="P153" s="209"/>
      <c r="Q153" s="209"/>
      <c r="R153" s="209"/>
      <c r="S153" s="209"/>
      <c r="T153" s="210"/>
      <c r="AT153" s="211" t="s">
        <v>135</v>
      </c>
      <c r="AU153" s="211" t="s">
        <v>83</v>
      </c>
      <c r="AV153" s="13" t="s">
        <v>83</v>
      </c>
      <c r="AW153" s="13" t="s">
        <v>30</v>
      </c>
      <c r="AX153" s="13" t="s">
        <v>81</v>
      </c>
      <c r="AY153" s="211" t="s">
        <v>122</v>
      </c>
    </row>
    <row r="154" spans="1:65" s="2" customFormat="1" ht="16.5" customHeight="1">
      <c r="A154" s="34"/>
      <c r="B154" s="35"/>
      <c r="C154" s="182" t="s">
        <v>164</v>
      </c>
      <c r="D154" s="182" t="s">
        <v>124</v>
      </c>
      <c r="E154" s="183" t="s">
        <v>165</v>
      </c>
      <c r="F154" s="184" t="s">
        <v>166</v>
      </c>
      <c r="G154" s="185" t="s">
        <v>127</v>
      </c>
      <c r="H154" s="186">
        <v>21.5</v>
      </c>
      <c r="I154" s="187"/>
      <c r="J154" s="188">
        <f>ROUND(I154*H154,2)</f>
        <v>0</v>
      </c>
      <c r="K154" s="184" t="s">
        <v>128</v>
      </c>
      <c r="L154" s="39"/>
      <c r="M154" s="189" t="s">
        <v>1</v>
      </c>
      <c r="N154" s="190" t="s">
        <v>38</v>
      </c>
      <c r="O154" s="71"/>
      <c r="P154" s="191">
        <f>O154*H154</f>
        <v>0</v>
      </c>
      <c r="Q154" s="191">
        <v>0</v>
      </c>
      <c r="R154" s="191">
        <f>Q154*H154</f>
        <v>0</v>
      </c>
      <c r="S154" s="191">
        <v>0</v>
      </c>
      <c r="T154" s="192">
        <f>S154*H154</f>
        <v>0</v>
      </c>
      <c r="U154" s="34"/>
      <c r="V154" s="34"/>
      <c r="W154" s="34"/>
      <c r="X154" s="34"/>
      <c r="Y154" s="34"/>
      <c r="Z154" s="34"/>
      <c r="AA154" s="34"/>
      <c r="AB154" s="34"/>
      <c r="AC154" s="34"/>
      <c r="AD154" s="34"/>
      <c r="AE154" s="34"/>
      <c r="AR154" s="193" t="s">
        <v>129</v>
      </c>
      <c r="AT154" s="193" t="s">
        <v>124</v>
      </c>
      <c r="AU154" s="193" t="s">
        <v>83</v>
      </c>
      <c r="AY154" s="17" t="s">
        <v>122</v>
      </c>
      <c r="BE154" s="194">
        <f>IF(N154="základní",J154,0)</f>
        <v>0</v>
      </c>
      <c r="BF154" s="194">
        <f>IF(N154="snížená",J154,0)</f>
        <v>0</v>
      </c>
      <c r="BG154" s="194">
        <f>IF(N154="zákl. přenesená",J154,0)</f>
        <v>0</v>
      </c>
      <c r="BH154" s="194">
        <f>IF(N154="sníž. přenesená",J154,0)</f>
        <v>0</v>
      </c>
      <c r="BI154" s="194">
        <f>IF(N154="nulová",J154,0)</f>
        <v>0</v>
      </c>
      <c r="BJ154" s="17" t="s">
        <v>81</v>
      </c>
      <c r="BK154" s="194">
        <f>ROUND(I154*H154,2)</f>
        <v>0</v>
      </c>
      <c r="BL154" s="17" t="s">
        <v>129</v>
      </c>
      <c r="BM154" s="193" t="s">
        <v>167</v>
      </c>
    </row>
    <row r="155" spans="1:47" s="2" customFormat="1" ht="11.25">
      <c r="A155" s="34"/>
      <c r="B155" s="35"/>
      <c r="C155" s="36"/>
      <c r="D155" s="195" t="s">
        <v>131</v>
      </c>
      <c r="E155" s="36"/>
      <c r="F155" s="196" t="s">
        <v>168</v>
      </c>
      <c r="G155" s="36"/>
      <c r="H155" s="36"/>
      <c r="I155" s="197"/>
      <c r="J155" s="36"/>
      <c r="K155" s="36"/>
      <c r="L155" s="39"/>
      <c r="M155" s="198"/>
      <c r="N155" s="199"/>
      <c r="O155" s="71"/>
      <c r="P155" s="71"/>
      <c r="Q155" s="71"/>
      <c r="R155" s="71"/>
      <c r="S155" s="71"/>
      <c r="T155" s="72"/>
      <c r="U155" s="34"/>
      <c r="V155" s="34"/>
      <c r="W155" s="34"/>
      <c r="X155" s="34"/>
      <c r="Y155" s="34"/>
      <c r="Z155" s="34"/>
      <c r="AA155" s="34"/>
      <c r="AB155" s="34"/>
      <c r="AC155" s="34"/>
      <c r="AD155" s="34"/>
      <c r="AE155" s="34"/>
      <c r="AT155" s="17" t="s">
        <v>131</v>
      </c>
      <c r="AU155" s="17" t="s">
        <v>83</v>
      </c>
    </row>
    <row r="156" spans="1:47" s="2" customFormat="1" ht="39">
      <c r="A156" s="34"/>
      <c r="B156" s="35"/>
      <c r="C156" s="36"/>
      <c r="D156" s="195" t="s">
        <v>133</v>
      </c>
      <c r="E156" s="36"/>
      <c r="F156" s="200" t="s">
        <v>169</v>
      </c>
      <c r="G156" s="36"/>
      <c r="H156" s="36"/>
      <c r="I156" s="197"/>
      <c r="J156" s="36"/>
      <c r="K156" s="36"/>
      <c r="L156" s="39"/>
      <c r="M156" s="198"/>
      <c r="N156" s="199"/>
      <c r="O156" s="71"/>
      <c r="P156" s="71"/>
      <c r="Q156" s="71"/>
      <c r="R156" s="71"/>
      <c r="S156" s="71"/>
      <c r="T156" s="72"/>
      <c r="U156" s="34"/>
      <c r="V156" s="34"/>
      <c r="W156" s="34"/>
      <c r="X156" s="34"/>
      <c r="Y156" s="34"/>
      <c r="Z156" s="34"/>
      <c r="AA156" s="34"/>
      <c r="AB156" s="34"/>
      <c r="AC156" s="34"/>
      <c r="AD156" s="34"/>
      <c r="AE156" s="34"/>
      <c r="AT156" s="17" t="s">
        <v>133</v>
      </c>
      <c r="AU156" s="17" t="s">
        <v>83</v>
      </c>
    </row>
    <row r="157" spans="2:51" s="13" customFormat="1" ht="11.25">
      <c r="B157" s="201"/>
      <c r="C157" s="202"/>
      <c r="D157" s="195" t="s">
        <v>135</v>
      </c>
      <c r="E157" s="203" t="s">
        <v>1</v>
      </c>
      <c r="F157" s="204" t="s">
        <v>170</v>
      </c>
      <c r="G157" s="202"/>
      <c r="H157" s="205">
        <v>21.5</v>
      </c>
      <c r="I157" s="206"/>
      <c r="J157" s="202"/>
      <c r="K157" s="202"/>
      <c r="L157" s="207"/>
      <c r="M157" s="208"/>
      <c r="N157" s="209"/>
      <c r="O157" s="209"/>
      <c r="P157" s="209"/>
      <c r="Q157" s="209"/>
      <c r="R157" s="209"/>
      <c r="S157" s="209"/>
      <c r="T157" s="210"/>
      <c r="AT157" s="211" t="s">
        <v>135</v>
      </c>
      <c r="AU157" s="211" t="s">
        <v>83</v>
      </c>
      <c r="AV157" s="13" t="s">
        <v>83</v>
      </c>
      <c r="AW157" s="13" t="s">
        <v>30</v>
      </c>
      <c r="AX157" s="13" t="s">
        <v>81</v>
      </c>
      <c r="AY157" s="211" t="s">
        <v>122</v>
      </c>
    </row>
    <row r="158" spans="1:65" s="2" customFormat="1" ht="16.5" customHeight="1">
      <c r="A158" s="34"/>
      <c r="B158" s="35"/>
      <c r="C158" s="182" t="s">
        <v>171</v>
      </c>
      <c r="D158" s="182" t="s">
        <v>124</v>
      </c>
      <c r="E158" s="183" t="s">
        <v>172</v>
      </c>
      <c r="F158" s="184" t="s">
        <v>173</v>
      </c>
      <c r="G158" s="185" t="s">
        <v>174</v>
      </c>
      <c r="H158" s="186">
        <v>109.44</v>
      </c>
      <c r="I158" s="187"/>
      <c r="J158" s="188">
        <f>ROUND(I158*H158,2)</f>
        <v>0</v>
      </c>
      <c r="K158" s="184" t="s">
        <v>128</v>
      </c>
      <c r="L158" s="39"/>
      <c r="M158" s="189" t="s">
        <v>1</v>
      </c>
      <c r="N158" s="190" t="s">
        <v>38</v>
      </c>
      <c r="O158" s="71"/>
      <c r="P158" s="191">
        <f>O158*H158</f>
        <v>0</v>
      </c>
      <c r="Q158" s="191">
        <v>0</v>
      </c>
      <c r="R158" s="191">
        <f>Q158*H158</f>
        <v>0</v>
      </c>
      <c r="S158" s="191">
        <v>0</v>
      </c>
      <c r="T158" s="192">
        <f>S158*H158</f>
        <v>0</v>
      </c>
      <c r="U158" s="34"/>
      <c r="V158" s="34"/>
      <c r="W158" s="34"/>
      <c r="X158" s="34"/>
      <c r="Y158" s="34"/>
      <c r="Z158" s="34"/>
      <c r="AA158" s="34"/>
      <c r="AB158" s="34"/>
      <c r="AC158" s="34"/>
      <c r="AD158" s="34"/>
      <c r="AE158" s="34"/>
      <c r="AR158" s="193" t="s">
        <v>129</v>
      </c>
      <c r="AT158" s="193" t="s">
        <v>124</v>
      </c>
      <c r="AU158" s="193" t="s">
        <v>83</v>
      </c>
      <c r="AY158" s="17" t="s">
        <v>122</v>
      </c>
      <c r="BE158" s="194">
        <f>IF(N158="základní",J158,0)</f>
        <v>0</v>
      </c>
      <c r="BF158" s="194">
        <f>IF(N158="snížená",J158,0)</f>
        <v>0</v>
      </c>
      <c r="BG158" s="194">
        <f>IF(N158="zákl. přenesená",J158,0)</f>
        <v>0</v>
      </c>
      <c r="BH158" s="194">
        <f>IF(N158="sníž. přenesená",J158,0)</f>
        <v>0</v>
      </c>
      <c r="BI158" s="194">
        <f>IF(N158="nulová",J158,0)</f>
        <v>0</v>
      </c>
      <c r="BJ158" s="17" t="s">
        <v>81</v>
      </c>
      <c r="BK158" s="194">
        <f>ROUND(I158*H158,2)</f>
        <v>0</v>
      </c>
      <c r="BL158" s="17" t="s">
        <v>129</v>
      </c>
      <c r="BM158" s="193" t="s">
        <v>175</v>
      </c>
    </row>
    <row r="159" spans="1:47" s="2" customFormat="1" ht="19.5">
      <c r="A159" s="34"/>
      <c r="B159" s="35"/>
      <c r="C159" s="36"/>
      <c r="D159" s="195" t="s">
        <v>131</v>
      </c>
      <c r="E159" s="36"/>
      <c r="F159" s="196" t="s">
        <v>176</v>
      </c>
      <c r="G159" s="36"/>
      <c r="H159" s="36"/>
      <c r="I159" s="197"/>
      <c r="J159" s="36"/>
      <c r="K159" s="36"/>
      <c r="L159" s="39"/>
      <c r="M159" s="198"/>
      <c r="N159" s="199"/>
      <c r="O159" s="71"/>
      <c r="P159" s="71"/>
      <c r="Q159" s="71"/>
      <c r="R159" s="71"/>
      <c r="S159" s="71"/>
      <c r="T159" s="72"/>
      <c r="U159" s="34"/>
      <c r="V159" s="34"/>
      <c r="W159" s="34"/>
      <c r="X159" s="34"/>
      <c r="Y159" s="34"/>
      <c r="Z159" s="34"/>
      <c r="AA159" s="34"/>
      <c r="AB159" s="34"/>
      <c r="AC159" s="34"/>
      <c r="AD159" s="34"/>
      <c r="AE159" s="34"/>
      <c r="AT159" s="17" t="s">
        <v>131</v>
      </c>
      <c r="AU159" s="17" t="s">
        <v>83</v>
      </c>
    </row>
    <row r="160" spans="1:47" s="2" customFormat="1" ht="39">
      <c r="A160" s="34"/>
      <c r="B160" s="35"/>
      <c r="C160" s="36"/>
      <c r="D160" s="195" t="s">
        <v>133</v>
      </c>
      <c r="E160" s="36"/>
      <c r="F160" s="200" t="s">
        <v>177</v>
      </c>
      <c r="G160" s="36"/>
      <c r="H160" s="36"/>
      <c r="I160" s="197"/>
      <c r="J160" s="36"/>
      <c r="K160" s="36"/>
      <c r="L160" s="39"/>
      <c r="M160" s="198"/>
      <c r="N160" s="199"/>
      <c r="O160" s="71"/>
      <c r="P160" s="71"/>
      <c r="Q160" s="71"/>
      <c r="R160" s="71"/>
      <c r="S160" s="71"/>
      <c r="T160" s="72"/>
      <c r="U160" s="34"/>
      <c r="V160" s="34"/>
      <c r="W160" s="34"/>
      <c r="X160" s="34"/>
      <c r="Y160" s="34"/>
      <c r="Z160" s="34"/>
      <c r="AA160" s="34"/>
      <c r="AB160" s="34"/>
      <c r="AC160" s="34"/>
      <c r="AD160" s="34"/>
      <c r="AE160" s="34"/>
      <c r="AT160" s="17" t="s">
        <v>133</v>
      </c>
      <c r="AU160" s="17" t="s">
        <v>83</v>
      </c>
    </row>
    <row r="161" spans="2:51" s="14" customFormat="1" ht="11.25">
      <c r="B161" s="212"/>
      <c r="C161" s="213"/>
      <c r="D161" s="195" t="s">
        <v>135</v>
      </c>
      <c r="E161" s="214" t="s">
        <v>1</v>
      </c>
      <c r="F161" s="215" t="s">
        <v>178</v>
      </c>
      <c r="G161" s="213"/>
      <c r="H161" s="214" t="s">
        <v>1</v>
      </c>
      <c r="I161" s="216"/>
      <c r="J161" s="213"/>
      <c r="K161" s="213"/>
      <c r="L161" s="217"/>
      <c r="M161" s="218"/>
      <c r="N161" s="219"/>
      <c r="O161" s="219"/>
      <c r="P161" s="219"/>
      <c r="Q161" s="219"/>
      <c r="R161" s="219"/>
      <c r="S161" s="219"/>
      <c r="T161" s="220"/>
      <c r="AT161" s="221" t="s">
        <v>135</v>
      </c>
      <c r="AU161" s="221" t="s">
        <v>83</v>
      </c>
      <c r="AV161" s="14" t="s">
        <v>81</v>
      </c>
      <c r="AW161" s="14" t="s">
        <v>30</v>
      </c>
      <c r="AX161" s="14" t="s">
        <v>73</v>
      </c>
      <c r="AY161" s="221" t="s">
        <v>122</v>
      </c>
    </row>
    <row r="162" spans="2:51" s="13" customFormat="1" ht="11.25">
      <c r="B162" s="201"/>
      <c r="C162" s="202"/>
      <c r="D162" s="195" t="s">
        <v>135</v>
      </c>
      <c r="E162" s="203" t="s">
        <v>1</v>
      </c>
      <c r="F162" s="204" t="s">
        <v>179</v>
      </c>
      <c r="G162" s="202"/>
      <c r="H162" s="205">
        <v>3.6</v>
      </c>
      <c r="I162" s="206"/>
      <c r="J162" s="202"/>
      <c r="K162" s="202"/>
      <c r="L162" s="207"/>
      <c r="M162" s="208"/>
      <c r="N162" s="209"/>
      <c r="O162" s="209"/>
      <c r="P162" s="209"/>
      <c r="Q162" s="209"/>
      <c r="R162" s="209"/>
      <c r="S162" s="209"/>
      <c r="T162" s="210"/>
      <c r="AT162" s="211" t="s">
        <v>135</v>
      </c>
      <c r="AU162" s="211" t="s">
        <v>83</v>
      </c>
      <c r="AV162" s="13" t="s">
        <v>83</v>
      </c>
      <c r="AW162" s="13" t="s">
        <v>30</v>
      </c>
      <c r="AX162" s="13" t="s">
        <v>73</v>
      </c>
      <c r="AY162" s="211" t="s">
        <v>122</v>
      </c>
    </row>
    <row r="163" spans="2:51" s="14" customFormat="1" ht="11.25">
      <c r="B163" s="212"/>
      <c r="C163" s="213"/>
      <c r="D163" s="195" t="s">
        <v>135</v>
      </c>
      <c r="E163" s="214" t="s">
        <v>1</v>
      </c>
      <c r="F163" s="215" t="s">
        <v>180</v>
      </c>
      <c r="G163" s="213"/>
      <c r="H163" s="214" t="s">
        <v>1</v>
      </c>
      <c r="I163" s="216"/>
      <c r="J163" s="213"/>
      <c r="K163" s="213"/>
      <c r="L163" s="217"/>
      <c r="M163" s="218"/>
      <c r="N163" s="219"/>
      <c r="O163" s="219"/>
      <c r="P163" s="219"/>
      <c r="Q163" s="219"/>
      <c r="R163" s="219"/>
      <c r="S163" s="219"/>
      <c r="T163" s="220"/>
      <c r="AT163" s="221" t="s">
        <v>135</v>
      </c>
      <c r="AU163" s="221" t="s">
        <v>83</v>
      </c>
      <c r="AV163" s="14" t="s">
        <v>81</v>
      </c>
      <c r="AW163" s="14" t="s">
        <v>30</v>
      </c>
      <c r="AX163" s="14" t="s">
        <v>73</v>
      </c>
      <c r="AY163" s="221" t="s">
        <v>122</v>
      </c>
    </row>
    <row r="164" spans="2:51" s="13" customFormat="1" ht="11.25">
      <c r="B164" s="201"/>
      <c r="C164" s="202"/>
      <c r="D164" s="195" t="s">
        <v>135</v>
      </c>
      <c r="E164" s="203" t="s">
        <v>1</v>
      </c>
      <c r="F164" s="204" t="s">
        <v>181</v>
      </c>
      <c r="G164" s="202"/>
      <c r="H164" s="205">
        <v>88.2</v>
      </c>
      <c r="I164" s="206"/>
      <c r="J164" s="202"/>
      <c r="K164" s="202"/>
      <c r="L164" s="207"/>
      <c r="M164" s="208"/>
      <c r="N164" s="209"/>
      <c r="O164" s="209"/>
      <c r="P164" s="209"/>
      <c r="Q164" s="209"/>
      <c r="R164" s="209"/>
      <c r="S164" s="209"/>
      <c r="T164" s="210"/>
      <c r="AT164" s="211" t="s">
        <v>135</v>
      </c>
      <c r="AU164" s="211" t="s">
        <v>83</v>
      </c>
      <c r="AV164" s="13" t="s">
        <v>83</v>
      </c>
      <c r="AW164" s="13" t="s">
        <v>30</v>
      </c>
      <c r="AX164" s="13" t="s">
        <v>73</v>
      </c>
      <c r="AY164" s="211" t="s">
        <v>122</v>
      </c>
    </row>
    <row r="165" spans="2:51" s="14" customFormat="1" ht="11.25">
      <c r="B165" s="212"/>
      <c r="C165" s="213"/>
      <c r="D165" s="195" t="s">
        <v>135</v>
      </c>
      <c r="E165" s="214" t="s">
        <v>1</v>
      </c>
      <c r="F165" s="215" t="s">
        <v>182</v>
      </c>
      <c r="G165" s="213"/>
      <c r="H165" s="214" t="s">
        <v>1</v>
      </c>
      <c r="I165" s="216"/>
      <c r="J165" s="213"/>
      <c r="K165" s="213"/>
      <c r="L165" s="217"/>
      <c r="M165" s="218"/>
      <c r="N165" s="219"/>
      <c r="O165" s="219"/>
      <c r="P165" s="219"/>
      <c r="Q165" s="219"/>
      <c r="R165" s="219"/>
      <c r="S165" s="219"/>
      <c r="T165" s="220"/>
      <c r="AT165" s="221" t="s">
        <v>135</v>
      </c>
      <c r="AU165" s="221" t="s">
        <v>83</v>
      </c>
      <c r="AV165" s="14" t="s">
        <v>81</v>
      </c>
      <c r="AW165" s="14" t="s">
        <v>30</v>
      </c>
      <c r="AX165" s="14" t="s">
        <v>73</v>
      </c>
      <c r="AY165" s="221" t="s">
        <v>122</v>
      </c>
    </row>
    <row r="166" spans="2:51" s="13" customFormat="1" ht="11.25">
      <c r="B166" s="201"/>
      <c r="C166" s="202"/>
      <c r="D166" s="195" t="s">
        <v>135</v>
      </c>
      <c r="E166" s="203" t="s">
        <v>1</v>
      </c>
      <c r="F166" s="204" t="s">
        <v>183</v>
      </c>
      <c r="G166" s="202"/>
      <c r="H166" s="205">
        <v>17.64</v>
      </c>
      <c r="I166" s="206"/>
      <c r="J166" s="202"/>
      <c r="K166" s="202"/>
      <c r="L166" s="207"/>
      <c r="M166" s="208"/>
      <c r="N166" s="209"/>
      <c r="O166" s="209"/>
      <c r="P166" s="209"/>
      <c r="Q166" s="209"/>
      <c r="R166" s="209"/>
      <c r="S166" s="209"/>
      <c r="T166" s="210"/>
      <c r="AT166" s="211" t="s">
        <v>135</v>
      </c>
      <c r="AU166" s="211" t="s">
        <v>83</v>
      </c>
      <c r="AV166" s="13" t="s">
        <v>83</v>
      </c>
      <c r="AW166" s="13" t="s">
        <v>30</v>
      </c>
      <c r="AX166" s="13" t="s">
        <v>73</v>
      </c>
      <c r="AY166" s="211" t="s">
        <v>122</v>
      </c>
    </row>
    <row r="167" spans="2:51" s="15" customFormat="1" ht="11.25">
      <c r="B167" s="222"/>
      <c r="C167" s="223"/>
      <c r="D167" s="195" t="s">
        <v>135</v>
      </c>
      <c r="E167" s="224" t="s">
        <v>1</v>
      </c>
      <c r="F167" s="225" t="s">
        <v>184</v>
      </c>
      <c r="G167" s="223"/>
      <c r="H167" s="226">
        <v>109.44</v>
      </c>
      <c r="I167" s="227"/>
      <c r="J167" s="223"/>
      <c r="K167" s="223"/>
      <c r="L167" s="228"/>
      <c r="M167" s="229"/>
      <c r="N167" s="230"/>
      <c r="O167" s="230"/>
      <c r="P167" s="230"/>
      <c r="Q167" s="230"/>
      <c r="R167" s="230"/>
      <c r="S167" s="230"/>
      <c r="T167" s="231"/>
      <c r="AT167" s="232" t="s">
        <v>135</v>
      </c>
      <c r="AU167" s="232" t="s">
        <v>83</v>
      </c>
      <c r="AV167" s="15" t="s">
        <v>129</v>
      </c>
      <c r="AW167" s="15" t="s">
        <v>30</v>
      </c>
      <c r="AX167" s="15" t="s">
        <v>81</v>
      </c>
      <c r="AY167" s="232" t="s">
        <v>122</v>
      </c>
    </row>
    <row r="168" spans="1:65" s="2" customFormat="1" ht="16.5" customHeight="1">
      <c r="A168" s="34"/>
      <c r="B168" s="35"/>
      <c r="C168" s="182" t="s">
        <v>185</v>
      </c>
      <c r="D168" s="182" t="s">
        <v>124</v>
      </c>
      <c r="E168" s="183" t="s">
        <v>186</v>
      </c>
      <c r="F168" s="184" t="s">
        <v>187</v>
      </c>
      <c r="G168" s="185" t="s">
        <v>174</v>
      </c>
      <c r="H168" s="186">
        <v>7.8</v>
      </c>
      <c r="I168" s="187"/>
      <c r="J168" s="188">
        <f>ROUND(I168*H168,2)</f>
        <v>0</v>
      </c>
      <c r="K168" s="184" t="s">
        <v>128</v>
      </c>
      <c r="L168" s="39"/>
      <c r="M168" s="189" t="s">
        <v>1</v>
      </c>
      <c r="N168" s="190" t="s">
        <v>38</v>
      </c>
      <c r="O168" s="71"/>
      <c r="P168" s="191">
        <f>O168*H168</f>
        <v>0</v>
      </c>
      <c r="Q168" s="191">
        <v>0</v>
      </c>
      <c r="R168" s="191">
        <f>Q168*H168</f>
        <v>0</v>
      </c>
      <c r="S168" s="191">
        <v>0</v>
      </c>
      <c r="T168" s="192">
        <f>S168*H168</f>
        <v>0</v>
      </c>
      <c r="U168" s="34"/>
      <c r="V168" s="34"/>
      <c r="W168" s="34"/>
      <c r="X168" s="34"/>
      <c r="Y168" s="34"/>
      <c r="Z168" s="34"/>
      <c r="AA168" s="34"/>
      <c r="AB168" s="34"/>
      <c r="AC168" s="34"/>
      <c r="AD168" s="34"/>
      <c r="AE168" s="34"/>
      <c r="AR168" s="193" t="s">
        <v>129</v>
      </c>
      <c r="AT168" s="193" t="s">
        <v>124</v>
      </c>
      <c r="AU168" s="193" t="s">
        <v>83</v>
      </c>
      <c r="AY168" s="17" t="s">
        <v>122</v>
      </c>
      <c r="BE168" s="194">
        <f>IF(N168="základní",J168,0)</f>
        <v>0</v>
      </c>
      <c r="BF168" s="194">
        <f>IF(N168="snížená",J168,0)</f>
        <v>0</v>
      </c>
      <c r="BG168" s="194">
        <f>IF(N168="zákl. přenesená",J168,0)</f>
        <v>0</v>
      </c>
      <c r="BH168" s="194">
        <f>IF(N168="sníž. přenesená",J168,0)</f>
        <v>0</v>
      </c>
      <c r="BI168" s="194">
        <f>IF(N168="nulová",J168,0)</f>
        <v>0</v>
      </c>
      <c r="BJ168" s="17" t="s">
        <v>81</v>
      </c>
      <c r="BK168" s="194">
        <f>ROUND(I168*H168,2)</f>
        <v>0</v>
      </c>
      <c r="BL168" s="17" t="s">
        <v>129</v>
      </c>
      <c r="BM168" s="193" t="s">
        <v>188</v>
      </c>
    </row>
    <row r="169" spans="1:47" s="2" customFormat="1" ht="19.5">
      <c r="A169" s="34"/>
      <c r="B169" s="35"/>
      <c r="C169" s="36"/>
      <c r="D169" s="195" t="s">
        <v>131</v>
      </c>
      <c r="E169" s="36"/>
      <c r="F169" s="196" t="s">
        <v>189</v>
      </c>
      <c r="G169" s="36"/>
      <c r="H169" s="36"/>
      <c r="I169" s="197"/>
      <c r="J169" s="36"/>
      <c r="K169" s="36"/>
      <c r="L169" s="39"/>
      <c r="M169" s="198"/>
      <c r="N169" s="199"/>
      <c r="O169" s="71"/>
      <c r="P169" s="71"/>
      <c r="Q169" s="71"/>
      <c r="R169" s="71"/>
      <c r="S169" s="71"/>
      <c r="T169" s="72"/>
      <c r="U169" s="34"/>
      <c r="V169" s="34"/>
      <c r="W169" s="34"/>
      <c r="X169" s="34"/>
      <c r="Y169" s="34"/>
      <c r="Z169" s="34"/>
      <c r="AA169" s="34"/>
      <c r="AB169" s="34"/>
      <c r="AC169" s="34"/>
      <c r="AD169" s="34"/>
      <c r="AE169" s="34"/>
      <c r="AT169" s="17" t="s">
        <v>131</v>
      </c>
      <c r="AU169" s="17" t="s">
        <v>83</v>
      </c>
    </row>
    <row r="170" spans="1:47" s="2" customFormat="1" ht="39">
      <c r="A170" s="34"/>
      <c r="B170" s="35"/>
      <c r="C170" s="36"/>
      <c r="D170" s="195" t="s">
        <v>133</v>
      </c>
      <c r="E170" s="36"/>
      <c r="F170" s="200" t="s">
        <v>190</v>
      </c>
      <c r="G170" s="36"/>
      <c r="H170" s="36"/>
      <c r="I170" s="197"/>
      <c r="J170" s="36"/>
      <c r="K170" s="36"/>
      <c r="L170" s="39"/>
      <c r="M170" s="198"/>
      <c r="N170" s="199"/>
      <c r="O170" s="71"/>
      <c r="P170" s="71"/>
      <c r="Q170" s="71"/>
      <c r="R170" s="71"/>
      <c r="S170" s="71"/>
      <c r="T170" s="72"/>
      <c r="U170" s="34"/>
      <c r="V170" s="34"/>
      <c r="W170" s="34"/>
      <c r="X170" s="34"/>
      <c r="Y170" s="34"/>
      <c r="Z170" s="34"/>
      <c r="AA170" s="34"/>
      <c r="AB170" s="34"/>
      <c r="AC170" s="34"/>
      <c r="AD170" s="34"/>
      <c r="AE170" s="34"/>
      <c r="AT170" s="17" t="s">
        <v>133</v>
      </c>
      <c r="AU170" s="17" t="s">
        <v>83</v>
      </c>
    </row>
    <row r="171" spans="2:51" s="13" customFormat="1" ht="11.25">
      <c r="B171" s="201"/>
      <c r="C171" s="202"/>
      <c r="D171" s="195" t="s">
        <v>135</v>
      </c>
      <c r="E171" s="203" t="s">
        <v>1</v>
      </c>
      <c r="F171" s="204" t="s">
        <v>191</v>
      </c>
      <c r="G171" s="202"/>
      <c r="H171" s="205">
        <v>7.8</v>
      </c>
      <c r="I171" s="206"/>
      <c r="J171" s="202"/>
      <c r="K171" s="202"/>
      <c r="L171" s="207"/>
      <c r="M171" s="208"/>
      <c r="N171" s="209"/>
      <c r="O171" s="209"/>
      <c r="P171" s="209"/>
      <c r="Q171" s="209"/>
      <c r="R171" s="209"/>
      <c r="S171" s="209"/>
      <c r="T171" s="210"/>
      <c r="AT171" s="211" t="s">
        <v>135</v>
      </c>
      <c r="AU171" s="211" t="s">
        <v>83</v>
      </c>
      <c r="AV171" s="13" t="s">
        <v>83</v>
      </c>
      <c r="AW171" s="13" t="s">
        <v>30</v>
      </c>
      <c r="AX171" s="13" t="s">
        <v>81</v>
      </c>
      <c r="AY171" s="211" t="s">
        <v>122</v>
      </c>
    </row>
    <row r="172" spans="1:65" s="2" customFormat="1" ht="16.5" customHeight="1">
      <c r="A172" s="34"/>
      <c r="B172" s="35"/>
      <c r="C172" s="233" t="s">
        <v>192</v>
      </c>
      <c r="D172" s="233" t="s">
        <v>193</v>
      </c>
      <c r="E172" s="234" t="s">
        <v>194</v>
      </c>
      <c r="F172" s="235" t="s">
        <v>195</v>
      </c>
      <c r="G172" s="236" t="s">
        <v>174</v>
      </c>
      <c r="H172" s="237">
        <v>7.8</v>
      </c>
      <c r="I172" s="238"/>
      <c r="J172" s="239">
        <f>ROUND(I172*H172,2)</f>
        <v>0</v>
      </c>
      <c r="K172" s="235" t="s">
        <v>1</v>
      </c>
      <c r="L172" s="240"/>
      <c r="M172" s="241" t="s">
        <v>1</v>
      </c>
      <c r="N172" s="242" t="s">
        <v>38</v>
      </c>
      <c r="O172" s="71"/>
      <c r="P172" s="191">
        <f>O172*H172</f>
        <v>0</v>
      </c>
      <c r="Q172" s="191">
        <v>0</v>
      </c>
      <c r="R172" s="191">
        <f>Q172*H172</f>
        <v>0</v>
      </c>
      <c r="S172" s="191">
        <v>0</v>
      </c>
      <c r="T172" s="192">
        <f>S172*H172</f>
        <v>0</v>
      </c>
      <c r="U172" s="34"/>
      <c r="V172" s="34"/>
      <c r="W172" s="34"/>
      <c r="X172" s="34"/>
      <c r="Y172" s="34"/>
      <c r="Z172" s="34"/>
      <c r="AA172" s="34"/>
      <c r="AB172" s="34"/>
      <c r="AC172" s="34"/>
      <c r="AD172" s="34"/>
      <c r="AE172" s="34"/>
      <c r="AR172" s="193" t="s">
        <v>185</v>
      </c>
      <c r="AT172" s="193" t="s">
        <v>193</v>
      </c>
      <c r="AU172" s="193" t="s">
        <v>83</v>
      </c>
      <c r="AY172" s="17" t="s">
        <v>122</v>
      </c>
      <c r="BE172" s="194">
        <f>IF(N172="základní",J172,0)</f>
        <v>0</v>
      </c>
      <c r="BF172" s="194">
        <f>IF(N172="snížená",J172,0)</f>
        <v>0</v>
      </c>
      <c r="BG172" s="194">
        <f>IF(N172="zákl. přenesená",J172,0)</f>
        <v>0</v>
      </c>
      <c r="BH172" s="194">
        <f>IF(N172="sníž. přenesená",J172,0)</f>
        <v>0</v>
      </c>
      <c r="BI172" s="194">
        <f>IF(N172="nulová",J172,0)</f>
        <v>0</v>
      </c>
      <c r="BJ172" s="17" t="s">
        <v>81</v>
      </c>
      <c r="BK172" s="194">
        <f>ROUND(I172*H172,2)</f>
        <v>0</v>
      </c>
      <c r="BL172" s="17" t="s">
        <v>129</v>
      </c>
      <c r="BM172" s="193" t="s">
        <v>196</v>
      </c>
    </row>
    <row r="173" spans="1:47" s="2" customFormat="1" ht="11.25">
      <c r="A173" s="34"/>
      <c r="B173" s="35"/>
      <c r="C173" s="36"/>
      <c r="D173" s="195" t="s">
        <v>131</v>
      </c>
      <c r="E173" s="36"/>
      <c r="F173" s="196" t="s">
        <v>195</v>
      </c>
      <c r="G173" s="36"/>
      <c r="H173" s="36"/>
      <c r="I173" s="197"/>
      <c r="J173" s="36"/>
      <c r="K173" s="36"/>
      <c r="L173" s="39"/>
      <c r="M173" s="198"/>
      <c r="N173" s="199"/>
      <c r="O173" s="71"/>
      <c r="P173" s="71"/>
      <c r="Q173" s="71"/>
      <c r="R173" s="71"/>
      <c r="S173" s="71"/>
      <c r="T173" s="72"/>
      <c r="U173" s="34"/>
      <c r="V173" s="34"/>
      <c r="W173" s="34"/>
      <c r="X173" s="34"/>
      <c r="Y173" s="34"/>
      <c r="Z173" s="34"/>
      <c r="AA173" s="34"/>
      <c r="AB173" s="34"/>
      <c r="AC173" s="34"/>
      <c r="AD173" s="34"/>
      <c r="AE173" s="34"/>
      <c r="AT173" s="17" t="s">
        <v>131</v>
      </c>
      <c r="AU173" s="17" t="s">
        <v>83</v>
      </c>
    </row>
    <row r="174" spans="1:65" s="2" customFormat="1" ht="16.5" customHeight="1">
      <c r="A174" s="34"/>
      <c r="B174" s="35"/>
      <c r="C174" s="182" t="s">
        <v>197</v>
      </c>
      <c r="D174" s="182" t="s">
        <v>124</v>
      </c>
      <c r="E174" s="183" t="s">
        <v>198</v>
      </c>
      <c r="F174" s="184" t="s">
        <v>199</v>
      </c>
      <c r="G174" s="185" t="s">
        <v>174</v>
      </c>
      <c r="H174" s="186">
        <v>7.8</v>
      </c>
      <c r="I174" s="187"/>
      <c r="J174" s="188">
        <f>ROUND(I174*H174,2)</f>
        <v>0</v>
      </c>
      <c r="K174" s="184" t="s">
        <v>128</v>
      </c>
      <c r="L174" s="39"/>
      <c r="M174" s="189" t="s">
        <v>1</v>
      </c>
      <c r="N174" s="190" t="s">
        <v>38</v>
      </c>
      <c r="O174" s="71"/>
      <c r="P174" s="191">
        <f>O174*H174</f>
        <v>0</v>
      </c>
      <c r="Q174" s="191">
        <v>0</v>
      </c>
      <c r="R174" s="191">
        <f>Q174*H174</f>
        <v>0</v>
      </c>
      <c r="S174" s="191">
        <v>0</v>
      </c>
      <c r="T174" s="192">
        <f>S174*H174</f>
        <v>0</v>
      </c>
      <c r="U174" s="34"/>
      <c r="V174" s="34"/>
      <c r="W174" s="34"/>
      <c r="X174" s="34"/>
      <c r="Y174" s="34"/>
      <c r="Z174" s="34"/>
      <c r="AA174" s="34"/>
      <c r="AB174" s="34"/>
      <c r="AC174" s="34"/>
      <c r="AD174" s="34"/>
      <c r="AE174" s="34"/>
      <c r="AR174" s="193" t="s">
        <v>129</v>
      </c>
      <c r="AT174" s="193" t="s">
        <v>124</v>
      </c>
      <c r="AU174" s="193" t="s">
        <v>83</v>
      </c>
      <c r="AY174" s="17" t="s">
        <v>122</v>
      </c>
      <c r="BE174" s="194">
        <f>IF(N174="základní",J174,0)</f>
        <v>0</v>
      </c>
      <c r="BF174" s="194">
        <f>IF(N174="snížená",J174,0)</f>
        <v>0</v>
      </c>
      <c r="BG174" s="194">
        <f>IF(N174="zákl. přenesená",J174,0)</f>
        <v>0</v>
      </c>
      <c r="BH174" s="194">
        <f>IF(N174="sníž. přenesená",J174,0)</f>
        <v>0</v>
      </c>
      <c r="BI174" s="194">
        <f>IF(N174="nulová",J174,0)</f>
        <v>0</v>
      </c>
      <c r="BJ174" s="17" t="s">
        <v>81</v>
      </c>
      <c r="BK174" s="194">
        <f>ROUND(I174*H174,2)</f>
        <v>0</v>
      </c>
      <c r="BL174" s="17" t="s">
        <v>129</v>
      </c>
      <c r="BM174" s="193" t="s">
        <v>200</v>
      </c>
    </row>
    <row r="175" spans="1:47" s="2" customFormat="1" ht="19.5">
      <c r="A175" s="34"/>
      <c r="B175" s="35"/>
      <c r="C175" s="36"/>
      <c r="D175" s="195" t="s">
        <v>131</v>
      </c>
      <c r="E175" s="36"/>
      <c r="F175" s="196" t="s">
        <v>201</v>
      </c>
      <c r="G175" s="36"/>
      <c r="H175" s="36"/>
      <c r="I175" s="197"/>
      <c r="J175" s="36"/>
      <c r="K175" s="36"/>
      <c r="L175" s="39"/>
      <c r="M175" s="198"/>
      <c r="N175" s="199"/>
      <c r="O175" s="71"/>
      <c r="P175" s="71"/>
      <c r="Q175" s="71"/>
      <c r="R175" s="71"/>
      <c r="S175" s="71"/>
      <c r="T175" s="72"/>
      <c r="U175" s="34"/>
      <c r="V175" s="34"/>
      <c r="W175" s="34"/>
      <c r="X175" s="34"/>
      <c r="Y175" s="34"/>
      <c r="Z175" s="34"/>
      <c r="AA175" s="34"/>
      <c r="AB175" s="34"/>
      <c r="AC175" s="34"/>
      <c r="AD175" s="34"/>
      <c r="AE175" s="34"/>
      <c r="AT175" s="17" t="s">
        <v>131</v>
      </c>
      <c r="AU175" s="17" t="s">
        <v>83</v>
      </c>
    </row>
    <row r="176" spans="1:47" s="2" customFormat="1" ht="39">
      <c r="A176" s="34"/>
      <c r="B176" s="35"/>
      <c r="C176" s="36"/>
      <c r="D176" s="195" t="s">
        <v>133</v>
      </c>
      <c r="E176" s="36"/>
      <c r="F176" s="200" t="s">
        <v>190</v>
      </c>
      <c r="G176" s="36"/>
      <c r="H176" s="36"/>
      <c r="I176" s="197"/>
      <c r="J176" s="36"/>
      <c r="K176" s="36"/>
      <c r="L176" s="39"/>
      <c r="M176" s="198"/>
      <c r="N176" s="199"/>
      <c r="O176" s="71"/>
      <c r="P176" s="71"/>
      <c r="Q176" s="71"/>
      <c r="R176" s="71"/>
      <c r="S176" s="71"/>
      <c r="T176" s="72"/>
      <c r="U176" s="34"/>
      <c r="V176" s="34"/>
      <c r="W176" s="34"/>
      <c r="X176" s="34"/>
      <c r="Y176" s="34"/>
      <c r="Z176" s="34"/>
      <c r="AA176" s="34"/>
      <c r="AB176" s="34"/>
      <c r="AC176" s="34"/>
      <c r="AD176" s="34"/>
      <c r="AE176" s="34"/>
      <c r="AT176" s="17" t="s">
        <v>133</v>
      </c>
      <c r="AU176" s="17" t="s">
        <v>83</v>
      </c>
    </row>
    <row r="177" spans="1:65" s="2" customFormat="1" ht="16.5" customHeight="1">
      <c r="A177" s="34"/>
      <c r="B177" s="35"/>
      <c r="C177" s="182" t="s">
        <v>202</v>
      </c>
      <c r="D177" s="182" t="s">
        <v>124</v>
      </c>
      <c r="E177" s="183" t="s">
        <v>203</v>
      </c>
      <c r="F177" s="184" t="s">
        <v>204</v>
      </c>
      <c r="G177" s="185" t="s">
        <v>174</v>
      </c>
      <c r="H177" s="186">
        <v>109.44</v>
      </c>
      <c r="I177" s="187"/>
      <c r="J177" s="188">
        <f>ROUND(I177*H177,2)</f>
        <v>0</v>
      </c>
      <c r="K177" s="184" t="s">
        <v>128</v>
      </c>
      <c r="L177" s="39"/>
      <c r="M177" s="189" t="s">
        <v>1</v>
      </c>
      <c r="N177" s="190" t="s">
        <v>38</v>
      </c>
      <c r="O177" s="71"/>
      <c r="P177" s="191">
        <f>O177*H177</f>
        <v>0</v>
      </c>
      <c r="Q177" s="191">
        <v>0</v>
      </c>
      <c r="R177" s="191">
        <f>Q177*H177</f>
        <v>0</v>
      </c>
      <c r="S177" s="191">
        <v>0</v>
      </c>
      <c r="T177" s="192">
        <f>S177*H177</f>
        <v>0</v>
      </c>
      <c r="U177" s="34"/>
      <c r="V177" s="34"/>
      <c r="W177" s="34"/>
      <c r="X177" s="34"/>
      <c r="Y177" s="34"/>
      <c r="Z177" s="34"/>
      <c r="AA177" s="34"/>
      <c r="AB177" s="34"/>
      <c r="AC177" s="34"/>
      <c r="AD177" s="34"/>
      <c r="AE177" s="34"/>
      <c r="AR177" s="193" t="s">
        <v>129</v>
      </c>
      <c r="AT177" s="193" t="s">
        <v>124</v>
      </c>
      <c r="AU177" s="193" t="s">
        <v>83</v>
      </c>
      <c r="AY177" s="17" t="s">
        <v>122</v>
      </c>
      <c r="BE177" s="194">
        <f>IF(N177="základní",J177,0)</f>
        <v>0</v>
      </c>
      <c r="BF177" s="194">
        <f>IF(N177="snížená",J177,0)</f>
        <v>0</v>
      </c>
      <c r="BG177" s="194">
        <f>IF(N177="zákl. přenesená",J177,0)</f>
        <v>0</v>
      </c>
      <c r="BH177" s="194">
        <f>IF(N177="sníž. přenesená",J177,0)</f>
        <v>0</v>
      </c>
      <c r="BI177" s="194">
        <f>IF(N177="nulová",J177,0)</f>
        <v>0</v>
      </c>
      <c r="BJ177" s="17" t="s">
        <v>81</v>
      </c>
      <c r="BK177" s="194">
        <f>ROUND(I177*H177,2)</f>
        <v>0</v>
      </c>
      <c r="BL177" s="17" t="s">
        <v>129</v>
      </c>
      <c r="BM177" s="193" t="s">
        <v>205</v>
      </c>
    </row>
    <row r="178" spans="1:47" s="2" customFormat="1" ht="19.5">
      <c r="A178" s="34"/>
      <c r="B178" s="35"/>
      <c r="C178" s="36"/>
      <c r="D178" s="195" t="s">
        <v>131</v>
      </c>
      <c r="E178" s="36"/>
      <c r="F178" s="196" t="s">
        <v>206</v>
      </c>
      <c r="G178" s="36"/>
      <c r="H178" s="36"/>
      <c r="I178" s="197"/>
      <c r="J178" s="36"/>
      <c r="K178" s="36"/>
      <c r="L178" s="39"/>
      <c r="M178" s="198"/>
      <c r="N178" s="199"/>
      <c r="O178" s="71"/>
      <c r="P178" s="71"/>
      <c r="Q178" s="71"/>
      <c r="R178" s="71"/>
      <c r="S178" s="71"/>
      <c r="T178" s="72"/>
      <c r="U178" s="34"/>
      <c r="V178" s="34"/>
      <c r="W178" s="34"/>
      <c r="X178" s="34"/>
      <c r="Y178" s="34"/>
      <c r="Z178" s="34"/>
      <c r="AA178" s="34"/>
      <c r="AB178" s="34"/>
      <c r="AC178" s="34"/>
      <c r="AD178" s="34"/>
      <c r="AE178" s="34"/>
      <c r="AT178" s="17" t="s">
        <v>131</v>
      </c>
      <c r="AU178" s="17" t="s">
        <v>83</v>
      </c>
    </row>
    <row r="179" spans="1:47" s="2" customFormat="1" ht="39">
      <c r="A179" s="34"/>
      <c r="B179" s="35"/>
      <c r="C179" s="36"/>
      <c r="D179" s="195" t="s">
        <v>133</v>
      </c>
      <c r="E179" s="36"/>
      <c r="F179" s="200" t="s">
        <v>207</v>
      </c>
      <c r="G179" s="36"/>
      <c r="H179" s="36"/>
      <c r="I179" s="197"/>
      <c r="J179" s="36"/>
      <c r="K179" s="36"/>
      <c r="L179" s="39"/>
      <c r="M179" s="198"/>
      <c r="N179" s="199"/>
      <c r="O179" s="71"/>
      <c r="P179" s="71"/>
      <c r="Q179" s="71"/>
      <c r="R179" s="71"/>
      <c r="S179" s="71"/>
      <c r="T179" s="72"/>
      <c r="U179" s="34"/>
      <c r="V179" s="34"/>
      <c r="W179" s="34"/>
      <c r="X179" s="34"/>
      <c r="Y179" s="34"/>
      <c r="Z179" s="34"/>
      <c r="AA179" s="34"/>
      <c r="AB179" s="34"/>
      <c r="AC179" s="34"/>
      <c r="AD179" s="34"/>
      <c r="AE179" s="34"/>
      <c r="AT179" s="17" t="s">
        <v>133</v>
      </c>
      <c r="AU179" s="17" t="s">
        <v>83</v>
      </c>
    </row>
    <row r="180" spans="1:65" s="2" customFormat="1" ht="24">
      <c r="A180" s="34"/>
      <c r="B180" s="35"/>
      <c r="C180" s="182" t="s">
        <v>208</v>
      </c>
      <c r="D180" s="182" t="s">
        <v>124</v>
      </c>
      <c r="E180" s="183" t="s">
        <v>209</v>
      </c>
      <c r="F180" s="184" t="s">
        <v>210</v>
      </c>
      <c r="G180" s="185" t="s">
        <v>174</v>
      </c>
      <c r="H180" s="186">
        <v>1094.4</v>
      </c>
      <c r="I180" s="187"/>
      <c r="J180" s="188">
        <f>ROUND(I180*H180,2)</f>
        <v>0</v>
      </c>
      <c r="K180" s="184" t="s">
        <v>128</v>
      </c>
      <c r="L180" s="39"/>
      <c r="M180" s="189" t="s">
        <v>1</v>
      </c>
      <c r="N180" s="190" t="s">
        <v>38</v>
      </c>
      <c r="O180" s="71"/>
      <c r="P180" s="191">
        <f>O180*H180</f>
        <v>0</v>
      </c>
      <c r="Q180" s="191">
        <v>0</v>
      </c>
      <c r="R180" s="191">
        <f>Q180*H180</f>
        <v>0</v>
      </c>
      <c r="S180" s="191">
        <v>0</v>
      </c>
      <c r="T180" s="192">
        <f>S180*H180</f>
        <v>0</v>
      </c>
      <c r="U180" s="34"/>
      <c r="V180" s="34"/>
      <c r="W180" s="34"/>
      <c r="X180" s="34"/>
      <c r="Y180" s="34"/>
      <c r="Z180" s="34"/>
      <c r="AA180" s="34"/>
      <c r="AB180" s="34"/>
      <c r="AC180" s="34"/>
      <c r="AD180" s="34"/>
      <c r="AE180" s="34"/>
      <c r="AR180" s="193" t="s">
        <v>129</v>
      </c>
      <c r="AT180" s="193" t="s">
        <v>124</v>
      </c>
      <c r="AU180" s="193" t="s">
        <v>83</v>
      </c>
      <c r="AY180" s="17" t="s">
        <v>122</v>
      </c>
      <c r="BE180" s="194">
        <f>IF(N180="základní",J180,0)</f>
        <v>0</v>
      </c>
      <c r="BF180" s="194">
        <f>IF(N180="snížená",J180,0)</f>
        <v>0</v>
      </c>
      <c r="BG180" s="194">
        <f>IF(N180="zákl. přenesená",J180,0)</f>
        <v>0</v>
      </c>
      <c r="BH180" s="194">
        <f>IF(N180="sníž. přenesená",J180,0)</f>
        <v>0</v>
      </c>
      <c r="BI180" s="194">
        <f>IF(N180="nulová",J180,0)</f>
        <v>0</v>
      </c>
      <c r="BJ180" s="17" t="s">
        <v>81</v>
      </c>
      <c r="BK180" s="194">
        <f>ROUND(I180*H180,2)</f>
        <v>0</v>
      </c>
      <c r="BL180" s="17" t="s">
        <v>129</v>
      </c>
      <c r="BM180" s="193" t="s">
        <v>211</v>
      </c>
    </row>
    <row r="181" spans="1:47" s="2" customFormat="1" ht="19.5">
      <c r="A181" s="34"/>
      <c r="B181" s="35"/>
      <c r="C181" s="36"/>
      <c r="D181" s="195" t="s">
        <v>131</v>
      </c>
      <c r="E181" s="36"/>
      <c r="F181" s="196" t="s">
        <v>212</v>
      </c>
      <c r="G181" s="36"/>
      <c r="H181" s="36"/>
      <c r="I181" s="197"/>
      <c r="J181" s="36"/>
      <c r="K181" s="36"/>
      <c r="L181" s="39"/>
      <c r="M181" s="198"/>
      <c r="N181" s="199"/>
      <c r="O181" s="71"/>
      <c r="P181" s="71"/>
      <c r="Q181" s="71"/>
      <c r="R181" s="71"/>
      <c r="S181" s="71"/>
      <c r="T181" s="72"/>
      <c r="U181" s="34"/>
      <c r="V181" s="34"/>
      <c r="W181" s="34"/>
      <c r="X181" s="34"/>
      <c r="Y181" s="34"/>
      <c r="Z181" s="34"/>
      <c r="AA181" s="34"/>
      <c r="AB181" s="34"/>
      <c r="AC181" s="34"/>
      <c r="AD181" s="34"/>
      <c r="AE181" s="34"/>
      <c r="AT181" s="17" t="s">
        <v>131</v>
      </c>
      <c r="AU181" s="17" t="s">
        <v>83</v>
      </c>
    </row>
    <row r="182" spans="1:47" s="2" customFormat="1" ht="39">
      <c r="A182" s="34"/>
      <c r="B182" s="35"/>
      <c r="C182" s="36"/>
      <c r="D182" s="195" t="s">
        <v>133</v>
      </c>
      <c r="E182" s="36"/>
      <c r="F182" s="200" t="s">
        <v>207</v>
      </c>
      <c r="G182" s="36"/>
      <c r="H182" s="36"/>
      <c r="I182" s="197"/>
      <c r="J182" s="36"/>
      <c r="K182" s="36"/>
      <c r="L182" s="39"/>
      <c r="M182" s="198"/>
      <c r="N182" s="199"/>
      <c r="O182" s="71"/>
      <c r="P182" s="71"/>
      <c r="Q182" s="71"/>
      <c r="R182" s="71"/>
      <c r="S182" s="71"/>
      <c r="T182" s="72"/>
      <c r="U182" s="34"/>
      <c r="V182" s="34"/>
      <c r="W182" s="34"/>
      <c r="X182" s="34"/>
      <c r="Y182" s="34"/>
      <c r="Z182" s="34"/>
      <c r="AA182" s="34"/>
      <c r="AB182" s="34"/>
      <c r="AC182" s="34"/>
      <c r="AD182" s="34"/>
      <c r="AE182" s="34"/>
      <c r="AT182" s="17" t="s">
        <v>133</v>
      </c>
      <c r="AU182" s="17" t="s">
        <v>83</v>
      </c>
    </row>
    <row r="183" spans="1:65" s="2" customFormat="1" ht="16.5" customHeight="1">
      <c r="A183" s="34"/>
      <c r="B183" s="35"/>
      <c r="C183" s="182" t="s">
        <v>213</v>
      </c>
      <c r="D183" s="182" t="s">
        <v>124</v>
      </c>
      <c r="E183" s="183" t="s">
        <v>214</v>
      </c>
      <c r="F183" s="184" t="s">
        <v>215</v>
      </c>
      <c r="G183" s="185" t="s">
        <v>216</v>
      </c>
      <c r="H183" s="186">
        <v>218.88</v>
      </c>
      <c r="I183" s="187"/>
      <c r="J183" s="188">
        <f>ROUND(I183*H183,2)</f>
        <v>0</v>
      </c>
      <c r="K183" s="184" t="s">
        <v>128</v>
      </c>
      <c r="L183" s="39"/>
      <c r="M183" s="189" t="s">
        <v>1</v>
      </c>
      <c r="N183" s="190" t="s">
        <v>38</v>
      </c>
      <c r="O183" s="71"/>
      <c r="P183" s="191">
        <f>O183*H183</f>
        <v>0</v>
      </c>
      <c r="Q183" s="191">
        <v>0</v>
      </c>
      <c r="R183" s="191">
        <f>Q183*H183</f>
        <v>0</v>
      </c>
      <c r="S183" s="191">
        <v>0</v>
      </c>
      <c r="T183" s="192">
        <f>S183*H183</f>
        <v>0</v>
      </c>
      <c r="U183" s="34"/>
      <c r="V183" s="34"/>
      <c r="W183" s="34"/>
      <c r="X183" s="34"/>
      <c r="Y183" s="34"/>
      <c r="Z183" s="34"/>
      <c r="AA183" s="34"/>
      <c r="AB183" s="34"/>
      <c r="AC183" s="34"/>
      <c r="AD183" s="34"/>
      <c r="AE183" s="34"/>
      <c r="AR183" s="193" t="s">
        <v>129</v>
      </c>
      <c r="AT183" s="193" t="s">
        <v>124</v>
      </c>
      <c r="AU183" s="193" t="s">
        <v>83</v>
      </c>
      <c r="AY183" s="17" t="s">
        <v>122</v>
      </c>
      <c r="BE183" s="194">
        <f>IF(N183="základní",J183,0)</f>
        <v>0</v>
      </c>
      <c r="BF183" s="194">
        <f>IF(N183="snížená",J183,0)</f>
        <v>0</v>
      </c>
      <c r="BG183" s="194">
        <f>IF(N183="zákl. přenesená",J183,0)</f>
        <v>0</v>
      </c>
      <c r="BH183" s="194">
        <f>IF(N183="sníž. přenesená",J183,0)</f>
        <v>0</v>
      </c>
      <c r="BI183" s="194">
        <f>IF(N183="nulová",J183,0)</f>
        <v>0</v>
      </c>
      <c r="BJ183" s="17" t="s">
        <v>81</v>
      </c>
      <c r="BK183" s="194">
        <f>ROUND(I183*H183,2)</f>
        <v>0</v>
      </c>
      <c r="BL183" s="17" t="s">
        <v>129</v>
      </c>
      <c r="BM183" s="193" t="s">
        <v>217</v>
      </c>
    </row>
    <row r="184" spans="1:47" s="2" customFormat="1" ht="11.25">
      <c r="A184" s="34"/>
      <c r="B184" s="35"/>
      <c r="C184" s="36"/>
      <c r="D184" s="195" t="s">
        <v>131</v>
      </c>
      <c r="E184" s="36"/>
      <c r="F184" s="196" t="s">
        <v>218</v>
      </c>
      <c r="G184" s="36"/>
      <c r="H184" s="36"/>
      <c r="I184" s="197"/>
      <c r="J184" s="36"/>
      <c r="K184" s="36"/>
      <c r="L184" s="39"/>
      <c r="M184" s="198"/>
      <c r="N184" s="199"/>
      <c r="O184" s="71"/>
      <c r="P184" s="71"/>
      <c r="Q184" s="71"/>
      <c r="R184" s="71"/>
      <c r="S184" s="71"/>
      <c r="T184" s="72"/>
      <c r="U184" s="34"/>
      <c r="V184" s="34"/>
      <c r="W184" s="34"/>
      <c r="X184" s="34"/>
      <c r="Y184" s="34"/>
      <c r="Z184" s="34"/>
      <c r="AA184" s="34"/>
      <c r="AB184" s="34"/>
      <c r="AC184" s="34"/>
      <c r="AD184" s="34"/>
      <c r="AE184" s="34"/>
      <c r="AT184" s="17" t="s">
        <v>131</v>
      </c>
      <c r="AU184" s="17" t="s">
        <v>83</v>
      </c>
    </row>
    <row r="185" spans="1:47" s="2" customFormat="1" ht="29.25">
      <c r="A185" s="34"/>
      <c r="B185" s="35"/>
      <c r="C185" s="36"/>
      <c r="D185" s="195" t="s">
        <v>133</v>
      </c>
      <c r="E185" s="36"/>
      <c r="F185" s="200" t="s">
        <v>219</v>
      </c>
      <c r="G185" s="36"/>
      <c r="H185" s="36"/>
      <c r="I185" s="197"/>
      <c r="J185" s="36"/>
      <c r="K185" s="36"/>
      <c r="L185" s="39"/>
      <c r="M185" s="198"/>
      <c r="N185" s="199"/>
      <c r="O185" s="71"/>
      <c r="P185" s="71"/>
      <c r="Q185" s="71"/>
      <c r="R185" s="71"/>
      <c r="S185" s="71"/>
      <c r="T185" s="72"/>
      <c r="U185" s="34"/>
      <c r="V185" s="34"/>
      <c r="W185" s="34"/>
      <c r="X185" s="34"/>
      <c r="Y185" s="34"/>
      <c r="Z185" s="34"/>
      <c r="AA185" s="34"/>
      <c r="AB185" s="34"/>
      <c r="AC185" s="34"/>
      <c r="AD185" s="34"/>
      <c r="AE185" s="34"/>
      <c r="AT185" s="17" t="s">
        <v>133</v>
      </c>
      <c r="AU185" s="17" t="s">
        <v>83</v>
      </c>
    </row>
    <row r="186" spans="2:51" s="13" customFormat="1" ht="11.25">
      <c r="B186" s="201"/>
      <c r="C186" s="202"/>
      <c r="D186" s="195" t="s">
        <v>135</v>
      </c>
      <c r="E186" s="202"/>
      <c r="F186" s="204" t="s">
        <v>220</v>
      </c>
      <c r="G186" s="202"/>
      <c r="H186" s="205">
        <v>218.88</v>
      </c>
      <c r="I186" s="206"/>
      <c r="J186" s="202"/>
      <c r="K186" s="202"/>
      <c r="L186" s="207"/>
      <c r="M186" s="208"/>
      <c r="N186" s="209"/>
      <c r="O186" s="209"/>
      <c r="P186" s="209"/>
      <c r="Q186" s="209"/>
      <c r="R186" s="209"/>
      <c r="S186" s="209"/>
      <c r="T186" s="210"/>
      <c r="AT186" s="211" t="s">
        <v>135</v>
      </c>
      <c r="AU186" s="211" t="s">
        <v>83</v>
      </c>
      <c r="AV186" s="13" t="s">
        <v>83</v>
      </c>
      <c r="AW186" s="13" t="s">
        <v>4</v>
      </c>
      <c r="AX186" s="13" t="s">
        <v>81</v>
      </c>
      <c r="AY186" s="211" t="s">
        <v>122</v>
      </c>
    </row>
    <row r="187" spans="1:65" s="2" customFormat="1" ht="16.5" customHeight="1">
      <c r="A187" s="34"/>
      <c r="B187" s="35"/>
      <c r="C187" s="182" t="s">
        <v>221</v>
      </c>
      <c r="D187" s="182" t="s">
        <v>124</v>
      </c>
      <c r="E187" s="183" t="s">
        <v>222</v>
      </c>
      <c r="F187" s="184" t="s">
        <v>223</v>
      </c>
      <c r="G187" s="185" t="s">
        <v>174</v>
      </c>
      <c r="H187" s="186">
        <v>109.44</v>
      </c>
      <c r="I187" s="187"/>
      <c r="J187" s="188">
        <f>ROUND(I187*H187,2)</f>
        <v>0</v>
      </c>
      <c r="K187" s="184" t="s">
        <v>128</v>
      </c>
      <c r="L187" s="39"/>
      <c r="M187" s="189" t="s">
        <v>1</v>
      </c>
      <c r="N187" s="190" t="s">
        <v>38</v>
      </c>
      <c r="O187" s="71"/>
      <c r="P187" s="191">
        <f>O187*H187</f>
        <v>0</v>
      </c>
      <c r="Q187" s="191">
        <v>0</v>
      </c>
      <c r="R187" s="191">
        <f>Q187*H187</f>
        <v>0</v>
      </c>
      <c r="S187" s="191">
        <v>0</v>
      </c>
      <c r="T187" s="192">
        <f>S187*H187</f>
        <v>0</v>
      </c>
      <c r="U187" s="34"/>
      <c r="V187" s="34"/>
      <c r="W187" s="34"/>
      <c r="X187" s="34"/>
      <c r="Y187" s="34"/>
      <c r="Z187" s="34"/>
      <c r="AA187" s="34"/>
      <c r="AB187" s="34"/>
      <c r="AC187" s="34"/>
      <c r="AD187" s="34"/>
      <c r="AE187" s="34"/>
      <c r="AR187" s="193" t="s">
        <v>129</v>
      </c>
      <c r="AT187" s="193" t="s">
        <v>124</v>
      </c>
      <c r="AU187" s="193" t="s">
        <v>83</v>
      </c>
      <c r="AY187" s="17" t="s">
        <v>122</v>
      </c>
      <c r="BE187" s="194">
        <f>IF(N187="základní",J187,0)</f>
        <v>0</v>
      </c>
      <c r="BF187" s="194">
        <f>IF(N187="snížená",J187,0)</f>
        <v>0</v>
      </c>
      <c r="BG187" s="194">
        <f>IF(N187="zákl. přenesená",J187,0)</f>
        <v>0</v>
      </c>
      <c r="BH187" s="194">
        <f>IF(N187="sníž. přenesená",J187,0)</f>
        <v>0</v>
      </c>
      <c r="BI187" s="194">
        <f>IF(N187="nulová",J187,0)</f>
        <v>0</v>
      </c>
      <c r="BJ187" s="17" t="s">
        <v>81</v>
      </c>
      <c r="BK187" s="194">
        <f>ROUND(I187*H187,2)</f>
        <v>0</v>
      </c>
      <c r="BL187" s="17" t="s">
        <v>129</v>
      </c>
      <c r="BM187" s="193" t="s">
        <v>224</v>
      </c>
    </row>
    <row r="188" spans="1:47" s="2" customFormat="1" ht="11.25">
      <c r="A188" s="34"/>
      <c r="B188" s="35"/>
      <c r="C188" s="36"/>
      <c r="D188" s="195" t="s">
        <v>131</v>
      </c>
      <c r="E188" s="36"/>
      <c r="F188" s="196" t="s">
        <v>225</v>
      </c>
      <c r="G188" s="36"/>
      <c r="H188" s="36"/>
      <c r="I188" s="197"/>
      <c r="J188" s="36"/>
      <c r="K188" s="36"/>
      <c r="L188" s="39"/>
      <c r="M188" s="198"/>
      <c r="N188" s="199"/>
      <c r="O188" s="71"/>
      <c r="P188" s="71"/>
      <c r="Q188" s="71"/>
      <c r="R188" s="71"/>
      <c r="S188" s="71"/>
      <c r="T188" s="72"/>
      <c r="U188" s="34"/>
      <c r="V188" s="34"/>
      <c r="W188" s="34"/>
      <c r="X188" s="34"/>
      <c r="Y188" s="34"/>
      <c r="Z188" s="34"/>
      <c r="AA188" s="34"/>
      <c r="AB188" s="34"/>
      <c r="AC188" s="34"/>
      <c r="AD188" s="34"/>
      <c r="AE188" s="34"/>
      <c r="AT188" s="17" t="s">
        <v>131</v>
      </c>
      <c r="AU188" s="17" t="s">
        <v>83</v>
      </c>
    </row>
    <row r="189" spans="1:47" s="2" customFormat="1" ht="68.25">
      <c r="A189" s="34"/>
      <c r="B189" s="35"/>
      <c r="C189" s="36"/>
      <c r="D189" s="195" t="s">
        <v>133</v>
      </c>
      <c r="E189" s="36"/>
      <c r="F189" s="200" t="s">
        <v>226</v>
      </c>
      <c r="G189" s="36"/>
      <c r="H189" s="36"/>
      <c r="I189" s="197"/>
      <c r="J189" s="36"/>
      <c r="K189" s="36"/>
      <c r="L189" s="39"/>
      <c r="M189" s="198"/>
      <c r="N189" s="199"/>
      <c r="O189" s="71"/>
      <c r="P189" s="71"/>
      <c r="Q189" s="71"/>
      <c r="R189" s="71"/>
      <c r="S189" s="71"/>
      <c r="T189" s="72"/>
      <c r="U189" s="34"/>
      <c r="V189" s="34"/>
      <c r="W189" s="34"/>
      <c r="X189" s="34"/>
      <c r="Y189" s="34"/>
      <c r="Z189" s="34"/>
      <c r="AA189" s="34"/>
      <c r="AB189" s="34"/>
      <c r="AC189" s="34"/>
      <c r="AD189" s="34"/>
      <c r="AE189" s="34"/>
      <c r="AT189" s="17" t="s">
        <v>133</v>
      </c>
      <c r="AU189" s="17" t="s">
        <v>83</v>
      </c>
    </row>
    <row r="190" spans="1:65" s="2" customFormat="1" ht="16.5" customHeight="1">
      <c r="A190" s="34"/>
      <c r="B190" s="35"/>
      <c r="C190" s="182" t="s">
        <v>8</v>
      </c>
      <c r="D190" s="182" t="s">
        <v>124</v>
      </c>
      <c r="E190" s="183" t="s">
        <v>227</v>
      </c>
      <c r="F190" s="184" t="s">
        <v>228</v>
      </c>
      <c r="G190" s="185" t="s">
        <v>127</v>
      </c>
      <c r="H190" s="186">
        <v>21.5</v>
      </c>
      <c r="I190" s="187"/>
      <c r="J190" s="188">
        <f>ROUND(I190*H190,2)</f>
        <v>0</v>
      </c>
      <c r="K190" s="184" t="s">
        <v>128</v>
      </c>
      <c r="L190" s="39"/>
      <c r="M190" s="189" t="s">
        <v>1</v>
      </c>
      <c r="N190" s="190" t="s">
        <v>38</v>
      </c>
      <c r="O190" s="71"/>
      <c r="P190" s="191">
        <f>O190*H190</f>
        <v>0</v>
      </c>
      <c r="Q190" s="191">
        <v>0</v>
      </c>
      <c r="R190" s="191">
        <f>Q190*H190</f>
        <v>0</v>
      </c>
      <c r="S190" s="191">
        <v>0</v>
      </c>
      <c r="T190" s="192">
        <f>S190*H190</f>
        <v>0</v>
      </c>
      <c r="U190" s="34"/>
      <c r="V190" s="34"/>
      <c r="W190" s="34"/>
      <c r="X190" s="34"/>
      <c r="Y190" s="34"/>
      <c r="Z190" s="34"/>
      <c r="AA190" s="34"/>
      <c r="AB190" s="34"/>
      <c r="AC190" s="34"/>
      <c r="AD190" s="34"/>
      <c r="AE190" s="34"/>
      <c r="AR190" s="193" t="s">
        <v>129</v>
      </c>
      <c r="AT190" s="193" t="s">
        <v>124</v>
      </c>
      <c r="AU190" s="193" t="s">
        <v>83</v>
      </c>
      <c r="AY190" s="17" t="s">
        <v>122</v>
      </c>
      <c r="BE190" s="194">
        <f>IF(N190="základní",J190,0)</f>
        <v>0</v>
      </c>
      <c r="BF190" s="194">
        <f>IF(N190="snížená",J190,0)</f>
        <v>0</v>
      </c>
      <c r="BG190" s="194">
        <f>IF(N190="zákl. přenesená",J190,0)</f>
        <v>0</v>
      </c>
      <c r="BH190" s="194">
        <f>IF(N190="sníž. přenesená",J190,0)</f>
        <v>0</v>
      </c>
      <c r="BI190" s="194">
        <f>IF(N190="nulová",J190,0)</f>
        <v>0</v>
      </c>
      <c r="BJ190" s="17" t="s">
        <v>81</v>
      </c>
      <c r="BK190" s="194">
        <f>ROUND(I190*H190,2)</f>
        <v>0</v>
      </c>
      <c r="BL190" s="17" t="s">
        <v>129</v>
      </c>
      <c r="BM190" s="193" t="s">
        <v>229</v>
      </c>
    </row>
    <row r="191" spans="1:47" s="2" customFormat="1" ht="11.25">
      <c r="A191" s="34"/>
      <c r="B191" s="35"/>
      <c r="C191" s="36"/>
      <c r="D191" s="195" t="s">
        <v>131</v>
      </c>
      <c r="E191" s="36"/>
      <c r="F191" s="196" t="s">
        <v>230</v>
      </c>
      <c r="G191" s="36"/>
      <c r="H191" s="36"/>
      <c r="I191" s="197"/>
      <c r="J191" s="36"/>
      <c r="K191" s="36"/>
      <c r="L191" s="39"/>
      <c r="M191" s="198"/>
      <c r="N191" s="199"/>
      <c r="O191" s="71"/>
      <c r="P191" s="71"/>
      <c r="Q191" s="71"/>
      <c r="R191" s="71"/>
      <c r="S191" s="71"/>
      <c r="T191" s="72"/>
      <c r="U191" s="34"/>
      <c r="V191" s="34"/>
      <c r="W191" s="34"/>
      <c r="X191" s="34"/>
      <c r="Y191" s="34"/>
      <c r="Z191" s="34"/>
      <c r="AA191" s="34"/>
      <c r="AB191" s="34"/>
      <c r="AC191" s="34"/>
      <c r="AD191" s="34"/>
      <c r="AE191" s="34"/>
      <c r="AT191" s="17" t="s">
        <v>131</v>
      </c>
      <c r="AU191" s="17" t="s">
        <v>83</v>
      </c>
    </row>
    <row r="192" spans="1:47" s="2" customFormat="1" ht="68.25">
      <c r="A192" s="34"/>
      <c r="B192" s="35"/>
      <c r="C192" s="36"/>
      <c r="D192" s="195" t="s">
        <v>133</v>
      </c>
      <c r="E192" s="36"/>
      <c r="F192" s="200" t="s">
        <v>231</v>
      </c>
      <c r="G192" s="36"/>
      <c r="H192" s="36"/>
      <c r="I192" s="197"/>
      <c r="J192" s="36"/>
      <c r="K192" s="36"/>
      <c r="L192" s="39"/>
      <c r="M192" s="198"/>
      <c r="N192" s="199"/>
      <c r="O192" s="71"/>
      <c r="P192" s="71"/>
      <c r="Q192" s="71"/>
      <c r="R192" s="71"/>
      <c r="S192" s="71"/>
      <c r="T192" s="72"/>
      <c r="U192" s="34"/>
      <c r="V192" s="34"/>
      <c r="W192" s="34"/>
      <c r="X192" s="34"/>
      <c r="Y192" s="34"/>
      <c r="Z192" s="34"/>
      <c r="AA192" s="34"/>
      <c r="AB192" s="34"/>
      <c r="AC192" s="34"/>
      <c r="AD192" s="34"/>
      <c r="AE192" s="34"/>
      <c r="AT192" s="17" t="s">
        <v>133</v>
      </c>
      <c r="AU192" s="17" t="s">
        <v>83</v>
      </c>
    </row>
    <row r="193" spans="2:51" s="13" customFormat="1" ht="11.25">
      <c r="B193" s="201"/>
      <c r="C193" s="202"/>
      <c r="D193" s="195" t="s">
        <v>135</v>
      </c>
      <c r="E193" s="203" t="s">
        <v>1</v>
      </c>
      <c r="F193" s="204" t="s">
        <v>232</v>
      </c>
      <c r="G193" s="202"/>
      <c r="H193" s="205">
        <v>21.5</v>
      </c>
      <c r="I193" s="206"/>
      <c r="J193" s="202"/>
      <c r="K193" s="202"/>
      <c r="L193" s="207"/>
      <c r="M193" s="208"/>
      <c r="N193" s="209"/>
      <c r="O193" s="209"/>
      <c r="P193" s="209"/>
      <c r="Q193" s="209"/>
      <c r="R193" s="209"/>
      <c r="S193" s="209"/>
      <c r="T193" s="210"/>
      <c r="AT193" s="211" t="s">
        <v>135</v>
      </c>
      <c r="AU193" s="211" t="s">
        <v>83</v>
      </c>
      <c r="AV193" s="13" t="s">
        <v>83</v>
      </c>
      <c r="AW193" s="13" t="s">
        <v>30</v>
      </c>
      <c r="AX193" s="13" t="s">
        <v>81</v>
      </c>
      <c r="AY193" s="211" t="s">
        <v>122</v>
      </c>
    </row>
    <row r="194" spans="1:65" s="2" customFormat="1" ht="16.5" customHeight="1">
      <c r="A194" s="34"/>
      <c r="B194" s="35"/>
      <c r="C194" s="233" t="s">
        <v>233</v>
      </c>
      <c r="D194" s="233" t="s">
        <v>193</v>
      </c>
      <c r="E194" s="234" t="s">
        <v>234</v>
      </c>
      <c r="F194" s="235" t="s">
        <v>235</v>
      </c>
      <c r="G194" s="236" t="s">
        <v>236</v>
      </c>
      <c r="H194" s="237">
        <v>0.43</v>
      </c>
      <c r="I194" s="238"/>
      <c r="J194" s="239">
        <f>ROUND(I194*H194,2)</f>
        <v>0</v>
      </c>
      <c r="K194" s="235" t="s">
        <v>128</v>
      </c>
      <c r="L194" s="240"/>
      <c r="M194" s="241" t="s">
        <v>1</v>
      </c>
      <c r="N194" s="242" t="s">
        <v>38</v>
      </c>
      <c r="O194" s="71"/>
      <c r="P194" s="191">
        <f>O194*H194</f>
        <v>0</v>
      </c>
      <c r="Q194" s="191">
        <v>0.001</v>
      </c>
      <c r="R194" s="191">
        <f>Q194*H194</f>
        <v>0.00043</v>
      </c>
      <c r="S194" s="191">
        <v>0</v>
      </c>
      <c r="T194" s="192">
        <f>S194*H194</f>
        <v>0</v>
      </c>
      <c r="U194" s="34"/>
      <c r="V194" s="34"/>
      <c r="W194" s="34"/>
      <c r="X194" s="34"/>
      <c r="Y194" s="34"/>
      <c r="Z194" s="34"/>
      <c r="AA194" s="34"/>
      <c r="AB194" s="34"/>
      <c r="AC194" s="34"/>
      <c r="AD194" s="34"/>
      <c r="AE194" s="34"/>
      <c r="AR194" s="193" t="s">
        <v>185</v>
      </c>
      <c r="AT194" s="193" t="s">
        <v>193</v>
      </c>
      <c r="AU194" s="193" t="s">
        <v>83</v>
      </c>
      <c r="AY194" s="17" t="s">
        <v>122</v>
      </c>
      <c r="BE194" s="194">
        <f>IF(N194="základní",J194,0)</f>
        <v>0</v>
      </c>
      <c r="BF194" s="194">
        <f>IF(N194="snížená",J194,0)</f>
        <v>0</v>
      </c>
      <c r="BG194" s="194">
        <f>IF(N194="zákl. přenesená",J194,0)</f>
        <v>0</v>
      </c>
      <c r="BH194" s="194">
        <f>IF(N194="sníž. přenesená",J194,0)</f>
        <v>0</v>
      </c>
      <c r="BI194" s="194">
        <f>IF(N194="nulová",J194,0)</f>
        <v>0</v>
      </c>
      <c r="BJ194" s="17" t="s">
        <v>81</v>
      </c>
      <c r="BK194" s="194">
        <f>ROUND(I194*H194,2)</f>
        <v>0</v>
      </c>
      <c r="BL194" s="17" t="s">
        <v>129</v>
      </c>
      <c r="BM194" s="193" t="s">
        <v>237</v>
      </c>
    </row>
    <row r="195" spans="1:47" s="2" customFormat="1" ht="11.25">
      <c r="A195" s="34"/>
      <c r="B195" s="35"/>
      <c r="C195" s="36"/>
      <c r="D195" s="195" t="s">
        <v>131</v>
      </c>
      <c r="E195" s="36"/>
      <c r="F195" s="196" t="s">
        <v>235</v>
      </c>
      <c r="G195" s="36"/>
      <c r="H195" s="36"/>
      <c r="I195" s="197"/>
      <c r="J195" s="36"/>
      <c r="K195" s="36"/>
      <c r="L195" s="39"/>
      <c r="M195" s="198"/>
      <c r="N195" s="199"/>
      <c r="O195" s="71"/>
      <c r="P195" s="71"/>
      <c r="Q195" s="71"/>
      <c r="R195" s="71"/>
      <c r="S195" s="71"/>
      <c r="T195" s="72"/>
      <c r="U195" s="34"/>
      <c r="V195" s="34"/>
      <c r="W195" s="34"/>
      <c r="X195" s="34"/>
      <c r="Y195" s="34"/>
      <c r="Z195" s="34"/>
      <c r="AA195" s="34"/>
      <c r="AB195" s="34"/>
      <c r="AC195" s="34"/>
      <c r="AD195" s="34"/>
      <c r="AE195" s="34"/>
      <c r="AT195" s="17" t="s">
        <v>131</v>
      </c>
      <c r="AU195" s="17" t="s">
        <v>83</v>
      </c>
    </row>
    <row r="196" spans="2:51" s="13" customFormat="1" ht="11.25">
      <c r="B196" s="201"/>
      <c r="C196" s="202"/>
      <c r="D196" s="195" t="s">
        <v>135</v>
      </c>
      <c r="E196" s="202"/>
      <c r="F196" s="204" t="s">
        <v>238</v>
      </c>
      <c r="G196" s="202"/>
      <c r="H196" s="205">
        <v>0.43</v>
      </c>
      <c r="I196" s="206"/>
      <c r="J196" s="202"/>
      <c r="K196" s="202"/>
      <c r="L196" s="207"/>
      <c r="M196" s="208"/>
      <c r="N196" s="209"/>
      <c r="O196" s="209"/>
      <c r="P196" s="209"/>
      <c r="Q196" s="209"/>
      <c r="R196" s="209"/>
      <c r="S196" s="209"/>
      <c r="T196" s="210"/>
      <c r="AT196" s="211" t="s">
        <v>135</v>
      </c>
      <c r="AU196" s="211" t="s">
        <v>83</v>
      </c>
      <c r="AV196" s="13" t="s">
        <v>83</v>
      </c>
      <c r="AW196" s="13" t="s">
        <v>4</v>
      </c>
      <c r="AX196" s="13" t="s">
        <v>81</v>
      </c>
      <c r="AY196" s="211" t="s">
        <v>122</v>
      </c>
    </row>
    <row r="197" spans="1:65" s="2" customFormat="1" ht="16.5" customHeight="1">
      <c r="A197" s="34"/>
      <c r="B197" s="35"/>
      <c r="C197" s="182" t="s">
        <v>239</v>
      </c>
      <c r="D197" s="182" t="s">
        <v>124</v>
      </c>
      <c r="E197" s="183" t="s">
        <v>240</v>
      </c>
      <c r="F197" s="184" t="s">
        <v>241</v>
      </c>
      <c r="G197" s="185" t="s">
        <v>127</v>
      </c>
      <c r="H197" s="186">
        <v>21.5</v>
      </c>
      <c r="I197" s="187"/>
      <c r="J197" s="188">
        <f>ROUND(I197*H197,2)</f>
        <v>0</v>
      </c>
      <c r="K197" s="184" t="s">
        <v>128</v>
      </c>
      <c r="L197" s="39"/>
      <c r="M197" s="189" t="s">
        <v>1</v>
      </c>
      <c r="N197" s="190" t="s">
        <v>38</v>
      </c>
      <c r="O197" s="71"/>
      <c r="P197" s="191">
        <f>O197*H197</f>
        <v>0</v>
      </c>
      <c r="Q197" s="191">
        <v>0</v>
      </c>
      <c r="R197" s="191">
        <f>Q197*H197</f>
        <v>0</v>
      </c>
      <c r="S197" s="191">
        <v>0</v>
      </c>
      <c r="T197" s="192">
        <f>S197*H197</f>
        <v>0</v>
      </c>
      <c r="U197" s="34"/>
      <c r="V197" s="34"/>
      <c r="W197" s="34"/>
      <c r="X197" s="34"/>
      <c r="Y197" s="34"/>
      <c r="Z197" s="34"/>
      <c r="AA197" s="34"/>
      <c r="AB197" s="34"/>
      <c r="AC197" s="34"/>
      <c r="AD197" s="34"/>
      <c r="AE197" s="34"/>
      <c r="AR197" s="193" t="s">
        <v>129</v>
      </c>
      <c r="AT197" s="193" t="s">
        <v>124</v>
      </c>
      <c r="AU197" s="193" t="s">
        <v>83</v>
      </c>
      <c r="AY197" s="17" t="s">
        <v>122</v>
      </c>
      <c r="BE197" s="194">
        <f>IF(N197="základní",J197,0)</f>
        <v>0</v>
      </c>
      <c r="BF197" s="194">
        <f>IF(N197="snížená",J197,0)</f>
        <v>0</v>
      </c>
      <c r="BG197" s="194">
        <f>IF(N197="zákl. přenesená",J197,0)</f>
        <v>0</v>
      </c>
      <c r="BH197" s="194">
        <f>IF(N197="sníž. přenesená",J197,0)</f>
        <v>0</v>
      </c>
      <c r="BI197" s="194">
        <f>IF(N197="nulová",J197,0)</f>
        <v>0</v>
      </c>
      <c r="BJ197" s="17" t="s">
        <v>81</v>
      </c>
      <c r="BK197" s="194">
        <f>ROUND(I197*H197,2)</f>
        <v>0</v>
      </c>
      <c r="BL197" s="17" t="s">
        <v>129</v>
      </c>
      <c r="BM197" s="193" t="s">
        <v>242</v>
      </c>
    </row>
    <row r="198" spans="1:47" s="2" customFormat="1" ht="11.25">
      <c r="A198" s="34"/>
      <c r="B198" s="35"/>
      <c r="C198" s="36"/>
      <c r="D198" s="195" t="s">
        <v>131</v>
      </c>
      <c r="E198" s="36"/>
      <c r="F198" s="196" t="s">
        <v>243</v>
      </c>
      <c r="G198" s="36"/>
      <c r="H198" s="36"/>
      <c r="I198" s="197"/>
      <c r="J198" s="36"/>
      <c r="K198" s="36"/>
      <c r="L198" s="39"/>
      <c r="M198" s="198"/>
      <c r="N198" s="199"/>
      <c r="O198" s="71"/>
      <c r="P198" s="71"/>
      <c r="Q198" s="71"/>
      <c r="R198" s="71"/>
      <c r="S198" s="71"/>
      <c r="T198" s="72"/>
      <c r="U198" s="34"/>
      <c r="V198" s="34"/>
      <c r="W198" s="34"/>
      <c r="X198" s="34"/>
      <c r="Y198" s="34"/>
      <c r="Z198" s="34"/>
      <c r="AA198" s="34"/>
      <c r="AB198" s="34"/>
      <c r="AC198" s="34"/>
      <c r="AD198" s="34"/>
      <c r="AE198" s="34"/>
      <c r="AT198" s="17" t="s">
        <v>131</v>
      </c>
      <c r="AU198" s="17" t="s">
        <v>83</v>
      </c>
    </row>
    <row r="199" spans="1:47" s="2" customFormat="1" ht="29.25">
      <c r="A199" s="34"/>
      <c r="B199" s="35"/>
      <c r="C199" s="36"/>
      <c r="D199" s="195" t="s">
        <v>133</v>
      </c>
      <c r="E199" s="36"/>
      <c r="F199" s="200" t="s">
        <v>244</v>
      </c>
      <c r="G199" s="36"/>
      <c r="H199" s="36"/>
      <c r="I199" s="197"/>
      <c r="J199" s="36"/>
      <c r="K199" s="36"/>
      <c r="L199" s="39"/>
      <c r="M199" s="198"/>
      <c r="N199" s="199"/>
      <c r="O199" s="71"/>
      <c r="P199" s="71"/>
      <c r="Q199" s="71"/>
      <c r="R199" s="71"/>
      <c r="S199" s="71"/>
      <c r="T199" s="72"/>
      <c r="U199" s="34"/>
      <c r="V199" s="34"/>
      <c r="W199" s="34"/>
      <c r="X199" s="34"/>
      <c r="Y199" s="34"/>
      <c r="Z199" s="34"/>
      <c r="AA199" s="34"/>
      <c r="AB199" s="34"/>
      <c r="AC199" s="34"/>
      <c r="AD199" s="34"/>
      <c r="AE199" s="34"/>
      <c r="AT199" s="17" t="s">
        <v>133</v>
      </c>
      <c r="AU199" s="17" t="s">
        <v>83</v>
      </c>
    </row>
    <row r="200" spans="2:51" s="13" customFormat="1" ht="11.25">
      <c r="B200" s="201"/>
      <c r="C200" s="202"/>
      <c r="D200" s="195" t="s">
        <v>135</v>
      </c>
      <c r="E200" s="203" t="s">
        <v>1</v>
      </c>
      <c r="F200" s="204" t="s">
        <v>232</v>
      </c>
      <c r="G200" s="202"/>
      <c r="H200" s="205">
        <v>21.5</v>
      </c>
      <c r="I200" s="206"/>
      <c r="J200" s="202"/>
      <c r="K200" s="202"/>
      <c r="L200" s="207"/>
      <c r="M200" s="208"/>
      <c r="N200" s="209"/>
      <c r="O200" s="209"/>
      <c r="P200" s="209"/>
      <c r="Q200" s="209"/>
      <c r="R200" s="209"/>
      <c r="S200" s="209"/>
      <c r="T200" s="210"/>
      <c r="AT200" s="211" t="s">
        <v>135</v>
      </c>
      <c r="AU200" s="211" t="s">
        <v>83</v>
      </c>
      <c r="AV200" s="13" t="s">
        <v>83</v>
      </c>
      <c r="AW200" s="13" t="s">
        <v>30</v>
      </c>
      <c r="AX200" s="13" t="s">
        <v>81</v>
      </c>
      <c r="AY200" s="211" t="s">
        <v>122</v>
      </c>
    </row>
    <row r="201" spans="2:63" s="12" customFormat="1" ht="22.9" customHeight="1">
      <c r="B201" s="166"/>
      <c r="C201" s="167"/>
      <c r="D201" s="168" t="s">
        <v>72</v>
      </c>
      <c r="E201" s="180" t="s">
        <v>83</v>
      </c>
      <c r="F201" s="180" t="s">
        <v>245</v>
      </c>
      <c r="G201" s="167"/>
      <c r="H201" s="167"/>
      <c r="I201" s="170"/>
      <c r="J201" s="181">
        <f>BK201</f>
        <v>0</v>
      </c>
      <c r="K201" s="167"/>
      <c r="L201" s="172"/>
      <c r="M201" s="173"/>
      <c r="N201" s="174"/>
      <c r="O201" s="174"/>
      <c r="P201" s="175">
        <f>SUM(P202:P240)</f>
        <v>0</v>
      </c>
      <c r="Q201" s="174"/>
      <c r="R201" s="175">
        <f>SUM(R202:R240)</f>
        <v>107.7432801</v>
      </c>
      <c r="S201" s="174"/>
      <c r="T201" s="176">
        <f>SUM(T202:T240)</f>
        <v>0</v>
      </c>
      <c r="AR201" s="177" t="s">
        <v>81</v>
      </c>
      <c r="AT201" s="178" t="s">
        <v>72</v>
      </c>
      <c r="AU201" s="178" t="s">
        <v>81</v>
      </c>
      <c r="AY201" s="177" t="s">
        <v>122</v>
      </c>
      <c r="BK201" s="179">
        <f>SUM(BK202:BK240)</f>
        <v>0</v>
      </c>
    </row>
    <row r="202" spans="1:65" s="2" customFormat="1" ht="16.5" customHeight="1">
      <c r="A202" s="34"/>
      <c r="B202" s="35"/>
      <c r="C202" s="182" t="s">
        <v>246</v>
      </c>
      <c r="D202" s="182" t="s">
        <v>124</v>
      </c>
      <c r="E202" s="183" t="s">
        <v>247</v>
      </c>
      <c r="F202" s="184" t="s">
        <v>248</v>
      </c>
      <c r="G202" s="185" t="s">
        <v>151</v>
      </c>
      <c r="H202" s="186">
        <v>33.4</v>
      </c>
      <c r="I202" s="187"/>
      <c r="J202" s="188">
        <f>ROUND(I202*H202,2)</f>
        <v>0</v>
      </c>
      <c r="K202" s="184" t="s">
        <v>128</v>
      </c>
      <c r="L202" s="39"/>
      <c r="M202" s="189" t="s">
        <v>1</v>
      </c>
      <c r="N202" s="190" t="s">
        <v>38</v>
      </c>
      <c r="O202" s="71"/>
      <c r="P202" s="191">
        <f>O202*H202</f>
        <v>0</v>
      </c>
      <c r="Q202" s="191">
        <v>0.00092</v>
      </c>
      <c r="R202" s="191">
        <f>Q202*H202</f>
        <v>0.030728</v>
      </c>
      <c r="S202" s="191">
        <v>0</v>
      </c>
      <c r="T202" s="192">
        <f>S202*H202</f>
        <v>0</v>
      </c>
      <c r="U202" s="34"/>
      <c r="V202" s="34"/>
      <c r="W202" s="34"/>
      <c r="X202" s="34"/>
      <c r="Y202" s="34"/>
      <c r="Z202" s="34"/>
      <c r="AA202" s="34"/>
      <c r="AB202" s="34"/>
      <c r="AC202" s="34"/>
      <c r="AD202" s="34"/>
      <c r="AE202" s="34"/>
      <c r="AR202" s="193" t="s">
        <v>129</v>
      </c>
      <c r="AT202" s="193" t="s">
        <v>124</v>
      </c>
      <c r="AU202" s="193" t="s">
        <v>83</v>
      </c>
      <c r="AY202" s="17" t="s">
        <v>122</v>
      </c>
      <c r="BE202" s="194">
        <f>IF(N202="základní",J202,0)</f>
        <v>0</v>
      </c>
      <c r="BF202" s="194">
        <f>IF(N202="snížená",J202,0)</f>
        <v>0</v>
      </c>
      <c r="BG202" s="194">
        <f>IF(N202="zákl. přenesená",J202,0)</f>
        <v>0</v>
      </c>
      <c r="BH202" s="194">
        <f>IF(N202="sníž. přenesená",J202,0)</f>
        <v>0</v>
      </c>
      <c r="BI202" s="194">
        <f>IF(N202="nulová",J202,0)</f>
        <v>0</v>
      </c>
      <c r="BJ202" s="17" t="s">
        <v>81</v>
      </c>
      <c r="BK202" s="194">
        <f>ROUND(I202*H202,2)</f>
        <v>0</v>
      </c>
      <c r="BL202" s="17" t="s">
        <v>129</v>
      </c>
      <c r="BM202" s="193" t="s">
        <v>249</v>
      </c>
    </row>
    <row r="203" spans="1:47" s="2" customFormat="1" ht="11.25">
      <c r="A203" s="34"/>
      <c r="B203" s="35"/>
      <c r="C203" s="36"/>
      <c r="D203" s="195" t="s">
        <v>131</v>
      </c>
      <c r="E203" s="36"/>
      <c r="F203" s="196" t="s">
        <v>250</v>
      </c>
      <c r="G203" s="36"/>
      <c r="H203" s="36"/>
      <c r="I203" s="197"/>
      <c r="J203" s="36"/>
      <c r="K203" s="36"/>
      <c r="L203" s="39"/>
      <c r="M203" s="198"/>
      <c r="N203" s="199"/>
      <c r="O203" s="71"/>
      <c r="P203" s="71"/>
      <c r="Q203" s="71"/>
      <c r="R203" s="71"/>
      <c r="S203" s="71"/>
      <c r="T203" s="72"/>
      <c r="U203" s="34"/>
      <c r="V203" s="34"/>
      <c r="W203" s="34"/>
      <c r="X203" s="34"/>
      <c r="Y203" s="34"/>
      <c r="Z203" s="34"/>
      <c r="AA203" s="34"/>
      <c r="AB203" s="34"/>
      <c r="AC203" s="34"/>
      <c r="AD203" s="34"/>
      <c r="AE203" s="34"/>
      <c r="AT203" s="17" t="s">
        <v>131</v>
      </c>
      <c r="AU203" s="17" t="s">
        <v>83</v>
      </c>
    </row>
    <row r="204" spans="1:47" s="2" customFormat="1" ht="58.5">
      <c r="A204" s="34"/>
      <c r="B204" s="35"/>
      <c r="C204" s="36"/>
      <c r="D204" s="195" t="s">
        <v>133</v>
      </c>
      <c r="E204" s="36"/>
      <c r="F204" s="200" t="s">
        <v>251</v>
      </c>
      <c r="G204" s="36"/>
      <c r="H204" s="36"/>
      <c r="I204" s="197"/>
      <c r="J204" s="36"/>
      <c r="K204" s="36"/>
      <c r="L204" s="39"/>
      <c r="M204" s="198"/>
      <c r="N204" s="199"/>
      <c r="O204" s="71"/>
      <c r="P204" s="71"/>
      <c r="Q204" s="71"/>
      <c r="R204" s="71"/>
      <c r="S204" s="71"/>
      <c r="T204" s="72"/>
      <c r="U204" s="34"/>
      <c r="V204" s="34"/>
      <c r="W204" s="34"/>
      <c r="X204" s="34"/>
      <c r="Y204" s="34"/>
      <c r="Z204" s="34"/>
      <c r="AA204" s="34"/>
      <c r="AB204" s="34"/>
      <c r="AC204" s="34"/>
      <c r="AD204" s="34"/>
      <c r="AE204" s="34"/>
      <c r="AT204" s="17" t="s">
        <v>133</v>
      </c>
      <c r="AU204" s="17" t="s">
        <v>83</v>
      </c>
    </row>
    <row r="205" spans="2:51" s="13" customFormat="1" ht="11.25">
      <c r="B205" s="201"/>
      <c r="C205" s="202"/>
      <c r="D205" s="195" t="s">
        <v>135</v>
      </c>
      <c r="E205" s="203" t="s">
        <v>1</v>
      </c>
      <c r="F205" s="204" t="s">
        <v>252</v>
      </c>
      <c r="G205" s="202"/>
      <c r="H205" s="205">
        <v>33.4</v>
      </c>
      <c r="I205" s="206"/>
      <c r="J205" s="202"/>
      <c r="K205" s="202"/>
      <c r="L205" s="207"/>
      <c r="M205" s="208"/>
      <c r="N205" s="209"/>
      <c r="O205" s="209"/>
      <c r="P205" s="209"/>
      <c r="Q205" s="209"/>
      <c r="R205" s="209"/>
      <c r="S205" s="209"/>
      <c r="T205" s="210"/>
      <c r="AT205" s="211" t="s">
        <v>135</v>
      </c>
      <c r="AU205" s="211" t="s">
        <v>83</v>
      </c>
      <c r="AV205" s="13" t="s">
        <v>83</v>
      </c>
      <c r="AW205" s="13" t="s">
        <v>30</v>
      </c>
      <c r="AX205" s="13" t="s">
        <v>81</v>
      </c>
      <c r="AY205" s="211" t="s">
        <v>122</v>
      </c>
    </row>
    <row r="206" spans="1:65" s="2" customFormat="1" ht="16.5" customHeight="1">
      <c r="A206" s="34"/>
      <c r="B206" s="35"/>
      <c r="C206" s="182" t="s">
        <v>253</v>
      </c>
      <c r="D206" s="182" t="s">
        <v>124</v>
      </c>
      <c r="E206" s="183" t="s">
        <v>254</v>
      </c>
      <c r="F206" s="184" t="s">
        <v>255</v>
      </c>
      <c r="G206" s="185" t="s">
        <v>151</v>
      </c>
      <c r="H206" s="186">
        <v>33.4</v>
      </c>
      <c r="I206" s="187"/>
      <c r="J206" s="188">
        <f>ROUND(I206*H206,2)</f>
        <v>0</v>
      </c>
      <c r="K206" s="184" t="s">
        <v>128</v>
      </c>
      <c r="L206" s="39"/>
      <c r="M206" s="189" t="s">
        <v>1</v>
      </c>
      <c r="N206" s="190" t="s">
        <v>38</v>
      </c>
      <c r="O206" s="71"/>
      <c r="P206" s="191">
        <f>O206*H206</f>
        <v>0</v>
      </c>
      <c r="Q206" s="191">
        <v>0.00016</v>
      </c>
      <c r="R206" s="191">
        <f>Q206*H206</f>
        <v>0.005344</v>
      </c>
      <c r="S206" s="191">
        <v>0</v>
      </c>
      <c r="T206" s="192">
        <f>S206*H206</f>
        <v>0</v>
      </c>
      <c r="U206" s="34"/>
      <c r="V206" s="34"/>
      <c r="W206" s="34"/>
      <c r="X206" s="34"/>
      <c r="Y206" s="34"/>
      <c r="Z206" s="34"/>
      <c r="AA206" s="34"/>
      <c r="AB206" s="34"/>
      <c r="AC206" s="34"/>
      <c r="AD206" s="34"/>
      <c r="AE206" s="34"/>
      <c r="AR206" s="193" t="s">
        <v>129</v>
      </c>
      <c r="AT206" s="193" t="s">
        <v>124</v>
      </c>
      <c r="AU206" s="193" t="s">
        <v>83</v>
      </c>
      <c r="AY206" s="17" t="s">
        <v>122</v>
      </c>
      <c r="BE206" s="194">
        <f>IF(N206="základní",J206,0)</f>
        <v>0</v>
      </c>
      <c r="BF206" s="194">
        <f>IF(N206="snížená",J206,0)</f>
        <v>0</v>
      </c>
      <c r="BG206" s="194">
        <f>IF(N206="zákl. přenesená",J206,0)</f>
        <v>0</v>
      </c>
      <c r="BH206" s="194">
        <f>IF(N206="sníž. přenesená",J206,0)</f>
        <v>0</v>
      </c>
      <c r="BI206" s="194">
        <f>IF(N206="nulová",J206,0)</f>
        <v>0</v>
      </c>
      <c r="BJ206" s="17" t="s">
        <v>81</v>
      </c>
      <c r="BK206" s="194">
        <f>ROUND(I206*H206,2)</f>
        <v>0</v>
      </c>
      <c r="BL206" s="17" t="s">
        <v>129</v>
      </c>
      <c r="BM206" s="193" t="s">
        <v>256</v>
      </c>
    </row>
    <row r="207" spans="1:47" s="2" customFormat="1" ht="11.25">
      <c r="A207" s="34"/>
      <c r="B207" s="35"/>
      <c r="C207" s="36"/>
      <c r="D207" s="195" t="s">
        <v>131</v>
      </c>
      <c r="E207" s="36"/>
      <c r="F207" s="196" t="s">
        <v>255</v>
      </c>
      <c r="G207" s="36"/>
      <c r="H207" s="36"/>
      <c r="I207" s="197"/>
      <c r="J207" s="36"/>
      <c r="K207" s="36"/>
      <c r="L207" s="39"/>
      <c r="M207" s="198"/>
      <c r="N207" s="199"/>
      <c r="O207" s="71"/>
      <c r="P207" s="71"/>
      <c r="Q207" s="71"/>
      <c r="R207" s="71"/>
      <c r="S207" s="71"/>
      <c r="T207" s="72"/>
      <c r="U207" s="34"/>
      <c r="V207" s="34"/>
      <c r="W207" s="34"/>
      <c r="X207" s="34"/>
      <c r="Y207" s="34"/>
      <c r="Z207" s="34"/>
      <c r="AA207" s="34"/>
      <c r="AB207" s="34"/>
      <c r="AC207" s="34"/>
      <c r="AD207" s="34"/>
      <c r="AE207" s="34"/>
      <c r="AT207" s="17" t="s">
        <v>131</v>
      </c>
      <c r="AU207" s="17" t="s">
        <v>83</v>
      </c>
    </row>
    <row r="208" spans="1:47" s="2" customFormat="1" ht="29.25">
      <c r="A208" s="34"/>
      <c r="B208" s="35"/>
      <c r="C208" s="36"/>
      <c r="D208" s="195" t="s">
        <v>133</v>
      </c>
      <c r="E208" s="36"/>
      <c r="F208" s="200" t="s">
        <v>257</v>
      </c>
      <c r="G208" s="36"/>
      <c r="H208" s="36"/>
      <c r="I208" s="197"/>
      <c r="J208" s="36"/>
      <c r="K208" s="36"/>
      <c r="L208" s="39"/>
      <c r="M208" s="198"/>
      <c r="N208" s="199"/>
      <c r="O208" s="71"/>
      <c r="P208" s="71"/>
      <c r="Q208" s="71"/>
      <c r="R208" s="71"/>
      <c r="S208" s="71"/>
      <c r="T208" s="72"/>
      <c r="U208" s="34"/>
      <c r="V208" s="34"/>
      <c r="W208" s="34"/>
      <c r="X208" s="34"/>
      <c r="Y208" s="34"/>
      <c r="Z208" s="34"/>
      <c r="AA208" s="34"/>
      <c r="AB208" s="34"/>
      <c r="AC208" s="34"/>
      <c r="AD208" s="34"/>
      <c r="AE208" s="34"/>
      <c r="AT208" s="17" t="s">
        <v>133</v>
      </c>
      <c r="AU208" s="17" t="s">
        <v>83</v>
      </c>
    </row>
    <row r="209" spans="1:65" s="2" customFormat="1" ht="16.5" customHeight="1">
      <c r="A209" s="34"/>
      <c r="B209" s="35"/>
      <c r="C209" s="182" t="s">
        <v>258</v>
      </c>
      <c r="D209" s="182" t="s">
        <v>124</v>
      </c>
      <c r="E209" s="183" t="s">
        <v>259</v>
      </c>
      <c r="F209" s="184" t="s">
        <v>260</v>
      </c>
      <c r="G209" s="185" t="s">
        <v>174</v>
      </c>
      <c r="H209" s="186">
        <v>5.88</v>
      </c>
      <c r="I209" s="187"/>
      <c r="J209" s="188">
        <f>ROUND(I209*H209,2)</f>
        <v>0</v>
      </c>
      <c r="K209" s="184" t="s">
        <v>128</v>
      </c>
      <c r="L209" s="39"/>
      <c r="M209" s="189" t="s">
        <v>1</v>
      </c>
      <c r="N209" s="190" t="s">
        <v>38</v>
      </c>
      <c r="O209" s="71"/>
      <c r="P209" s="191">
        <f>O209*H209</f>
        <v>0</v>
      </c>
      <c r="Q209" s="191">
        <v>2.16</v>
      </c>
      <c r="R209" s="191">
        <f>Q209*H209</f>
        <v>12.700800000000001</v>
      </c>
      <c r="S209" s="191">
        <v>0</v>
      </c>
      <c r="T209" s="192">
        <f>S209*H209</f>
        <v>0</v>
      </c>
      <c r="U209" s="34"/>
      <c r="V209" s="34"/>
      <c r="W209" s="34"/>
      <c r="X209" s="34"/>
      <c r="Y209" s="34"/>
      <c r="Z209" s="34"/>
      <c r="AA209" s="34"/>
      <c r="AB209" s="34"/>
      <c r="AC209" s="34"/>
      <c r="AD209" s="34"/>
      <c r="AE209" s="34"/>
      <c r="AR209" s="193" t="s">
        <v>129</v>
      </c>
      <c r="AT209" s="193" t="s">
        <v>124</v>
      </c>
      <c r="AU209" s="193" t="s">
        <v>83</v>
      </c>
      <c r="AY209" s="17" t="s">
        <v>122</v>
      </c>
      <c r="BE209" s="194">
        <f>IF(N209="základní",J209,0)</f>
        <v>0</v>
      </c>
      <c r="BF209" s="194">
        <f>IF(N209="snížená",J209,0)</f>
        <v>0</v>
      </c>
      <c r="BG209" s="194">
        <f>IF(N209="zákl. přenesená",J209,0)</f>
        <v>0</v>
      </c>
      <c r="BH209" s="194">
        <f>IF(N209="sníž. přenesená",J209,0)</f>
        <v>0</v>
      </c>
      <c r="BI209" s="194">
        <f>IF(N209="nulová",J209,0)</f>
        <v>0</v>
      </c>
      <c r="BJ209" s="17" t="s">
        <v>81</v>
      </c>
      <c r="BK209" s="194">
        <f>ROUND(I209*H209,2)</f>
        <v>0</v>
      </c>
      <c r="BL209" s="17" t="s">
        <v>129</v>
      </c>
      <c r="BM209" s="193" t="s">
        <v>261</v>
      </c>
    </row>
    <row r="210" spans="1:47" s="2" customFormat="1" ht="11.25">
      <c r="A210" s="34"/>
      <c r="B210" s="35"/>
      <c r="C210" s="36"/>
      <c r="D210" s="195" t="s">
        <v>131</v>
      </c>
      <c r="E210" s="36"/>
      <c r="F210" s="196" t="s">
        <v>262</v>
      </c>
      <c r="G210" s="36"/>
      <c r="H210" s="36"/>
      <c r="I210" s="197"/>
      <c r="J210" s="36"/>
      <c r="K210" s="36"/>
      <c r="L210" s="39"/>
      <c r="M210" s="198"/>
      <c r="N210" s="199"/>
      <c r="O210" s="71"/>
      <c r="P210" s="71"/>
      <c r="Q210" s="71"/>
      <c r="R210" s="71"/>
      <c r="S210" s="71"/>
      <c r="T210" s="72"/>
      <c r="U210" s="34"/>
      <c r="V210" s="34"/>
      <c r="W210" s="34"/>
      <c r="X210" s="34"/>
      <c r="Y210" s="34"/>
      <c r="Z210" s="34"/>
      <c r="AA210" s="34"/>
      <c r="AB210" s="34"/>
      <c r="AC210" s="34"/>
      <c r="AD210" s="34"/>
      <c r="AE210" s="34"/>
      <c r="AT210" s="17" t="s">
        <v>131</v>
      </c>
      <c r="AU210" s="17" t="s">
        <v>83</v>
      </c>
    </row>
    <row r="211" spans="1:47" s="2" customFormat="1" ht="19.5">
      <c r="A211" s="34"/>
      <c r="B211" s="35"/>
      <c r="C211" s="36"/>
      <c r="D211" s="195" t="s">
        <v>133</v>
      </c>
      <c r="E211" s="36"/>
      <c r="F211" s="200" t="s">
        <v>263</v>
      </c>
      <c r="G211" s="36"/>
      <c r="H211" s="36"/>
      <c r="I211" s="197"/>
      <c r="J211" s="36"/>
      <c r="K211" s="36"/>
      <c r="L211" s="39"/>
      <c r="M211" s="198"/>
      <c r="N211" s="199"/>
      <c r="O211" s="71"/>
      <c r="P211" s="71"/>
      <c r="Q211" s="71"/>
      <c r="R211" s="71"/>
      <c r="S211" s="71"/>
      <c r="T211" s="72"/>
      <c r="U211" s="34"/>
      <c r="V211" s="34"/>
      <c r="W211" s="34"/>
      <c r="X211" s="34"/>
      <c r="Y211" s="34"/>
      <c r="Z211" s="34"/>
      <c r="AA211" s="34"/>
      <c r="AB211" s="34"/>
      <c r="AC211" s="34"/>
      <c r="AD211" s="34"/>
      <c r="AE211" s="34"/>
      <c r="AT211" s="17" t="s">
        <v>133</v>
      </c>
      <c r="AU211" s="17" t="s">
        <v>83</v>
      </c>
    </row>
    <row r="212" spans="2:51" s="13" customFormat="1" ht="11.25">
      <c r="B212" s="201"/>
      <c r="C212" s="202"/>
      <c r="D212" s="195" t="s">
        <v>135</v>
      </c>
      <c r="E212" s="203" t="s">
        <v>1</v>
      </c>
      <c r="F212" s="204" t="s">
        <v>264</v>
      </c>
      <c r="G212" s="202"/>
      <c r="H212" s="205">
        <v>5.88</v>
      </c>
      <c r="I212" s="206"/>
      <c r="J212" s="202"/>
      <c r="K212" s="202"/>
      <c r="L212" s="207"/>
      <c r="M212" s="208"/>
      <c r="N212" s="209"/>
      <c r="O212" s="209"/>
      <c r="P212" s="209"/>
      <c r="Q212" s="209"/>
      <c r="R212" s="209"/>
      <c r="S212" s="209"/>
      <c r="T212" s="210"/>
      <c r="AT212" s="211" t="s">
        <v>135</v>
      </c>
      <c r="AU212" s="211" t="s">
        <v>83</v>
      </c>
      <c r="AV212" s="13" t="s">
        <v>83</v>
      </c>
      <c r="AW212" s="13" t="s">
        <v>30</v>
      </c>
      <c r="AX212" s="13" t="s">
        <v>81</v>
      </c>
      <c r="AY212" s="211" t="s">
        <v>122</v>
      </c>
    </row>
    <row r="213" spans="1:65" s="2" customFormat="1" ht="16.5" customHeight="1">
      <c r="A213" s="34"/>
      <c r="B213" s="35"/>
      <c r="C213" s="182" t="s">
        <v>7</v>
      </c>
      <c r="D213" s="182" t="s">
        <v>124</v>
      </c>
      <c r="E213" s="183" t="s">
        <v>265</v>
      </c>
      <c r="F213" s="184" t="s">
        <v>266</v>
      </c>
      <c r="G213" s="185" t="s">
        <v>174</v>
      </c>
      <c r="H213" s="186">
        <v>11.76</v>
      </c>
      <c r="I213" s="187"/>
      <c r="J213" s="188">
        <f>ROUND(I213*H213,2)</f>
        <v>0</v>
      </c>
      <c r="K213" s="184" t="s">
        <v>128</v>
      </c>
      <c r="L213" s="39"/>
      <c r="M213" s="189" t="s">
        <v>1</v>
      </c>
      <c r="N213" s="190" t="s">
        <v>38</v>
      </c>
      <c r="O213" s="71"/>
      <c r="P213" s="191">
        <f>O213*H213</f>
        <v>0</v>
      </c>
      <c r="Q213" s="191">
        <v>2.16</v>
      </c>
      <c r="R213" s="191">
        <f>Q213*H213</f>
        <v>25.401600000000002</v>
      </c>
      <c r="S213" s="191">
        <v>0</v>
      </c>
      <c r="T213" s="192">
        <f>S213*H213</f>
        <v>0</v>
      </c>
      <c r="U213" s="34"/>
      <c r="V213" s="34"/>
      <c r="W213" s="34"/>
      <c r="X213" s="34"/>
      <c r="Y213" s="34"/>
      <c r="Z213" s="34"/>
      <c r="AA213" s="34"/>
      <c r="AB213" s="34"/>
      <c r="AC213" s="34"/>
      <c r="AD213" s="34"/>
      <c r="AE213" s="34"/>
      <c r="AR213" s="193" t="s">
        <v>129</v>
      </c>
      <c r="AT213" s="193" t="s">
        <v>124</v>
      </c>
      <c r="AU213" s="193" t="s">
        <v>83</v>
      </c>
      <c r="AY213" s="17" t="s">
        <v>122</v>
      </c>
      <c r="BE213" s="194">
        <f>IF(N213="základní",J213,0)</f>
        <v>0</v>
      </c>
      <c r="BF213" s="194">
        <f>IF(N213="snížená",J213,0)</f>
        <v>0</v>
      </c>
      <c r="BG213" s="194">
        <f>IF(N213="zákl. přenesená",J213,0)</f>
        <v>0</v>
      </c>
      <c r="BH213" s="194">
        <f>IF(N213="sníž. přenesená",J213,0)</f>
        <v>0</v>
      </c>
      <c r="BI213" s="194">
        <f>IF(N213="nulová",J213,0)</f>
        <v>0</v>
      </c>
      <c r="BJ213" s="17" t="s">
        <v>81</v>
      </c>
      <c r="BK213" s="194">
        <f>ROUND(I213*H213,2)</f>
        <v>0</v>
      </c>
      <c r="BL213" s="17" t="s">
        <v>129</v>
      </c>
      <c r="BM213" s="193" t="s">
        <v>267</v>
      </c>
    </row>
    <row r="214" spans="1:47" s="2" customFormat="1" ht="11.25">
      <c r="A214" s="34"/>
      <c r="B214" s="35"/>
      <c r="C214" s="36"/>
      <c r="D214" s="195" t="s">
        <v>131</v>
      </c>
      <c r="E214" s="36"/>
      <c r="F214" s="196" t="s">
        <v>268</v>
      </c>
      <c r="G214" s="36"/>
      <c r="H214" s="36"/>
      <c r="I214" s="197"/>
      <c r="J214" s="36"/>
      <c r="K214" s="36"/>
      <c r="L214" s="39"/>
      <c r="M214" s="198"/>
      <c r="N214" s="199"/>
      <c r="O214" s="71"/>
      <c r="P214" s="71"/>
      <c r="Q214" s="71"/>
      <c r="R214" s="71"/>
      <c r="S214" s="71"/>
      <c r="T214" s="72"/>
      <c r="U214" s="34"/>
      <c r="V214" s="34"/>
      <c r="W214" s="34"/>
      <c r="X214" s="34"/>
      <c r="Y214" s="34"/>
      <c r="Z214" s="34"/>
      <c r="AA214" s="34"/>
      <c r="AB214" s="34"/>
      <c r="AC214" s="34"/>
      <c r="AD214" s="34"/>
      <c r="AE214" s="34"/>
      <c r="AT214" s="17" t="s">
        <v>131</v>
      </c>
      <c r="AU214" s="17" t="s">
        <v>83</v>
      </c>
    </row>
    <row r="215" spans="1:47" s="2" customFormat="1" ht="19.5">
      <c r="A215" s="34"/>
      <c r="B215" s="35"/>
      <c r="C215" s="36"/>
      <c r="D215" s="195" t="s">
        <v>133</v>
      </c>
      <c r="E215" s="36"/>
      <c r="F215" s="200" t="s">
        <v>263</v>
      </c>
      <c r="G215" s="36"/>
      <c r="H215" s="36"/>
      <c r="I215" s="197"/>
      <c r="J215" s="36"/>
      <c r="K215" s="36"/>
      <c r="L215" s="39"/>
      <c r="M215" s="198"/>
      <c r="N215" s="199"/>
      <c r="O215" s="71"/>
      <c r="P215" s="71"/>
      <c r="Q215" s="71"/>
      <c r="R215" s="71"/>
      <c r="S215" s="71"/>
      <c r="T215" s="72"/>
      <c r="U215" s="34"/>
      <c r="V215" s="34"/>
      <c r="W215" s="34"/>
      <c r="X215" s="34"/>
      <c r="Y215" s="34"/>
      <c r="Z215" s="34"/>
      <c r="AA215" s="34"/>
      <c r="AB215" s="34"/>
      <c r="AC215" s="34"/>
      <c r="AD215" s="34"/>
      <c r="AE215" s="34"/>
      <c r="AT215" s="17" t="s">
        <v>133</v>
      </c>
      <c r="AU215" s="17" t="s">
        <v>83</v>
      </c>
    </row>
    <row r="216" spans="2:51" s="14" customFormat="1" ht="11.25">
      <c r="B216" s="212"/>
      <c r="C216" s="213"/>
      <c r="D216" s="195" t="s">
        <v>135</v>
      </c>
      <c r="E216" s="214" t="s">
        <v>1</v>
      </c>
      <c r="F216" s="215" t="s">
        <v>269</v>
      </c>
      <c r="G216" s="213"/>
      <c r="H216" s="214" t="s">
        <v>1</v>
      </c>
      <c r="I216" s="216"/>
      <c r="J216" s="213"/>
      <c r="K216" s="213"/>
      <c r="L216" s="217"/>
      <c r="M216" s="218"/>
      <c r="N216" s="219"/>
      <c r="O216" s="219"/>
      <c r="P216" s="219"/>
      <c r="Q216" s="219"/>
      <c r="R216" s="219"/>
      <c r="S216" s="219"/>
      <c r="T216" s="220"/>
      <c r="AT216" s="221" t="s">
        <v>135</v>
      </c>
      <c r="AU216" s="221" t="s">
        <v>83</v>
      </c>
      <c r="AV216" s="14" t="s">
        <v>81</v>
      </c>
      <c r="AW216" s="14" t="s">
        <v>30</v>
      </c>
      <c r="AX216" s="14" t="s">
        <v>73</v>
      </c>
      <c r="AY216" s="221" t="s">
        <v>122</v>
      </c>
    </row>
    <row r="217" spans="2:51" s="13" customFormat="1" ht="11.25">
      <c r="B217" s="201"/>
      <c r="C217" s="202"/>
      <c r="D217" s="195" t="s">
        <v>135</v>
      </c>
      <c r="E217" s="203" t="s">
        <v>1</v>
      </c>
      <c r="F217" s="204" t="s">
        <v>270</v>
      </c>
      <c r="G217" s="202"/>
      <c r="H217" s="205">
        <v>11.76</v>
      </c>
      <c r="I217" s="206"/>
      <c r="J217" s="202"/>
      <c r="K217" s="202"/>
      <c r="L217" s="207"/>
      <c r="M217" s="208"/>
      <c r="N217" s="209"/>
      <c r="O217" s="209"/>
      <c r="P217" s="209"/>
      <c r="Q217" s="209"/>
      <c r="R217" s="209"/>
      <c r="S217" s="209"/>
      <c r="T217" s="210"/>
      <c r="AT217" s="211" t="s">
        <v>135</v>
      </c>
      <c r="AU217" s="211" t="s">
        <v>83</v>
      </c>
      <c r="AV217" s="13" t="s">
        <v>83</v>
      </c>
      <c r="AW217" s="13" t="s">
        <v>30</v>
      </c>
      <c r="AX217" s="13" t="s">
        <v>81</v>
      </c>
      <c r="AY217" s="211" t="s">
        <v>122</v>
      </c>
    </row>
    <row r="218" spans="1:65" s="2" customFormat="1" ht="16.5" customHeight="1">
      <c r="A218" s="34"/>
      <c r="B218" s="35"/>
      <c r="C218" s="182" t="s">
        <v>271</v>
      </c>
      <c r="D218" s="182" t="s">
        <v>124</v>
      </c>
      <c r="E218" s="183" t="s">
        <v>272</v>
      </c>
      <c r="F218" s="184" t="s">
        <v>273</v>
      </c>
      <c r="G218" s="185" t="s">
        <v>174</v>
      </c>
      <c r="H218" s="186">
        <v>1.775</v>
      </c>
      <c r="I218" s="187"/>
      <c r="J218" s="188">
        <f>ROUND(I218*H218,2)</f>
        <v>0</v>
      </c>
      <c r="K218" s="184" t="s">
        <v>128</v>
      </c>
      <c r="L218" s="39"/>
      <c r="M218" s="189" t="s">
        <v>1</v>
      </c>
      <c r="N218" s="190" t="s">
        <v>38</v>
      </c>
      <c r="O218" s="71"/>
      <c r="P218" s="191">
        <f>O218*H218</f>
        <v>0</v>
      </c>
      <c r="Q218" s="191">
        <v>2.33238</v>
      </c>
      <c r="R218" s="191">
        <f>Q218*H218</f>
        <v>4.1399745</v>
      </c>
      <c r="S218" s="191">
        <v>0</v>
      </c>
      <c r="T218" s="192">
        <f>S218*H218</f>
        <v>0</v>
      </c>
      <c r="U218" s="34"/>
      <c r="V218" s="34"/>
      <c r="W218" s="34"/>
      <c r="X218" s="34"/>
      <c r="Y218" s="34"/>
      <c r="Z218" s="34"/>
      <c r="AA218" s="34"/>
      <c r="AB218" s="34"/>
      <c r="AC218" s="34"/>
      <c r="AD218" s="34"/>
      <c r="AE218" s="34"/>
      <c r="AR218" s="193" t="s">
        <v>129</v>
      </c>
      <c r="AT218" s="193" t="s">
        <v>124</v>
      </c>
      <c r="AU218" s="193" t="s">
        <v>83</v>
      </c>
      <c r="AY218" s="17" t="s">
        <v>122</v>
      </c>
      <c r="BE218" s="194">
        <f>IF(N218="základní",J218,0)</f>
        <v>0</v>
      </c>
      <c r="BF218" s="194">
        <f>IF(N218="snížená",J218,0)</f>
        <v>0</v>
      </c>
      <c r="BG218" s="194">
        <f>IF(N218="zákl. přenesená",J218,0)</f>
        <v>0</v>
      </c>
      <c r="BH218" s="194">
        <f>IF(N218="sníž. přenesená",J218,0)</f>
        <v>0</v>
      </c>
      <c r="BI218" s="194">
        <f>IF(N218="nulová",J218,0)</f>
        <v>0</v>
      </c>
      <c r="BJ218" s="17" t="s">
        <v>81</v>
      </c>
      <c r="BK218" s="194">
        <f>ROUND(I218*H218,2)</f>
        <v>0</v>
      </c>
      <c r="BL218" s="17" t="s">
        <v>129</v>
      </c>
      <c r="BM218" s="193" t="s">
        <v>274</v>
      </c>
    </row>
    <row r="219" spans="1:47" s="2" customFormat="1" ht="11.25">
      <c r="A219" s="34"/>
      <c r="B219" s="35"/>
      <c r="C219" s="36"/>
      <c r="D219" s="195" t="s">
        <v>131</v>
      </c>
      <c r="E219" s="36"/>
      <c r="F219" s="196" t="s">
        <v>275</v>
      </c>
      <c r="G219" s="36"/>
      <c r="H219" s="36"/>
      <c r="I219" s="197"/>
      <c r="J219" s="36"/>
      <c r="K219" s="36"/>
      <c r="L219" s="39"/>
      <c r="M219" s="198"/>
      <c r="N219" s="199"/>
      <c r="O219" s="71"/>
      <c r="P219" s="71"/>
      <c r="Q219" s="71"/>
      <c r="R219" s="71"/>
      <c r="S219" s="71"/>
      <c r="T219" s="72"/>
      <c r="U219" s="34"/>
      <c r="V219" s="34"/>
      <c r="W219" s="34"/>
      <c r="X219" s="34"/>
      <c r="Y219" s="34"/>
      <c r="Z219" s="34"/>
      <c r="AA219" s="34"/>
      <c r="AB219" s="34"/>
      <c r="AC219" s="34"/>
      <c r="AD219" s="34"/>
      <c r="AE219" s="34"/>
      <c r="AT219" s="17" t="s">
        <v>131</v>
      </c>
      <c r="AU219" s="17" t="s">
        <v>83</v>
      </c>
    </row>
    <row r="220" spans="1:47" s="2" customFormat="1" ht="58.5">
      <c r="A220" s="34"/>
      <c r="B220" s="35"/>
      <c r="C220" s="36"/>
      <c r="D220" s="195" t="s">
        <v>133</v>
      </c>
      <c r="E220" s="36"/>
      <c r="F220" s="200" t="s">
        <v>276</v>
      </c>
      <c r="G220" s="36"/>
      <c r="H220" s="36"/>
      <c r="I220" s="197"/>
      <c r="J220" s="36"/>
      <c r="K220" s="36"/>
      <c r="L220" s="39"/>
      <c r="M220" s="198"/>
      <c r="N220" s="199"/>
      <c r="O220" s="71"/>
      <c r="P220" s="71"/>
      <c r="Q220" s="71"/>
      <c r="R220" s="71"/>
      <c r="S220" s="71"/>
      <c r="T220" s="72"/>
      <c r="U220" s="34"/>
      <c r="V220" s="34"/>
      <c r="W220" s="34"/>
      <c r="X220" s="34"/>
      <c r="Y220" s="34"/>
      <c r="Z220" s="34"/>
      <c r="AA220" s="34"/>
      <c r="AB220" s="34"/>
      <c r="AC220" s="34"/>
      <c r="AD220" s="34"/>
      <c r="AE220" s="34"/>
      <c r="AT220" s="17" t="s">
        <v>133</v>
      </c>
      <c r="AU220" s="17" t="s">
        <v>83</v>
      </c>
    </row>
    <row r="221" spans="2:51" s="14" customFormat="1" ht="11.25">
      <c r="B221" s="212"/>
      <c r="C221" s="213"/>
      <c r="D221" s="195" t="s">
        <v>135</v>
      </c>
      <c r="E221" s="214" t="s">
        <v>1</v>
      </c>
      <c r="F221" s="215" t="s">
        <v>277</v>
      </c>
      <c r="G221" s="213"/>
      <c r="H221" s="214" t="s">
        <v>1</v>
      </c>
      <c r="I221" s="216"/>
      <c r="J221" s="213"/>
      <c r="K221" s="213"/>
      <c r="L221" s="217"/>
      <c r="M221" s="218"/>
      <c r="N221" s="219"/>
      <c r="O221" s="219"/>
      <c r="P221" s="219"/>
      <c r="Q221" s="219"/>
      <c r="R221" s="219"/>
      <c r="S221" s="219"/>
      <c r="T221" s="220"/>
      <c r="AT221" s="221" t="s">
        <v>135</v>
      </c>
      <c r="AU221" s="221" t="s">
        <v>83</v>
      </c>
      <c r="AV221" s="14" t="s">
        <v>81</v>
      </c>
      <c r="AW221" s="14" t="s">
        <v>30</v>
      </c>
      <c r="AX221" s="14" t="s">
        <v>73</v>
      </c>
      <c r="AY221" s="221" t="s">
        <v>122</v>
      </c>
    </row>
    <row r="222" spans="2:51" s="13" customFormat="1" ht="11.25">
      <c r="B222" s="201"/>
      <c r="C222" s="202"/>
      <c r="D222" s="195" t="s">
        <v>135</v>
      </c>
      <c r="E222" s="203" t="s">
        <v>1</v>
      </c>
      <c r="F222" s="204" t="s">
        <v>278</v>
      </c>
      <c r="G222" s="202"/>
      <c r="H222" s="205">
        <v>0.5</v>
      </c>
      <c r="I222" s="206"/>
      <c r="J222" s="202"/>
      <c r="K222" s="202"/>
      <c r="L222" s="207"/>
      <c r="M222" s="208"/>
      <c r="N222" s="209"/>
      <c r="O222" s="209"/>
      <c r="P222" s="209"/>
      <c r="Q222" s="209"/>
      <c r="R222" s="209"/>
      <c r="S222" s="209"/>
      <c r="T222" s="210"/>
      <c r="AT222" s="211" t="s">
        <v>135</v>
      </c>
      <c r="AU222" s="211" t="s">
        <v>83</v>
      </c>
      <c r="AV222" s="13" t="s">
        <v>83</v>
      </c>
      <c r="AW222" s="13" t="s">
        <v>30</v>
      </c>
      <c r="AX222" s="13" t="s">
        <v>73</v>
      </c>
      <c r="AY222" s="211" t="s">
        <v>122</v>
      </c>
    </row>
    <row r="223" spans="2:51" s="14" customFormat="1" ht="11.25">
      <c r="B223" s="212"/>
      <c r="C223" s="213"/>
      <c r="D223" s="195" t="s">
        <v>135</v>
      </c>
      <c r="E223" s="214" t="s">
        <v>1</v>
      </c>
      <c r="F223" s="215" t="s">
        <v>279</v>
      </c>
      <c r="G223" s="213"/>
      <c r="H223" s="214" t="s">
        <v>1</v>
      </c>
      <c r="I223" s="216"/>
      <c r="J223" s="213"/>
      <c r="K223" s="213"/>
      <c r="L223" s="217"/>
      <c r="M223" s="218"/>
      <c r="N223" s="219"/>
      <c r="O223" s="219"/>
      <c r="P223" s="219"/>
      <c r="Q223" s="219"/>
      <c r="R223" s="219"/>
      <c r="S223" s="219"/>
      <c r="T223" s="220"/>
      <c r="AT223" s="221" t="s">
        <v>135</v>
      </c>
      <c r="AU223" s="221" t="s">
        <v>83</v>
      </c>
      <c r="AV223" s="14" t="s">
        <v>81</v>
      </c>
      <c r="AW223" s="14" t="s">
        <v>30</v>
      </c>
      <c r="AX223" s="14" t="s">
        <v>73</v>
      </c>
      <c r="AY223" s="221" t="s">
        <v>122</v>
      </c>
    </row>
    <row r="224" spans="2:51" s="13" customFormat="1" ht="11.25">
      <c r="B224" s="201"/>
      <c r="C224" s="202"/>
      <c r="D224" s="195" t="s">
        <v>135</v>
      </c>
      <c r="E224" s="203" t="s">
        <v>1</v>
      </c>
      <c r="F224" s="204" t="s">
        <v>280</v>
      </c>
      <c r="G224" s="202"/>
      <c r="H224" s="205">
        <v>1.275</v>
      </c>
      <c r="I224" s="206"/>
      <c r="J224" s="202"/>
      <c r="K224" s="202"/>
      <c r="L224" s="207"/>
      <c r="M224" s="208"/>
      <c r="N224" s="209"/>
      <c r="O224" s="209"/>
      <c r="P224" s="209"/>
      <c r="Q224" s="209"/>
      <c r="R224" s="209"/>
      <c r="S224" s="209"/>
      <c r="T224" s="210"/>
      <c r="AT224" s="211" t="s">
        <v>135</v>
      </c>
      <c r="AU224" s="211" t="s">
        <v>83</v>
      </c>
      <c r="AV224" s="13" t="s">
        <v>83</v>
      </c>
      <c r="AW224" s="13" t="s">
        <v>30</v>
      </c>
      <c r="AX224" s="13" t="s">
        <v>73</v>
      </c>
      <c r="AY224" s="211" t="s">
        <v>122</v>
      </c>
    </row>
    <row r="225" spans="2:51" s="15" customFormat="1" ht="11.25">
      <c r="B225" s="222"/>
      <c r="C225" s="223"/>
      <c r="D225" s="195" t="s">
        <v>135</v>
      </c>
      <c r="E225" s="224" t="s">
        <v>1</v>
      </c>
      <c r="F225" s="225" t="s">
        <v>184</v>
      </c>
      <c r="G225" s="223"/>
      <c r="H225" s="226">
        <v>1.775</v>
      </c>
      <c r="I225" s="227"/>
      <c r="J225" s="223"/>
      <c r="K225" s="223"/>
      <c r="L225" s="228"/>
      <c r="M225" s="229"/>
      <c r="N225" s="230"/>
      <c r="O225" s="230"/>
      <c r="P225" s="230"/>
      <c r="Q225" s="230"/>
      <c r="R225" s="230"/>
      <c r="S225" s="230"/>
      <c r="T225" s="231"/>
      <c r="AT225" s="232" t="s">
        <v>135</v>
      </c>
      <c r="AU225" s="232" t="s">
        <v>83</v>
      </c>
      <c r="AV225" s="15" t="s">
        <v>129</v>
      </c>
      <c r="AW225" s="15" t="s">
        <v>30</v>
      </c>
      <c r="AX225" s="15" t="s">
        <v>81</v>
      </c>
      <c r="AY225" s="232" t="s">
        <v>122</v>
      </c>
    </row>
    <row r="226" spans="1:65" s="2" customFormat="1" ht="16.5" customHeight="1">
      <c r="A226" s="34"/>
      <c r="B226" s="35"/>
      <c r="C226" s="182" t="s">
        <v>281</v>
      </c>
      <c r="D226" s="182" t="s">
        <v>124</v>
      </c>
      <c r="E226" s="183" t="s">
        <v>282</v>
      </c>
      <c r="F226" s="184" t="s">
        <v>283</v>
      </c>
      <c r="G226" s="185" t="s">
        <v>174</v>
      </c>
      <c r="H226" s="186">
        <v>24.696</v>
      </c>
      <c r="I226" s="187"/>
      <c r="J226" s="188">
        <f>ROUND(I226*H226,2)</f>
        <v>0</v>
      </c>
      <c r="K226" s="184" t="s">
        <v>128</v>
      </c>
      <c r="L226" s="39"/>
      <c r="M226" s="189" t="s">
        <v>1</v>
      </c>
      <c r="N226" s="190" t="s">
        <v>38</v>
      </c>
      <c r="O226" s="71"/>
      <c r="P226" s="191">
        <f>O226*H226</f>
        <v>0</v>
      </c>
      <c r="Q226" s="191">
        <v>2.52625</v>
      </c>
      <c r="R226" s="191">
        <f>Q226*H226</f>
        <v>62.388270000000006</v>
      </c>
      <c r="S226" s="191">
        <v>0</v>
      </c>
      <c r="T226" s="192">
        <f>S226*H226</f>
        <v>0</v>
      </c>
      <c r="U226" s="34"/>
      <c r="V226" s="34"/>
      <c r="W226" s="34"/>
      <c r="X226" s="34"/>
      <c r="Y226" s="34"/>
      <c r="Z226" s="34"/>
      <c r="AA226" s="34"/>
      <c r="AB226" s="34"/>
      <c r="AC226" s="34"/>
      <c r="AD226" s="34"/>
      <c r="AE226" s="34"/>
      <c r="AR226" s="193" t="s">
        <v>129</v>
      </c>
      <c r="AT226" s="193" t="s">
        <v>124</v>
      </c>
      <c r="AU226" s="193" t="s">
        <v>83</v>
      </c>
      <c r="AY226" s="17" t="s">
        <v>122</v>
      </c>
      <c r="BE226" s="194">
        <f>IF(N226="základní",J226,0)</f>
        <v>0</v>
      </c>
      <c r="BF226" s="194">
        <f>IF(N226="snížená",J226,0)</f>
        <v>0</v>
      </c>
      <c r="BG226" s="194">
        <f>IF(N226="zákl. přenesená",J226,0)</f>
        <v>0</v>
      </c>
      <c r="BH226" s="194">
        <f>IF(N226="sníž. přenesená",J226,0)</f>
        <v>0</v>
      </c>
      <c r="BI226" s="194">
        <f>IF(N226="nulová",J226,0)</f>
        <v>0</v>
      </c>
      <c r="BJ226" s="17" t="s">
        <v>81</v>
      </c>
      <c r="BK226" s="194">
        <f>ROUND(I226*H226,2)</f>
        <v>0</v>
      </c>
      <c r="BL226" s="17" t="s">
        <v>129</v>
      </c>
      <c r="BM226" s="193" t="s">
        <v>284</v>
      </c>
    </row>
    <row r="227" spans="1:47" s="2" customFormat="1" ht="11.25">
      <c r="A227" s="34"/>
      <c r="B227" s="35"/>
      <c r="C227" s="36"/>
      <c r="D227" s="195" t="s">
        <v>131</v>
      </c>
      <c r="E227" s="36"/>
      <c r="F227" s="196" t="s">
        <v>285</v>
      </c>
      <c r="G227" s="36"/>
      <c r="H227" s="36"/>
      <c r="I227" s="197"/>
      <c r="J227" s="36"/>
      <c r="K227" s="36"/>
      <c r="L227" s="39"/>
      <c r="M227" s="198"/>
      <c r="N227" s="199"/>
      <c r="O227" s="71"/>
      <c r="P227" s="71"/>
      <c r="Q227" s="71"/>
      <c r="R227" s="71"/>
      <c r="S227" s="71"/>
      <c r="T227" s="72"/>
      <c r="U227" s="34"/>
      <c r="V227" s="34"/>
      <c r="W227" s="34"/>
      <c r="X227" s="34"/>
      <c r="Y227" s="34"/>
      <c r="Z227" s="34"/>
      <c r="AA227" s="34"/>
      <c r="AB227" s="34"/>
      <c r="AC227" s="34"/>
      <c r="AD227" s="34"/>
      <c r="AE227" s="34"/>
      <c r="AT227" s="17" t="s">
        <v>131</v>
      </c>
      <c r="AU227" s="17" t="s">
        <v>83</v>
      </c>
    </row>
    <row r="228" spans="1:47" s="2" customFormat="1" ht="58.5">
      <c r="A228" s="34"/>
      <c r="B228" s="35"/>
      <c r="C228" s="36"/>
      <c r="D228" s="195" t="s">
        <v>133</v>
      </c>
      <c r="E228" s="36"/>
      <c r="F228" s="200" t="s">
        <v>286</v>
      </c>
      <c r="G228" s="36"/>
      <c r="H228" s="36"/>
      <c r="I228" s="197"/>
      <c r="J228" s="36"/>
      <c r="K228" s="36"/>
      <c r="L228" s="39"/>
      <c r="M228" s="198"/>
      <c r="N228" s="199"/>
      <c r="O228" s="71"/>
      <c r="P228" s="71"/>
      <c r="Q228" s="71"/>
      <c r="R228" s="71"/>
      <c r="S228" s="71"/>
      <c r="T228" s="72"/>
      <c r="U228" s="34"/>
      <c r="V228" s="34"/>
      <c r="W228" s="34"/>
      <c r="X228" s="34"/>
      <c r="Y228" s="34"/>
      <c r="Z228" s="34"/>
      <c r="AA228" s="34"/>
      <c r="AB228" s="34"/>
      <c r="AC228" s="34"/>
      <c r="AD228" s="34"/>
      <c r="AE228" s="34"/>
      <c r="AT228" s="17" t="s">
        <v>133</v>
      </c>
      <c r="AU228" s="17" t="s">
        <v>83</v>
      </c>
    </row>
    <row r="229" spans="2:51" s="13" customFormat="1" ht="11.25">
      <c r="B229" s="201"/>
      <c r="C229" s="202"/>
      <c r="D229" s="195" t="s">
        <v>135</v>
      </c>
      <c r="E229" s="203" t="s">
        <v>1</v>
      </c>
      <c r="F229" s="204" t="s">
        <v>287</v>
      </c>
      <c r="G229" s="202"/>
      <c r="H229" s="205">
        <v>24.696</v>
      </c>
      <c r="I229" s="206"/>
      <c r="J229" s="202"/>
      <c r="K229" s="202"/>
      <c r="L229" s="207"/>
      <c r="M229" s="208"/>
      <c r="N229" s="209"/>
      <c r="O229" s="209"/>
      <c r="P229" s="209"/>
      <c r="Q229" s="209"/>
      <c r="R229" s="209"/>
      <c r="S229" s="209"/>
      <c r="T229" s="210"/>
      <c r="AT229" s="211" t="s">
        <v>135</v>
      </c>
      <c r="AU229" s="211" t="s">
        <v>83</v>
      </c>
      <c r="AV229" s="13" t="s">
        <v>83</v>
      </c>
      <c r="AW229" s="13" t="s">
        <v>30</v>
      </c>
      <c r="AX229" s="13" t="s">
        <v>81</v>
      </c>
      <c r="AY229" s="211" t="s">
        <v>122</v>
      </c>
    </row>
    <row r="230" spans="1:65" s="2" customFormat="1" ht="16.5" customHeight="1">
      <c r="A230" s="34"/>
      <c r="B230" s="35"/>
      <c r="C230" s="182" t="s">
        <v>288</v>
      </c>
      <c r="D230" s="182" t="s">
        <v>124</v>
      </c>
      <c r="E230" s="183" t="s">
        <v>289</v>
      </c>
      <c r="F230" s="184" t="s">
        <v>290</v>
      </c>
      <c r="G230" s="185" t="s">
        <v>127</v>
      </c>
      <c r="H230" s="186">
        <v>38.64</v>
      </c>
      <c r="I230" s="187"/>
      <c r="J230" s="188">
        <f>ROUND(I230*H230,2)</f>
        <v>0</v>
      </c>
      <c r="K230" s="184" t="s">
        <v>128</v>
      </c>
      <c r="L230" s="39"/>
      <c r="M230" s="189" t="s">
        <v>1</v>
      </c>
      <c r="N230" s="190" t="s">
        <v>38</v>
      </c>
      <c r="O230" s="71"/>
      <c r="P230" s="191">
        <f>O230*H230</f>
        <v>0</v>
      </c>
      <c r="Q230" s="191">
        <v>0.00144</v>
      </c>
      <c r="R230" s="191">
        <f>Q230*H230</f>
        <v>0.055641600000000006</v>
      </c>
      <c r="S230" s="191">
        <v>0</v>
      </c>
      <c r="T230" s="192">
        <f>S230*H230</f>
        <v>0</v>
      </c>
      <c r="U230" s="34"/>
      <c r="V230" s="34"/>
      <c r="W230" s="34"/>
      <c r="X230" s="34"/>
      <c r="Y230" s="34"/>
      <c r="Z230" s="34"/>
      <c r="AA230" s="34"/>
      <c r="AB230" s="34"/>
      <c r="AC230" s="34"/>
      <c r="AD230" s="34"/>
      <c r="AE230" s="34"/>
      <c r="AR230" s="193" t="s">
        <v>129</v>
      </c>
      <c r="AT230" s="193" t="s">
        <v>124</v>
      </c>
      <c r="AU230" s="193" t="s">
        <v>83</v>
      </c>
      <c r="AY230" s="17" t="s">
        <v>122</v>
      </c>
      <c r="BE230" s="194">
        <f>IF(N230="základní",J230,0)</f>
        <v>0</v>
      </c>
      <c r="BF230" s="194">
        <f>IF(N230="snížená",J230,0)</f>
        <v>0</v>
      </c>
      <c r="BG230" s="194">
        <f>IF(N230="zákl. přenesená",J230,0)</f>
        <v>0</v>
      </c>
      <c r="BH230" s="194">
        <f>IF(N230="sníž. přenesená",J230,0)</f>
        <v>0</v>
      </c>
      <c r="BI230" s="194">
        <f>IF(N230="nulová",J230,0)</f>
        <v>0</v>
      </c>
      <c r="BJ230" s="17" t="s">
        <v>81</v>
      </c>
      <c r="BK230" s="194">
        <f>ROUND(I230*H230,2)</f>
        <v>0</v>
      </c>
      <c r="BL230" s="17" t="s">
        <v>129</v>
      </c>
      <c r="BM230" s="193" t="s">
        <v>291</v>
      </c>
    </row>
    <row r="231" spans="1:47" s="2" customFormat="1" ht="11.25">
      <c r="A231" s="34"/>
      <c r="B231" s="35"/>
      <c r="C231" s="36"/>
      <c r="D231" s="195" t="s">
        <v>131</v>
      </c>
      <c r="E231" s="36"/>
      <c r="F231" s="196" t="s">
        <v>292</v>
      </c>
      <c r="G231" s="36"/>
      <c r="H231" s="36"/>
      <c r="I231" s="197"/>
      <c r="J231" s="36"/>
      <c r="K231" s="36"/>
      <c r="L231" s="39"/>
      <c r="M231" s="198"/>
      <c r="N231" s="199"/>
      <c r="O231" s="71"/>
      <c r="P231" s="71"/>
      <c r="Q231" s="71"/>
      <c r="R231" s="71"/>
      <c r="S231" s="71"/>
      <c r="T231" s="72"/>
      <c r="U231" s="34"/>
      <c r="V231" s="34"/>
      <c r="W231" s="34"/>
      <c r="X231" s="34"/>
      <c r="Y231" s="34"/>
      <c r="Z231" s="34"/>
      <c r="AA231" s="34"/>
      <c r="AB231" s="34"/>
      <c r="AC231" s="34"/>
      <c r="AD231" s="34"/>
      <c r="AE231" s="34"/>
      <c r="AT231" s="17" t="s">
        <v>131</v>
      </c>
      <c r="AU231" s="17" t="s">
        <v>83</v>
      </c>
    </row>
    <row r="232" spans="1:47" s="2" customFormat="1" ht="58.5">
      <c r="A232" s="34"/>
      <c r="B232" s="35"/>
      <c r="C232" s="36"/>
      <c r="D232" s="195" t="s">
        <v>133</v>
      </c>
      <c r="E232" s="36"/>
      <c r="F232" s="200" t="s">
        <v>293</v>
      </c>
      <c r="G232" s="36"/>
      <c r="H232" s="36"/>
      <c r="I232" s="197"/>
      <c r="J232" s="36"/>
      <c r="K232" s="36"/>
      <c r="L232" s="39"/>
      <c r="M232" s="198"/>
      <c r="N232" s="199"/>
      <c r="O232" s="71"/>
      <c r="P232" s="71"/>
      <c r="Q232" s="71"/>
      <c r="R232" s="71"/>
      <c r="S232" s="71"/>
      <c r="T232" s="72"/>
      <c r="U232" s="34"/>
      <c r="V232" s="34"/>
      <c r="W232" s="34"/>
      <c r="X232" s="34"/>
      <c r="Y232" s="34"/>
      <c r="Z232" s="34"/>
      <c r="AA232" s="34"/>
      <c r="AB232" s="34"/>
      <c r="AC232" s="34"/>
      <c r="AD232" s="34"/>
      <c r="AE232" s="34"/>
      <c r="AT232" s="17" t="s">
        <v>133</v>
      </c>
      <c r="AU232" s="17" t="s">
        <v>83</v>
      </c>
    </row>
    <row r="233" spans="2:51" s="13" customFormat="1" ht="11.25">
      <c r="B233" s="201"/>
      <c r="C233" s="202"/>
      <c r="D233" s="195" t="s">
        <v>135</v>
      </c>
      <c r="E233" s="203" t="s">
        <v>1</v>
      </c>
      <c r="F233" s="204" t="s">
        <v>294</v>
      </c>
      <c r="G233" s="202"/>
      <c r="H233" s="205">
        <v>38.64</v>
      </c>
      <c r="I233" s="206"/>
      <c r="J233" s="202"/>
      <c r="K233" s="202"/>
      <c r="L233" s="207"/>
      <c r="M233" s="208"/>
      <c r="N233" s="209"/>
      <c r="O233" s="209"/>
      <c r="P233" s="209"/>
      <c r="Q233" s="209"/>
      <c r="R233" s="209"/>
      <c r="S233" s="209"/>
      <c r="T233" s="210"/>
      <c r="AT233" s="211" t="s">
        <v>135</v>
      </c>
      <c r="AU233" s="211" t="s">
        <v>83</v>
      </c>
      <c r="AV233" s="13" t="s">
        <v>83</v>
      </c>
      <c r="AW233" s="13" t="s">
        <v>30</v>
      </c>
      <c r="AX233" s="13" t="s">
        <v>81</v>
      </c>
      <c r="AY233" s="211" t="s">
        <v>122</v>
      </c>
    </row>
    <row r="234" spans="1:65" s="2" customFormat="1" ht="16.5" customHeight="1">
      <c r="A234" s="34"/>
      <c r="B234" s="35"/>
      <c r="C234" s="182" t="s">
        <v>295</v>
      </c>
      <c r="D234" s="182" t="s">
        <v>124</v>
      </c>
      <c r="E234" s="183" t="s">
        <v>296</v>
      </c>
      <c r="F234" s="184" t="s">
        <v>297</v>
      </c>
      <c r="G234" s="185" t="s">
        <v>127</v>
      </c>
      <c r="H234" s="186">
        <v>38.64</v>
      </c>
      <c r="I234" s="187"/>
      <c r="J234" s="188">
        <f>ROUND(I234*H234,2)</f>
        <v>0</v>
      </c>
      <c r="K234" s="184" t="s">
        <v>128</v>
      </c>
      <c r="L234" s="39"/>
      <c r="M234" s="189" t="s">
        <v>1</v>
      </c>
      <c r="N234" s="190" t="s">
        <v>38</v>
      </c>
      <c r="O234" s="71"/>
      <c r="P234" s="191">
        <f>O234*H234</f>
        <v>0</v>
      </c>
      <c r="Q234" s="191">
        <v>4E-05</v>
      </c>
      <c r="R234" s="191">
        <f>Q234*H234</f>
        <v>0.0015456</v>
      </c>
      <c r="S234" s="191">
        <v>0</v>
      </c>
      <c r="T234" s="192">
        <f>S234*H234</f>
        <v>0</v>
      </c>
      <c r="U234" s="34"/>
      <c r="V234" s="34"/>
      <c r="W234" s="34"/>
      <c r="X234" s="34"/>
      <c r="Y234" s="34"/>
      <c r="Z234" s="34"/>
      <c r="AA234" s="34"/>
      <c r="AB234" s="34"/>
      <c r="AC234" s="34"/>
      <c r="AD234" s="34"/>
      <c r="AE234" s="34"/>
      <c r="AR234" s="193" t="s">
        <v>129</v>
      </c>
      <c r="AT234" s="193" t="s">
        <v>124</v>
      </c>
      <c r="AU234" s="193" t="s">
        <v>83</v>
      </c>
      <c r="AY234" s="17" t="s">
        <v>122</v>
      </c>
      <c r="BE234" s="194">
        <f>IF(N234="základní",J234,0)</f>
        <v>0</v>
      </c>
      <c r="BF234" s="194">
        <f>IF(N234="snížená",J234,0)</f>
        <v>0</v>
      </c>
      <c r="BG234" s="194">
        <f>IF(N234="zákl. přenesená",J234,0)</f>
        <v>0</v>
      </c>
      <c r="BH234" s="194">
        <f>IF(N234="sníž. přenesená",J234,0)</f>
        <v>0</v>
      </c>
      <c r="BI234" s="194">
        <f>IF(N234="nulová",J234,0)</f>
        <v>0</v>
      </c>
      <c r="BJ234" s="17" t="s">
        <v>81</v>
      </c>
      <c r="BK234" s="194">
        <f>ROUND(I234*H234,2)</f>
        <v>0</v>
      </c>
      <c r="BL234" s="17" t="s">
        <v>129</v>
      </c>
      <c r="BM234" s="193" t="s">
        <v>298</v>
      </c>
    </row>
    <row r="235" spans="1:47" s="2" customFormat="1" ht="11.25">
      <c r="A235" s="34"/>
      <c r="B235" s="35"/>
      <c r="C235" s="36"/>
      <c r="D235" s="195" t="s">
        <v>131</v>
      </c>
      <c r="E235" s="36"/>
      <c r="F235" s="196" t="s">
        <v>299</v>
      </c>
      <c r="G235" s="36"/>
      <c r="H235" s="36"/>
      <c r="I235" s="197"/>
      <c r="J235" s="36"/>
      <c r="K235" s="36"/>
      <c r="L235" s="39"/>
      <c r="M235" s="198"/>
      <c r="N235" s="199"/>
      <c r="O235" s="71"/>
      <c r="P235" s="71"/>
      <c r="Q235" s="71"/>
      <c r="R235" s="71"/>
      <c r="S235" s="71"/>
      <c r="T235" s="72"/>
      <c r="U235" s="34"/>
      <c r="V235" s="34"/>
      <c r="W235" s="34"/>
      <c r="X235" s="34"/>
      <c r="Y235" s="34"/>
      <c r="Z235" s="34"/>
      <c r="AA235" s="34"/>
      <c r="AB235" s="34"/>
      <c r="AC235" s="34"/>
      <c r="AD235" s="34"/>
      <c r="AE235" s="34"/>
      <c r="AT235" s="17" t="s">
        <v>131</v>
      </c>
      <c r="AU235" s="17" t="s">
        <v>83</v>
      </c>
    </row>
    <row r="236" spans="1:47" s="2" customFormat="1" ht="58.5">
      <c r="A236" s="34"/>
      <c r="B236" s="35"/>
      <c r="C236" s="36"/>
      <c r="D236" s="195" t="s">
        <v>133</v>
      </c>
      <c r="E236" s="36"/>
      <c r="F236" s="200" t="s">
        <v>293</v>
      </c>
      <c r="G236" s="36"/>
      <c r="H236" s="36"/>
      <c r="I236" s="197"/>
      <c r="J236" s="36"/>
      <c r="K236" s="36"/>
      <c r="L236" s="39"/>
      <c r="M236" s="198"/>
      <c r="N236" s="199"/>
      <c r="O236" s="71"/>
      <c r="P236" s="71"/>
      <c r="Q236" s="71"/>
      <c r="R236" s="71"/>
      <c r="S236" s="71"/>
      <c r="T236" s="72"/>
      <c r="U236" s="34"/>
      <c r="V236" s="34"/>
      <c r="W236" s="34"/>
      <c r="X236" s="34"/>
      <c r="Y236" s="34"/>
      <c r="Z236" s="34"/>
      <c r="AA236" s="34"/>
      <c r="AB236" s="34"/>
      <c r="AC236" s="34"/>
      <c r="AD236" s="34"/>
      <c r="AE236" s="34"/>
      <c r="AT236" s="17" t="s">
        <v>133</v>
      </c>
      <c r="AU236" s="17" t="s">
        <v>83</v>
      </c>
    </row>
    <row r="237" spans="2:51" s="13" customFormat="1" ht="11.25">
      <c r="B237" s="201"/>
      <c r="C237" s="202"/>
      <c r="D237" s="195" t="s">
        <v>135</v>
      </c>
      <c r="E237" s="203" t="s">
        <v>1</v>
      </c>
      <c r="F237" s="204" t="s">
        <v>300</v>
      </c>
      <c r="G237" s="202"/>
      <c r="H237" s="205">
        <v>38.64</v>
      </c>
      <c r="I237" s="206"/>
      <c r="J237" s="202"/>
      <c r="K237" s="202"/>
      <c r="L237" s="207"/>
      <c r="M237" s="208"/>
      <c r="N237" s="209"/>
      <c r="O237" s="209"/>
      <c r="P237" s="209"/>
      <c r="Q237" s="209"/>
      <c r="R237" s="209"/>
      <c r="S237" s="209"/>
      <c r="T237" s="210"/>
      <c r="AT237" s="211" t="s">
        <v>135</v>
      </c>
      <c r="AU237" s="211" t="s">
        <v>83</v>
      </c>
      <c r="AV237" s="13" t="s">
        <v>83</v>
      </c>
      <c r="AW237" s="13" t="s">
        <v>30</v>
      </c>
      <c r="AX237" s="13" t="s">
        <v>81</v>
      </c>
      <c r="AY237" s="211" t="s">
        <v>122</v>
      </c>
    </row>
    <row r="238" spans="1:65" s="2" customFormat="1" ht="16.5" customHeight="1">
      <c r="A238" s="34"/>
      <c r="B238" s="35"/>
      <c r="C238" s="182" t="s">
        <v>301</v>
      </c>
      <c r="D238" s="182" t="s">
        <v>124</v>
      </c>
      <c r="E238" s="183" t="s">
        <v>302</v>
      </c>
      <c r="F238" s="184" t="s">
        <v>303</v>
      </c>
      <c r="G238" s="185" t="s">
        <v>216</v>
      </c>
      <c r="H238" s="186">
        <v>2.908</v>
      </c>
      <c r="I238" s="187"/>
      <c r="J238" s="188">
        <f>ROUND(I238*H238,2)</f>
        <v>0</v>
      </c>
      <c r="K238" s="184" t="s">
        <v>128</v>
      </c>
      <c r="L238" s="39"/>
      <c r="M238" s="189" t="s">
        <v>1</v>
      </c>
      <c r="N238" s="190" t="s">
        <v>38</v>
      </c>
      <c r="O238" s="71"/>
      <c r="P238" s="191">
        <f>O238*H238</f>
        <v>0</v>
      </c>
      <c r="Q238" s="191">
        <v>1.0383</v>
      </c>
      <c r="R238" s="191">
        <f>Q238*H238</f>
        <v>3.0193764</v>
      </c>
      <c r="S238" s="191">
        <v>0</v>
      </c>
      <c r="T238" s="192">
        <f>S238*H238</f>
        <v>0</v>
      </c>
      <c r="U238" s="34"/>
      <c r="V238" s="34"/>
      <c r="W238" s="34"/>
      <c r="X238" s="34"/>
      <c r="Y238" s="34"/>
      <c r="Z238" s="34"/>
      <c r="AA238" s="34"/>
      <c r="AB238" s="34"/>
      <c r="AC238" s="34"/>
      <c r="AD238" s="34"/>
      <c r="AE238" s="34"/>
      <c r="AR238" s="193" t="s">
        <v>129</v>
      </c>
      <c r="AT238" s="193" t="s">
        <v>124</v>
      </c>
      <c r="AU238" s="193" t="s">
        <v>83</v>
      </c>
      <c r="AY238" s="17" t="s">
        <v>122</v>
      </c>
      <c r="BE238" s="194">
        <f>IF(N238="základní",J238,0)</f>
        <v>0</v>
      </c>
      <c r="BF238" s="194">
        <f>IF(N238="snížená",J238,0)</f>
        <v>0</v>
      </c>
      <c r="BG238" s="194">
        <f>IF(N238="zákl. přenesená",J238,0)</f>
        <v>0</v>
      </c>
      <c r="BH238" s="194">
        <f>IF(N238="sníž. přenesená",J238,0)</f>
        <v>0</v>
      </c>
      <c r="BI238" s="194">
        <f>IF(N238="nulová",J238,0)</f>
        <v>0</v>
      </c>
      <c r="BJ238" s="17" t="s">
        <v>81</v>
      </c>
      <c r="BK238" s="194">
        <f>ROUND(I238*H238,2)</f>
        <v>0</v>
      </c>
      <c r="BL238" s="17" t="s">
        <v>129</v>
      </c>
      <c r="BM238" s="193" t="s">
        <v>304</v>
      </c>
    </row>
    <row r="239" spans="1:47" s="2" customFormat="1" ht="11.25">
      <c r="A239" s="34"/>
      <c r="B239" s="35"/>
      <c r="C239" s="36"/>
      <c r="D239" s="195" t="s">
        <v>131</v>
      </c>
      <c r="E239" s="36"/>
      <c r="F239" s="196" t="s">
        <v>305</v>
      </c>
      <c r="G239" s="36"/>
      <c r="H239" s="36"/>
      <c r="I239" s="197"/>
      <c r="J239" s="36"/>
      <c r="K239" s="36"/>
      <c r="L239" s="39"/>
      <c r="M239" s="198"/>
      <c r="N239" s="199"/>
      <c r="O239" s="71"/>
      <c r="P239" s="71"/>
      <c r="Q239" s="71"/>
      <c r="R239" s="71"/>
      <c r="S239" s="71"/>
      <c r="T239" s="72"/>
      <c r="U239" s="34"/>
      <c r="V239" s="34"/>
      <c r="W239" s="34"/>
      <c r="X239" s="34"/>
      <c r="Y239" s="34"/>
      <c r="Z239" s="34"/>
      <c r="AA239" s="34"/>
      <c r="AB239" s="34"/>
      <c r="AC239" s="34"/>
      <c r="AD239" s="34"/>
      <c r="AE239" s="34"/>
      <c r="AT239" s="17" t="s">
        <v>131</v>
      </c>
      <c r="AU239" s="17" t="s">
        <v>83</v>
      </c>
    </row>
    <row r="240" spans="1:47" s="2" customFormat="1" ht="48.75">
      <c r="A240" s="34"/>
      <c r="B240" s="35"/>
      <c r="C240" s="36"/>
      <c r="D240" s="195" t="s">
        <v>133</v>
      </c>
      <c r="E240" s="36"/>
      <c r="F240" s="200" t="s">
        <v>306</v>
      </c>
      <c r="G240" s="36"/>
      <c r="H240" s="36"/>
      <c r="I240" s="197"/>
      <c r="J240" s="36"/>
      <c r="K240" s="36"/>
      <c r="L240" s="39"/>
      <c r="M240" s="198"/>
      <c r="N240" s="199"/>
      <c r="O240" s="71"/>
      <c r="P240" s="71"/>
      <c r="Q240" s="71"/>
      <c r="R240" s="71"/>
      <c r="S240" s="71"/>
      <c r="T240" s="72"/>
      <c r="U240" s="34"/>
      <c r="V240" s="34"/>
      <c r="W240" s="34"/>
      <c r="X240" s="34"/>
      <c r="Y240" s="34"/>
      <c r="Z240" s="34"/>
      <c r="AA240" s="34"/>
      <c r="AB240" s="34"/>
      <c r="AC240" s="34"/>
      <c r="AD240" s="34"/>
      <c r="AE240" s="34"/>
      <c r="AT240" s="17" t="s">
        <v>133</v>
      </c>
      <c r="AU240" s="17" t="s">
        <v>83</v>
      </c>
    </row>
    <row r="241" spans="2:63" s="12" customFormat="1" ht="22.9" customHeight="1">
      <c r="B241" s="166"/>
      <c r="C241" s="167"/>
      <c r="D241" s="168" t="s">
        <v>72</v>
      </c>
      <c r="E241" s="180" t="s">
        <v>142</v>
      </c>
      <c r="F241" s="180" t="s">
        <v>307</v>
      </c>
      <c r="G241" s="167"/>
      <c r="H241" s="167"/>
      <c r="I241" s="170"/>
      <c r="J241" s="181">
        <f>BK241</f>
        <v>0</v>
      </c>
      <c r="K241" s="167"/>
      <c r="L241" s="172"/>
      <c r="M241" s="173"/>
      <c r="N241" s="174"/>
      <c r="O241" s="174"/>
      <c r="P241" s="175">
        <f>SUM(P242:P297)</f>
        <v>0</v>
      </c>
      <c r="Q241" s="174"/>
      <c r="R241" s="175">
        <f>SUM(R242:R297)</f>
        <v>58.205799469999995</v>
      </c>
      <c r="S241" s="174"/>
      <c r="T241" s="176">
        <f>SUM(T242:T297)</f>
        <v>0</v>
      </c>
      <c r="AR241" s="177" t="s">
        <v>81</v>
      </c>
      <c r="AT241" s="178" t="s">
        <v>72</v>
      </c>
      <c r="AU241" s="178" t="s">
        <v>81</v>
      </c>
      <c r="AY241" s="177" t="s">
        <v>122</v>
      </c>
      <c r="BK241" s="179">
        <f>SUM(BK242:BK297)</f>
        <v>0</v>
      </c>
    </row>
    <row r="242" spans="1:65" s="2" customFormat="1" ht="16.5" customHeight="1">
      <c r="A242" s="34"/>
      <c r="B242" s="35"/>
      <c r="C242" s="182" t="s">
        <v>308</v>
      </c>
      <c r="D242" s="182" t="s">
        <v>124</v>
      </c>
      <c r="E242" s="183" t="s">
        <v>309</v>
      </c>
      <c r="F242" s="184" t="s">
        <v>310</v>
      </c>
      <c r="G242" s="185" t="s">
        <v>311</v>
      </c>
      <c r="H242" s="186">
        <v>5</v>
      </c>
      <c r="I242" s="187"/>
      <c r="J242" s="188">
        <f>ROUND(I242*H242,2)</f>
        <v>0</v>
      </c>
      <c r="K242" s="184" t="s">
        <v>128</v>
      </c>
      <c r="L242" s="39"/>
      <c r="M242" s="189" t="s">
        <v>1</v>
      </c>
      <c r="N242" s="190" t="s">
        <v>38</v>
      </c>
      <c r="O242" s="71"/>
      <c r="P242" s="191">
        <f>O242*H242</f>
        <v>0</v>
      </c>
      <c r="Q242" s="191">
        <v>0.00119</v>
      </c>
      <c r="R242" s="191">
        <f>Q242*H242</f>
        <v>0.00595</v>
      </c>
      <c r="S242" s="191">
        <v>0</v>
      </c>
      <c r="T242" s="192">
        <f>S242*H242</f>
        <v>0</v>
      </c>
      <c r="U242" s="34"/>
      <c r="V242" s="34"/>
      <c r="W242" s="34"/>
      <c r="X242" s="34"/>
      <c r="Y242" s="34"/>
      <c r="Z242" s="34"/>
      <c r="AA242" s="34"/>
      <c r="AB242" s="34"/>
      <c r="AC242" s="34"/>
      <c r="AD242" s="34"/>
      <c r="AE242" s="34"/>
      <c r="AR242" s="193" t="s">
        <v>129</v>
      </c>
      <c r="AT242" s="193" t="s">
        <v>124</v>
      </c>
      <c r="AU242" s="193" t="s">
        <v>83</v>
      </c>
      <c r="AY242" s="17" t="s">
        <v>122</v>
      </c>
      <c r="BE242" s="194">
        <f>IF(N242="základní",J242,0)</f>
        <v>0</v>
      </c>
      <c r="BF242" s="194">
        <f>IF(N242="snížená",J242,0)</f>
        <v>0</v>
      </c>
      <c r="BG242" s="194">
        <f>IF(N242="zákl. přenesená",J242,0)</f>
        <v>0</v>
      </c>
      <c r="BH242" s="194">
        <f>IF(N242="sníž. přenesená",J242,0)</f>
        <v>0</v>
      </c>
      <c r="BI242" s="194">
        <f>IF(N242="nulová",J242,0)</f>
        <v>0</v>
      </c>
      <c r="BJ242" s="17" t="s">
        <v>81</v>
      </c>
      <c r="BK242" s="194">
        <f>ROUND(I242*H242,2)</f>
        <v>0</v>
      </c>
      <c r="BL242" s="17" t="s">
        <v>129</v>
      </c>
      <c r="BM242" s="193" t="s">
        <v>312</v>
      </c>
    </row>
    <row r="243" spans="1:47" s="2" customFormat="1" ht="11.25">
      <c r="A243" s="34"/>
      <c r="B243" s="35"/>
      <c r="C243" s="36"/>
      <c r="D243" s="195" t="s">
        <v>131</v>
      </c>
      <c r="E243" s="36"/>
      <c r="F243" s="196" t="s">
        <v>313</v>
      </c>
      <c r="G243" s="36"/>
      <c r="H243" s="36"/>
      <c r="I243" s="197"/>
      <c r="J243" s="36"/>
      <c r="K243" s="36"/>
      <c r="L243" s="39"/>
      <c r="M243" s="198"/>
      <c r="N243" s="199"/>
      <c r="O243" s="71"/>
      <c r="P243" s="71"/>
      <c r="Q243" s="71"/>
      <c r="R243" s="71"/>
      <c r="S243" s="71"/>
      <c r="T243" s="72"/>
      <c r="U243" s="34"/>
      <c r="V243" s="34"/>
      <c r="W243" s="34"/>
      <c r="X243" s="34"/>
      <c r="Y243" s="34"/>
      <c r="Z243" s="34"/>
      <c r="AA243" s="34"/>
      <c r="AB243" s="34"/>
      <c r="AC243" s="34"/>
      <c r="AD243" s="34"/>
      <c r="AE243" s="34"/>
      <c r="AT243" s="17" t="s">
        <v>131</v>
      </c>
      <c r="AU243" s="17" t="s">
        <v>83</v>
      </c>
    </row>
    <row r="244" spans="1:47" s="2" customFormat="1" ht="39">
      <c r="A244" s="34"/>
      <c r="B244" s="35"/>
      <c r="C244" s="36"/>
      <c r="D244" s="195" t="s">
        <v>133</v>
      </c>
      <c r="E244" s="36"/>
      <c r="F244" s="200" t="s">
        <v>314</v>
      </c>
      <c r="G244" s="36"/>
      <c r="H244" s="36"/>
      <c r="I244" s="197"/>
      <c r="J244" s="36"/>
      <c r="K244" s="36"/>
      <c r="L244" s="39"/>
      <c r="M244" s="198"/>
      <c r="N244" s="199"/>
      <c r="O244" s="71"/>
      <c r="P244" s="71"/>
      <c r="Q244" s="71"/>
      <c r="R244" s="71"/>
      <c r="S244" s="71"/>
      <c r="T244" s="72"/>
      <c r="U244" s="34"/>
      <c r="V244" s="34"/>
      <c r="W244" s="34"/>
      <c r="X244" s="34"/>
      <c r="Y244" s="34"/>
      <c r="Z244" s="34"/>
      <c r="AA244" s="34"/>
      <c r="AB244" s="34"/>
      <c r="AC244" s="34"/>
      <c r="AD244" s="34"/>
      <c r="AE244" s="34"/>
      <c r="AT244" s="17" t="s">
        <v>133</v>
      </c>
      <c r="AU244" s="17" t="s">
        <v>83</v>
      </c>
    </row>
    <row r="245" spans="1:65" s="2" customFormat="1" ht="16.5" customHeight="1">
      <c r="A245" s="34"/>
      <c r="B245" s="35"/>
      <c r="C245" s="233" t="s">
        <v>315</v>
      </c>
      <c r="D245" s="233" t="s">
        <v>193</v>
      </c>
      <c r="E245" s="234" t="s">
        <v>316</v>
      </c>
      <c r="F245" s="235" t="s">
        <v>317</v>
      </c>
      <c r="G245" s="236" t="s">
        <v>311</v>
      </c>
      <c r="H245" s="237">
        <v>5</v>
      </c>
      <c r="I245" s="238"/>
      <c r="J245" s="239">
        <f>ROUND(I245*H245,2)</f>
        <v>0</v>
      </c>
      <c r="K245" s="235" t="s">
        <v>1</v>
      </c>
      <c r="L245" s="240"/>
      <c r="M245" s="241" t="s">
        <v>1</v>
      </c>
      <c r="N245" s="242" t="s">
        <v>38</v>
      </c>
      <c r="O245" s="71"/>
      <c r="P245" s="191">
        <f>O245*H245</f>
        <v>0</v>
      </c>
      <c r="Q245" s="191">
        <v>0</v>
      </c>
      <c r="R245" s="191">
        <f>Q245*H245</f>
        <v>0</v>
      </c>
      <c r="S245" s="191">
        <v>0</v>
      </c>
      <c r="T245" s="192">
        <f>S245*H245</f>
        <v>0</v>
      </c>
      <c r="U245" s="34"/>
      <c r="V245" s="34"/>
      <c r="W245" s="34"/>
      <c r="X245" s="34"/>
      <c r="Y245" s="34"/>
      <c r="Z245" s="34"/>
      <c r="AA245" s="34"/>
      <c r="AB245" s="34"/>
      <c r="AC245" s="34"/>
      <c r="AD245" s="34"/>
      <c r="AE245" s="34"/>
      <c r="AR245" s="193" t="s">
        <v>185</v>
      </c>
      <c r="AT245" s="193" t="s">
        <v>193</v>
      </c>
      <c r="AU245" s="193" t="s">
        <v>83</v>
      </c>
      <c r="AY245" s="17" t="s">
        <v>122</v>
      </c>
      <c r="BE245" s="194">
        <f>IF(N245="základní",J245,0)</f>
        <v>0</v>
      </c>
      <c r="BF245" s="194">
        <f>IF(N245="snížená",J245,0)</f>
        <v>0</v>
      </c>
      <c r="BG245" s="194">
        <f>IF(N245="zákl. přenesená",J245,0)</f>
        <v>0</v>
      </c>
      <c r="BH245" s="194">
        <f>IF(N245="sníž. přenesená",J245,0)</f>
        <v>0</v>
      </c>
      <c r="BI245" s="194">
        <f>IF(N245="nulová",J245,0)</f>
        <v>0</v>
      </c>
      <c r="BJ245" s="17" t="s">
        <v>81</v>
      </c>
      <c r="BK245" s="194">
        <f>ROUND(I245*H245,2)</f>
        <v>0</v>
      </c>
      <c r="BL245" s="17" t="s">
        <v>129</v>
      </c>
      <c r="BM245" s="193" t="s">
        <v>318</v>
      </c>
    </row>
    <row r="246" spans="1:47" s="2" customFormat="1" ht="11.25">
      <c r="A246" s="34"/>
      <c r="B246" s="35"/>
      <c r="C246" s="36"/>
      <c r="D246" s="195" t="s">
        <v>131</v>
      </c>
      <c r="E246" s="36"/>
      <c r="F246" s="196" t="s">
        <v>317</v>
      </c>
      <c r="G246" s="36"/>
      <c r="H246" s="36"/>
      <c r="I246" s="197"/>
      <c r="J246" s="36"/>
      <c r="K246" s="36"/>
      <c r="L246" s="39"/>
      <c r="M246" s="198"/>
      <c r="N246" s="199"/>
      <c r="O246" s="71"/>
      <c r="P246" s="71"/>
      <c r="Q246" s="71"/>
      <c r="R246" s="71"/>
      <c r="S246" s="71"/>
      <c r="T246" s="72"/>
      <c r="U246" s="34"/>
      <c r="V246" s="34"/>
      <c r="W246" s="34"/>
      <c r="X246" s="34"/>
      <c r="Y246" s="34"/>
      <c r="Z246" s="34"/>
      <c r="AA246" s="34"/>
      <c r="AB246" s="34"/>
      <c r="AC246" s="34"/>
      <c r="AD246" s="34"/>
      <c r="AE246" s="34"/>
      <c r="AT246" s="17" t="s">
        <v>131</v>
      </c>
      <c r="AU246" s="17" t="s">
        <v>83</v>
      </c>
    </row>
    <row r="247" spans="1:65" s="2" customFormat="1" ht="16.5" customHeight="1">
      <c r="A247" s="34"/>
      <c r="B247" s="35"/>
      <c r="C247" s="182" t="s">
        <v>319</v>
      </c>
      <c r="D247" s="182" t="s">
        <v>124</v>
      </c>
      <c r="E247" s="183" t="s">
        <v>320</v>
      </c>
      <c r="F247" s="184" t="s">
        <v>321</v>
      </c>
      <c r="G247" s="185" t="s">
        <v>174</v>
      </c>
      <c r="H247" s="186">
        <v>1.463</v>
      </c>
      <c r="I247" s="187"/>
      <c r="J247" s="188">
        <f>ROUND(I247*H247,2)</f>
        <v>0</v>
      </c>
      <c r="K247" s="184" t="s">
        <v>128</v>
      </c>
      <c r="L247" s="39"/>
      <c r="M247" s="189" t="s">
        <v>1</v>
      </c>
      <c r="N247" s="190" t="s">
        <v>38</v>
      </c>
      <c r="O247" s="71"/>
      <c r="P247" s="191">
        <f>O247*H247</f>
        <v>0</v>
      </c>
      <c r="Q247" s="191">
        <v>2.47786</v>
      </c>
      <c r="R247" s="191">
        <f>Q247*H247</f>
        <v>3.6251091800000004</v>
      </c>
      <c r="S247" s="191">
        <v>0</v>
      </c>
      <c r="T247" s="192">
        <f>S247*H247</f>
        <v>0</v>
      </c>
      <c r="U247" s="34"/>
      <c r="V247" s="34"/>
      <c r="W247" s="34"/>
      <c r="X247" s="34"/>
      <c r="Y247" s="34"/>
      <c r="Z247" s="34"/>
      <c r="AA247" s="34"/>
      <c r="AB247" s="34"/>
      <c r="AC247" s="34"/>
      <c r="AD247" s="34"/>
      <c r="AE247" s="34"/>
      <c r="AR247" s="193" t="s">
        <v>129</v>
      </c>
      <c r="AT247" s="193" t="s">
        <v>124</v>
      </c>
      <c r="AU247" s="193" t="s">
        <v>83</v>
      </c>
      <c r="AY247" s="17" t="s">
        <v>122</v>
      </c>
      <c r="BE247" s="194">
        <f>IF(N247="základní",J247,0)</f>
        <v>0</v>
      </c>
      <c r="BF247" s="194">
        <f>IF(N247="snížená",J247,0)</f>
        <v>0</v>
      </c>
      <c r="BG247" s="194">
        <f>IF(N247="zákl. přenesená",J247,0)</f>
        <v>0</v>
      </c>
      <c r="BH247" s="194">
        <f>IF(N247="sníž. přenesená",J247,0)</f>
        <v>0</v>
      </c>
      <c r="BI247" s="194">
        <f>IF(N247="nulová",J247,0)</f>
        <v>0</v>
      </c>
      <c r="BJ247" s="17" t="s">
        <v>81</v>
      </c>
      <c r="BK247" s="194">
        <f>ROUND(I247*H247,2)</f>
        <v>0</v>
      </c>
      <c r="BL247" s="17" t="s">
        <v>129</v>
      </c>
      <c r="BM247" s="193" t="s">
        <v>322</v>
      </c>
    </row>
    <row r="248" spans="1:47" s="2" customFormat="1" ht="11.25">
      <c r="A248" s="34"/>
      <c r="B248" s="35"/>
      <c r="C248" s="36"/>
      <c r="D248" s="195" t="s">
        <v>131</v>
      </c>
      <c r="E248" s="36"/>
      <c r="F248" s="196" t="s">
        <v>323</v>
      </c>
      <c r="G248" s="36"/>
      <c r="H248" s="36"/>
      <c r="I248" s="197"/>
      <c r="J248" s="36"/>
      <c r="K248" s="36"/>
      <c r="L248" s="39"/>
      <c r="M248" s="198"/>
      <c r="N248" s="199"/>
      <c r="O248" s="71"/>
      <c r="P248" s="71"/>
      <c r="Q248" s="71"/>
      <c r="R248" s="71"/>
      <c r="S248" s="71"/>
      <c r="T248" s="72"/>
      <c r="U248" s="34"/>
      <c r="V248" s="34"/>
      <c r="W248" s="34"/>
      <c r="X248" s="34"/>
      <c r="Y248" s="34"/>
      <c r="Z248" s="34"/>
      <c r="AA248" s="34"/>
      <c r="AB248" s="34"/>
      <c r="AC248" s="34"/>
      <c r="AD248" s="34"/>
      <c r="AE248" s="34"/>
      <c r="AT248" s="17" t="s">
        <v>131</v>
      </c>
      <c r="AU248" s="17" t="s">
        <v>83</v>
      </c>
    </row>
    <row r="249" spans="1:47" s="2" customFormat="1" ht="39">
      <c r="A249" s="34"/>
      <c r="B249" s="35"/>
      <c r="C249" s="36"/>
      <c r="D249" s="195" t="s">
        <v>133</v>
      </c>
      <c r="E249" s="36"/>
      <c r="F249" s="200" t="s">
        <v>324</v>
      </c>
      <c r="G249" s="36"/>
      <c r="H249" s="36"/>
      <c r="I249" s="197"/>
      <c r="J249" s="36"/>
      <c r="K249" s="36"/>
      <c r="L249" s="39"/>
      <c r="M249" s="198"/>
      <c r="N249" s="199"/>
      <c r="O249" s="71"/>
      <c r="P249" s="71"/>
      <c r="Q249" s="71"/>
      <c r="R249" s="71"/>
      <c r="S249" s="71"/>
      <c r="T249" s="72"/>
      <c r="U249" s="34"/>
      <c r="V249" s="34"/>
      <c r="W249" s="34"/>
      <c r="X249" s="34"/>
      <c r="Y249" s="34"/>
      <c r="Z249" s="34"/>
      <c r="AA249" s="34"/>
      <c r="AB249" s="34"/>
      <c r="AC249" s="34"/>
      <c r="AD249" s="34"/>
      <c r="AE249" s="34"/>
      <c r="AT249" s="17" t="s">
        <v>133</v>
      </c>
      <c r="AU249" s="17" t="s">
        <v>83</v>
      </c>
    </row>
    <row r="250" spans="2:51" s="13" customFormat="1" ht="11.25">
      <c r="B250" s="201"/>
      <c r="C250" s="202"/>
      <c r="D250" s="195" t="s">
        <v>135</v>
      </c>
      <c r="E250" s="203" t="s">
        <v>1</v>
      </c>
      <c r="F250" s="204" t="s">
        <v>325</v>
      </c>
      <c r="G250" s="202"/>
      <c r="H250" s="205">
        <v>1.463</v>
      </c>
      <c r="I250" s="206"/>
      <c r="J250" s="202"/>
      <c r="K250" s="202"/>
      <c r="L250" s="207"/>
      <c r="M250" s="208"/>
      <c r="N250" s="209"/>
      <c r="O250" s="209"/>
      <c r="P250" s="209"/>
      <c r="Q250" s="209"/>
      <c r="R250" s="209"/>
      <c r="S250" s="209"/>
      <c r="T250" s="210"/>
      <c r="AT250" s="211" t="s">
        <v>135</v>
      </c>
      <c r="AU250" s="211" t="s">
        <v>83</v>
      </c>
      <c r="AV250" s="13" t="s">
        <v>83</v>
      </c>
      <c r="AW250" s="13" t="s">
        <v>30</v>
      </c>
      <c r="AX250" s="13" t="s">
        <v>81</v>
      </c>
      <c r="AY250" s="211" t="s">
        <v>122</v>
      </c>
    </row>
    <row r="251" spans="1:65" s="2" customFormat="1" ht="16.5" customHeight="1">
      <c r="A251" s="34"/>
      <c r="B251" s="35"/>
      <c r="C251" s="182" t="s">
        <v>326</v>
      </c>
      <c r="D251" s="182" t="s">
        <v>124</v>
      </c>
      <c r="E251" s="183" t="s">
        <v>327</v>
      </c>
      <c r="F251" s="184" t="s">
        <v>328</v>
      </c>
      <c r="G251" s="185" t="s">
        <v>174</v>
      </c>
      <c r="H251" s="186">
        <v>1.463</v>
      </c>
      <c r="I251" s="187"/>
      <c r="J251" s="188">
        <f>ROUND(I251*H251,2)</f>
        <v>0</v>
      </c>
      <c r="K251" s="184" t="s">
        <v>128</v>
      </c>
      <c r="L251" s="39"/>
      <c r="M251" s="189" t="s">
        <v>1</v>
      </c>
      <c r="N251" s="190" t="s">
        <v>38</v>
      </c>
      <c r="O251" s="71"/>
      <c r="P251" s="191">
        <f>O251*H251</f>
        <v>0</v>
      </c>
      <c r="Q251" s="191">
        <v>0.04858</v>
      </c>
      <c r="R251" s="191">
        <f>Q251*H251</f>
        <v>0.07107254</v>
      </c>
      <c r="S251" s="191">
        <v>0</v>
      </c>
      <c r="T251" s="192">
        <f>S251*H251</f>
        <v>0</v>
      </c>
      <c r="U251" s="34"/>
      <c r="V251" s="34"/>
      <c r="W251" s="34"/>
      <c r="X251" s="34"/>
      <c r="Y251" s="34"/>
      <c r="Z251" s="34"/>
      <c r="AA251" s="34"/>
      <c r="AB251" s="34"/>
      <c r="AC251" s="34"/>
      <c r="AD251" s="34"/>
      <c r="AE251" s="34"/>
      <c r="AR251" s="193" t="s">
        <v>129</v>
      </c>
      <c r="AT251" s="193" t="s">
        <v>124</v>
      </c>
      <c r="AU251" s="193" t="s">
        <v>83</v>
      </c>
      <c r="AY251" s="17" t="s">
        <v>122</v>
      </c>
      <c r="BE251" s="194">
        <f>IF(N251="základní",J251,0)</f>
        <v>0</v>
      </c>
      <c r="BF251" s="194">
        <f>IF(N251="snížená",J251,0)</f>
        <v>0</v>
      </c>
      <c r="BG251" s="194">
        <f>IF(N251="zákl. přenesená",J251,0)</f>
        <v>0</v>
      </c>
      <c r="BH251" s="194">
        <f>IF(N251="sníž. přenesená",J251,0)</f>
        <v>0</v>
      </c>
      <c r="BI251" s="194">
        <f>IF(N251="nulová",J251,0)</f>
        <v>0</v>
      </c>
      <c r="BJ251" s="17" t="s">
        <v>81</v>
      </c>
      <c r="BK251" s="194">
        <f>ROUND(I251*H251,2)</f>
        <v>0</v>
      </c>
      <c r="BL251" s="17" t="s">
        <v>129</v>
      </c>
      <c r="BM251" s="193" t="s">
        <v>329</v>
      </c>
    </row>
    <row r="252" spans="1:47" s="2" customFormat="1" ht="11.25">
      <c r="A252" s="34"/>
      <c r="B252" s="35"/>
      <c r="C252" s="36"/>
      <c r="D252" s="195" t="s">
        <v>131</v>
      </c>
      <c r="E252" s="36"/>
      <c r="F252" s="196" t="s">
        <v>330</v>
      </c>
      <c r="G252" s="36"/>
      <c r="H252" s="36"/>
      <c r="I252" s="197"/>
      <c r="J252" s="36"/>
      <c r="K252" s="36"/>
      <c r="L252" s="39"/>
      <c r="M252" s="198"/>
      <c r="N252" s="199"/>
      <c r="O252" s="71"/>
      <c r="P252" s="71"/>
      <c r="Q252" s="71"/>
      <c r="R252" s="71"/>
      <c r="S252" s="71"/>
      <c r="T252" s="72"/>
      <c r="U252" s="34"/>
      <c r="V252" s="34"/>
      <c r="W252" s="34"/>
      <c r="X252" s="34"/>
      <c r="Y252" s="34"/>
      <c r="Z252" s="34"/>
      <c r="AA252" s="34"/>
      <c r="AB252" s="34"/>
      <c r="AC252" s="34"/>
      <c r="AD252" s="34"/>
      <c r="AE252" s="34"/>
      <c r="AT252" s="17" t="s">
        <v>131</v>
      </c>
      <c r="AU252" s="17" t="s">
        <v>83</v>
      </c>
    </row>
    <row r="253" spans="1:47" s="2" customFormat="1" ht="39">
      <c r="A253" s="34"/>
      <c r="B253" s="35"/>
      <c r="C253" s="36"/>
      <c r="D253" s="195" t="s">
        <v>133</v>
      </c>
      <c r="E253" s="36"/>
      <c r="F253" s="200" t="s">
        <v>324</v>
      </c>
      <c r="G253" s="36"/>
      <c r="H253" s="36"/>
      <c r="I253" s="197"/>
      <c r="J253" s="36"/>
      <c r="K253" s="36"/>
      <c r="L253" s="39"/>
      <c r="M253" s="198"/>
      <c r="N253" s="199"/>
      <c r="O253" s="71"/>
      <c r="P253" s="71"/>
      <c r="Q253" s="71"/>
      <c r="R253" s="71"/>
      <c r="S253" s="71"/>
      <c r="T253" s="72"/>
      <c r="U253" s="34"/>
      <c r="V253" s="34"/>
      <c r="W253" s="34"/>
      <c r="X253" s="34"/>
      <c r="Y253" s="34"/>
      <c r="Z253" s="34"/>
      <c r="AA253" s="34"/>
      <c r="AB253" s="34"/>
      <c r="AC253" s="34"/>
      <c r="AD253" s="34"/>
      <c r="AE253" s="34"/>
      <c r="AT253" s="17" t="s">
        <v>133</v>
      </c>
      <c r="AU253" s="17" t="s">
        <v>83</v>
      </c>
    </row>
    <row r="254" spans="1:65" s="2" customFormat="1" ht="16.5" customHeight="1">
      <c r="A254" s="34"/>
      <c r="B254" s="35"/>
      <c r="C254" s="182" t="s">
        <v>331</v>
      </c>
      <c r="D254" s="182" t="s">
        <v>124</v>
      </c>
      <c r="E254" s="183" t="s">
        <v>332</v>
      </c>
      <c r="F254" s="184" t="s">
        <v>333</v>
      </c>
      <c r="G254" s="185" t="s">
        <v>127</v>
      </c>
      <c r="H254" s="186">
        <v>5</v>
      </c>
      <c r="I254" s="187"/>
      <c r="J254" s="188">
        <f>ROUND(I254*H254,2)</f>
        <v>0</v>
      </c>
      <c r="K254" s="184" t="s">
        <v>128</v>
      </c>
      <c r="L254" s="39"/>
      <c r="M254" s="189" t="s">
        <v>1</v>
      </c>
      <c r="N254" s="190" t="s">
        <v>38</v>
      </c>
      <c r="O254" s="71"/>
      <c r="P254" s="191">
        <f>O254*H254</f>
        <v>0</v>
      </c>
      <c r="Q254" s="191">
        <v>0.04174</v>
      </c>
      <c r="R254" s="191">
        <f>Q254*H254</f>
        <v>0.2087</v>
      </c>
      <c r="S254" s="191">
        <v>0</v>
      </c>
      <c r="T254" s="192">
        <f>S254*H254</f>
        <v>0</v>
      </c>
      <c r="U254" s="34"/>
      <c r="V254" s="34"/>
      <c r="W254" s="34"/>
      <c r="X254" s="34"/>
      <c r="Y254" s="34"/>
      <c r="Z254" s="34"/>
      <c r="AA254" s="34"/>
      <c r="AB254" s="34"/>
      <c r="AC254" s="34"/>
      <c r="AD254" s="34"/>
      <c r="AE254" s="34"/>
      <c r="AR254" s="193" t="s">
        <v>129</v>
      </c>
      <c r="AT254" s="193" t="s">
        <v>124</v>
      </c>
      <c r="AU254" s="193" t="s">
        <v>83</v>
      </c>
      <c r="AY254" s="17" t="s">
        <v>122</v>
      </c>
      <c r="BE254" s="194">
        <f>IF(N254="základní",J254,0)</f>
        <v>0</v>
      </c>
      <c r="BF254" s="194">
        <f>IF(N254="snížená",J254,0)</f>
        <v>0</v>
      </c>
      <c r="BG254" s="194">
        <f>IF(N254="zákl. přenesená",J254,0)</f>
        <v>0</v>
      </c>
      <c r="BH254" s="194">
        <f>IF(N254="sníž. přenesená",J254,0)</f>
        <v>0</v>
      </c>
      <c r="BI254" s="194">
        <f>IF(N254="nulová",J254,0)</f>
        <v>0</v>
      </c>
      <c r="BJ254" s="17" t="s">
        <v>81</v>
      </c>
      <c r="BK254" s="194">
        <f>ROUND(I254*H254,2)</f>
        <v>0</v>
      </c>
      <c r="BL254" s="17" t="s">
        <v>129</v>
      </c>
      <c r="BM254" s="193" t="s">
        <v>334</v>
      </c>
    </row>
    <row r="255" spans="1:47" s="2" customFormat="1" ht="11.25">
      <c r="A255" s="34"/>
      <c r="B255" s="35"/>
      <c r="C255" s="36"/>
      <c r="D255" s="195" t="s">
        <v>131</v>
      </c>
      <c r="E255" s="36"/>
      <c r="F255" s="196" t="s">
        <v>335</v>
      </c>
      <c r="G255" s="36"/>
      <c r="H255" s="36"/>
      <c r="I255" s="197"/>
      <c r="J255" s="36"/>
      <c r="K255" s="36"/>
      <c r="L255" s="39"/>
      <c r="M255" s="198"/>
      <c r="N255" s="199"/>
      <c r="O255" s="71"/>
      <c r="P255" s="71"/>
      <c r="Q255" s="71"/>
      <c r="R255" s="71"/>
      <c r="S255" s="71"/>
      <c r="T255" s="72"/>
      <c r="U255" s="34"/>
      <c r="V255" s="34"/>
      <c r="W255" s="34"/>
      <c r="X255" s="34"/>
      <c r="Y255" s="34"/>
      <c r="Z255" s="34"/>
      <c r="AA255" s="34"/>
      <c r="AB255" s="34"/>
      <c r="AC255" s="34"/>
      <c r="AD255" s="34"/>
      <c r="AE255" s="34"/>
      <c r="AT255" s="17" t="s">
        <v>131</v>
      </c>
      <c r="AU255" s="17" t="s">
        <v>83</v>
      </c>
    </row>
    <row r="256" spans="1:47" s="2" customFormat="1" ht="146.25">
      <c r="A256" s="34"/>
      <c r="B256" s="35"/>
      <c r="C256" s="36"/>
      <c r="D256" s="195" t="s">
        <v>133</v>
      </c>
      <c r="E256" s="36"/>
      <c r="F256" s="200" t="s">
        <v>336</v>
      </c>
      <c r="G256" s="36"/>
      <c r="H256" s="36"/>
      <c r="I256" s="197"/>
      <c r="J256" s="36"/>
      <c r="K256" s="36"/>
      <c r="L256" s="39"/>
      <c r="M256" s="198"/>
      <c r="N256" s="199"/>
      <c r="O256" s="71"/>
      <c r="P256" s="71"/>
      <c r="Q256" s="71"/>
      <c r="R256" s="71"/>
      <c r="S256" s="71"/>
      <c r="T256" s="72"/>
      <c r="U256" s="34"/>
      <c r="V256" s="34"/>
      <c r="W256" s="34"/>
      <c r="X256" s="34"/>
      <c r="Y256" s="34"/>
      <c r="Z256" s="34"/>
      <c r="AA256" s="34"/>
      <c r="AB256" s="34"/>
      <c r="AC256" s="34"/>
      <c r="AD256" s="34"/>
      <c r="AE256" s="34"/>
      <c r="AT256" s="17" t="s">
        <v>133</v>
      </c>
      <c r="AU256" s="17" t="s">
        <v>83</v>
      </c>
    </row>
    <row r="257" spans="2:51" s="13" customFormat="1" ht="11.25">
      <c r="B257" s="201"/>
      <c r="C257" s="202"/>
      <c r="D257" s="195" t="s">
        <v>135</v>
      </c>
      <c r="E257" s="203" t="s">
        <v>1</v>
      </c>
      <c r="F257" s="204" t="s">
        <v>337</v>
      </c>
      <c r="G257" s="202"/>
      <c r="H257" s="205">
        <v>5</v>
      </c>
      <c r="I257" s="206"/>
      <c r="J257" s="202"/>
      <c r="K257" s="202"/>
      <c r="L257" s="207"/>
      <c r="M257" s="208"/>
      <c r="N257" s="209"/>
      <c r="O257" s="209"/>
      <c r="P257" s="209"/>
      <c r="Q257" s="209"/>
      <c r="R257" s="209"/>
      <c r="S257" s="209"/>
      <c r="T257" s="210"/>
      <c r="AT257" s="211" t="s">
        <v>135</v>
      </c>
      <c r="AU257" s="211" t="s">
        <v>83</v>
      </c>
      <c r="AV257" s="13" t="s">
        <v>83</v>
      </c>
      <c r="AW257" s="13" t="s">
        <v>30</v>
      </c>
      <c r="AX257" s="13" t="s">
        <v>81</v>
      </c>
      <c r="AY257" s="211" t="s">
        <v>122</v>
      </c>
    </row>
    <row r="258" spans="1:65" s="2" customFormat="1" ht="16.5" customHeight="1">
      <c r="A258" s="34"/>
      <c r="B258" s="35"/>
      <c r="C258" s="182" t="s">
        <v>338</v>
      </c>
      <c r="D258" s="182" t="s">
        <v>124</v>
      </c>
      <c r="E258" s="183" t="s">
        <v>339</v>
      </c>
      <c r="F258" s="184" t="s">
        <v>340</v>
      </c>
      <c r="G258" s="185" t="s">
        <v>127</v>
      </c>
      <c r="H258" s="186">
        <v>5</v>
      </c>
      <c r="I258" s="187"/>
      <c r="J258" s="188">
        <f>ROUND(I258*H258,2)</f>
        <v>0</v>
      </c>
      <c r="K258" s="184" t="s">
        <v>128</v>
      </c>
      <c r="L258" s="39"/>
      <c r="M258" s="189" t="s">
        <v>1</v>
      </c>
      <c r="N258" s="190" t="s">
        <v>38</v>
      </c>
      <c r="O258" s="71"/>
      <c r="P258" s="191">
        <f>O258*H258</f>
        <v>0</v>
      </c>
      <c r="Q258" s="191">
        <v>2E-05</v>
      </c>
      <c r="R258" s="191">
        <f>Q258*H258</f>
        <v>0.0001</v>
      </c>
      <c r="S258" s="191">
        <v>0</v>
      </c>
      <c r="T258" s="192">
        <f>S258*H258</f>
        <v>0</v>
      </c>
      <c r="U258" s="34"/>
      <c r="V258" s="34"/>
      <c r="W258" s="34"/>
      <c r="X258" s="34"/>
      <c r="Y258" s="34"/>
      <c r="Z258" s="34"/>
      <c r="AA258" s="34"/>
      <c r="AB258" s="34"/>
      <c r="AC258" s="34"/>
      <c r="AD258" s="34"/>
      <c r="AE258" s="34"/>
      <c r="AR258" s="193" t="s">
        <v>129</v>
      </c>
      <c r="AT258" s="193" t="s">
        <v>124</v>
      </c>
      <c r="AU258" s="193" t="s">
        <v>83</v>
      </c>
      <c r="AY258" s="17" t="s">
        <v>122</v>
      </c>
      <c r="BE258" s="194">
        <f>IF(N258="základní",J258,0)</f>
        <v>0</v>
      </c>
      <c r="BF258" s="194">
        <f>IF(N258="snížená",J258,0)</f>
        <v>0</v>
      </c>
      <c r="BG258" s="194">
        <f>IF(N258="zákl. přenesená",J258,0)</f>
        <v>0</v>
      </c>
      <c r="BH258" s="194">
        <f>IF(N258="sníž. přenesená",J258,0)</f>
        <v>0</v>
      </c>
      <c r="BI258" s="194">
        <f>IF(N258="nulová",J258,0)</f>
        <v>0</v>
      </c>
      <c r="BJ258" s="17" t="s">
        <v>81</v>
      </c>
      <c r="BK258" s="194">
        <f>ROUND(I258*H258,2)</f>
        <v>0</v>
      </c>
      <c r="BL258" s="17" t="s">
        <v>129</v>
      </c>
      <c r="BM258" s="193" t="s">
        <v>341</v>
      </c>
    </row>
    <row r="259" spans="1:47" s="2" customFormat="1" ht="11.25">
      <c r="A259" s="34"/>
      <c r="B259" s="35"/>
      <c r="C259" s="36"/>
      <c r="D259" s="195" t="s">
        <v>131</v>
      </c>
      <c r="E259" s="36"/>
      <c r="F259" s="196" t="s">
        <v>342</v>
      </c>
      <c r="G259" s="36"/>
      <c r="H259" s="36"/>
      <c r="I259" s="197"/>
      <c r="J259" s="36"/>
      <c r="K259" s="36"/>
      <c r="L259" s="39"/>
      <c r="M259" s="198"/>
      <c r="N259" s="199"/>
      <c r="O259" s="71"/>
      <c r="P259" s="71"/>
      <c r="Q259" s="71"/>
      <c r="R259" s="71"/>
      <c r="S259" s="71"/>
      <c r="T259" s="72"/>
      <c r="U259" s="34"/>
      <c r="V259" s="34"/>
      <c r="W259" s="34"/>
      <c r="X259" s="34"/>
      <c r="Y259" s="34"/>
      <c r="Z259" s="34"/>
      <c r="AA259" s="34"/>
      <c r="AB259" s="34"/>
      <c r="AC259" s="34"/>
      <c r="AD259" s="34"/>
      <c r="AE259" s="34"/>
      <c r="AT259" s="17" t="s">
        <v>131</v>
      </c>
      <c r="AU259" s="17" t="s">
        <v>83</v>
      </c>
    </row>
    <row r="260" spans="1:47" s="2" customFormat="1" ht="146.25">
      <c r="A260" s="34"/>
      <c r="B260" s="35"/>
      <c r="C260" s="36"/>
      <c r="D260" s="195" t="s">
        <v>133</v>
      </c>
      <c r="E260" s="36"/>
      <c r="F260" s="200" t="s">
        <v>336</v>
      </c>
      <c r="G260" s="36"/>
      <c r="H260" s="36"/>
      <c r="I260" s="197"/>
      <c r="J260" s="36"/>
      <c r="K260" s="36"/>
      <c r="L260" s="39"/>
      <c r="M260" s="198"/>
      <c r="N260" s="199"/>
      <c r="O260" s="71"/>
      <c r="P260" s="71"/>
      <c r="Q260" s="71"/>
      <c r="R260" s="71"/>
      <c r="S260" s="71"/>
      <c r="T260" s="72"/>
      <c r="U260" s="34"/>
      <c r="V260" s="34"/>
      <c r="W260" s="34"/>
      <c r="X260" s="34"/>
      <c r="Y260" s="34"/>
      <c r="Z260" s="34"/>
      <c r="AA260" s="34"/>
      <c r="AB260" s="34"/>
      <c r="AC260" s="34"/>
      <c r="AD260" s="34"/>
      <c r="AE260" s="34"/>
      <c r="AT260" s="17" t="s">
        <v>133</v>
      </c>
      <c r="AU260" s="17" t="s">
        <v>83</v>
      </c>
    </row>
    <row r="261" spans="1:65" s="2" customFormat="1" ht="16.5" customHeight="1">
      <c r="A261" s="34"/>
      <c r="B261" s="35"/>
      <c r="C261" s="182" t="s">
        <v>343</v>
      </c>
      <c r="D261" s="182" t="s">
        <v>124</v>
      </c>
      <c r="E261" s="183" t="s">
        <v>344</v>
      </c>
      <c r="F261" s="184" t="s">
        <v>345</v>
      </c>
      <c r="G261" s="185" t="s">
        <v>216</v>
      </c>
      <c r="H261" s="186">
        <v>0.345</v>
      </c>
      <c r="I261" s="187"/>
      <c r="J261" s="188">
        <f>ROUND(I261*H261,2)</f>
        <v>0</v>
      </c>
      <c r="K261" s="184" t="s">
        <v>128</v>
      </c>
      <c r="L261" s="39"/>
      <c r="M261" s="189" t="s">
        <v>1</v>
      </c>
      <c r="N261" s="190" t="s">
        <v>38</v>
      </c>
      <c r="O261" s="71"/>
      <c r="P261" s="191">
        <f>O261*H261</f>
        <v>0</v>
      </c>
      <c r="Q261" s="191">
        <v>1.04877</v>
      </c>
      <c r="R261" s="191">
        <f>Q261*H261</f>
        <v>0.36182564999999994</v>
      </c>
      <c r="S261" s="191">
        <v>0</v>
      </c>
      <c r="T261" s="192">
        <f>S261*H261</f>
        <v>0</v>
      </c>
      <c r="U261" s="34"/>
      <c r="V261" s="34"/>
      <c r="W261" s="34"/>
      <c r="X261" s="34"/>
      <c r="Y261" s="34"/>
      <c r="Z261" s="34"/>
      <c r="AA261" s="34"/>
      <c r="AB261" s="34"/>
      <c r="AC261" s="34"/>
      <c r="AD261" s="34"/>
      <c r="AE261" s="34"/>
      <c r="AR261" s="193" t="s">
        <v>129</v>
      </c>
      <c r="AT261" s="193" t="s">
        <v>124</v>
      </c>
      <c r="AU261" s="193" t="s">
        <v>83</v>
      </c>
      <c r="AY261" s="17" t="s">
        <v>122</v>
      </c>
      <c r="BE261" s="194">
        <f>IF(N261="základní",J261,0)</f>
        <v>0</v>
      </c>
      <c r="BF261" s="194">
        <f>IF(N261="snížená",J261,0)</f>
        <v>0</v>
      </c>
      <c r="BG261" s="194">
        <f>IF(N261="zákl. přenesená",J261,0)</f>
        <v>0</v>
      </c>
      <c r="BH261" s="194">
        <f>IF(N261="sníž. přenesená",J261,0)</f>
        <v>0</v>
      </c>
      <c r="BI261" s="194">
        <f>IF(N261="nulová",J261,0)</f>
        <v>0</v>
      </c>
      <c r="BJ261" s="17" t="s">
        <v>81</v>
      </c>
      <c r="BK261" s="194">
        <f>ROUND(I261*H261,2)</f>
        <v>0</v>
      </c>
      <c r="BL261" s="17" t="s">
        <v>129</v>
      </c>
      <c r="BM261" s="193" t="s">
        <v>346</v>
      </c>
    </row>
    <row r="262" spans="1:47" s="2" customFormat="1" ht="11.25">
      <c r="A262" s="34"/>
      <c r="B262" s="35"/>
      <c r="C262" s="36"/>
      <c r="D262" s="195" t="s">
        <v>131</v>
      </c>
      <c r="E262" s="36"/>
      <c r="F262" s="196" t="s">
        <v>347</v>
      </c>
      <c r="G262" s="36"/>
      <c r="H262" s="36"/>
      <c r="I262" s="197"/>
      <c r="J262" s="36"/>
      <c r="K262" s="36"/>
      <c r="L262" s="39"/>
      <c r="M262" s="198"/>
      <c r="N262" s="199"/>
      <c r="O262" s="71"/>
      <c r="P262" s="71"/>
      <c r="Q262" s="71"/>
      <c r="R262" s="71"/>
      <c r="S262" s="71"/>
      <c r="T262" s="72"/>
      <c r="U262" s="34"/>
      <c r="V262" s="34"/>
      <c r="W262" s="34"/>
      <c r="X262" s="34"/>
      <c r="Y262" s="34"/>
      <c r="Z262" s="34"/>
      <c r="AA262" s="34"/>
      <c r="AB262" s="34"/>
      <c r="AC262" s="34"/>
      <c r="AD262" s="34"/>
      <c r="AE262" s="34"/>
      <c r="AT262" s="17" t="s">
        <v>131</v>
      </c>
      <c r="AU262" s="17" t="s">
        <v>83</v>
      </c>
    </row>
    <row r="263" spans="1:47" s="2" customFormat="1" ht="78">
      <c r="A263" s="34"/>
      <c r="B263" s="35"/>
      <c r="C263" s="36"/>
      <c r="D263" s="195" t="s">
        <v>133</v>
      </c>
      <c r="E263" s="36"/>
      <c r="F263" s="200" t="s">
        <v>348</v>
      </c>
      <c r="G263" s="36"/>
      <c r="H263" s="36"/>
      <c r="I263" s="197"/>
      <c r="J263" s="36"/>
      <c r="K263" s="36"/>
      <c r="L263" s="39"/>
      <c r="M263" s="198"/>
      <c r="N263" s="199"/>
      <c r="O263" s="71"/>
      <c r="P263" s="71"/>
      <c r="Q263" s="71"/>
      <c r="R263" s="71"/>
      <c r="S263" s="71"/>
      <c r="T263" s="72"/>
      <c r="U263" s="34"/>
      <c r="V263" s="34"/>
      <c r="W263" s="34"/>
      <c r="X263" s="34"/>
      <c r="Y263" s="34"/>
      <c r="Z263" s="34"/>
      <c r="AA263" s="34"/>
      <c r="AB263" s="34"/>
      <c r="AC263" s="34"/>
      <c r="AD263" s="34"/>
      <c r="AE263" s="34"/>
      <c r="AT263" s="17" t="s">
        <v>133</v>
      </c>
      <c r="AU263" s="17" t="s">
        <v>83</v>
      </c>
    </row>
    <row r="264" spans="2:51" s="13" customFormat="1" ht="11.25">
      <c r="B264" s="201"/>
      <c r="C264" s="202"/>
      <c r="D264" s="195" t="s">
        <v>135</v>
      </c>
      <c r="E264" s="203" t="s">
        <v>1</v>
      </c>
      <c r="F264" s="204" t="s">
        <v>349</v>
      </c>
      <c r="G264" s="202"/>
      <c r="H264" s="205">
        <v>0.345</v>
      </c>
      <c r="I264" s="206"/>
      <c r="J264" s="202"/>
      <c r="K264" s="202"/>
      <c r="L264" s="207"/>
      <c r="M264" s="208"/>
      <c r="N264" s="209"/>
      <c r="O264" s="209"/>
      <c r="P264" s="209"/>
      <c r="Q264" s="209"/>
      <c r="R264" s="209"/>
      <c r="S264" s="209"/>
      <c r="T264" s="210"/>
      <c r="AT264" s="211" t="s">
        <v>135</v>
      </c>
      <c r="AU264" s="211" t="s">
        <v>83</v>
      </c>
      <c r="AV264" s="13" t="s">
        <v>83</v>
      </c>
      <c r="AW264" s="13" t="s">
        <v>30</v>
      </c>
      <c r="AX264" s="13" t="s">
        <v>81</v>
      </c>
      <c r="AY264" s="211" t="s">
        <v>122</v>
      </c>
    </row>
    <row r="265" spans="1:65" s="2" customFormat="1" ht="21.75" customHeight="1">
      <c r="A265" s="34"/>
      <c r="B265" s="35"/>
      <c r="C265" s="182" t="s">
        <v>350</v>
      </c>
      <c r="D265" s="182" t="s">
        <v>124</v>
      </c>
      <c r="E265" s="183" t="s">
        <v>351</v>
      </c>
      <c r="F265" s="184" t="s">
        <v>352</v>
      </c>
      <c r="G265" s="185" t="s">
        <v>174</v>
      </c>
      <c r="H265" s="186">
        <v>0.525</v>
      </c>
      <c r="I265" s="187"/>
      <c r="J265" s="188">
        <f>ROUND(I265*H265,2)</f>
        <v>0</v>
      </c>
      <c r="K265" s="184" t="s">
        <v>128</v>
      </c>
      <c r="L265" s="39"/>
      <c r="M265" s="189" t="s">
        <v>1</v>
      </c>
      <c r="N265" s="190" t="s">
        <v>38</v>
      </c>
      <c r="O265" s="71"/>
      <c r="P265" s="191">
        <f>O265*H265</f>
        <v>0</v>
      </c>
      <c r="Q265" s="191">
        <v>0.7254</v>
      </c>
      <c r="R265" s="191">
        <f>Q265*H265</f>
        <v>0.38083500000000003</v>
      </c>
      <c r="S265" s="191">
        <v>0</v>
      </c>
      <c r="T265" s="192">
        <f>S265*H265</f>
        <v>0</v>
      </c>
      <c r="U265" s="34"/>
      <c r="V265" s="34"/>
      <c r="W265" s="34"/>
      <c r="X265" s="34"/>
      <c r="Y265" s="34"/>
      <c r="Z265" s="34"/>
      <c r="AA265" s="34"/>
      <c r="AB265" s="34"/>
      <c r="AC265" s="34"/>
      <c r="AD265" s="34"/>
      <c r="AE265" s="34"/>
      <c r="AR265" s="193" t="s">
        <v>129</v>
      </c>
      <c r="AT265" s="193" t="s">
        <v>124</v>
      </c>
      <c r="AU265" s="193" t="s">
        <v>83</v>
      </c>
      <c r="AY265" s="17" t="s">
        <v>122</v>
      </c>
      <c r="BE265" s="194">
        <f>IF(N265="základní",J265,0)</f>
        <v>0</v>
      </c>
      <c r="BF265" s="194">
        <f>IF(N265="snížená",J265,0)</f>
        <v>0</v>
      </c>
      <c r="BG265" s="194">
        <f>IF(N265="zákl. přenesená",J265,0)</f>
        <v>0</v>
      </c>
      <c r="BH265" s="194">
        <f>IF(N265="sníž. přenesená",J265,0)</f>
        <v>0</v>
      </c>
      <c r="BI265" s="194">
        <f>IF(N265="nulová",J265,0)</f>
        <v>0</v>
      </c>
      <c r="BJ265" s="17" t="s">
        <v>81</v>
      </c>
      <c r="BK265" s="194">
        <f>ROUND(I265*H265,2)</f>
        <v>0</v>
      </c>
      <c r="BL265" s="17" t="s">
        <v>129</v>
      </c>
      <c r="BM265" s="193" t="s">
        <v>353</v>
      </c>
    </row>
    <row r="266" spans="1:47" s="2" customFormat="1" ht="19.5">
      <c r="A266" s="34"/>
      <c r="B266" s="35"/>
      <c r="C266" s="36"/>
      <c r="D266" s="195" t="s">
        <v>131</v>
      </c>
      <c r="E266" s="36"/>
      <c r="F266" s="196" t="s">
        <v>354</v>
      </c>
      <c r="G266" s="36"/>
      <c r="H266" s="36"/>
      <c r="I266" s="197"/>
      <c r="J266" s="36"/>
      <c r="K266" s="36"/>
      <c r="L266" s="39"/>
      <c r="M266" s="198"/>
      <c r="N266" s="199"/>
      <c r="O266" s="71"/>
      <c r="P266" s="71"/>
      <c r="Q266" s="71"/>
      <c r="R266" s="71"/>
      <c r="S266" s="71"/>
      <c r="T266" s="72"/>
      <c r="U266" s="34"/>
      <c r="V266" s="34"/>
      <c r="W266" s="34"/>
      <c r="X266" s="34"/>
      <c r="Y266" s="34"/>
      <c r="Z266" s="34"/>
      <c r="AA266" s="34"/>
      <c r="AB266" s="34"/>
      <c r="AC266" s="34"/>
      <c r="AD266" s="34"/>
      <c r="AE266" s="34"/>
      <c r="AT266" s="17" t="s">
        <v>131</v>
      </c>
      <c r="AU266" s="17" t="s">
        <v>83</v>
      </c>
    </row>
    <row r="267" spans="1:47" s="2" customFormat="1" ht="68.25">
      <c r="A267" s="34"/>
      <c r="B267" s="35"/>
      <c r="C267" s="36"/>
      <c r="D267" s="195" t="s">
        <v>133</v>
      </c>
      <c r="E267" s="36"/>
      <c r="F267" s="200" t="s">
        <v>355</v>
      </c>
      <c r="G267" s="36"/>
      <c r="H267" s="36"/>
      <c r="I267" s="197"/>
      <c r="J267" s="36"/>
      <c r="K267" s="36"/>
      <c r="L267" s="39"/>
      <c r="M267" s="198"/>
      <c r="N267" s="199"/>
      <c r="O267" s="71"/>
      <c r="P267" s="71"/>
      <c r="Q267" s="71"/>
      <c r="R267" s="71"/>
      <c r="S267" s="71"/>
      <c r="T267" s="72"/>
      <c r="U267" s="34"/>
      <c r="V267" s="34"/>
      <c r="W267" s="34"/>
      <c r="X267" s="34"/>
      <c r="Y267" s="34"/>
      <c r="Z267" s="34"/>
      <c r="AA267" s="34"/>
      <c r="AB267" s="34"/>
      <c r="AC267" s="34"/>
      <c r="AD267" s="34"/>
      <c r="AE267" s="34"/>
      <c r="AT267" s="17" t="s">
        <v>133</v>
      </c>
      <c r="AU267" s="17" t="s">
        <v>83</v>
      </c>
    </row>
    <row r="268" spans="2:51" s="14" customFormat="1" ht="11.25">
      <c r="B268" s="212"/>
      <c r="C268" s="213"/>
      <c r="D268" s="195" t="s">
        <v>135</v>
      </c>
      <c r="E268" s="214" t="s">
        <v>1</v>
      </c>
      <c r="F268" s="215" t="s">
        <v>356</v>
      </c>
      <c r="G268" s="213"/>
      <c r="H268" s="214" t="s">
        <v>1</v>
      </c>
      <c r="I268" s="216"/>
      <c r="J268" s="213"/>
      <c r="K268" s="213"/>
      <c r="L268" s="217"/>
      <c r="M268" s="218"/>
      <c r="N268" s="219"/>
      <c r="O268" s="219"/>
      <c r="P268" s="219"/>
      <c r="Q268" s="219"/>
      <c r="R268" s="219"/>
      <c r="S268" s="219"/>
      <c r="T268" s="220"/>
      <c r="AT268" s="221" t="s">
        <v>135</v>
      </c>
      <c r="AU268" s="221" t="s">
        <v>83</v>
      </c>
      <c r="AV268" s="14" t="s">
        <v>81</v>
      </c>
      <c r="AW268" s="14" t="s">
        <v>30</v>
      </c>
      <c r="AX268" s="14" t="s">
        <v>73</v>
      </c>
      <c r="AY268" s="221" t="s">
        <v>122</v>
      </c>
    </row>
    <row r="269" spans="2:51" s="13" customFormat="1" ht="11.25">
      <c r="B269" s="201"/>
      <c r="C269" s="202"/>
      <c r="D269" s="195" t="s">
        <v>135</v>
      </c>
      <c r="E269" s="203" t="s">
        <v>1</v>
      </c>
      <c r="F269" s="204" t="s">
        <v>357</v>
      </c>
      <c r="G269" s="202"/>
      <c r="H269" s="205">
        <v>0.525</v>
      </c>
      <c r="I269" s="206"/>
      <c r="J269" s="202"/>
      <c r="K269" s="202"/>
      <c r="L269" s="207"/>
      <c r="M269" s="208"/>
      <c r="N269" s="209"/>
      <c r="O269" s="209"/>
      <c r="P269" s="209"/>
      <c r="Q269" s="209"/>
      <c r="R269" s="209"/>
      <c r="S269" s="209"/>
      <c r="T269" s="210"/>
      <c r="AT269" s="211" t="s">
        <v>135</v>
      </c>
      <c r="AU269" s="211" t="s">
        <v>83</v>
      </c>
      <c r="AV269" s="13" t="s">
        <v>83</v>
      </c>
      <c r="AW269" s="13" t="s">
        <v>30</v>
      </c>
      <c r="AX269" s="13" t="s">
        <v>81</v>
      </c>
      <c r="AY269" s="211" t="s">
        <v>122</v>
      </c>
    </row>
    <row r="270" spans="1:65" s="2" customFormat="1" ht="16.5" customHeight="1">
      <c r="A270" s="34"/>
      <c r="B270" s="35"/>
      <c r="C270" s="182" t="s">
        <v>358</v>
      </c>
      <c r="D270" s="182" t="s">
        <v>124</v>
      </c>
      <c r="E270" s="183" t="s">
        <v>359</v>
      </c>
      <c r="F270" s="184" t="s">
        <v>360</v>
      </c>
      <c r="G270" s="185" t="s">
        <v>174</v>
      </c>
      <c r="H270" s="186">
        <v>19.845</v>
      </c>
      <c r="I270" s="187"/>
      <c r="J270" s="188">
        <f>ROUND(I270*H270,2)</f>
        <v>0</v>
      </c>
      <c r="K270" s="184" t="s">
        <v>128</v>
      </c>
      <c r="L270" s="39"/>
      <c r="M270" s="189" t="s">
        <v>1</v>
      </c>
      <c r="N270" s="190" t="s">
        <v>38</v>
      </c>
      <c r="O270" s="71"/>
      <c r="P270" s="191">
        <f>O270*H270</f>
        <v>0</v>
      </c>
      <c r="Q270" s="191">
        <v>2.4778</v>
      </c>
      <c r="R270" s="191">
        <f>Q270*H270</f>
        <v>49.17194099999999</v>
      </c>
      <c r="S270" s="191">
        <v>0</v>
      </c>
      <c r="T270" s="192">
        <f>S270*H270</f>
        <v>0</v>
      </c>
      <c r="U270" s="34"/>
      <c r="V270" s="34"/>
      <c r="W270" s="34"/>
      <c r="X270" s="34"/>
      <c r="Y270" s="34"/>
      <c r="Z270" s="34"/>
      <c r="AA270" s="34"/>
      <c r="AB270" s="34"/>
      <c r="AC270" s="34"/>
      <c r="AD270" s="34"/>
      <c r="AE270" s="34"/>
      <c r="AR270" s="193" t="s">
        <v>129</v>
      </c>
      <c r="AT270" s="193" t="s">
        <v>124</v>
      </c>
      <c r="AU270" s="193" t="s">
        <v>83</v>
      </c>
      <c r="AY270" s="17" t="s">
        <v>122</v>
      </c>
      <c r="BE270" s="194">
        <f>IF(N270="základní",J270,0)</f>
        <v>0</v>
      </c>
      <c r="BF270" s="194">
        <f>IF(N270="snížená",J270,0)</f>
        <v>0</v>
      </c>
      <c r="BG270" s="194">
        <f>IF(N270="zákl. přenesená",J270,0)</f>
        <v>0</v>
      </c>
      <c r="BH270" s="194">
        <f>IF(N270="sníž. přenesená",J270,0)</f>
        <v>0</v>
      </c>
      <c r="BI270" s="194">
        <f>IF(N270="nulová",J270,0)</f>
        <v>0</v>
      </c>
      <c r="BJ270" s="17" t="s">
        <v>81</v>
      </c>
      <c r="BK270" s="194">
        <f>ROUND(I270*H270,2)</f>
        <v>0</v>
      </c>
      <c r="BL270" s="17" t="s">
        <v>129</v>
      </c>
      <c r="BM270" s="193" t="s">
        <v>361</v>
      </c>
    </row>
    <row r="271" spans="1:47" s="2" customFormat="1" ht="11.25">
      <c r="A271" s="34"/>
      <c r="B271" s="35"/>
      <c r="C271" s="36"/>
      <c r="D271" s="195" t="s">
        <v>131</v>
      </c>
      <c r="E271" s="36"/>
      <c r="F271" s="196" t="s">
        <v>362</v>
      </c>
      <c r="G271" s="36"/>
      <c r="H271" s="36"/>
      <c r="I271" s="197"/>
      <c r="J271" s="36"/>
      <c r="K271" s="36"/>
      <c r="L271" s="39"/>
      <c r="M271" s="198"/>
      <c r="N271" s="199"/>
      <c r="O271" s="71"/>
      <c r="P271" s="71"/>
      <c r="Q271" s="71"/>
      <c r="R271" s="71"/>
      <c r="S271" s="71"/>
      <c r="T271" s="72"/>
      <c r="U271" s="34"/>
      <c r="V271" s="34"/>
      <c r="W271" s="34"/>
      <c r="X271" s="34"/>
      <c r="Y271" s="34"/>
      <c r="Z271" s="34"/>
      <c r="AA271" s="34"/>
      <c r="AB271" s="34"/>
      <c r="AC271" s="34"/>
      <c r="AD271" s="34"/>
      <c r="AE271" s="34"/>
      <c r="AT271" s="17" t="s">
        <v>131</v>
      </c>
      <c r="AU271" s="17" t="s">
        <v>83</v>
      </c>
    </row>
    <row r="272" spans="1:47" s="2" customFormat="1" ht="107.25">
      <c r="A272" s="34"/>
      <c r="B272" s="35"/>
      <c r="C272" s="36"/>
      <c r="D272" s="195" t="s">
        <v>133</v>
      </c>
      <c r="E272" s="36"/>
      <c r="F272" s="200" t="s">
        <v>363</v>
      </c>
      <c r="G272" s="36"/>
      <c r="H272" s="36"/>
      <c r="I272" s="197"/>
      <c r="J272" s="36"/>
      <c r="K272" s="36"/>
      <c r="L272" s="39"/>
      <c r="M272" s="198"/>
      <c r="N272" s="199"/>
      <c r="O272" s="71"/>
      <c r="P272" s="71"/>
      <c r="Q272" s="71"/>
      <c r="R272" s="71"/>
      <c r="S272" s="71"/>
      <c r="T272" s="72"/>
      <c r="U272" s="34"/>
      <c r="V272" s="34"/>
      <c r="W272" s="34"/>
      <c r="X272" s="34"/>
      <c r="Y272" s="34"/>
      <c r="Z272" s="34"/>
      <c r="AA272" s="34"/>
      <c r="AB272" s="34"/>
      <c r="AC272" s="34"/>
      <c r="AD272" s="34"/>
      <c r="AE272" s="34"/>
      <c r="AT272" s="17" t="s">
        <v>133</v>
      </c>
      <c r="AU272" s="17" t="s">
        <v>83</v>
      </c>
    </row>
    <row r="273" spans="2:51" s="13" customFormat="1" ht="11.25">
      <c r="B273" s="201"/>
      <c r="C273" s="202"/>
      <c r="D273" s="195" t="s">
        <v>135</v>
      </c>
      <c r="E273" s="203" t="s">
        <v>1</v>
      </c>
      <c r="F273" s="204" t="s">
        <v>364</v>
      </c>
      <c r="G273" s="202"/>
      <c r="H273" s="205">
        <v>19.845</v>
      </c>
      <c r="I273" s="206"/>
      <c r="J273" s="202"/>
      <c r="K273" s="202"/>
      <c r="L273" s="207"/>
      <c r="M273" s="208"/>
      <c r="N273" s="209"/>
      <c r="O273" s="209"/>
      <c r="P273" s="209"/>
      <c r="Q273" s="209"/>
      <c r="R273" s="209"/>
      <c r="S273" s="209"/>
      <c r="T273" s="210"/>
      <c r="AT273" s="211" t="s">
        <v>135</v>
      </c>
      <c r="AU273" s="211" t="s">
        <v>83</v>
      </c>
      <c r="AV273" s="13" t="s">
        <v>83</v>
      </c>
      <c r="AW273" s="13" t="s">
        <v>30</v>
      </c>
      <c r="AX273" s="13" t="s">
        <v>81</v>
      </c>
      <c r="AY273" s="211" t="s">
        <v>122</v>
      </c>
    </row>
    <row r="274" spans="1:65" s="2" customFormat="1" ht="16.5" customHeight="1">
      <c r="A274" s="34"/>
      <c r="B274" s="35"/>
      <c r="C274" s="182" t="s">
        <v>365</v>
      </c>
      <c r="D274" s="182" t="s">
        <v>124</v>
      </c>
      <c r="E274" s="183" t="s">
        <v>366</v>
      </c>
      <c r="F274" s="184" t="s">
        <v>367</v>
      </c>
      <c r="G274" s="185" t="s">
        <v>174</v>
      </c>
      <c r="H274" s="186">
        <v>19.845</v>
      </c>
      <c r="I274" s="187"/>
      <c r="J274" s="188">
        <f>ROUND(I274*H274,2)</f>
        <v>0</v>
      </c>
      <c r="K274" s="184" t="s">
        <v>128</v>
      </c>
      <c r="L274" s="39"/>
      <c r="M274" s="189" t="s">
        <v>1</v>
      </c>
      <c r="N274" s="190" t="s">
        <v>38</v>
      </c>
      <c r="O274" s="71"/>
      <c r="P274" s="191">
        <f>O274*H274</f>
        <v>0</v>
      </c>
      <c r="Q274" s="191">
        <v>0.04858</v>
      </c>
      <c r="R274" s="191">
        <f>Q274*H274</f>
        <v>0.9640700999999999</v>
      </c>
      <c r="S274" s="191">
        <v>0</v>
      </c>
      <c r="T274" s="192">
        <f>S274*H274</f>
        <v>0</v>
      </c>
      <c r="U274" s="34"/>
      <c r="V274" s="34"/>
      <c r="W274" s="34"/>
      <c r="X274" s="34"/>
      <c r="Y274" s="34"/>
      <c r="Z274" s="34"/>
      <c r="AA274" s="34"/>
      <c r="AB274" s="34"/>
      <c r="AC274" s="34"/>
      <c r="AD274" s="34"/>
      <c r="AE274" s="34"/>
      <c r="AR274" s="193" t="s">
        <v>129</v>
      </c>
      <c r="AT274" s="193" t="s">
        <v>124</v>
      </c>
      <c r="AU274" s="193" t="s">
        <v>83</v>
      </c>
      <c r="AY274" s="17" t="s">
        <v>122</v>
      </c>
      <c r="BE274" s="194">
        <f>IF(N274="základní",J274,0)</f>
        <v>0</v>
      </c>
      <c r="BF274" s="194">
        <f>IF(N274="snížená",J274,0)</f>
        <v>0</v>
      </c>
      <c r="BG274" s="194">
        <f>IF(N274="zákl. přenesená",J274,0)</f>
        <v>0</v>
      </c>
      <c r="BH274" s="194">
        <f>IF(N274="sníž. přenesená",J274,0)</f>
        <v>0</v>
      </c>
      <c r="BI274" s="194">
        <f>IF(N274="nulová",J274,0)</f>
        <v>0</v>
      </c>
      <c r="BJ274" s="17" t="s">
        <v>81</v>
      </c>
      <c r="BK274" s="194">
        <f>ROUND(I274*H274,2)</f>
        <v>0</v>
      </c>
      <c r="BL274" s="17" t="s">
        <v>129</v>
      </c>
      <c r="BM274" s="193" t="s">
        <v>368</v>
      </c>
    </row>
    <row r="275" spans="1:47" s="2" customFormat="1" ht="11.25">
      <c r="A275" s="34"/>
      <c r="B275" s="35"/>
      <c r="C275" s="36"/>
      <c r="D275" s="195" t="s">
        <v>131</v>
      </c>
      <c r="E275" s="36"/>
      <c r="F275" s="196" t="s">
        <v>369</v>
      </c>
      <c r="G275" s="36"/>
      <c r="H275" s="36"/>
      <c r="I275" s="197"/>
      <c r="J275" s="36"/>
      <c r="K275" s="36"/>
      <c r="L275" s="39"/>
      <c r="M275" s="198"/>
      <c r="N275" s="199"/>
      <c r="O275" s="71"/>
      <c r="P275" s="71"/>
      <c r="Q275" s="71"/>
      <c r="R275" s="71"/>
      <c r="S275" s="71"/>
      <c r="T275" s="72"/>
      <c r="U275" s="34"/>
      <c r="V275" s="34"/>
      <c r="W275" s="34"/>
      <c r="X275" s="34"/>
      <c r="Y275" s="34"/>
      <c r="Z275" s="34"/>
      <c r="AA275" s="34"/>
      <c r="AB275" s="34"/>
      <c r="AC275" s="34"/>
      <c r="AD275" s="34"/>
      <c r="AE275" s="34"/>
      <c r="AT275" s="17" t="s">
        <v>131</v>
      </c>
      <c r="AU275" s="17" t="s">
        <v>83</v>
      </c>
    </row>
    <row r="276" spans="1:47" s="2" customFormat="1" ht="107.25">
      <c r="A276" s="34"/>
      <c r="B276" s="35"/>
      <c r="C276" s="36"/>
      <c r="D276" s="195" t="s">
        <v>133</v>
      </c>
      <c r="E276" s="36"/>
      <c r="F276" s="200" t="s">
        <v>363</v>
      </c>
      <c r="G276" s="36"/>
      <c r="H276" s="36"/>
      <c r="I276" s="197"/>
      <c r="J276" s="36"/>
      <c r="K276" s="36"/>
      <c r="L276" s="39"/>
      <c r="M276" s="198"/>
      <c r="N276" s="199"/>
      <c r="O276" s="71"/>
      <c r="P276" s="71"/>
      <c r="Q276" s="71"/>
      <c r="R276" s="71"/>
      <c r="S276" s="71"/>
      <c r="T276" s="72"/>
      <c r="U276" s="34"/>
      <c r="V276" s="34"/>
      <c r="W276" s="34"/>
      <c r="X276" s="34"/>
      <c r="Y276" s="34"/>
      <c r="Z276" s="34"/>
      <c r="AA276" s="34"/>
      <c r="AB276" s="34"/>
      <c r="AC276" s="34"/>
      <c r="AD276" s="34"/>
      <c r="AE276" s="34"/>
      <c r="AT276" s="17" t="s">
        <v>133</v>
      </c>
      <c r="AU276" s="17" t="s">
        <v>83</v>
      </c>
    </row>
    <row r="277" spans="1:65" s="2" customFormat="1" ht="16.5" customHeight="1">
      <c r="A277" s="34"/>
      <c r="B277" s="35"/>
      <c r="C277" s="182" t="s">
        <v>370</v>
      </c>
      <c r="D277" s="182" t="s">
        <v>124</v>
      </c>
      <c r="E277" s="183" t="s">
        <v>371</v>
      </c>
      <c r="F277" s="184" t="s">
        <v>372</v>
      </c>
      <c r="G277" s="185" t="s">
        <v>127</v>
      </c>
      <c r="H277" s="186">
        <v>82.08</v>
      </c>
      <c r="I277" s="187"/>
      <c r="J277" s="188">
        <f>ROUND(I277*H277,2)</f>
        <v>0</v>
      </c>
      <c r="K277" s="184" t="s">
        <v>128</v>
      </c>
      <c r="L277" s="39"/>
      <c r="M277" s="189" t="s">
        <v>1</v>
      </c>
      <c r="N277" s="190" t="s">
        <v>38</v>
      </c>
      <c r="O277" s="71"/>
      <c r="P277" s="191">
        <f>O277*H277</f>
        <v>0</v>
      </c>
      <c r="Q277" s="191">
        <v>0.00182</v>
      </c>
      <c r="R277" s="191">
        <f>Q277*H277</f>
        <v>0.1493856</v>
      </c>
      <c r="S277" s="191">
        <v>0</v>
      </c>
      <c r="T277" s="192">
        <f>S277*H277</f>
        <v>0</v>
      </c>
      <c r="U277" s="34"/>
      <c r="V277" s="34"/>
      <c r="W277" s="34"/>
      <c r="X277" s="34"/>
      <c r="Y277" s="34"/>
      <c r="Z277" s="34"/>
      <c r="AA277" s="34"/>
      <c r="AB277" s="34"/>
      <c r="AC277" s="34"/>
      <c r="AD277" s="34"/>
      <c r="AE277" s="34"/>
      <c r="AR277" s="193" t="s">
        <v>129</v>
      </c>
      <c r="AT277" s="193" t="s">
        <v>124</v>
      </c>
      <c r="AU277" s="193" t="s">
        <v>83</v>
      </c>
      <c r="AY277" s="17" t="s">
        <v>122</v>
      </c>
      <c r="BE277" s="194">
        <f>IF(N277="základní",J277,0)</f>
        <v>0</v>
      </c>
      <c r="BF277" s="194">
        <f>IF(N277="snížená",J277,0)</f>
        <v>0</v>
      </c>
      <c r="BG277" s="194">
        <f>IF(N277="zákl. přenesená",J277,0)</f>
        <v>0</v>
      </c>
      <c r="BH277" s="194">
        <f>IF(N277="sníž. přenesená",J277,0)</f>
        <v>0</v>
      </c>
      <c r="BI277" s="194">
        <f>IF(N277="nulová",J277,0)</f>
        <v>0</v>
      </c>
      <c r="BJ277" s="17" t="s">
        <v>81</v>
      </c>
      <c r="BK277" s="194">
        <f>ROUND(I277*H277,2)</f>
        <v>0</v>
      </c>
      <c r="BL277" s="17" t="s">
        <v>129</v>
      </c>
      <c r="BM277" s="193" t="s">
        <v>373</v>
      </c>
    </row>
    <row r="278" spans="1:47" s="2" customFormat="1" ht="11.25">
      <c r="A278" s="34"/>
      <c r="B278" s="35"/>
      <c r="C278" s="36"/>
      <c r="D278" s="195" t="s">
        <v>131</v>
      </c>
      <c r="E278" s="36"/>
      <c r="F278" s="196" t="s">
        <v>374</v>
      </c>
      <c r="G278" s="36"/>
      <c r="H278" s="36"/>
      <c r="I278" s="197"/>
      <c r="J278" s="36"/>
      <c r="K278" s="36"/>
      <c r="L278" s="39"/>
      <c r="M278" s="198"/>
      <c r="N278" s="199"/>
      <c r="O278" s="71"/>
      <c r="P278" s="71"/>
      <c r="Q278" s="71"/>
      <c r="R278" s="71"/>
      <c r="S278" s="71"/>
      <c r="T278" s="72"/>
      <c r="U278" s="34"/>
      <c r="V278" s="34"/>
      <c r="W278" s="34"/>
      <c r="X278" s="34"/>
      <c r="Y278" s="34"/>
      <c r="Z278" s="34"/>
      <c r="AA278" s="34"/>
      <c r="AB278" s="34"/>
      <c r="AC278" s="34"/>
      <c r="AD278" s="34"/>
      <c r="AE278" s="34"/>
      <c r="AT278" s="17" t="s">
        <v>131</v>
      </c>
      <c r="AU278" s="17" t="s">
        <v>83</v>
      </c>
    </row>
    <row r="279" spans="1:47" s="2" customFormat="1" ht="146.25">
      <c r="A279" s="34"/>
      <c r="B279" s="35"/>
      <c r="C279" s="36"/>
      <c r="D279" s="195" t="s">
        <v>133</v>
      </c>
      <c r="E279" s="36"/>
      <c r="F279" s="200" t="s">
        <v>375</v>
      </c>
      <c r="G279" s="36"/>
      <c r="H279" s="36"/>
      <c r="I279" s="197"/>
      <c r="J279" s="36"/>
      <c r="K279" s="36"/>
      <c r="L279" s="39"/>
      <c r="M279" s="198"/>
      <c r="N279" s="199"/>
      <c r="O279" s="71"/>
      <c r="P279" s="71"/>
      <c r="Q279" s="71"/>
      <c r="R279" s="71"/>
      <c r="S279" s="71"/>
      <c r="T279" s="72"/>
      <c r="U279" s="34"/>
      <c r="V279" s="34"/>
      <c r="W279" s="34"/>
      <c r="X279" s="34"/>
      <c r="Y279" s="34"/>
      <c r="Z279" s="34"/>
      <c r="AA279" s="34"/>
      <c r="AB279" s="34"/>
      <c r="AC279" s="34"/>
      <c r="AD279" s="34"/>
      <c r="AE279" s="34"/>
      <c r="AT279" s="17" t="s">
        <v>133</v>
      </c>
      <c r="AU279" s="17" t="s">
        <v>83</v>
      </c>
    </row>
    <row r="280" spans="2:51" s="13" customFormat="1" ht="11.25">
      <c r="B280" s="201"/>
      <c r="C280" s="202"/>
      <c r="D280" s="195" t="s">
        <v>135</v>
      </c>
      <c r="E280" s="203" t="s">
        <v>1</v>
      </c>
      <c r="F280" s="204" t="s">
        <v>376</v>
      </c>
      <c r="G280" s="202"/>
      <c r="H280" s="205">
        <v>79.38</v>
      </c>
      <c r="I280" s="206"/>
      <c r="J280" s="202"/>
      <c r="K280" s="202"/>
      <c r="L280" s="207"/>
      <c r="M280" s="208"/>
      <c r="N280" s="209"/>
      <c r="O280" s="209"/>
      <c r="P280" s="209"/>
      <c r="Q280" s="209"/>
      <c r="R280" s="209"/>
      <c r="S280" s="209"/>
      <c r="T280" s="210"/>
      <c r="AT280" s="211" t="s">
        <v>135</v>
      </c>
      <c r="AU280" s="211" t="s">
        <v>83</v>
      </c>
      <c r="AV280" s="13" t="s">
        <v>83</v>
      </c>
      <c r="AW280" s="13" t="s">
        <v>30</v>
      </c>
      <c r="AX280" s="13" t="s">
        <v>73</v>
      </c>
      <c r="AY280" s="211" t="s">
        <v>122</v>
      </c>
    </row>
    <row r="281" spans="2:51" s="13" customFormat="1" ht="11.25">
      <c r="B281" s="201"/>
      <c r="C281" s="202"/>
      <c r="D281" s="195" t="s">
        <v>135</v>
      </c>
      <c r="E281" s="203" t="s">
        <v>1</v>
      </c>
      <c r="F281" s="204" t="s">
        <v>377</v>
      </c>
      <c r="G281" s="202"/>
      <c r="H281" s="205">
        <v>2.7</v>
      </c>
      <c r="I281" s="206"/>
      <c r="J281" s="202"/>
      <c r="K281" s="202"/>
      <c r="L281" s="207"/>
      <c r="M281" s="208"/>
      <c r="N281" s="209"/>
      <c r="O281" s="209"/>
      <c r="P281" s="209"/>
      <c r="Q281" s="209"/>
      <c r="R281" s="209"/>
      <c r="S281" s="209"/>
      <c r="T281" s="210"/>
      <c r="AT281" s="211" t="s">
        <v>135</v>
      </c>
      <c r="AU281" s="211" t="s">
        <v>83</v>
      </c>
      <c r="AV281" s="13" t="s">
        <v>83</v>
      </c>
      <c r="AW281" s="13" t="s">
        <v>30</v>
      </c>
      <c r="AX281" s="13" t="s">
        <v>73</v>
      </c>
      <c r="AY281" s="211" t="s">
        <v>122</v>
      </c>
    </row>
    <row r="282" spans="2:51" s="15" customFormat="1" ht="11.25">
      <c r="B282" s="222"/>
      <c r="C282" s="223"/>
      <c r="D282" s="195" t="s">
        <v>135</v>
      </c>
      <c r="E282" s="224" t="s">
        <v>1</v>
      </c>
      <c r="F282" s="225" t="s">
        <v>184</v>
      </c>
      <c r="G282" s="223"/>
      <c r="H282" s="226">
        <v>82.08</v>
      </c>
      <c r="I282" s="227"/>
      <c r="J282" s="223"/>
      <c r="K282" s="223"/>
      <c r="L282" s="228"/>
      <c r="M282" s="229"/>
      <c r="N282" s="230"/>
      <c r="O282" s="230"/>
      <c r="P282" s="230"/>
      <c r="Q282" s="230"/>
      <c r="R282" s="230"/>
      <c r="S282" s="230"/>
      <c r="T282" s="231"/>
      <c r="AT282" s="232" t="s">
        <v>135</v>
      </c>
      <c r="AU282" s="232" t="s">
        <v>83</v>
      </c>
      <c r="AV282" s="15" t="s">
        <v>129</v>
      </c>
      <c r="AW282" s="15" t="s">
        <v>30</v>
      </c>
      <c r="AX282" s="15" t="s">
        <v>81</v>
      </c>
      <c r="AY282" s="232" t="s">
        <v>122</v>
      </c>
    </row>
    <row r="283" spans="1:65" s="2" customFormat="1" ht="16.5" customHeight="1">
      <c r="A283" s="34"/>
      <c r="B283" s="35"/>
      <c r="C283" s="182" t="s">
        <v>378</v>
      </c>
      <c r="D283" s="182" t="s">
        <v>124</v>
      </c>
      <c r="E283" s="183" t="s">
        <v>379</v>
      </c>
      <c r="F283" s="184" t="s">
        <v>380</v>
      </c>
      <c r="G283" s="185" t="s">
        <v>127</v>
      </c>
      <c r="H283" s="186">
        <v>82.08</v>
      </c>
      <c r="I283" s="187"/>
      <c r="J283" s="188">
        <f>ROUND(I283*H283,2)</f>
        <v>0</v>
      </c>
      <c r="K283" s="184" t="s">
        <v>128</v>
      </c>
      <c r="L283" s="39"/>
      <c r="M283" s="189" t="s">
        <v>1</v>
      </c>
      <c r="N283" s="190" t="s">
        <v>38</v>
      </c>
      <c r="O283" s="71"/>
      <c r="P283" s="191">
        <f>O283*H283</f>
        <v>0</v>
      </c>
      <c r="Q283" s="191">
        <v>4E-05</v>
      </c>
      <c r="R283" s="191">
        <f>Q283*H283</f>
        <v>0.0032832</v>
      </c>
      <c r="S283" s="191">
        <v>0</v>
      </c>
      <c r="T283" s="192">
        <f>S283*H283</f>
        <v>0</v>
      </c>
      <c r="U283" s="34"/>
      <c r="V283" s="34"/>
      <c r="W283" s="34"/>
      <c r="X283" s="34"/>
      <c r="Y283" s="34"/>
      <c r="Z283" s="34"/>
      <c r="AA283" s="34"/>
      <c r="AB283" s="34"/>
      <c r="AC283" s="34"/>
      <c r="AD283" s="34"/>
      <c r="AE283" s="34"/>
      <c r="AR283" s="193" t="s">
        <v>129</v>
      </c>
      <c r="AT283" s="193" t="s">
        <v>124</v>
      </c>
      <c r="AU283" s="193" t="s">
        <v>83</v>
      </c>
      <c r="AY283" s="17" t="s">
        <v>122</v>
      </c>
      <c r="BE283" s="194">
        <f>IF(N283="základní",J283,0)</f>
        <v>0</v>
      </c>
      <c r="BF283" s="194">
        <f>IF(N283="snížená",J283,0)</f>
        <v>0</v>
      </c>
      <c r="BG283" s="194">
        <f>IF(N283="zákl. přenesená",J283,0)</f>
        <v>0</v>
      </c>
      <c r="BH283" s="194">
        <f>IF(N283="sníž. přenesená",J283,0)</f>
        <v>0</v>
      </c>
      <c r="BI283" s="194">
        <f>IF(N283="nulová",J283,0)</f>
        <v>0</v>
      </c>
      <c r="BJ283" s="17" t="s">
        <v>81</v>
      </c>
      <c r="BK283" s="194">
        <f>ROUND(I283*H283,2)</f>
        <v>0</v>
      </c>
      <c r="BL283" s="17" t="s">
        <v>129</v>
      </c>
      <c r="BM283" s="193" t="s">
        <v>381</v>
      </c>
    </row>
    <row r="284" spans="1:47" s="2" customFormat="1" ht="11.25">
      <c r="A284" s="34"/>
      <c r="B284" s="35"/>
      <c r="C284" s="36"/>
      <c r="D284" s="195" t="s">
        <v>131</v>
      </c>
      <c r="E284" s="36"/>
      <c r="F284" s="196" t="s">
        <v>382</v>
      </c>
      <c r="G284" s="36"/>
      <c r="H284" s="36"/>
      <c r="I284" s="197"/>
      <c r="J284" s="36"/>
      <c r="K284" s="36"/>
      <c r="L284" s="39"/>
      <c r="M284" s="198"/>
      <c r="N284" s="199"/>
      <c r="O284" s="71"/>
      <c r="P284" s="71"/>
      <c r="Q284" s="71"/>
      <c r="R284" s="71"/>
      <c r="S284" s="71"/>
      <c r="T284" s="72"/>
      <c r="U284" s="34"/>
      <c r="V284" s="34"/>
      <c r="W284" s="34"/>
      <c r="X284" s="34"/>
      <c r="Y284" s="34"/>
      <c r="Z284" s="34"/>
      <c r="AA284" s="34"/>
      <c r="AB284" s="34"/>
      <c r="AC284" s="34"/>
      <c r="AD284" s="34"/>
      <c r="AE284" s="34"/>
      <c r="AT284" s="17" t="s">
        <v>131</v>
      </c>
      <c r="AU284" s="17" t="s">
        <v>83</v>
      </c>
    </row>
    <row r="285" spans="1:47" s="2" customFormat="1" ht="146.25">
      <c r="A285" s="34"/>
      <c r="B285" s="35"/>
      <c r="C285" s="36"/>
      <c r="D285" s="195" t="s">
        <v>133</v>
      </c>
      <c r="E285" s="36"/>
      <c r="F285" s="200" t="s">
        <v>375</v>
      </c>
      <c r="G285" s="36"/>
      <c r="H285" s="36"/>
      <c r="I285" s="197"/>
      <c r="J285" s="36"/>
      <c r="K285" s="36"/>
      <c r="L285" s="39"/>
      <c r="M285" s="198"/>
      <c r="N285" s="199"/>
      <c r="O285" s="71"/>
      <c r="P285" s="71"/>
      <c r="Q285" s="71"/>
      <c r="R285" s="71"/>
      <c r="S285" s="71"/>
      <c r="T285" s="72"/>
      <c r="U285" s="34"/>
      <c r="V285" s="34"/>
      <c r="W285" s="34"/>
      <c r="X285" s="34"/>
      <c r="Y285" s="34"/>
      <c r="Z285" s="34"/>
      <c r="AA285" s="34"/>
      <c r="AB285" s="34"/>
      <c r="AC285" s="34"/>
      <c r="AD285" s="34"/>
      <c r="AE285" s="34"/>
      <c r="AT285" s="17" t="s">
        <v>133</v>
      </c>
      <c r="AU285" s="17" t="s">
        <v>83</v>
      </c>
    </row>
    <row r="286" spans="1:65" s="2" customFormat="1" ht="16.5" customHeight="1">
      <c r="A286" s="34"/>
      <c r="B286" s="35"/>
      <c r="C286" s="182" t="s">
        <v>383</v>
      </c>
      <c r="D286" s="182" t="s">
        <v>124</v>
      </c>
      <c r="E286" s="183" t="s">
        <v>384</v>
      </c>
      <c r="F286" s="184" t="s">
        <v>385</v>
      </c>
      <c r="G286" s="185" t="s">
        <v>216</v>
      </c>
      <c r="H286" s="186">
        <v>3.116</v>
      </c>
      <c r="I286" s="187"/>
      <c r="J286" s="188">
        <f>ROUND(I286*H286,2)</f>
        <v>0</v>
      </c>
      <c r="K286" s="184" t="s">
        <v>128</v>
      </c>
      <c r="L286" s="39"/>
      <c r="M286" s="189" t="s">
        <v>1</v>
      </c>
      <c r="N286" s="190" t="s">
        <v>38</v>
      </c>
      <c r="O286" s="71"/>
      <c r="P286" s="191">
        <f>O286*H286</f>
        <v>0</v>
      </c>
      <c r="Q286" s="191">
        <v>1.03845</v>
      </c>
      <c r="R286" s="191">
        <f>Q286*H286</f>
        <v>3.2358102000000004</v>
      </c>
      <c r="S286" s="191">
        <v>0</v>
      </c>
      <c r="T286" s="192">
        <f>S286*H286</f>
        <v>0</v>
      </c>
      <c r="U286" s="34"/>
      <c r="V286" s="34"/>
      <c r="W286" s="34"/>
      <c r="X286" s="34"/>
      <c r="Y286" s="34"/>
      <c r="Z286" s="34"/>
      <c r="AA286" s="34"/>
      <c r="AB286" s="34"/>
      <c r="AC286" s="34"/>
      <c r="AD286" s="34"/>
      <c r="AE286" s="34"/>
      <c r="AR286" s="193" t="s">
        <v>129</v>
      </c>
      <c r="AT286" s="193" t="s">
        <v>124</v>
      </c>
      <c r="AU286" s="193" t="s">
        <v>83</v>
      </c>
      <c r="AY286" s="17" t="s">
        <v>122</v>
      </c>
      <c r="BE286" s="194">
        <f>IF(N286="základní",J286,0)</f>
        <v>0</v>
      </c>
      <c r="BF286" s="194">
        <f>IF(N286="snížená",J286,0)</f>
        <v>0</v>
      </c>
      <c r="BG286" s="194">
        <f>IF(N286="zákl. přenesená",J286,0)</f>
        <v>0</v>
      </c>
      <c r="BH286" s="194">
        <f>IF(N286="sníž. přenesená",J286,0)</f>
        <v>0</v>
      </c>
      <c r="BI286" s="194">
        <f>IF(N286="nulová",J286,0)</f>
        <v>0</v>
      </c>
      <c r="BJ286" s="17" t="s">
        <v>81</v>
      </c>
      <c r="BK286" s="194">
        <f>ROUND(I286*H286,2)</f>
        <v>0</v>
      </c>
      <c r="BL286" s="17" t="s">
        <v>129</v>
      </c>
      <c r="BM286" s="193" t="s">
        <v>386</v>
      </c>
    </row>
    <row r="287" spans="1:47" s="2" customFormat="1" ht="19.5">
      <c r="A287" s="34"/>
      <c r="B287" s="35"/>
      <c r="C287" s="36"/>
      <c r="D287" s="195" t="s">
        <v>131</v>
      </c>
      <c r="E287" s="36"/>
      <c r="F287" s="196" t="s">
        <v>387</v>
      </c>
      <c r="G287" s="36"/>
      <c r="H287" s="36"/>
      <c r="I287" s="197"/>
      <c r="J287" s="36"/>
      <c r="K287" s="36"/>
      <c r="L287" s="39"/>
      <c r="M287" s="198"/>
      <c r="N287" s="199"/>
      <c r="O287" s="71"/>
      <c r="P287" s="71"/>
      <c r="Q287" s="71"/>
      <c r="R287" s="71"/>
      <c r="S287" s="71"/>
      <c r="T287" s="72"/>
      <c r="U287" s="34"/>
      <c r="V287" s="34"/>
      <c r="W287" s="34"/>
      <c r="X287" s="34"/>
      <c r="Y287" s="34"/>
      <c r="Z287" s="34"/>
      <c r="AA287" s="34"/>
      <c r="AB287" s="34"/>
      <c r="AC287" s="34"/>
      <c r="AD287" s="34"/>
      <c r="AE287" s="34"/>
      <c r="AT287" s="17" t="s">
        <v>131</v>
      </c>
      <c r="AU287" s="17" t="s">
        <v>83</v>
      </c>
    </row>
    <row r="288" spans="1:47" s="2" customFormat="1" ht="58.5">
      <c r="A288" s="34"/>
      <c r="B288" s="35"/>
      <c r="C288" s="36"/>
      <c r="D288" s="195" t="s">
        <v>133</v>
      </c>
      <c r="E288" s="36"/>
      <c r="F288" s="200" t="s">
        <v>388</v>
      </c>
      <c r="G288" s="36"/>
      <c r="H288" s="36"/>
      <c r="I288" s="197"/>
      <c r="J288" s="36"/>
      <c r="K288" s="36"/>
      <c r="L288" s="39"/>
      <c r="M288" s="198"/>
      <c r="N288" s="199"/>
      <c r="O288" s="71"/>
      <c r="P288" s="71"/>
      <c r="Q288" s="71"/>
      <c r="R288" s="71"/>
      <c r="S288" s="71"/>
      <c r="T288" s="72"/>
      <c r="U288" s="34"/>
      <c r="V288" s="34"/>
      <c r="W288" s="34"/>
      <c r="X288" s="34"/>
      <c r="Y288" s="34"/>
      <c r="Z288" s="34"/>
      <c r="AA288" s="34"/>
      <c r="AB288" s="34"/>
      <c r="AC288" s="34"/>
      <c r="AD288" s="34"/>
      <c r="AE288" s="34"/>
      <c r="AT288" s="17" t="s">
        <v>133</v>
      </c>
      <c r="AU288" s="17" t="s">
        <v>83</v>
      </c>
    </row>
    <row r="289" spans="2:51" s="13" customFormat="1" ht="11.25">
      <c r="B289" s="201"/>
      <c r="C289" s="202"/>
      <c r="D289" s="195" t="s">
        <v>135</v>
      </c>
      <c r="E289" s="203" t="s">
        <v>1</v>
      </c>
      <c r="F289" s="204" t="s">
        <v>389</v>
      </c>
      <c r="G289" s="202"/>
      <c r="H289" s="205">
        <v>3.116</v>
      </c>
      <c r="I289" s="206"/>
      <c r="J289" s="202"/>
      <c r="K289" s="202"/>
      <c r="L289" s="207"/>
      <c r="M289" s="208"/>
      <c r="N289" s="209"/>
      <c r="O289" s="209"/>
      <c r="P289" s="209"/>
      <c r="Q289" s="209"/>
      <c r="R289" s="209"/>
      <c r="S289" s="209"/>
      <c r="T289" s="210"/>
      <c r="AT289" s="211" t="s">
        <v>135</v>
      </c>
      <c r="AU289" s="211" t="s">
        <v>83</v>
      </c>
      <c r="AV289" s="13" t="s">
        <v>83</v>
      </c>
      <c r="AW289" s="13" t="s">
        <v>30</v>
      </c>
      <c r="AX289" s="13" t="s">
        <v>81</v>
      </c>
      <c r="AY289" s="211" t="s">
        <v>122</v>
      </c>
    </row>
    <row r="290" spans="1:65" s="2" customFormat="1" ht="16.5" customHeight="1">
      <c r="A290" s="34"/>
      <c r="B290" s="35"/>
      <c r="C290" s="182" t="s">
        <v>390</v>
      </c>
      <c r="D290" s="182" t="s">
        <v>124</v>
      </c>
      <c r="E290" s="183" t="s">
        <v>391</v>
      </c>
      <c r="F290" s="184" t="s">
        <v>392</v>
      </c>
      <c r="G290" s="185" t="s">
        <v>151</v>
      </c>
      <c r="H290" s="186">
        <v>5.5</v>
      </c>
      <c r="I290" s="187"/>
      <c r="J290" s="188">
        <f>ROUND(I290*H290,2)</f>
        <v>0</v>
      </c>
      <c r="K290" s="184" t="s">
        <v>128</v>
      </c>
      <c r="L290" s="39"/>
      <c r="M290" s="189" t="s">
        <v>1</v>
      </c>
      <c r="N290" s="190" t="s">
        <v>38</v>
      </c>
      <c r="O290" s="71"/>
      <c r="P290" s="191">
        <f>O290*H290</f>
        <v>0</v>
      </c>
      <c r="Q290" s="191">
        <v>0.00395</v>
      </c>
      <c r="R290" s="191">
        <f>Q290*H290</f>
        <v>0.021725</v>
      </c>
      <c r="S290" s="191">
        <v>0</v>
      </c>
      <c r="T290" s="192">
        <f>S290*H290</f>
        <v>0</v>
      </c>
      <c r="U290" s="34"/>
      <c r="V290" s="34"/>
      <c r="W290" s="34"/>
      <c r="X290" s="34"/>
      <c r="Y290" s="34"/>
      <c r="Z290" s="34"/>
      <c r="AA290" s="34"/>
      <c r="AB290" s="34"/>
      <c r="AC290" s="34"/>
      <c r="AD290" s="34"/>
      <c r="AE290" s="34"/>
      <c r="AR290" s="193" t="s">
        <v>129</v>
      </c>
      <c r="AT290" s="193" t="s">
        <v>124</v>
      </c>
      <c r="AU290" s="193" t="s">
        <v>83</v>
      </c>
      <c r="AY290" s="17" t="s">
        <v>122</v>
      </c>
      <c r="BE290" s="194">
        <f>IF(N290="základní",J290,0)</f>
        <v>0</v>
      </c>
      <c r="BF290" s="194">
        <f>IF(N290="snížená",J290,0)</f>
        <v>0</v>
      </c>
      <c r="BG290" s="194">
        <f>IF(N290="zákl. přenesená",J290,0)</f>
        <v>0</v>
      </c>
      <c r="BH290" s="194">
        <f>IF(N290="sníž. přenesená",J290,0)</f>
        <v>0</v>
      </c>
      <c r="BI290" s="194">
        <f>IF(N290="nulová",J290,0)</f>
        <v>0</v>
      </c>
      <c r="BJ290" s="17" t="s">
        <v>81</v>
      </c>
      <c r="BK290" s="194">
        <f>ROUND(I290*H290,2)</f>
        <v>0</v>
      </c>
      <c r="BL290" s="17" t="s">
        <v>129</v>
      </c>
      <c r="BM290" s="193" t="s">
        <v>393</v>
      </c>
    </row>
    <row r="291" spans="1:47" s="2" customFormat="1" ht="11.25">
      <c r="A291" s="34"/>
      <c r="B291" s="35"/>
      <c r="C291" s="36"/>
      <c r="D291" s="195" t="s">
        <v>131</v>
      </c>
      <c r="E291" s="36"/>
      <c r="F291" s="196" t="s">
        <v>394</v>
      </c>
      <c r="G291" s="36"/>
      <c r="H291" s="36"/>
      <c r="I291" s="197"/>
      <c r="J291" s="36"/>
      <c r="K291" s="36"/>
      <c r="L291" s="39"/>
      <c r="M291" s="198"/>
      <c r="N291" s="199"/>
      <c r="O291" s="71"/>
      <c r="P291" s="71"/>
      <c r="Q291" s="71"/>
      <c r="R291" s="71"/>
      <c r="S291" s="71"/>
      <c r="T291" s="72"/>
      <c r="U291" s="34"/>
      <c r="V291" s="34"/>
      <c r="W291" s="34"/>
      <c r="X291" s="34"/>
      <c r="Y291" s="34"/>
      <c r="Z291" s="34"/>
      <c r="AA291" s="34"/>
      <c r="AB291" s="34"/>
      <c r="AC291" s="34"/>
      <c r="AD291" s="34"/>
      <c r="AE291" s="34"/>
      <c r="AT291" s="17" t="s">
        <v>131</v>
      </c>
      <c r="AU291" s="17" t="s">
        <v>83</v>
      </c>
    </row>
    <row r="292" spans="1:47" s="2" customFormat="1" ht="87.75">
      <c r="A292" s="34"/>
      <c r="B292" s="35"/>
      <c r="C292" s="36"/>
      <c r="D292" s="195" t="s">
        <v>133</v>
      </c>
      <c r="E292" s="36"/>
      <c r="F292" s="200" t="s">
        <v>395</v>
      </c>
      <c r="G292" s="36"/>
      <c r="H292" s="36"/>
      <c r="I292" s="197"/>
      <c r="J292" s="36"/>
      <c r="K292" s="36"/>
      <c r="L292" s="39"/>
      <c r="M292" s="198"/>
      <c r="N292" s="199"/>
      <c r="O292" s="71"/>
      <c r="P292" s="71"/>
      <c r="Q292" s="71"/>
      <c r="R292" s="71"/>
      <c r="S292" s="71"/>
      <c r="T292" s="72"/>
      <c r="U292" s="34"/>
      <c r="V292" s="34"/>
      <c r="W292" s="34"/>
      <c r="X292" s="34"/>
      <c r="Y292" s="34"/>
      <c r="Z292" s="34"/>
      <c r="AA292" s="34"/>
      <c r="AB292" s="34"/>
      <c r="AC292" s="34"/>
      <c r="AD292" s="34"/>
      <c r="AE292" s="34"/>
      <c r="AT292" s="17" t="s">
        <v>133</v>
      </c>
      <c r="AU292" s="17" t="s">
        <v>83</v>
      </c>
    </row>
    <row r="293" spans="1:65" s="2" customFormat="1" ht="16.5" customHeight="1">
      <c r="A293" s="34"/>
      <c r="B293" s="35"/>
      <c r="C293" s="233" t="s">
        <v>396</v>
      </c>
      <c r="D293" s="233" t="s">
        <v>193</v>
      </c>
      <c r="E293" s="234" t="s">
        <v>397</v>
      </c>
      <c r="F293" s="235" t="s">
        <v>398</v>
      </c>
      <c r="G293" s="236" t="s">
        <v>151</v>
      </c>
      <c r="H293" s="237">
        <v>5.5</v>
      </c>
      <c r="I293" s="238"/>
      <c r="J293" s="239">
        <f>ROUND(I293*H293,2)</f>
        <v>0</v>
      </c>
      <c r="K293" s="235" t="s">
        <v>1</v>
      </c>
      <c r="L293" s="240"/>
      <c r="M293" s="241" t="s">
        <v>1</v>
      </c>
      <c r="N293" s="242" t="s">
        <v>38</v>
      </c>
      <c r="O293" s="71"/>
      <c r="P293" s="191">
        <f>O293*H293</f>
        <v>0</v>
      </c>
      <c r="Q293" s="191">
        <v>0</v>
      </c>
      <c r="R293" s="191">
        <f>Q293*H293</f>
        <v>0</v>
      </c>
      <c r="S293" s="191">
        <v>0</v>
      </c>
      <c r="T293" s="192">
        <f>S293*H293</f>
        <v>0</v>
      </c>
      <c r="U293" s="34"/>
      <c r="V293" s="34"/>
      <c r="W293" s="34"/>
      <c r="X293" s="34"/>
      <c r="Y293" s="34"/>
      <c r="Z293" s="34"/>
      <c r="AA293" s="34"/>
      <c r="AB293" s="34"/>
      <c r="AC293" s="34"/>
      <c r="AD293" s="34"/>
      <c r="AE293" s="34"/>
      <c r="AR293" s="193" t="s">
        <v>185</v>
      </c>
      <c r="AT293" s="193" t="s">
        <v>193</v>
      </c>
      <c r="AU293" s="193" t="s">
        <v>83</v>
      </c>
      <c r="AY293" s="17" t="s">
        <v>122</v>
      </c>
      <c r="BE293" s="194">
        <f>IF(N293="základní",J293,0)</f>
        <v>0</v>
      </c>
      <c r="BF293" s="194">
        <f>IF(N293="snížená",J293,0)</f>
        <v>0</v>
      </c>
      <c r="BG293" s="194">
        <f>IF(N293="zákl. přenesená",J293,0)</f>
        <v>0</v>
      </c>
      <c r="BH293" s="194">
        <f>IF(N293="sníž. přenesená",J293,0)</f>
        <v>0</v>
      </c>
      <c r="BI293" s="194">
        <f>IF(N293="nulová",J293,0)</f>
        <v>0</v>
      </c>
      <c r="BJ293" s="17" t="s">
        <v>81</v>
      </c>
      <c r="BK293" s="194">
        <f>ROUND(I293*H293,2)</f>
        <v>0</v>
      </c>
      <c r="BL293" s="17" t="s">
        <v>129</v>
      </c>
      <c r="BM293" s="193" t="s">
        <v>399</v>
      </c>
    </row>
    <row r="294" spans="1:47" s="2" customFormat="1" ht="11.25">
      <c r="A294" s="34"/>
      <c r="B294" s="35"/>
      <c r="C294" s="36"/>
      <c r="D294" s="195" t="s">
        <v>131</v>
      </c>
      <c r="E294" s="36"/>
      <c r="F294" s="196" t="s">
        <v>400</v>
      </c>
      <c r="G294" s="36"/>
      <c r="H294" s="36"/>
      <c r="I294" s="197"/>
      <c r="J294" s="36"/>
      <c r="K294" s="36"/>
      <c r="L294" s="39"/>
      <c r="M294" s="198"/>
      <c r="N294" s="199"/>
      <c r="O294" s="71"/>
      <c r="P294" s="71"/>
      <c r="Q294" s="71"/>
      <c r="R294" s="71"/>
      <c r="S294" s="71"/>
      <c r="T294" s="72"/>
      <c r="U294" s="34"/>
      <c r="V294" s="34"/>
      <c r="W294" s="34"/>
      <c r="X294" s="34"/>
      <c r="Y294" s="34"/>
      <c r="Z294" s="34"/>
      <c r="AA294" s="34"/>
      <c r="AB294" s="34"/>
      <c r="AC294" s="34"/>
      <c r="AD294" s="34"/>
      <c r="AE294" s="34"/>
      <c r="AT294" s="17" t="s">
        <v>131</v>
      </c>
      <c r="AU294" s="17" t="s">
        <v>83</v>
      </c>
    </row>
    <row r="295" spans="1:65" s="2" customFormat="1" ht="16.5" customHeight="1">
      <c r="A295" s="34"/>
      <c r="B295" s="35"/>
      <c r="C295" s="182" t="s">
        <v>401</v>
      </c>
      <c r="D295" s="182" t="s">
        <v>124</v>
      </c>
      <c r="E295" s="183" t="s">
        <v>402</v>
      </c>
      <c r="F295" s="184" t="s">
        <v>403</v>
      </c>
      <c r="G295" s="185" t="s">
        <v>151</v>
      </c>
      <c r="H295" s="186">
        <v>5.6</v>
      </c>
      <c r="I295" s="187"/>
      <c r="J295" s="188">
        <f>ROUND(I295*H295,2)</f>
        <v>0</v>
      </c>
      <c r="K295" s="184" t="s">
        <v>128</v>
      </c>
      <c r="L295" s="39"/>
      <c r="M295" s="189" t="s">
        <v>1</v>
      </c>
      <c r="N295" s="190" t="s">
        <v>38</v>
      </c>
      <c r="O295" s="71"/>
      <c r="P295" s="191">
        <f>O295*H295</f>
        <v>0</v>
      </c>
      <c r="Q295" s="191">
        <v>0.00107</v>
      </c>
      <c r="R295" s="191">
        <f>Q295*H295</f>
        <v>0.005992</v>
      </c>
      <c r="S295" s="191">
        <v>0</v>
      </c>
      <c r="T295" s="192">
        <f>S295*H295</f>
        <v>0</v>
      </c>
      <c r="U295" s="34"/>
      <c r="V295" s="34"/>
      <c r="W295" s="34"/>
      <c r="X295" s="34"/>
      <c r="Y295" s="34"/>
      <c r="Z295" s="34"/>
      <c r="AA295" s="34"/>
      <c r="AB295" s="34"/>
      <c r="AC295" s="34"/>
      <c r="AD295" s="34"/>
      <c r="AE295" s="34"/>
      <c r="AR295" s="193" t="s">
        <v>129</v>
      </c>
      <c r="AT295" s="193" t="s">
        <v>124</v>
      </c>
      <c r="AU295" s="193" t="s">
        <v>83</v>
      </c>
      <c r="AY295" s="17" t="s">
        <v>122</v>
      </c>
      <c r="BE295" s="194">
        <f>IF(N295="základní",J295,0)</f>
        <v>0</v>
      </c>
      <c r="BF295" s="194">
        <f>IF(N295="snížená",J295,0)</f>
        <v>0</v>
      </c>
      <c r="BG295" s="194">
        <f>IF(N295="zákl. přenesená",J295,0)</f>
        <v>0</v>
      </c>
      <c r="BH295" s="194">
        <f>IF(N295="sníž. přenesená",J295,0)</f>
        <v>0</v>
      </c>
      <c r="BI295" s="194">
        <f>IF(N295="nulová",J295,0)</f>
        <v>0</v>
      </c>
      <c r="BJ295" s="17" t="s">
        <v>81</v>
      </c>
      <c r="BK295" s="194">
        <f>ROUND(I295*H295,2)</f>
        <v>0</v>
      </c>
      <c r="BL295" s="17" t="s">
        <v>129</v>
      </c>
      <c r="BM295" s="193" t="s">
        <v>404</v>
      </c>
    </row>
    <row r="296" spans="1:47" s="2" customFormat="1" ht="11.25">
      <c r="A296" s="34"/>
      <c r="B296" s="35"/>
      <c r="C296" s="36"/>
      <c r="D296" s="195" t="s">
        <v>131</v>
      </c>
      <c r="E296" s="36"/>
      <c r="F296" s="196" t="s">
        <v>405</v>
      </c>
      <c r="G296" s="36"/>
      <c r="H296" s="36"/>
      <c r="I296" s="197"/>
      <c r="J296" s="36"/>
      <c r="K296" s="36"/>
      <c r="L296" s="39"/>
      <c r="M296" s="198"/>
      <c r="N296" s="199"/>
      <c r="O296" s="71"/>
      <c r="P296" s="71"/>
      <c r="Q296" s="71"/>
      <c r="R296" s="71"/>
      <c r="S296" s="71"/>
      <c r="T296" s="72"/>
      <c r="U296" s="34"/>
      <c r="V296" s="34"/>
      <c r="W296" s="34"/>
      <c r="X296" s="34"/>
      <c r="Y296" s="34"/>
      <c r="Z296" s="34"/>
      <c r="AA296" s="34"/>
      <c r="AB296" s="34"/>
      <c r="AC296" s="34"/>
      <c r="AD296" s="34"/>
      <c r="AE296" s="34"/>
      <c r="AT296" s="17" t="s">
        <v>131</v>
      </c>
      <c r="AU296" s="17" t="s">
        <v>83</v>
      </c>
    </row>
    <row r="297" spans="1:47" s="2" customFormat="1" ht="87.75">
      <c r="A297" s="34"/>
      <c r="B297" s="35"/>
      <c r="C297" s="36"/>
      <c r="D297" s="195" t="s">
        <v>133</v>
      </c>
      <c r="E297" s="36"/>
      <c r="F297" s="200" t="s">
        <v>406</v>
      </c>
      <c r="G297" s="36"/>
      <c r="H297" s="36"/>
      <c r="I297" s="197"/>
      <c r="J297" s="36"/>
      <c r="K297" s="36"/>
      <c r="L297" s="39"/>
      <c r="M297" s="198"/>
      <c r="N297" s="199"/>
      <c r="O297" s="71"/>
      <c r="P297" s="71"/>
      <c r="Q297" s="71"/>
      <c r="R297" s="71"/>
      <c r="S297" s="71"/>
      <c r="T297" s="72"/>
      <c r="U297" s="34"/>
      <c r="V297" s="34"/>
      <c r="W297" s="34"/>
      <c r="X297" s="34"/>
      <c r="Y297" s="34"/>
      <c r="Z297" s="34"/>
      <c r="AA297" s="34"/>
      <c r="AB297" s="34"/>
      <c r="AC297" s="34"/>
      <c r="AD297" s="34"/>
      <c r="AE297" s="34"/>
      <c r="AT297" s="17" t="s">
        <v>133</v>
      </c>
      <c r="AU297" s="17" t="s">
        <v>83</v>
      </c>
    </row>
    <row r="298" spans="2:63" s="12" customFormat="1" ht="22.9" customHeight="1">
      <c r="B298" s="166"/>
      <c r="C298" s="167"/>
      <c r="D298" s="168" t="s">
        <v>72</v>
      </c>
      <c r="E298" s="180" t="s">
        <v>129</v>
      </c>
      <c r="F298" s="180" t="s">
        <v>407</v>
      </c>
      <c r="G298" s="167"/>
      <c r="H298" s="167"/>
      <c r="I298" s="170"/>
      <c r="J298" s="181">
        <f>BK298</f>
        <v>0</v>
      </c>
      <c r="K298" s="167"/>
      <c r="L298" s="172"/>
      <c r="M298" s="173"/>
      <c r="N298" s="174"/>
      <c r="O298" s="174"/>
      <c r="P298" s="175">
        <f>SUM(P299:P377)</f>
        <v>0</v>
      </c>
      <c r="Q298" s="174"/>
      <c r="R298" s="175">
        <f>SUM(R299:R377)</f>
        <v>378.86223141999994</v>
      </c>
      <c r="S298" s="174"/>
      <c r="T298" s="176">
        <f>SUM(T299:T377)</f>
        <v>0</v>
      </c>
      <c r="AR298" s="177" t="s">
        <v>81</v>
      </c>
      <c r="AT298" s="178" t="s">
        <v>72</v>
      </c>
      <c r="AU298" s="178" t="s">
        <v>81</v>
      </c>
      <c r="AY298" s="177" t="s">
        <v>122</v>
      </c>
      <c r="BK298" s="179">
        <f>SUM(BK299:BK377)</f>
        <v>0</v>
      </c>
    </row>
    <row r="299" spans="1:65" s="2" customFormat="1" ht="16.5" customHeight="1">
      <c r="A299" s="34"/>
      <c r="B299" s="35"/>
      <c r="C299" s="182" t="s">
        <v>408</v>
      </c>
      <c r="D299" s="182" t="s">
        <v>124</v>
      </c>
      <c r="E299" s="183" t="s">
        <v>409</v>
      </c>
      <c r="F299" s="184" t="s">
        <v>410</v>
      </c>
      <c r="G299" s="185" t="s">
        <v>174</v>
      </c>
      <c r="H299" s="186">
        <v>17.346</v>
      </c>
      <c r="I299" s="187"/>
      <c r="J299" s="188">
        <f>ROUND(I299*H299,2)</f>
        <v>0</v>
      </c>
      <c r="K299" s="184" t="s">
        <v>128</v>
      </c>
      <c r="L299" s="39"/>
      <c r="M299" s="189" t="s">
        <v>1</v>
      </c>
      <c r="N299" s="190" t="s">
        <v>38</v>
      </c>
      <c r="O299" s="71"/>
      <c r="P299" s="191">
        <f>O299*H299</f>
        <v>0</v>
      </c>
      <c r="Q299" s="191">
        <v>2.50276</v>
      </c>
      <c r="R299" s="191">
        <f>Q299*H299</f>
        <v>43.412874959999996</v>
      </c>
      <c r="S299" s="191">
        <v>0</v>
      </c>
      <c r="T299" s="192">
        <f>S299*H299</f>
        <v>0</v>
      </c>
      <c r="U299" s="34"/>
      <c r="V299" s="34"/>
      <c r="W299" s="34"/>
      <c r="X299" s="34"/>
      <c r="Y299" s="34"/>
      <c r="Z299" s="34"/>
      <c r="AA299" s="34"/>
      <c r="AB299" s="34"/>
      <c r="AC299" s="34"/>
      <c r="AD299" s="34"/>
      <c r="AE299" s="34"/>
      <c r="AR299" s="193" t="s">
        <v>129</v>
      </c>
      <c r="AT299" s="193" t="s">
        <v>124</v>
      </c>
      <c r="AU299" s="193" t="s">
        <v>83</v>
      </c>
      <c r="AY299" s="17" t="s">
        <v>122</v>
      </c>
      <c r="BE299" s="194">
        <f>IF(N299="základní",J299,0)</f>
        <v>0</v>
      </c>
      <c r="BF299" s="194">
        <f>IF(N299="snížená",J299,0)</f>
        <v>0</v>
      </c>
      <c r="BG299" s="194">
        <f>IF(N299="zákl. přenesená",J299,0)</f>
        <v>0</v>
      </c>
      <c r="BH299" s="194">
        <f>IF(N299="sníž. přenesená",J299,0)</f>
        <v>0</v>
      </c>
      <c r="BI299" s="194">
        <f>IF(N299="nulová",J299,0)</f>
        <v>0</v>
      </c>
      <c r="BJ299" s="17" t="s">
        <v>81</v>
      </c>
      <c r="BK299" s="194">
        <f>ROUND(I299*H299,2)</f>
        <v>0</v>
      </c>
      <c r="BL299" s="17" t="s">
        <v>129</v>
      </c>
      <c r="BM299" s="193" t="s">
        <v>411</v>
      </c>
    </row>
    <row r="300" spans="1:47" s="2" customFormat="1" ht="11.25">
      <c r="A300" s="34"/>
      <c r="B300" s="35"/>
      <c r="C300" s="36"/>
      <c r="D300" s="195" t="s">
        <v>131</v>
      </c>
      <c r="E300" s="36"/>
      <c r="F300" s="196" t="s">
        <v>412</v>
      </c>
      <c r="G300" s="36"/>
      <c r="H300" s="36"/>
      <c r="I300" s="197"/>
      <c r="J300" s="36"/>
      <c r="K300" s="36"/>
      <c r="L300" s="39"/>
      <c r="M300" s="198"/>
      <c r="N300" s="199"/>
      <c r="O300" s="71"/>
      <c r="P300" s="71"/>
      <c r="Q300" s="71"/>
      <c r="R300" s="71"/>
      <c r="S300" s="71"/>
      <c r="T300" s="72"/>
      <c r="U300" s="34"/>
      <c r="V300" s="34"/>
      <c r="W300" s="34"/>
      <c r="X300" s="34"/>
      <c r="Y300" s="34"/>
      <c r="Z300" s="34"/>
      <c r="AA300" s="34"/>
      <c r="AB300" s="34"/>
      <c r="AC300" s="34"/>
      <c r="AD300" s="34"/>
      <c r="AE300" s="34"/>
      <c r="AT300" s="17" t="s">
        <v>131</v>
      </c>
      <c r="AU300" s="17" t="s">
        <v>83</v>
      </c>
    </row>
    <row r="301" spans="1:47" s="2" customFormat="1" ht="87.75">
      <c r="A301" s="34"/>
      <c r="B301" s="35"/>
      <c r="C301" s="36"/>
      <c r="D301" s="195" t="s">
        <v>133</v>
      </c>
      <c r="E301" s="36"/>
      <c r="F301" s="200" t="s">
        <v>413</v>
      </c>
      <c r="G301" s="36"/>
      <c r="H301" s="36"/>
      <c r="I301" s="197"/>
      <c r="J301" s="36"/>
      <c r="K301" s="36"/>
      <c r="L301" s="39"/>
      <c r="M301" s="198"/>
      <c r="N301" s="199"/>
      <c r="O301" s="71"/>
      <c r="P301" s="71"/>
      <c r="Q301" s="71"/>
      <c r="R301" s="71"/>
      <c r="S301" s="71"/>
      <c r="T301" s="72"/>
      <c r="U301" s="34"/>
      <c r="V301" s="34"/>
      <c r="W301" s="34"/>
      <c r="X301" s="34"/>
      <c r="Y301" s="34"/>
      <c r="Z301" s="34"/>
      <c r="AA301" s="34"/>
      <c r="AB301" s="34"/>
      <c r="AC301" s="34"/>
      <c r="AD301" s="34"/>
      <c r="AE301" s="34"/>
      <c r="AT301" s="17" t="s">
        <v>133</v>
      </c>
      <c r="AU301" s="17" t="s">
        <v>83</v>
      </c>
    </row>
    <row r="302" spans="2:51" s="13" customFormat="1" ht="11.25">
      <c r="B302" s="201"/>
      <c r="C302" s="202"/>
      <c r="D302" s="195" t="s">
        <v>135</v>
      </c>
      <c r="E302" s="203" t="s">
        <v>1</v>
      </c>
      <c r="F302" s="204" t="s">
        <v>414</v>
      </c>
      <c r="G302" s="202"/>
      <c r="H302" s="205">
        <v>17.346</v>
      </c>
      <c r="I302" s="206"/>
      <c r="J302" s="202"/>
      <c r="K302" s="202"/>
      <c r="L302" s="207"/>
      <c r="M302" s="208"/>
      <c r="N302" s="209"/>
      <c r="O302" s="209"/>
      <c r="P302" s="209"/>
      <c r="Q302" s="209"/>
      <c r="R302" s="209"/>
      <c r="S302" s="209"/>
      <c r="T302" s="210"/>
      <c r="AT302" s="211" t="s">
        <v>135</v>
      </c>
      <c r="AU302" s="211" t="s">
        <v>83</v>
      </c>
      <c r="AV302" s="13" t="s">
        <v>83</v>
      </c>
      <c r="AW302" s="13" t="s">
        <v>30</v>
      </c>
      <c r="AX302" s="13" t="s">
        <v>81</v>
      </c>
      <c r="AY302" s="211" t="s">
        <v>122</v>
      </c>
    </row>
    <row r="303" spans="1:65" s="2" customFormat="1" ht="16.5" customHeight="1">
      <c r="A303" s="34"/>
      <c r="B303" s="35"/>
      <c r="C303" s="182" t="s">
        <v>415</v>
      </c>
      <c r="D303" s="182" t="s">
        <v>124</v>
      </c>
      <c r="E303" s="183" t="s">
        <v>416</v>
      </c>
      <c r="F303" s="184" t="s">
        <v>417</v>
      </c>
      <c r="G303" s="185" t="s">
        <v>174</v>
      </c>
      <c r="H303" s="186">
        <v>6.615</v>
      </c>
      <c r="I303" s="187"/>
      <c r="J303" s="188">
        <f>ROUND(I303*H303,2)</f>
        <v>0</v>
      </c>
      <c r="K303" s="184" t="s">
        <v>128</v>
      </c>
      <c r="L303" s="39"/>
      <c r="M303" s="189" t="s">
        <v>1</v>
      </c>
      <c r="N303" s="190" t="s">
        <v>38</v>
      </c>
      <c r="O303" s="71"/>
      <c r="P303" s="191">
        <f>O303*H303</f>
        <v>0</v>
      </c>
      <c r="Q303" s="191">
        <v>2.47791</v>
      </c>
      <c r="R303" s="191">
        <f>Q303*H303</f>
        <v>16.39137465</v>
      </c>
      <c r="S303" s="191">
        <v>0</v>
      </c>
      <c r="T303" s="192">
        <f>S303*H303</f>
        <v>0</v>
      </c>
      <c r="U303" s="34"/>
      <c r="V303" s="34"/>
      <c r="W303" s="34"/>
      <c r="X303" s="34"/>
      <c r="Y303" s="34"/>
      <c r="Z303" s="34"/>
      <c r="AA303" s="34"/>
      <c r="AB303" s="34"/>
      <c r="AC303" s="34"/>
      <c r="AD303" s="34"/>
      <c r="AE303" s="34"/>
      <c r="AR303" s="193" t="s">
        <v>129</v>
      </c>
      <c r="AT303" s="193" t="s">
        <v>124</v>
      </c>
      <c r="AU303" s="193" t="s">
        <v>83</v>
      </c>
      <c r="AY303" s="17" t="s">
        <v>122</v>
      </c>
      <c r="BE303" s="194">
        <f>IF(N303="základní",J303,0)</f>
        <v>0</v>
      </c>
      <c r="BF303" s="194">
        <f>IF(N303="snížená",J303,0)</f>
        <v>0</v>
      </c>
      <c r="BG303" s="194">
        <f>IF(N303="zákl. přenesená",J303,0)</f>
        <v>0</v>
      </c>
      <c r="BH303" s="194">
        <f>IF(N303="sníž. přenesená",J303,0)</f>
        <v>0</v>
      </c>
      <c r="BI303" s="194">
        <f>IF(N303="nulová",J303,0)</f>
        <v>0</v>
      </c>
      <c r="BJ303" s="17" t="s">
        <v>81</v>
      </c>
      <c r="BK303" s="194">
        <f>ROUND(I303*H303,2)</f>
        <v>0</v>
      </c>
      <c r="BL303" s="17" t="s">
        <v>129</v>
      </c>
      <c r="BM303" s="193" t="s">
        <v>418</v>
      </c>
    </row>
    <row r="304" spans="1:47" s="2" customFormat="1" ht="11.25">
      <c r="A304" s="34"/>
      <c r="B304" s="35"/>
      <c r="C304" s="36"/>
      <c r="D304" s="195" t="s">
        <v>131</v>
      </c>
      <c r="E304" s="36"/>
      <c r="F304" s="196" t="s">
        <v>419</v>
      </c>
      <c r="G304" s="36"/>
      <c r="H304" s="36"/>
      <c r="I304" s="197"/>
      <c r="J304" s="36"/>
      <c r="K304" s="36"/>
      <c r="L304" s="39"/>
      <c r="M304" s="198"/>
      <c r="N304" s="199"/>
      <c r="O304" s="71"/>
      <c r="P304" s="71"/>
      <c r="Q304" s="71"/>
      <c r="R304" s="71"/>
      <c r="S304" s="71"/>
      <c r="T304" s="72"/>
      <c r="U304" s="34"/>
      <c r="V304" s="34"/>
      <c r="W304" s="34"/>
      <c r="X304" s="34"/>
      <c r="Y304" s="34"/>
      <c r="Z304" s="34"/>
      <c r="AA304" s="34"/>
      <c r="AB304" s="34"/>
      <c r="AC304" s="34"/>
      <c r="AD304" s="34"/>
      <c r="AE304" s="34"/>
      <c r="AT304" s="17" t="s">
        <v>131</v>
      </c>
      <c r="AU304" s="17" t="s">
        <v>83</v>
      </c>
    </row>
    <row r="305" spans="1:47" s="2" customFormat="1" ht="87.75">
      <c r="A305" s="34"/>
      <c r="B305" s="35"/>
      <c r="C305" s="36"/>
      <c r="D305" s="195" t="s">
        <v>133</v>
      </c>
      <c r="E305" s="36"/>
      <c r="F305" s="200" t="s">
        <v>413</v>
      </c>
      <c r="G305" s="36"/>
      <c r="H305" s="36"/>
      <c r="I305" s="197"/>
      <c r="J305" s="36"/>
      <c r="K305" s="36"/>
      <c r="L305" s="39"/>
      <c r="M305" s="198"/>
      <c r="N305" s="199"/>
      <c r="O305" s="71"/>
      <c r="P305" s="71"/>
      <c r="Q305" s="71"/>
      <c r="R305" s="71"/>
      <c r="S305" s="71"/>
      <c r="T305" s="72"/>
      <c r="U305" s="34"/>
      <c r="V305" s="34"/>
      <c r="W305" s="34"/>
      <c r="X305" s="34"/>
      <c r="Y305" s="34"/>
      <c r="Z305" s="34"/>
      <c r="AA305" s="34"/>
      <c r="AB305" s="34"/>
      <c r="AC305" s="34"/>
      <c r="AD305" s="34"/>
      <c r="AE305" s="34"/>
      <c r="AT305" s="17" t="s">
        <v>133</v>
      </c>
      <c r="AU305" s="17" t="s">
        <v>83</v>
      </c>
    </row>
    <row r="306" spans="2:51" s="14" customFormat="1" ht="11.25">
      <c r="B306" s="212"/>
      <c r="C306" s="213"/>
      <c r="D306" s="195" t="s">
        <v>135</v>
      </c>
      <c r="E306" s="214" t="s">
        <v>1</v>
      </c>
      <c r="F306" s="215" t="s">
        <v>420</v>
      </c>
      <c r="G306" s="213"/>
      <c r="H306" s="214" t="s">
        <v>1</v>
      </c>
      <c r="I306" s="216"/>
      <c r="J306" s="213"/>
      <c r="K306" s="213"/>
      <c r="L306" s="217"/>
      <c r="M306" s="218"/>
      <c r="N306" s="219"/>
      <c r="O306" s="219"/>
      <c r="P306" s="219"/>
      <c r="Q306" s="219"/>
      <c r="R306" s="219"/>
      <c r="S306" s="219"/>
      <c r="T306" s="220"/>
      <c r="AT306" s="221" t="s">
        <v>135</v>
      </c>
      <c r="AU306" s="221" t="s">
        <v>83</v>
      </c>
      <c r="AV306" s="14" t="s">
        <v>81</v>
      </c>
      <c r="AW306" s="14" t="s">
        <v>30</v>
      </c>
      <c r="AX306" s="14" t="s">
        <v>73</v>
      </c>
      <c r="AY306" s="221" t="s">
        <v>122</v>
      </c>
    </row>
    <row r="307" spans="2:51" s="13" customFormat="1" ht="11.25">
      <c r="B307" s="201"/>
      <c r="C307" s="202"/>
      <c r="D307" s="195" t="s">
        <v>135</v>
      </c>
      <c r="E307" s="203" t="s">
        <v>1</v>
      </c>
      <c r="F307" s="204" t="s">
        <v>421</v>
      </c>
      <c r="G307" s="202"/>
      <c r="H307" s="205">
        <v>6.615</v>
      </c>
      <c r="I307" s="206"/>
      <c r="J307" s="202"/>
      <c r="K307" s="202"/>
      <c r="L307" s="207"/>
      <c r="M307" s="208"/>
      <c r="N307" s="209"/>
      <c r="O307" s="209"/>
      <c r="P307" s="209"/>
      <c r="Q307" s="209"/>
      <c r="R307" s="209"/>
      <c r="S307" s="209"/>
      <c r="T307" s="210"/>
      <c r="AT307" s="211" t="s">
        <v>135</v>
      </c>
      <c r="AU307" s="211" t="s">
        <v>83</v>
      </c>
      <c r="AV307" s="13" t="s">
        <v>83</v>
      </c>
      <c r="AW307" s="13" t="s">
        <v>30</v>
      </c>
      <c r="AX307" s="13" t="s">
        <v>81</v>
      </c>
      <c r="AY307" s="211" t="s">
        <v>122</v>
      </c>
    </row>
    <row r="308" spans="1:65" s="2" customFormat="1" ht="24">
      <c r="A308" s="34"/>
      <c r="B308" s="35"/>
      <c r="C308" s="182" t="s">
        <v>422</v>
      </c>
      <c r="D308" s="182" t="s">
        <v>124</v>
      </c>
      <c r="E308" s="183" t="s">
        <v>423</v>
      </c>
      <c r="F308" s="184" t="s">
        <v>424</v>
      </c>
      <c r="G308" s="185" t="s">
        <v>174</v>
      </c>
      <c r="H308" s="186">
        <v>17.346</v>
      </c>
      <c r="I308" s="187"/>
      <c r="J308" s="188">
        <f>ROUND(I308*H308,2)</f>
        <v>0</v>
      </c>
      <c r="K308" s="184" t="s">
        <v>128</v>
      </c>
      <c r="L308" s="39"/>
      <c r="M308" s="189" t="s">
        <v>1</v>
      </c>
      <c r="N308" s="190" t="s">
        <v>38</v>
      </c>
      <c r="O308" s="71"/>
      <c r="P308" s="191">
        <f>O308*H308</f>
        <v>0</v>
      </c>
      <c r="Q308" s="191">
        <v>0.04858</v>
      </c>
      <c r="R308" s="191">
        <f>Q308*H308</f>
        <v>0.84266868</v>
      </c>
      <c r="S308" s="191">
        <v>0</v>
      </c>
      <c r="T308" s="192">
        <f>S308*H308</f>
        <v>0</v>
      </c>
      <c r="U308" s="34"/>
      <c r="V308" s="34"/>
      <c r="W308" s="34"/>
      <c r="X308" s="34"/>
      <c r="Y308" s="34"/>
      <c r="Z308" s="34"/>
      <c r="AA308" s="34"/>
      <c r="AB308" s="34"/>
      <c r="AC308" s="34"/>
      <c r="AD308" s="34"/>
      <c r="AE308" s="34"/>
      <c r="AR308" s="193" t="s">
        <v>129</v>
      </c>
      <c r="AT308" s="193" t="s">
        <v>124</v>
      </c>
      <c r="AU308" s="193" t="s">
        <v>83</v>
      </c>
      <c r="AY308" s="17" t="s">
        <v>122</v>
      </c>
      <c r="BE308" s="194">
        <f>IF(N308="základní",J308,0)</f>
        <v>0</v>
      </c>
      <c r="BF308" s="194">
        <f>IF(N308="snížená",J308,0)</f>
        <v>0</v>
      </c>
      <c r="BG308" s="194">
        <f>IF(N308="zákl. přenesená",J308,0)</f>
        <v>0</v>
      </c>
      <c r="BH308" s="194">
        <f>IF(N308="sníž. přenesená",J308,0)</f>
        <v>0</v>
      </c>
      <c r="BI308" s="194">
        <f>IF(N308="nulová",J308,0)</f>
        <v>0</v>
      </c>
      <c r="BJ308" s="17" t="s">
        <v>81</v>
      </c>
      <c r="BK308" s="194">
        <f>ROUND(I308*H308,2)</f>
        <v>0</v>
      </c>
      <c r="BL308" s="17" t="s">
        <v>129</v>
      </c>
      <c r="BM308" s="193" t="s">
        <v>425</v>
      </c>
    </row>
    <row r="309" spans="1:47" s="2" customFormat="1" ht="11.25">
      <c r="A309" s="34"/>
      <c r="B309" s="35"/>
      <c r="C309" s="36"/>
      <c r="D309" s="195" t="s">
        <v>131</v>
      </c>
      <c r="E309" s="36"/>
      <c r="F309" s="196" t="s">
        <v>426</v>
      </c>
      <c r="G309" s="36"/>
      <c r="H309" s="36"/>
      <c r="I309" s="197"/>
      <c r="J309" s="36"/>
      <c r="K309" s="36"/>
      <c r="L309" s="39"/>
      <c r="M309" s="198"/>
      <c r="N309" s="199"/>
      <c r="O309" s="71"/>
      <c r="P309" s="71"/>
      <c r="Q309" s="71"/>
      <c r="R309" s="71"/>
      <c r="S309" s="71"/>
      <c r="T309" s="72"/>
      <c r="U309" s="34"/>
      <c r="V309" s="34"/>
      <c r="W309" s="34"/>
      <c r="X309" s="34"/>
      <c r="Y309" s="34"/>
      <c r="Z309" s="34"/>
      <c r="AA309" s="34"/>
      <c r="AB309" s="34"/>
      <c r="AC309" s="34"/>
      <c r="AD309" s="34"/>
      <c r="AE309" s="34"/>
      <c r="AT309" s="17" t="s">
        <v>131</v>
      </c>
      <c r="AU309" s="17" t="s">
        <v>83</v>
      </c>
    </row>
    <row r="310" spans="1:47" s="2" customFormat="1" ht="87.75">
      <c r="A310" s="34"/>
      <c r="B310" s="35"/>
      <c r="C310" s="36"/>
      <c r="D310" s="195" t="s">
        <v>133</v>
      </c>
      <c r="E310" s="36"/>
      <c r="F310" s="200" t="s">
        <v>413</v>
      </c>
      <c r="G310" s="36"/>
      <c r="H310" s="36"/>
      <c r="I310" s="197"/>
      <c r="J310" s="36"/>
      <c r="K310" s="36"/>
      <c r="L310" s="39"/>
      <c r="M310" s="198"/>
      <c r="N310" s="199"/>
      <c r="O310" s="71"/>
      <c r="P310" s="71"/>
      <c r="Q310" s="71"/>
      <c r="R310" s="71"/>
      <c r="S310" s="71"/>
      <c r="T310" s="72"/>
      <c r="U310" s="34"/>
      <c r="V310" s="34"/>
      <c r="W310" s="34"/>
      <c r="X310" s="34"/>
      <c r="Y310" s="34"/>
      <c r="Z310" s="34"/>
      <c r="AA310" s="34"/>
      <c r="AB310" s="34"/>
      <c r="AC310" s="34"/>
      <c r="AD310" s="34"/>
      <c r="AE310" s="34"/>
      <c r="AT310" s="17" t="s">
        <v>133</v>
      </c>
      <c r="AU310" s="17" t="s">
        <v>83</v>
      </c>
    </row>
    <row r="311" spans="1:65" s="2" customFormat="1" ht="16.5" customHeight="1">
      <c r="A311" s="34"/>
      <c r="B311" s="35"/>
      <c r="C311" s="182" t="s">
        <v>427</v>
      </c>
      <c r="D311" s="182" t="s">
        <v>124</v>
      </c>
      <c r="E311" s="183" t="s">
        <v>428</v>
      </c>
      <c r="F311" s="184" t="s">
        <v>429</v>
      </c>
      <c r="G311" s="185" t="s">
        <v>127</v>
      </c>
      <c r="H311" s="186">
        <v>10.98</v>
      </c>
      <c r="I311" s="187"/>
      <c r="J311" s="188">
        <f>ROUND(I311*H311,2)</f>
        <v>0</v>
      </c>
      <c r="K311" s="184" t="s">
        <v>128</v>
      </c>
      <c r="L311" s="39"/>
      <c r="M311" s="189" t="s">
        <v>1</v>
      </c>
      <c r="N311" s="190" t="s">
        <v>38</v>
      </c>
      <c r="O311" s="71"/>
      <c r="P311" s="191">
        <f>O311*H311</f>
        <v>0</v>
      </c>
      <c r="Q311" s="191">
        <v>0.01787</v>
      </c>
      <c r="R311" s="191">
        <f>Q311*H311</f>
        <v>0.19621260000000001</v>
      </c>
      <c r="S311" s="191">
        <v>0</v>
      </c>
      <c r="T311" s="192">
        <f>S311*H311</f>
        <v>0</v>
      </c>
      <c r="U311" s="34"/>
      <c r="V311" s="34"/>
      <c r="W311" s="34"/>
      <c r="X311" s="34"/>
      <c r="Y311" s="34"/>
      <c r="Z311" s="34"/>
      <c r="AA311" s="34"/>
      <c r="AB311" s="34"/>
      <c r="AC311" s="34"/>
      <c r="AD311" s="34"/>
      <c r="AE311" s="34"/>
      <c r="AR311" s="193" t="s">
        <v>129</v>
      </c>
      <c r="AT311" s="193" t="s">
        <v>124</v>
      </c>
      <c r="AU311" s="193" t="s">
        <v>83</v>
      </c>
      <c r="AY311" s="17" t="s">
        <v>122</v>
      </c>
      <c r="BE311" s="194">
        <f>IF(N311="základní",J311,0)</f>
        <v>0</v>
      </c>
      <c r="BF311" s="194">
        <f>IF(N311="snížená",J311,0)</f>
        <v>0</v>
      </c>
      <c r="BG311" s="194">
        <f>IF(N311="zákl. přenesená",J311,0)</f>
        <v>0</v>
      </c>
      <c r="BH311" s="194">
        <f>IF(N311="sníž. přenesená",J311,0)</f>
        <v>0</v>
      </c>
      <c r="BI311" s="194">
        <f>IF(N311="nulová",J311,0)</f>
        <v>0</v>
      </c>
      <c r="BJ311" s="17" t="s">
        <v>81</v>
      </c>
      <c r="BK311" s="194">
        <f>ROUND(I311*H311,2)</f>
        <v>0</v>
      </c>
      <c r="BL311" s="17" t="s">
        <v>129</v>
      </c>
      <c r="BM311" s="193" t="s">
        <v>430</v>
      </c>
    </row>
    <row r="312" spans="1:47" s="2" customFormat="1" ht="11.25">
      <c r="A312" s="34"/>
      <c r="B312" s="35"/>
      <c r="C312" s="36"/>
      <c r="D312" s="195" t="s">
        <v>131</v>
      </c>
      <c r="E312" s="36"/>
      <c r="F312" s="196" t="s">
        <v>431</v>
      </c>
      <c r="G312" s="36"/>
      <c r="H312" s="36"/>
      <c r="I312" s="197"/>
      <c r="J312" s="36"/>
      <c r="K312" s="36"/>
      <c r="L312" s="39"/>
      <c r="M312" s="198"/>
      <c r="N312" s="199"/>
      <c r="O312" s="71"/>
      <c r="P312" s="71"/>
      <c r="Q312" s="71"/>
      <c r="R312" s="71"/>
      <c r="S312" s="71"/>
      <c r="T312" s="72"/>
      <c r="U312" s="34"/>
      <c r="V312" s="34"/>
      <c r="W312" s="34"/>
      <c r="X312" s="34"/>
      <c r="Y312" s="34"/>
      <c r="Z312" s="34"/>
      <c r="AA312" s="34"/>
      <c r="AB312" s="34"/>
      <c r="AC312" s="34"/>
      <c r="AD312" s="34"/>
      <c r="AE312" s="34"/>
      <c r="AT312" s="17" t="s">
        <v>131</v>
      </c>
      <c r="AU312" s="17" t="s">
        <v>83</v>
      </c>
    </row>
    <row r="313" spans="1:47" s="2" customFormat="1" ht="156">
      <c r="A313" s="34"/>
      <c r="B313" s="35"/>
      <c r="C313" s="36"/>
      <c r="D313" s="195" t="s">
        <v>133</v>
      </c>
      <c r="E313" s="36"/>
      <c r="F313" s="200" t="s">
        <v>432</v>
      </c>
      <c r="G313" s="36"/>
      <c r="H313" s="36"/>
      <c r="I313" s="197"/>
      <c r="J313" s="36"/>
      <c r="K313" s="36"/>
      <c r="L313" s="39"/>
      <c r="M313" s="198"/>
      <c r="N313" s="199"/>
      <c r="O313" s="71"/>
      <c r="P313" s="71"/>
      <c r="Q313" s="71"/>
      <c r="R313" s="71"/>
      <c r="S313" s="71"/>
      <c r="T313" s="72"/>
      <c r="U313" s="34"/>
      <c r="V313" s="34"/>
      <c r="W313" s="34"/>
      <c r="X313" s="34"/>
      <c r="Y313" s="34"/>
      <c r="Z313" s="34"/>
      <c r="AA313" s="34"/>
      <c r="AB313" s="34"/>
      <c r="AC313" s="34"/>
      <c r="AD313" s="34"/>
      <c r="AE313" s="34"/>
      <c r="AT313" s="17" t="s">
        <v>133</v>
      </c>
      <c r="AU313" s="17" t="s">
        <v>83</v>
      </c>
    </row>
    <row r="314" spans="2:51" s="13" customFormat="1" ht="11.25">
      <c r="B314" s="201"/>
      <c r="C314" s="202"/>
      <c r="D314" s="195" t="s">
        <v>135</v>
      </c>
      <c r="E314" s="203" t="s">
        <v>1</v>
      </c>
      <c r="F314" s="204" t="s">
        <v>433</v>
      </c>
      <c r="G314" s="202"/>
      <c r="H314" s="205">
        <v>10.98</v>
      </c>
      <c r="I314" s="206"/>
      <c r="J314" s="202"/>
      <c r="K314" s="202"/>
      <c r="L314" s="207"/>
      <c r="M314" s="208"/>
      <c r="N314" s="209"/>
      <c r="O314" s="209"/>
      <c r="P314" s="209"/>
      <c r="Q314" s="209"/>
      <c r="R314" s="209"/>
      <c r="S314" s="209"/>
      <c r="T314" s="210"/>
      <c r="AT314" s="211" t="s">
        <v>135</v>
      </c>
      <c r="AU314" s="211" t="s">
        <v>83</v>
      </c>
      <c r="AV314" s="13" t="s">
        <v>83</v>
      </c>
      <c r="AW314" s="13" t="s">
        <v>30</v>
      </c>
      <c r="AX314" s="13" t="s">
        <v>81</v>
      </c>
      <c r="AY314" s="211" t="s">
        <v>122</v>
      </c>
    </row>
    <row r="315" spans="1:65" s="2" customFormat="1" ht="16.5" customHeight="1">
      <c r="A315" s="34"/>
      <c r="B315" s="35"/>
      <c r="C315" s="182" t="s">
        <v>434</v>
      </c>
      <c r="D315" s="182" t="s">
        <v>124</v>
      </c>
      <c r="E315" s="183" t="s">
        <v>435</v>
      </c>
      <c r="F315" s="184" t="s">
        <v>436</v>
      </c>
      <c r="G315" s="185" t="s">
        <v>127</v>
      </c>
      <c r="H315" s="186">
        <v>10.98</v>
      </c>
      <c r="I315" s="187"/>
      <c r="J315" s="188">
        <f>ROUND(I315*H315,2)</f>
        <v>0</v>
      </c>
      <c r="K315" s="184" t="s">
        <v>128</v>
      </c>
      <c r="L315" s="39"/>
      <c r="M315" s="189" t="s">
        <v>1</v>
      </c>
      <c r="N315" s="190" t="s">
        <v>38</v>
      </c>
      <c r="O315" s="71"/>
      <c r="P315" s="191">
        <f>O315*H315</f>
        <v>0</v>
      </c>
      <c r="Q315" s="191">
        <v>0</v>
      </c>
      <c r="R315" s="191">
        <f>Q315*H315</f>
        <v>0</v>
      </c>
      <c r="S315" s="191">
        <v>0</v>
      </c>
      <c r="T315" s="192">
        <f>S315*H315</f>
        <v>0</v>
      </c>
      <c r="U315" s="34"/>
      <c r="V315" s="34"/>
      <c r="W315" s="34"/>
      <c r="X315" s="34"/>
      <c r="Y315" s="34"/>
      <c r="Z315" s="34"/>
      <c r="AA315" s="34"/>
      <c r="AB315" s="34"/>
      <c r="AC315" s="34"/>
      <c r="AD315" s="34"/>
      <c r="AE315" s="34"/>
      <c r="AR315" s="193" t="s">
        <v>129</v>
      </c>
      <c r="AT315" s="193" t="s">
        <v>124</v>
      </c>
      <c r="AU315" s="193" t="s">
        <v>83</v>
      </c>
      <c r="AY315" s="17" t="s">
        <v>122</v>
      </c>
      <c r="BE315" s="194">
        <f>IF(N315="základní",J315,0)</f>
        <v>0</v>
      </c>
      <c r="BF315" s="194">
        <f>IF(N315="snížená",J315,0)</f>
        <v>0</v>
      </c>
      <c r="BG315" s="194">
        <f>IF(N315="zákl. přenesená",J315,0)</f>
        <v>0</v>
      </c>
      <c r="BH315" s="194">
        <f>IF(N315="sníž. přenesená",J315,0)</f>
        <v>0</v>
      </c>
      <c r="BI315" s="194">
        <f>IF(N315="nulová",J315,0)</f>
        <v>0</v>
      </c>
      <c r="BJ315" s="17" t="s">
        <v>81</v>
      </c>
      <c r="BK315" s="194">
        <f>ROUND(I315*H315,2)</f>
        <v>0</v>
      </c>
      <c r="BL315" s="17" t="s">
        <v>129</v>
      </c>
      <c r="BM315" s="193" t="s">
        <v>437</v>
      </c>
    </row>
    <row r="316" spans="1:47" s="2" customFormat="1" ht="11.25">
      <c r="A316" s="34"/>
      <c r="B316" s="35"/>
      <c r="C316" s="36"/>
      <c r="D316" s="195" t="s">
        <v>131</v>
      </c>
      <c r="E316" s="36"/>
      <c r="F316" s="196" t="s">
        <v>438</v>
      </c>
      <c r="G316" s="36"/>
      <c r="H316" s="36"/>
      <c r="I316" s="197"/>
      <c r="J316" s="36"/>
      <c r="K316" s="36"/>
      <c r="L316" s="39"/>
      <c r="M316" s="198"/>
      <c r="N316" s="199"/>
      <c r="O316" s="71"/>
      <c r="P316" s="71"/>
      <c r="Q316" s="71"/>
      <c r="R316" s="71"/>
      <c r="S316" s="71"/>
      <c r="T316" s="72"/>
      <c r="U316" s="34"/>
      <c r="V316" s="34"/>
      <c r="W316" s="34"/>
      <c r="X316" s="34"/>
      <c r="Y316" s="34"/>
      <c r="Z316" s="34"/>
      <c r="AA316" s="34"/>
      <c r="AB316" s="34"/>
      <c r="AC316" s="34"/>
      <c r="AD316" s="34"/>
      <c r="AE316" s="34"/>
      <c r="AT316" s="17" t="s">
        <v>131</v>
      </c>
      <c r="AU316" s="17" t="s">
        <v>83</v>
      </c>
    </row>
    <row r="317" spans="1:47" s="2" customFormat="1" ht="156">
      <c r="A317" s="34"/>
      <c r="B317" s="35"/>
      <c r="C317" s="36"/>
      <c r="D317" s="195" t="s">
        <v>133</v>
      </c>
      <c r="E317" s="36"/>
      <c r="F317" s="200" t="s">
        <v>432</v>
      </c>
      <c r="G317" s="36"/>
      <c r="H317" s="36"/>
      <c r="I317" s="197"/>
      <c r="J317" s="36"/>
      <c r="K317" s="36"/>
      <c r="L317" s="39"/>
      <c r="M317" s="198"/>
      <c r="N317" s="199"/>
      <c r="O317" s="71"/>
      <c r="P317" s="71"/>
      <c r="Q317" s="71"/>
      <c r="R317" s="71"/>
      <c r="S317" s="71"/>
      <c r="T317" s="72"/>
      <c r="U317" s="34"/>
      <c r="V317" s="34"/>
      <c r="W317" s="34"/>
      <c r="X317" s="34"/>
      <c r="Y317" s="34"/>
      <c r="Z317" s="34"/>
      <c r="AA317" s="34"/>
      <c r="AB317" s="34"/>
      <c r="AC317" s="34"/>
      <c r="AD317" s="34"/>
      <c r="AE317" s="34"/>
      <c r="AT317" s="17" t="s">
        <v>133</v>
      </c>
      <c r="AU317" s="17" t="s">
        <v>83</v>
      </c>
    </row>
    <row r="318" spans="1:65" s="2" customFormat="1" ht="16.5" customHeight="1">
      <c r="A318" s="34"/>
      <c r="B318" s="35"/>
      <c r="C318" s="182" t="s">
        <v>439</v>
      </c>
      <c r="D318" s="182" t="s">
        <v>124</v>
      </c>
      <c r="E318" s="183" t="s">
        <v>440</v>
      </c>
      <c r="F318" s="184" t="s">
        <v>441</v>
      </c>
      <c r="G318" s="185" t="s">
        <v>216</v>
      </c>
      <c r="H318" s="186">
        <v>4.085</v>
      </c>
      <c r="I318" s="187"/>
      <c r="J318" s="188">
        <f>ROUND(I318*H318,2)</f>
        <v>0</v>
      </c>
      <c r="K318" s="184" t="s">
        <v>128</v>
      </c>
      <c r="L318" s="39"/>
      <c r="M318" s="189" t="s">
        <v>1</v>
      </c>
      <c r="N318" s="190" t="s">
        <v>38</v>
      </c>
      <c r="O318" s="71"/>
      <c r="P318" s="191">
        <f>O318*H318</f>
        <v>0</v>
      </c>
      <c r="Q318" s="191">
        <v>1.04927</v>
      </c>
      <c r="R318" s="191">
        <f>Q318*H318</f>
        <v>4.28626795</v>
      </c>
      <c r="S318" s="191">
        <v>0</v>
      </c>
      <c r="T318" s="192">
        <f>S318*H318</f>
        <v>0</v>
      </c>
      <c r="U318" s="34"/>
      <c r="V318" s="34"/>
      <c r="W318" s="34"/>
      <c r="X318" s="34"/>
      <c r="Y318" s="34"/>
      <c r="Z318" s="34"/>
      <c r="AA318" s="34"/>
      <c r="AB318" s="34"/>
      <c r="AC318" s="34"/>
      <c r="AD318" s="34"/>
      <c r="AE318" s="34"/>
      <c r="AR318" s="193" t="s">
        <v>129</v>
      </c>
      <c r="AT318" s="193" t="s">
        <v>124</v>
      </c>
      <c r="AU318" s="193" t="s">
        <v>83</v>
      </c>
      <c r="AY318" s="17" t="s">
        <v>122</v>
      </c>
      <c r="BE318" s="194">
        <f>IF(N318="základní",J318,0)</f>
        <v>0</v>
      </c>
      <c r="BF318" s="194">
        <f>IF(N318="snížená",J318,0)</f>
        <v>0</v>
      </c>
      <c r="BG318" s="194">
        <f>IF(N318="zákl. přenesená",J318,0)</f>
        <v>0</v>
      </c>
      <c r="BH318" s="194">
        <f>IF(N318="sníž. přenesená",J318,0)</f>
        <v>0</v>
      </c>
      <c r="BI318" s="194">
        <f>IF(N318="nulová",J318,0)</f>
        <v>0</v>
      </c>
      <c r="BJ318" s="17" t="s">
        <v>81</v>
      </c>
      <c r="BK318" s="194">
        <f>ROUND(I318*H318,2)</f>
        <v>0</v>
      </c>
      <c r="BL318" s="17" t="s">
        <v>129</v>
      </c>
      <c r="BM318" s="193" t="s">
        <v>442</v>
      </c>
    </row>
    <row r="319" spans="1:47" s="2" customFormat="1" ht="11.25">
      <c r="A319" s="34"/>
      <c r="B319" s="35"/>
      <c r="C319" s="36"/>
      <c r="D319" s="195" t="s">
        <v>131</v>
      </c>
      <c r="E319" s="36"/>
      <c r="F319" s="196" t="s">
        <v>443</v>
      </c>
      <c r="G319" s="36"/>
      <c r="H319" s="36"/>
      <c r="I319" s="197"/>
      <c r="J319" s="36"/>
      <c r="K319" s="36"/>
      <c r="L319" s="39"/>
      <c r="M319" s="198"/>
      <c r="N319" s="199"/>
      <c r="O319" s="71"/>
      <c r="P319" s="71"/>
      <c r="Q319" s="71"/>
      <c r="R319" s="71"/>
      <c r="S319" s="71"/>
      <c r="T319" s="72"/>
      <c r="U319" s="34"/>
      <c r="V319" s="34"/>
      <c r="W319" s="34"/>
      <c r="X319" s="34"/>
      <c r="Y319" s="34"/>
      <c r="Z319" s="34"/>
      <c r="AA319" s="34"/>
      <c r="AB319" s="34"/>
      <c r="AC319" s="34"/>
      <c r="AD319" s="34"/>
      <c r="AE319" s="34"/>
      <c r="AT319" s="17" t="s">
        <v>131</v>
      </c>
      <c r="AU319" s="17" t="s">
        <v>83</v>
      </c>
    </row>
    <row r="320" spans="1:47" s="2" customFormat="1" ht="78">
      <c r="A320" s="34"/>
      <c r="B320" s="35"/>
      <c r="C320" s="36"/>
      <c r="D320" s="195" t="s">
        <v>133</v>
      </c>
      <c r="E320" s="36"/>
      <c r="F320" s="200" t="s">
        <v>444</v>
      </c>
      <c r="G320" s="36"/>
      <c r="H320" s="36"/>
      <c r="I320" s="197"/>
      <c r="J320" s="36"/>
      <c r="K320" s="36"/>
      <c r="L320" s="39"/>
      <c r="M320" s="198"/>
      <c r="N320" s="199"/>
      <c r="O320" s="71"/>
      <c r="P320" s="71"/>
      <c r="Q320" s="71"/>
      <c r="R320" s="71"/>
      <c r="S320" s="71"/>
      <c r="T320" s="72"/>
      <c r="U320" s="34"/>
      <c r="V320" s="34"/>
      <c r="W320" s="34"/>
      <c r="X320" s="34"/>
      <c r="Y320" s="34"/>
      <c r="Z320" s="34"/>
      <c r="AA320" s="34"/>
      <c r="AB320" s="34"/>
      <c r="AC320" s="34"/>
      <c r="AD320" s="34"/>
      <c r="AE320" s="34"/>
      <c r="AT320" s="17" t="s">
        <v>133</v>
      </c>
      <c r="AU320" s="17" t="s">
        <v>83</v>
      </c>
    </row>
    <row r="321" spans="2:51" s="13" customFormat="1" ht="11.25">
      <c r="B321" s="201"/>
      <c r="C321" s="202"/>
      <c r="D321" s="195" t="s">
        <v>135</v>
      </c>
      <c r="E321" s="203" t="s">
        <v>1</v>
      </c>
      <c r="F321" s="204" t="s">
        <v>445</v>
      </c>
      <c r="G321" s="202"/>
      <c r="H321" s="205">
        <v>4.085</v>
      </c>
      <c r="I321" s="206"/>
      <c r="J321" s="202"/>
      <c r="K321" s="202"/>
      <c r="L321" s="207"/>
      <c r="M321" s="208"/>
      <c r="N321" s="209"/>
      <c r="O321" s="209"/>
      <c r="P321" s="209"/>
      <c r="Q321" s="209"/>
      <c r="R321" s="209"/>
      <c r="S321" s="209"/>
      <c r="T321" s="210"/>
      <c r="AT321" s="211" t="s">
        <v>135</v>
      </c>
      <c r="AU321" s="211" t="s">
        <v>83</v>
      </c>
      <c r="AV321" s="13" t="s">
        <v>83</v>
      </c>
      <c r="AW321" s="13" t="s">
        <v>30</v>
      </c>
      <c r="AX321" s="13" t="s">
        <v>81</v>
      </c>
      <c r="AY321" s="211" t="s">
        <v>122</v>
      </c>
    </row>
    <row r="322" spans="1:65" s="2" customFormat="1" ht="16.5" customHeight="1">
      <c r="A322" s="34"/>
      <c r="B322" s="35"/>
      <c r="C322" s="182" t="s">
        <v>446</v>
      </c>
      <c r="D322" s="182" t="s">
        <v>124</v>
      </c>
      <c r="E322" s="183" t="s">
        <v>447</v>
      </c>
      <c r="F322" s="184" t="s">
        <v>448</v>
      </c>
      <c r="G322" s="185" t="s">
        <v>216</v>
      </c>
      <c r="H322" s="186">
        <v>0.418</v>
      </c>
      <c r="I322" s="187"/>
      <c r="J322" s="188">
        <f>ROUND(I322*H322,2)</f>
        <v>0</v>
      </c>
      <c r="K322" s="184" t="s">
        <v>128</v>
      </c>
      <c r="L322" s="39"/>
      <c r="M322" s="189" t="s">
        <v>1</v>
      </c>
      <c r="N322" s="190" t="s">
        <v>38</v>
      </c>
      <c r="O322" s="71"/>
      <c r="P322" s="191">
        <f>O322*H322</f>
        <v>0</v>
      </c>
      <c r="Q322" s="191">
        <v>1.06386</v>
      </c>
      <c r="R322" s="191">
        <f>Q322*H322</f>
        <v>0.44469348</v>
      </c>
      <c r="S322" s="191">
        <v>0</v>
      </c>
      <c r="T322" s="192">
        <f>S322*H322</f>
        <v>0</v>
      </c>
      <c r="U322" s="34"/>
      <c r="V322" s="34"/>
      <c r="W322" s="34"/>
      <c r="X322" s="34"/>
      <c r="Y322" s="34"/>
      <c r="Z322" s="34"/>
      <c r="AA322" s="34"/>
      <c r="AB322" s="34"/>
      <c r="AC322" s="34"/>
      <c r="AD322" s="34"/>
      <c r="AE322" s="34"/>
      <c r="AR322" s="193" t="s">
        <v>129</v>
      </c>
      <c r="AT322" s="193" t="s">
        <v>124</v>
      </c>
      <c r="AU322" s="193" t="s">
        <v>83</v>
      </c>
      <c r="AY322" s="17" t="s">
        <v>122</v>
      </c>
      <c r="BE322" s="194">
        <f>IF(N322="základní",J322,0)</f>
        <v>0</v>
      </c>
      <c r="BF322" s="194">
        <f>IF(N322="snížená",J322,0)</f>
        <v>0</v>
      </c>
      <c r="BG322" s="194">
        <f>IF(N322="zákl. přenesená",J322,0)</f>
        <v>0</v>
      </c>
      <c r="BH322" s="194">
        <f>IF(N322="sníž. přenesená",J322,0)</f>
        <v>0</v>
      </c>
      <c r="BI322" s="194">
        <f>IF(N322="nulová",J322,0)</f>
        <v>0</v>
      </c>
      <c r="BJ322" s="17" t="s">
        <v>81</v>
      </c>
      <c r="BK322" s="194">
        <f>ROUND(I322*H322,2)</f>
        <v>0</v>
      </c>
      <c r="BL322" s="17" t="s">
        <v>129</v>
      </c>
      <c r="BM322" s="193" t="s">
        <v>449</v>
      </c>
    </row>
    <row r="323" spans="1:47" s="2" customFormat="1" ht="11.25">
      <c r="A323" s="34"/>
      <c r="B323" s="35"/>
      <c r="C323" s="36"/>
      <c r="D323" s="195" t="s">
        <v>131</v>
      </c>
      <c r="E323" s="36"/>
      <c r="F323" s="196" t="s">
        <v>450</v>
      </c>
      <c r="G323" s="36"/>
      <c r="H323" s="36"/>
      <c r="I323" s="197"/>
      <c r="J323" s="36"/>
      <c r="K323" s="36"/>
      <c r="L323" s="39"/>
      <c r="M323" s="198"/>
      <c r="N323" s="199"/>
      <c r="O323" s="71"/>
      <c r="P323" s="71"/>
      <c r="Q323" s="71"/>
      <c r="R323" s="71"/>
      <c r="S323" s="71"/>
      <c r="T323" s="72"/>
      <c r="U323" s="34"/>
      <c r="V323" s="34"/>
      <c r="W323" s="34"/>
      <c r="X323" s="34"/>
      <c r="Y323" s="34"/>
      <c r="Z323" s="34"/>
      <c r="AA323" s="34"/>
      <c r="AB323" s="34"/>
      <c r="AC323" s="34"/>
      <c r="AD323" s="34"/>
      <c r="AE323" s="34"/>
      <c r="AT323" s="17" t="s">
        <v>131</v>
      </c>
      <c r="AU323" s="17" t="s">
        <v>83</v>
      </c>
    </row>
    <row r="324" spans="1:47" s="2" customFormat="1" ht="78">
      <c r="A324" s="34"/>
      <c r="B324" s="35"/>
      <c r="C324" s="36"/>
      <c r="D324" s="195" t="s">
        <v>133</v>
      </c>
      <c r="E324" s="36"/>
      <c r="F324" s="200" t="s">
        <v>444</v>
      </c>
      <c r="G324" s="36"/>
      <c r="H324" s="36"/>
      <c r="I324" s="197"/>
      <c r="J324" s="36"/>
      <c r="K324" s="36"/>
      <c r="L324" s="39"/>
      <c r="M324" s="198"/>
      <c r="N324" s="199"/>
      <c r="O324" s="71"/>
      <c r="P324" s="71"/>
      <c r="Q324" s="71"/>
      <c r="R324" s="71"/>
      <c r="S324" s="71"/>
      <c r="T324" s="72"/>
      <c r="U324" s="34"/>
      <c r="V324" s="34"/>
      <c r="W324" s="34"/>
      <c r="X324" s="34"/>
      <c r="Y324" s="34"/>
      <c r="Z324" s="34"/>
      <c r="AA324" s="34"/>
      <c r="AB324" s="34"/>
      <c r="AC324" s="34"/>
      <c r="AD324" s="34"/>
      <c r="AE324" s="34"/>
      <c r="AT324" s="17" t="s">
        <v>133</v>
      </c>
      <c r="AU324" s="17" t="s">
        <v>83</v>
      </c>
    </row>
    <row r="325" spans="2:51" s="14" customFormat="1" ht="11.25">
      <c r="B325" s="212"/>
      <c r="C325" s="213"/>
      <c r="D325" s="195" t="s">
        <v>135</v>
      </c>
      <c r="E325" s="214" t="s">
        <v>1</v>
      </c>
      <c r="F325" s="215" t="s">
        <v>451</v>
      </c>
      <c r="G325" s="213"/>
      <c r="H325" s="214" t="s">
        <v>1</v>
      </c>
      <c r="I325" s="216"/>
      <c r="J325" s="213"/>
      <c r="K325" s="213"/>
      <c r="L325" s="217"/>
      <c r="M325" s="218"/>
      <c r="N325" s="219"/>
      <c r="O325" s="219"/>
      <c r="P325" s="219"/>
      <c r="Q325" s="219"/>
      <c r="R325" s="219"/>
      <c r="S325" s="219"/>
      <c r="T325" s="220"/>
      <c r="AT325" s="221" t="s">
        <v>135</v>
      </c>
      <c r="AU325" s="221" t="s">
        <v>83</v>
      </c>
      <c r="AV325" s="14" t="s">
        <v>81</v>
      </c>
      <c r="AW325" s="14" t="s">
        <v>30</v>
      </c>
      <c r="AX325" s="14" t="s">
        <v>73</v>
      </c>
      <c r="AY325" s="221" t="s">
        <v>122</v>
      </c>
    </row>
    <row r="326" spans="2:51" s="13" customFormat="1" ht="11.25">
      <c r="B326" s="201"/>
      <c r="C326" s="202"/>
      <c r="D326" s="195" t="s">
        <v>135</v>
      </c>
      <c r="E326" s="203" t="s">
        <v>1</v>
      </c>
      <c r="F326" s="204" t="s">
        <v>452</v>
      </c>
      <c r="G326" s="202"/>
      <c r="H326" s="205">
        <v>0.418</v>
      </c>
      <c r="I326" s="206"/>
      <c r="J326" s="202"/>
      <c r="K326" s="202"/>
      <c r="L326" s="207"/>
      <c r="M326" s="208"/>
      <c r="N326" s="209"/>
      <c r="O326" s="209"/>
      <c r="P326" s="209"/>
      <c r="Q326" s="209"/>
      <c r="R326" s="209"/>
      <c r="S326" s="209"/>
      <c r="T326" s="210"/>
      <c r="AT326" s="211" t="s">
        <v>135</v>
      </c>
      <c r="AU326" s="211" t="s">
        <v>83</v>
      </c>
      <c r="AV326" s="13" t="s">
        <v>83</v>
      </c>
      <c r="AW326" s="13" t="s">
        <v>30</v>
      </c>
      <c r="AX326" s="13" t="s">
        <v>81</v>
      </c>
      <c r="AY326" s="211" t="s">
        <v>122</v>
      </c>
    </row>
    <row r="327" spans="1:65" s="2" customFormat="1" ht="16.5" customHeight="1">
      <c r="A327" s="34"/>
      <c r="B327" s="35"/>
      <c r="C327" s="182" t="s">
        <v>453</v>
      </c>
      <c r="D327" s="182" t="s">
        <v>124</v>
      </c>
      <c r="E327" s="183" t="s">
        <v>454</v>
      </c>
      <c r="F327" s="184" t="s">
        <v>455</v>
      </c>
      <c r="G327" s="185" t="s">
        <v>127</v>
      </c>
      <c r="H327" s="186">
        <v>52.92</v>
      </c>
      <c r="I327" s="187"/>
      <c r="J327" s="188">
        <f>ROUND(I327*H327,2)</f>
        <v>0</v>
      </c>
      <c r="K327" s="184" t="s">
        <v>128</v>
      </c>
      <c r="L327" s="39"/>
      <c r="M327" s="189" t="s">
        <v>1</v>
      </c>
      <c r="N327" s="190" t="s">
        <v>38</v>
      </c>
      <c r="O327" s="71"/>
      <c r="P327" s="191">
        <f>O327*H327</f>
        <v>0</v>
      </c>
      <c r="Q327" s="191">
        <v>0.01087</v>
      </c>
      <c r="R327" s="191">
        <f>Q327*H327</f>
        <v>0.5752404</v>
      </c>
      <c r="S327" s="191">
        <v>0</v>
      </c>
      <c r="T327" s="192">
        <f>S327*H327</f>
        <v>0</v>
      </c>
      <c r="U327" s="34"/>
      <c r="V327" s="34"/>
      <c r="W327" s="34"/>
      <c r="X327" s="34"/>
      <c r="Y327" s="34"/>
      <c r="Z327" s="34"/>
      <c r="AA327" s="34"/>
      <c r="AB327" s="34"/>
      <c r="AC327" s="34"/>
      <c r="AD327" s="34"/>
      <c r="AE327" s="34"/>
      <c r="AR327" s="193" t="s">
        <v>129</v>
      </c>
      <c r="AT327" s="193" t="s">
        <v>124</v>
      </c>
      <c r="AU327" s="193" t="s">
        <v>83</v>
      </c>
      <c r="AY327" s="17" t="s">
        <v>122</v>
      </c>
      <c r="BE327" s="194">
        <f>IF(N327="základní",J327,0)</f>
        <v>0</v>
      </c>
      <c r="BF327" s="194">
        <f>IF(N327="snížená",J327,0)</f>
        <v>0</v>
      </c>
      <c r="BG327" s="194">
        <f>IF(N327="zákl. přenesená",J327,0)</f>
        <v>0</v>
      </c>
      <c r="BH327" s="194">
        <f>IF(N327="sníž. přenesená",J327,0)</f>
        <v>0</v>
      </c>
      <c r="BI327" s="194">
        <f>IF(N327="nulová",J327,0)</f>
        <v>0</v>
      </c>
      <c r="BJ327" s="17" t="s">
        <v>81</v>
      </c>
      <c r="BK327" s="194">
        <f>ROUND(I327*H327,2)</f>
        <v>0</v>
      </c>
      <c r="BL327" s="17" t="s">
        <v>129</v>
      </c>
      <c r="BM327" s="193" t="s">
        <v>456</v>
      </c>
    </row>
    <row r="328" spans="1:47" s="2" customFormat="1" ht="11.25">
      <c r="A328" s="34"/>
      <c r="B328" s="35"/>
      <c r="C328" s="36"/>
      <c r="D328" s="195" t="s">
        <v>131</v>
      </c>
      <c r="E328" s="36"/>
      <c r="F328" s="196" t="s">
        <v>457</v>
      </c>
      <c r="G328" s="36"/>
      <c r="H328" s="36"/>
      <c r="I328" s="197"/>
      <c r="J328" s="36"/>
      <c r="K328" s="36"/>
      <c r="L328" s="39"/>
      <c r="M328" s="198"/>
      <c r="N328" s="199"/>
      <c r="O328" s="71"/>
      <c r="P328" s="71"/>
      <c r="Q328" s="71"/>
      <c r="R328" s="71"/>
      <c r="S328" s="71"/>
      <c r="T328" s="72"/>
      <c r="U328" s="34"/>
      <c r="V328" s="34"/>
      <c r="W328" s="34"/>
      <c r="X328" s="34"/>
      <c r="Y328" s="34"/>
      <c r="Z328" s="34"/>
      <c r="AA328" s="34"/>
      <c r="AB328" s="34"/>
      <c r="AC328" s="34"/>
      <c r="AD328" s="34"/>
      <c r="AE328" s="34"/>
      <c r="AT328" s="17" t="s">
        <v>131</v>
      </c>
      <c r="AU328" s="17" t="s">
        <v>83</v>
      </c>
    </row>
    <row r="329" spans="1:47" s="2" customFormat="1" ht="126.75">
      <c r="A329" s="34"/>
      <c r="B329" s="35"/>
      <c r="C329" s="36"/>
      <c r="D329" s="195" t="s">
        <v>133</v>
      </c>
      <c r="E329" s="36"/>
      <c r="F329" s="200" t="s">
        <v>458</v>
      </c>
      <c r="G329" s="36"/>
      <c r="H329" s="36"/>
      <c r="I329" s="197"/>
      <c r="J329" s="36"/>
      <c r="K329" s="36"/>
      <c r="L329" s="39"/>
      <c r="M329" s="198"/>
      <c r="N329" s="199"/>
      <c r="O329" s="71"/>
      <c r="P329" s="71"/>
      <c r="Q329" s="71"/>
      <c r="R329" s="71"/>
      <c r="S329" s="71"/>
      <c r="T329" s="72"/>
      <c r="U329" s="34"/>
      <c r="V329" s="34"/>
      <c r="W329" s="34"/>
      <c r="X329" s="34"/>
      <c r="Y329" s="34"/>
      <c r="Z329" s="34"/>
      <c r="AA329" s="34"/>
      <c r="AB329" s="34"/>
      <c r="AC329" s="34"/>
      <c r="AD329" s="34"/>
      <c r="AE329" s="34"/>
      <c r="AT329" s="17" t="s">
        <v>133</v>
      </c>
      <c r="AU329" s="17" t="s">
        <v>83</v>
      </c>
    </row>
    <row r="330" spans="2:51" s="13" customFormat="1" ht="11.25">
      <c r="B330" s="201"/>
      <c r="C330" s="202"/>
      <c r="D330" s="195" t="s">
        <v>135</v>
      </c>
      <c r="E330" s="203" t="s">
        <v>1</v>
      </c>
      <c r="F330" s="204" t="s">
        <v>459</v>
      </c>
      <c r="G330" s="202"/>
      <c r="H330" s="205">
        <v>52.92</v>
      </c>
      <c r="I330" s="206"/>
      <c r="J330" s="202"/>
      <c r="K330" s="202"/>
      <c r="L330" s="207"/>
      <c r="M330" s="208"/>
      <c r="N330" s="209"/>
      <c r="O330" s="209"/>
      <c r="P330" s="209"/>
      <c r="Q330" s="209"/>
      <c r="R330" s="209"/>
      <c r="S330" s="209"/>
      <c r="T330" s="210"/>
      <c r="AT330" s="211" t="s">
        <v>135</v>
      </c>
      <c r="AU330" s="211" t="s">
        <v>83</v>
      </c>
      <c r="AV330" s="13" t="s">
        <v>83</v>
      </c>
      <c r="AW330" s="13" t="s">
        <v>30</v>
      </c>
      <c r="AX330" s="13" t="s">
        <v>81</v>
      </c>
      <c r="AY330" s="211" t="s">
        <v>122</v>
      </c>
    </row>
    <row r="331" spans="1:65" s="2" customFormat="1" ht="16.5" customHeight="1">
      <c r="A331" s="34"/>
      <c r="B331" s="35"/>
      <c r="C331" s="182" t="s">
        <v>460</v>
      </c>
      <c r="D331" s="182" t="s">
        <v>124</v>
      </c>
      <c r="E331" s="183" t="s">
        <v>461</v>
      </c>
      <c r="F331" s="184" t="s">
        <v>462</v>
      </c>
      <c r="G331" s="185" t="s">
        <v>127</v>
      </c>
      <c r="H331" s="186">
        <v>52.92</v>
      </c>
      <c r="I331" s="187"/>
      <c r="J331" s="188">
        <f>ROUND(I331*H331,2)</f>
        <v>0</v>
      </c>
      <c r="K331" s="184" t="s">
        <v>128</v>
      </c>
      <c r="L331" s="39"/>
      <c r="M331" s="189" t="s">
        <v>1</v>
      </c>
      <c r="N331" s="190" t="s">
        <v>38</v>
      </c>
      <c r="O331" s="71"/>
      <c r="P331" s="191">
        <f>O331*H331</f>
        <v>0</v>
      </c>
      <c r="Q331" s="191">
        <v>0</v>
      </c>
      <c r="R331" s="191">
        <f>Q331*H331</f>
        <v>0</v>
      </c>
      <c r="S331" s="191">
        <v>0</v>
      </c>
      <c r="T331" s="192">
        <f>S331*H331</f>
        <v>0</v>
      </c>
      <c r="U331" s="34"/>
      <c r="V331" s="34"/>
      <c r="W331" s="34"/>
      <c r="X331" s="34"/>
      <c r="Y331" s="34"/>
      <c r="Z331" s="34"/>
      <c r="AA331" s="34"/>
      <c r="AB331" s="34"/>
      <c r="AC331" s="34"/>
      <c r="AD331" s="34"/>
      <c r="AE331" s="34"/>
      <c r="AR331" s="193" t="s">
        <v>129</v>
      </c>
      <c r="AT331" s="193" t="s">
        <v>124</v>
      </c>
      <c r="AU331" s="193" t="s">
        <v>83</v>
      </c>
      <c r="AY331" s="17" t="s">
        <v>122</v>
      </c>
      <c r="BE331" s="194">
        <f>IF(N331="základní",J331,0)</f>
        <v>0</v>
      </c>
      <c r="BF331" s="194">
        <f>IF(N331="snížená",J331,0)</f>
        <v>0</v>
      </c>
      <c r="BG331" s="194">
        <f>IF(N331="zákl. přenesená",J331,0)</f>
        <v>0</v>
      </c>
      <c r="BH331" s="194">
        <f>IF(N331="sníž. přenesená",J331,0)</f>
        <v>0</v>
      </c>
      <c r="BI331" s="194">
        <f>IF(N331="nulová",J331,0)</f>
        <v>0</v>
      </c>
      <c r="BJ331" s="17" t="s">
        <v>81</v>
      </c>
      <c r="BK331" s="194">
        <f>ROUND(I331*H331,2)</f>
        <v>0</v>
      </c>
      <c r="BL331" s="17" t="s">
        <v>129</v>
      </c>
      <c r="BM331" s="193" t="s">
        <v>463</v>
      </c>
    </row>
    <row r="332" spans="1:47" s="2" customFormat="1" ht="11.25">
      <c r="A332" s="34"/>
      <c r="B332" s="35"/>
      <c r="C332" s="36"/>
      <c r="D332" s="195" t="s">
        <v>131</v>
      </c>
      <c r="E332" s="36"/>
      <c r="F332" s="196" t="s">
        <v>464</v>
      </c>
      <c r="G332" s="36"/>
      <c r="H332" s="36"/>
      <c r="I332" s="197"/>
      <c r="J332" s="36"/>
      <c r="K332" s="36"/>
      <c r="L332" s="39"/>
      <c r="M332" s="198"/>
      <c r="N332" s="199"/>
      <c r="O332" s="71"/>
      <c r="P332" s="71"/>
      <c r="Q332" s="71"/>
      <c r="R332" s="71"/>
      <c r="S332" s="71"/>
      <c r="T332" s="72"/>
      <c r="U332" s="34"/>
      <c r="V332" s="34"/>
      <c r="W332" s="34"/>
      <c r="X332" s="34"/>
      <c r="Y332" s="34"/>
      <c r="Z332" s="34"/>
      <c r="AA332" s="34"/>
      <c r="AB332" s="34"/>
      <c r="AC332" s="34"/>
      <c r="AD332" s="34"/>
      <c r="AE332" s="34"/>
      <c r="AT332" s="17" t="s">
        <v>131</v>
      </c>
      <c r="AU332" s="17" t="s">
        <v>83</v>
      </c>
    </row>
    <row r="333" spans="1:47" s="2" customFormat="1" ht="126.75">
      <c r="A333" s="34"/>
      <c r="B333" s="35"/>
      <c r="C333" s="36"/>
      <c r="D333" s="195" t="s">
        <v>133</v>
      </c>
      <c r="E333" s="36"/>
      <c r="F333" s="200" t="s">
        <v>458</v>
      </c>
      <c r="G333" s="36"/>
      <c r="H333" s="36"/>
      <c r="I333" s="197"/>
      <c r="J333" s="36"/>
      <c r="K333" s="36"/>
      <c r="L333" s="39"/>
      <c r="M333" s="198"/>
      <c r="N333" s="199"/>
      <c r="O333" s="71"/>
      <c r="P333" s="71"/>
      <c r="Q333" s="71"/>
      <c r="R333" s="71"/>
      <c r="S333" s="71"/>
      <c r="T333" s="72"/>
      <c r="U333" s="34"/>
      <c r="V333" s="34"/>
      <c r="W333" s="34"/>
      <c r="X333" s="34"/>
      <c r="Y333" s="34"/>
      <c r="Z333" s="34"/>
      <c r="AA333" s="34"/>
      <c r="AB333" s="34"/>
      <c r="AC333" s="34"/>
      <c r="AD333" s="34"/>
      <c r="AE333" s="34"/>
      <c r="AT333" s="17" t="s">
        <v>133</v>
      </c>
      <c r="AU333" s="17" t="s">
        <v>83</v>
      </c>
    </row>
    <row r="334" spans="1:65" s="2" customFormat="1" ht="16.5" customHeight="1">
      <c r="A334" s="34"/>
      <c r="B334" s="35"/>
      <c r="C334" s="182" t="s">
        <v>465</v>
      </c>
      <c r="D334" s="182" t="s">
        <v>124</v>
      </c>
      <c r="E334" s="183" t="s">
        <v>466</v>
      </c>
      <c r="F334" s="184" t="s">
        <v>467</v>
      </c>
      <c r="G334" s="185" t="s">
        <v>151</v>
      </c>
      <c r="H334" s="186">
        <v>29.4</v>
      </c>
      <c r="I334" s="187"/>
      <c r="J334" s="188">
        <f>ROUND(I334*H334,2)</f>
        <v>0</v>
      </c>
      <c r="K334" s="184" t="s">
        <v>128</v>
      </c>
      <c r="L334" s="39"/>
      <c r="M334" s="189" t="s">
        <v>1</v>
      </c>
      <c r="N334" s="190" t="s">
        <v>38</v>
      </c>
      <c r="O334" s="71"/>
      <c r="P334" s="191">
        <f>O334*H334</f>
        <v>0</v>
      </c>
      <c r="Q334" s="191">
        <v>0.00099</v>
      </c>
      <c r="R334" s="191">
        <f>Q334*H334</f>
        <v>0.029106</v>
      </c>
      <c r="S334" s="191">
        <v>0</v>
      </c>
      <c r="T334" s="192">
        <f>S334*H334</f>
        <v>0</v>
      </c>
      <c r="U334" s="34"/>
      <c r="V334" s="34"/>
      <c r="W334" s="34"/>
      <c r="X334" s="34"/>
      <c r="Y334" s="34"/>
      <c r="Z334" s="34"/>
      <c r="AA334" s="34"/>
      <c r="AB334" s="34"/>
      <c r="AC334" s="34"/>
      <c r="AD334" s="34"/>
      <c r="AE334" s="34"/>
      <c r="AR334" s="193" t="s">
        <v>129</v>
      </c>
      <c r="AT334" s="193" t="s">
        <v>124</v>
      </c>
      <c r="AU334" s="193" t="s">
        <v>83</v>
      </c>
      <c r="AY334" s="17" t="s">
        <v>122</v>
      </c>
      <c r="BE334" s="194">
        <f>IF(N334="základní",J334,0)</f>
        <v>0</v>
      </c>
      <c r="BF334" s="194">
        <f>IF(N334="snížená",J334,0)</f>
        <v>0</v>
      </c>
      <c r="BG334" s="194">
        <f>IF(N334="zákl. přenesená",J334,0)</f>
        <v>0</v>
      </c>
      <c r="BH334" s="194">
        <f>IF(N334="sníž. přenesená",J334,0)</f>
        <v>0</v>
      </c>
      <c r="BI334" s="194">
        <f>IF(N334="nulová",J334,0)</f>
        <v>0</v>
      </c>
      <c r="BJ334" s="17" t="s">
        <v>81</v>
      </c>
      <c r="BK334" s="194">
        <f>ROUND(I334*H334,2)</f>
        <v>0</v>
      </c>
      <c r="BL334" s="17" t="s">
        <v>129</v>
      </c>
      <c r="BM334" s="193" t="s">
        <v>468</v>
      </c>
    </row>
    <row r="335" spans="1:47" s="2" customFormat="1" ht="11.25">
      <c r="A335" s="34"/>
      <c r="B335" s="35"/>
      <c r="C335" s="36"/>
      <c r="D335" s="195" t="s">
        <v>131</v>
      </c>
      <c r="E335" s="36"/>
      <c r="F335" s="196" t="s">
        <v>469</v>
      </c>
      <c r="G335" s="36"/>
      <c r="H335" s="36"/>
      <c r="I335" s="197"/>
      <c r="J335" s="36"/>
      <c r="K335" s="36"/>
      <c r="L335" s="39"/>
      <c r="M335" s="198"/>
      <c r="N335" s="199"/>
      <c r="O335" s="71"/>
      <c r="P335" s="71"/>
      <c r="Q335" s="71"/>
      <c r="R335" s="71"/>
      <c r="S335" s="71"/>
      <c r="T335" s="72"/>
      <c r="U335" s="34"/>
      <c r="V335" s="34"/>
      <c r="W335" s="34"/>
      <c r="X335" s="34"/>
      <c r="Y335" s="34"/>
      <c r="Z335" s="34"/>
      <c r="AA335" s="34"/>
      <c r="AB335" s="34"/>
      <c r="AC335" s="34"/>
      <c r="AD335" s="34"/>
      <c r="AE335" s="34"/>
      <c r="AT335" s="17" t="s">
        <v>131</v>
      </c>
      <c r="AU335" s="17" t="s">
        <v>83</v>
      </c>
    </row>
    <row r="336" spans="1:47" s="2" customFormat="1" ht="126.75">
      <c r="A336" s="34"/>
      <c r="B336" s="35"/>
      <c r="C336" s="36"/>
      <c r="D336" s="195" t="s">
        <v>133</v>
      </c>
      <c r="E336" s="36"/>
      <c r="F336" s="200" t="s">
        <v>470</v>
      </c>
      <c r="G336" s="36"/>
      <c r="H336" s="36"/>
      <c r="I336" s="197"/>
      <c r="J336" s="36"/>
      <c r="K336" s="36"/>
      <c r="L336" s="39"/>
      <c r="M336" s="198"/>
      <c r="N336" s="199"/>
      <c r="O336" s="71"/>
      <c r="P336" s="71"/>
      <c r="Q336" s="71"/>
      <c r="R336" s="71"/>
      <c r="S336" s="71"/>
      <c r="T336" s="72"/>
      <c r="U336" s="34"/>
      <c r="V336" s="34"/>
      <c r="W336" s="34"/>
      <c r="X336" s="34"/>
      <c r="Y336" s="34"/>
      <c r="Z336" s="34"/>
      <c r="AA336" s="34"/>
      <c r="AB336" s="34"/>
      <c r="AC336" s="34"/>
      <c r="AD336" s="34"/>
      <c r="AE336" s="34"/>
      <c r="AT336" s="17" t="s">
        <v>133</v>
      </c>
      <c r="AU336" s="17" t="s">
        <v>83</v>
      </c>
    </row>
    <row r="337" spans="2:51" s="14" customFormat="1" ht="11.25">
      <c r="B337" s="212"/>
      <c r="C337" s="213"/>
      <c r="D337" s="195" t="s">
        <v>135</v>
      </c>
      <c r="E337" s="214" t="s">
        <v>1</v>
      </c>
      <c r="F337" s="215" t="s">
        <v>471</v>
      </c>
      <c r="G337" s="213"/>
      <c r="H337" s="214" t="s">
        <v>1</v>
      </c>
      <c r="I337" s="216"/>
      <c r="J337" s="213"/>
      <c r="K337" s="213"/>
      <c r="L337" s="217"/>
      <c r="M337" s="218"/>
      <c r="N337" s="219"/>
      <c r="O337" s="219"/>
      <c r="P337" s="219"/>
      <c r="Q337" s="219"/>
      <c r="R337" s="219"/>
      <c r="S337" s="219"/>
      <c r="T337" s="220"/>
      <c r="AT337" s="221" t="s">
        <v>135</v>
      </c>
      <c r="AU337" s="221" t="s">
        <v>83</v>
      </c>
      <c r="AV337" s="14" t="s">
        <v>81</v>
      </c>
      <c r="AW337" s="14" t="s">
        <v>30</v>
      </c>
      <c r="AX337" s="14" t="s">
        <v>73</v>
      </c>
      <c r="AY337" s="221" t="s">
        <v>122</v>
      </c>
    </row>
    <row r="338" spans="2:51" s="13" customFormat="1" ht="11.25">
      <c r="B338" s="201"/>
      <c r="C338" s="202"/>
      <c r="D338" s="195" t="s">
        <v>135</v>
      </c>
      <c r="E338" s="203" t="s">
        <v>1</v>
      </c>
      <c r="F338" s="204" t="s">
        <v>472</v>
      </c>
      <c r="G338" s="202"/>
      <c r="H338" s="205">
        <v>29.4</v>
      </c>
      <c r="I338" s="206"/>
      <c r="J338" s="202"/>
      <c r="K338" s="202"/>
      <c r="L338" s="207"/>
      <c r="M338" s="208"/>
      <c r="N338" s="209"/>
      <c r="O338" s="209"/>
      <c r="P338" s="209"/>
      <c r="Q338" s="209"/>
      <c r="R338" s="209"/>
      <c r="S338" s="209"/>
      <c r="T338" s="210"/>
      <c r="AT338" s="211" t="s">
        <v>135</v>
      </c>
      <c r="AU338" s="211" t="s">
        <v>83</v>
      </c>
      <c r="AV338" s="13" t="s">
        <v>83</v>
      </c>
      <c r="AW338" s="13" t="s">
        <v>30</v>
      </c>
      <c r="AX338" s="13" t="s">
        <v>81</v>
      </c>
      <c r="AY338" s="211" t="s">
        <v>122</v>
      </c>
    </row>
    <row r="339" spans="1:65" s="2" customFormat="1" ht="16.5" customHeight="1">
      <c r="A339" s="34"/>
      <c r="B339" s="35"/>
      <c r="C339" s="182" t="s">
        <v>473</v>
      </c>
      <c r="D339" s="182" t="s">
        <v>124</v>
      </c>
      <c r="E339" s="183" t="s">
        <v>474</v>
      </c>
      <c r="F339" s="184" t="s">
        <v>475</v>
      </c>
      <c r="G339" s="185" t="s">
        <v>127</v>
      </c>
      <c r="H339" s="186">
        <v>52.92</v>
      </c>
      <c r="I339" s="187"/>
      <c r="J339" s="188">
        <f>ROUND(I339*H339,2)</f>
        <v>0</v>
      </c>
      <c r="K339" s="184" t="s">
        <v>128</v>
      </c>
      <c r="L339" s="39"/>
      <c r="M339" s="189" t="s">
        <v>1</v>
      </c>
      <c r="N339" s="190" t="s">
        <v>38</v>
      </c>
      <c r="O339" s="71"/>
      <c r="P339" s="191">
        <f>O339*H339</f>
        <v>0</v>
      </c>
      <c r="Q339" s="191">
        <v>0.45584</v>
      </c>
      <c r="R339" s="191">
        <f>Q339*H339</f>
        <v>24.123052800000004</v>
      </c>
      <c r="S339" s="191">
        <v>0</v>
      </c>
      <c r="T339" s="192">
        <f>S339*H339</f>
        <v>0</v>
      </c>
      <c r="U339" s="34"/>
      <c r="V339" s="34"/>
      <c r="W339" s="34"/>
      <c r="X339" s="34"/>
      <c r="Y339" s="34"/>
      <c r="Z339" s="34"/>
      <c r="AA339" s="34"/>
      <c r="AB339" s="34"/>
      <c r="AC339" s="34"/>
      <c r="AD339" s="34"/>
      <c r="AE339" s="34"/>
      <c r="AR339" s="193" t="s">
        <v>129</v>
      </c>
      <c r="AT339" s="193" t="s">
        <v>124</v>
      </c>
      <c r="AU339" s="193" t="s">
        <v>83</v>
      </c>
      <c r="AY339" s="17" t="s">
        <v>122</v>
      </c>
      <c r="BE339" s="194">
        <f>IF(N339="základní",J339,0)</f>
        <v>0</v>
      </c>
      <c r="BF339" s="194">
        <f>IF(N339="snížená",J339,0)</f>
        <v>0</v>
      </c>
      <c r="BG339" s="194">
        <f>IF(N339="zákl. přenesená",J339,0)</f>
        <v>0</v>
      </c>
      <c r="BH339" s="194">
        <f>IF(N339="sníž. přenesená",J339,0)</f>
        <v>0</v>
      </c>
      <c r="BI339" s="194">
        <f>IF(N339="nulová",J339,0)</f>
        <v>0</v>
      </c>
      <c r="BJ339" s="17" t="s">
        <v>81</v>
      </c>
      <c r="BK339" s="194">
        <f>ROUND(I339*H339,2)</f>
        <v>0</v>
      </c>
      <c r="BL339" s="17" t="s">
        <v>129</v>
      </c>
      <c r="BM339" s="193" t="s">
        <v>476</v>
      </c>
    </row>
    <row r="340" spans="1:47" s="2" customFormat="1" ht="11.25">
      <c r="A340" s="34"/>
      <c r="B340" s="35"/>
      <c r="C340" s="36"/>
      <c r="D340" s="195" t="s">
        <v>131</v>
      </c>
      <c r="E340" s="36"/>
      <c r="F340" s="196" t="s">
        <v>477</v>
      </c>
      <c r="G340" s="36"/>
      <c r="H340" s="36"/>
      <c r="I340" s="197"/>
      <c r="J340" s="36"/>
      <c r="K340" s="36"/>
      <c r="L340" s="39"/>
      <c r="M340" s="198"/>
      <c r="N340" s="199"/>
      <c r="O340" s="71"/>
      <c r="P340" s="71"/>
      <c r="Q340" s="71"/>
      <c r="R340" s="71"/>
      <c r="S340" s="71"/>
      <c r="T340" s="72"/>
      <c r="U340" s="34"/>
      <c r="V340" s="34"/>
      <c r="W340" s="34"/>
      <c r="X340" s="34"/>
      <c r="Y340" s="34"/>
      <c r="Z340" s="34"/>
      <c r="AA340" s="34"/>
      <c r="AB340" s="34"/>
      <c r="AC340" s="34"/>
      <c r="AD340" s="34"/>
      <c r="AE340" s="34"/>
      <c r="AT340" s="17" t="s">
        <v>131</v>
      </c>
      <c r="AU340" s="17" t="s">
        <v>83</v>
      </c>
    </row>
    <row r="341" spans="1:47" s="2" customFormat="1" ht="78">
      <c r="A341" s="34"/>
      <c r="B341" s="35"/>
      <c r="C341" s="36"/>
      <c r="D341" s="195" t="s">
        <v>133</v>
      </c>
      <c r="E341" s="36"/>
      <c r="F341" s="200" t="s">
        <v>478</v>
      </c>
      <c r="G341" s="36"/>
      <c r="H341" s="36"/>
      <c r="I341" s="197"/>
      <c r="J341" s="36"/>
      <c r="K341" s="36"/>
      <c r="L341" s="39"/>
      <c r="M341" s="198"/>
      <c r="N341" s="199"/>
      <c r="O341" s="71"/>
      <c r="P341" s="71"/>
      <c r="Q341" s="71"/>
      <c r="R341" s="71"/>
      <c r="S341" s="71"/>
      <c r="T341" s="72"/>
      <c r="U341" s="34"/>
      <c r="V341" s="34"/>
      <c r="W341" s="34"/>
      <c r="X341" s="34"/>
      <c r="Y341" s="34"/>
      <c r="Z341" s="34"/>
      <c r="AA341" s="34"/>
      <c r="AB341" s="34"/>
      <c r="AC341" s="34"/>
      <c r="AD341" s="34"/>
      <c r="AE341" s="34"/>
      <c r="AT341" s="17" t="s">
        <v>133</v>
      </c>
      <c r="AU341" s="17" t="s">
        <v>83</v>
      </c>
    </row>
    <row r="342" spans="2:51" s="14" customFormat="1" ht="11.25">
      <c r="B342" s="212"/>
      <c r="C342" s="213"/>
      <c r="D342" s="195" t="s">
        <v>135</v>
      </c>
      <c r="E342" s="214" t="s">
        <v>1</v>
      </c>
      <c r="F342" s="215" t="s">
        <v>479</v>
      </c>
      <c r="G342" s="213"/>
      <c r="H342" s="214" t="s">
        <v>1</v>
      </c>
      <c r="I342" s="216"/>
      <c r="J342" s="213"/>
      <c r="K342" s="213"/>
      <c r="L342" s="217"/>
      <c r="M342" s="218"/>
      <c r="N342" s="219"/>
      <c r="O342" s="219"/>
      <c r="P342" s="219"/>
      <c r="Q342" s="219"/>
      <c r="R342" s="219"/>
      <c r="S342" s="219"/>
      <c r="T342" s="220"/>
      <c r="AT342" s="221" t="s">
        <v>135</v>
      </c>
      <c r="AU342" s="221" t="s">
        <v>83</v>
      </c>
      <c r="AV342" s="14" t="s">
        <v>81</v>
      </c>
      <c r="AW342" s="14" t="s">
        <v>30</v>
      </c>
      <c r="AX342" s="14" t="s">
        <v>73</v>
      </c>
      <c r="AY342" s="221" t="s">
        <v>122</v>
      </c>
    </row>
    <row r="343" spans="2:51" s="13" customFormat="1" ht="11.25">
      <c r="B343" s="201"/>
      <c r="C343" s="202"/>
      <c r="D343" s="195" t="s">
        <v>135</v>
      </c>
      <c r="E343" s="203" t="s">
        <v>1</v>
      </c>
      <c r="F343" s="204" t="s">
        <v>480</v>
      </c>
      <c r="G343" s="202"/>
      <c r="H343" s="205">
        <v>52.92</v>
      </c>
      <c r="I343" s="206"/>
      <c r="J343" s="202"/>
      <c r="K343" s="202"/>
      <c r="L343" s="207"/>
      <c r="M343" s="208"/>
      <c r="N343" s="209"/>
      <c r="O343" s="209"/>
      <c r="P343" s="209"/>
      <c r="Q343" s="209"/>
      <c r="R343" s="209"/>
      <c r="S343" s="209"/>
      <c r="T343" s="210"/>
      <c r="AT343" s="211" t="s">
        <v>135</v>
      </c>
      <c r="AU343" s="211" t="s">
        <v>83</v>
      </c>
      <c r="AV343" s="13" t="s">
        <v>83</v>
      </c>
      <c r="AW343" s="13" t="s">
        <v>30</v>
      </c>
      <c r="AX343" s="13" t="s">
        <v>81</v>
      </c>
      <c r="AY343" s="211" t="s">
        <v>122</v>
      </c>
    </row>
    <row r="344" spans="1:65" s="2" customFormat="1" ht="16.5" customHeight="1">
      <c r="A344" s="34"/>
      <c r="B344" s="35"/>
      <c r="C344" s="182" t="s">
        <v>481</v>
      </c>
      <c r="D344" s="182" t="s">
        <v>124</v>
      </c>
      <c r="E344" s="183" t="s">
        <v>482</v>
      </c>
      <c r="F344" s="184" t="s">
        <v>483</v>
      </c>
      <c r="G344" s="185" t="s">
        <v>174</v>
      </c>
      <c r="H344" s="186">
        <v>26.46</v>
      </c>
      <c r="I344" s="187"/>
      <c r="J344" s="188">
        <f>ROUND(I344*H344,2)</f>
        <v>0</v>
      </c>
      <c r="K344" s="184" t="s">
        <v>128</v>
      </c>
      <c r="L344" s="39"/>
      <c r="M344" s="189" t="s">
        <v>1</v>
      </c>
      <c r="N344" s="190" t="s">
        <v>38</v>
      </c>
      <c r="O344" s="71"/>
      <c r="P344" s="191">
        <f>O344*H344</f>
        <v>0</v>
      </c>
      <c r="Q344" s="191">
        <v>2.3457</v>
      </c>
      <c r="R344" s="191">
        <f>Q344*H344</f>
        <v>62.067222</v>
      </c>
      <c r="S344" s="191">
        <v>0</v>
      </c>
      <c r="T344" s="192">
        <f>S344*H344</f>
        <v>0</v>
      </c>
      <c r="U344" s="34"/>
      <c r="V344" s="34"/>
      <c r="W344" s="34"/>
      <c r="X344" s="34"/>
      <c r="Y344" s="34"/>
      <c r="Z344" s="34"/>
      <c r="AA344" s="34"/>
      <c r="AB344" s="34"/>
      <c r="AC344" s="34"/>
      <c r="AD344" s="34"/>
      <c r="AE344" s="34"/>
      <c r="AR344" s="193" t="s">
        <v>129</v>
      </c>
      <c r="AT344" s="193" t="s">
        <v>124</v>
      </c>
      <c r="AU344" s="193" t="s">
        <v>83</v>
      </c>
      <c r="AY344" s="17" t="s">
        <v>122</v>
      </c>
      <c r="BE344" s="194">
        <f>IF(N344="základní",J344,0)</f>
        <v>0</v>
      </c>
      <c r="BF344" s="194">
        <f>IF(N344="snížená",J344,0)</f>
        <v>0</v>
      </c>
      <c r="BG344" s="194">
        <f>IF(N344="zákl. přenesená",J344,0)</f>
        <v>0</v>
      </c>
      <c r="BH344" s="194">
        <f>IF(N344="sníž. přenesená",J344,0)</f>
        <v>0</v>
      </c>
      <c r="BI344" s="194">
        <f>IF(N344="nulová",J344,0)</f>
        <v>0</v>
      </c>
      <c r="BJ344" s="17" t="s">
        <v>81</v>
      </c>
      <c r="BK344" s="194">
        <f>ROUND(I344*H344,2)</f>
        <v>0</v>
      </c>
      <c r="BL344" s="17" t="s">
        <v>129</v>
      </c>
      <c r="BM344" s="193" t="s">
        <v>484</v>
      </c>
    </row>
    <row r="345" spans="1:47" s="2" customFormat="1" ht="11.25">
      <c r="A345" s="34"/>
      <c r="B345" s="35"/>
      <c r="C345" s="36"/>
      <c r="D345" s="195" t="s">
        <v>131</v>
      </c>
      <c r="E345" s="36"/>
      <c r="F345" s="196" t="s">
        <v>485</v>
      </c>
      <c r="G345" s="36"/>
      <c r="H345" s="36"/>
      <c r="I345" s="197"/>
      <c r="J345" s="36"/>
      <c r="K345" s="36"/>
      <c r="L345" s="39"/>
      <c r="M345" s="198"/>
      <c r="N345" s="199"/>
      <c r="O345" s="71"/>
      <c r="P345" s="71"/>
      <c r="Q345" s="71"/>
      <c r="R345" s="71"/>
      <c r="S345" s="71"/>
      <c r="T345" s="72"/>
      <c r="U345" s="34"/>
      <c r="V345" s="34"/>
      <c r="W345" s="34"/>
      <c r="X345" s="34"/>
      <c r="Y345" s="34"/>
      <c r="Z345" s="34"/>
      <c r="AA345" s="34"/>
      <c r="AB345" s="34"/>
      <c r="AC345" s="34"/>
      <c r="AD345" s="34"/>
      <c r="AE345" s="34"/>
      <c r="AT345" s="17" t="s">
        <v>131</v>
      </c>
      <c r="AU345" s="17" t="s">
        <v>83</v>
      </c>
    </row>
    <row r="346" spans="1:47" s="2" customFormat="1" ht="48.75">
      <c r="A346" s="34"/>
      <c r="B346" s="35"/>
      <c r="C346" s="36"/>
      <c r="D346" s="195" t="s">
        <v>133</v>
      </c>
      <c r="E346" s="36"/>
      <c r="F346" s="200" t="s">
        <v>486</v>
      </c>
      <c r="G346" s="36"/>
      <c r="H346" s="36"/>
      <c r="I346" s="197"/>
      <c r="J346" s="36"/>
      <c r="K346" s="36"/>
      <c r="L346" s="39"/>
      <c r="M346" s="198"/>
      <c r="N346" s="199"/>
      <c r="O346" s="71"/>
      <c r="P346" s="71"/>
      <c r="Q346" s="71"/>
      <c r="R346" s="71"/>
      <c r="S346" s="71"/>
      <c r="T346" s="72"/>
      <c r="U346" s="34"/>
      <c r="V346" s="34"/>
      <c r="W346" s="34"/>
      <c r="X346" s="34"/>
      <c r="Y346" s="34"/>
      <c r="Z346" s="34"/>
      <c r="AA346" s="34"/>
      <c r="AB346" s="34"/>
      <c r="AC346" s="34"/>
      <c r="AD346" s="34"/>
      <c r="AE346" s="34"/>
      <c r="AT346" s="17" t="s">
        <v>133</v>
      </c>
      <c r="AU346" s="17" t="s">
        <v>83</v>
      </c>
    </row>
    <row r="347" spans="2:51" s="14" customFormat="1" ht="11.25">
      <c r="B347" s="212"/>
      <c r="C347" s="213"/>
      <c r="D347" s="195" t="s">
        <v>135</v>
      </c>
      <c r="E347" s="214" t="s">
        <v>1</v>
      </c>
      <c r="F347" s="215" t="s">
        <v>487</v>
      </c>
      <c r="G347" s="213"/>
      <c r="H347" s="214" t="s">
        <v>1</v>
      </c>
      <c r="I347" s="216"/>
      <c r="J347" s="213"/>
      <c r="K347" s="213"/>
      <c r="L347" s="217"/>
      <c r="M347" s="218"/>
      <c r="N347" s="219"/>
      <c r="O347" s="219"/>
      <c r="P347" s="219"/>
      <c r="Q347" s="219"/>
      <c r="R347" s="219"/>
      <c r="S347" s="219"/>
      <c r="T347" s="220"/>
      <c r="AT347" s="221" t="s">
        <v>135</v>
      </c>
      <c r="AU347" s="221" t="s">
        <v>83</v>
      </c>
      <c r="AV347" s="14" t="s">
        <v>81</v>
      </c>
      <c r="AW347" s="14" t="s">
        <v>30</v>
      </c>
      <c r="AX347" s="14" t="s">
        <v>73</v>
      </c>
      <c r="AY347" s="221" t="s">
        <v>122</v>
      </c>
    </row>
    <row r="348" spans="2:51" s="13" customFormat="1" ht="11.25">
      <c r="B348" s="201"/>
      <c r="C348" s="202"/>
      <c r="D348" s="195" t="s">
        <v>135</v>
      </c>
      <c r="E348" s="203" t="s">
        <v>1</v>
      </c>
      <c r="F348" s="204" t="s">
        <v>488</v>
      </c>
      <c r="G348" s="202"/>
      <c r="H348" s="205">
        <v>26.46</v>
      </c>
      <c r="I348" s="206"/>
      <c r="J348" s="202"/>
      <c r="K348" s="202"/>
      <c r="L348" s="207"/>
      <c r="M348" s="208"/>
      <c r="N348" s="209"/>
      <c r="O348" s="209"/>
      <c r="P348" s="209"/>
      <c r="Q348" s="209"/>
      <c r="R348" s="209"/>
      <c r="S348" s="209"/>
      <c r="T348" s="210"/>
      <c r="AT348" s="211" t="s">
        <v>135</v>
      </c>
      <c r="AU348" s="211" t="s">
        <v>83</v>
      </c>
      <c r="AV348" s="13" t="s">
        <v>83</v>
      </c>
      <c r="AW348" s="13" t="s">
        <v>30</v>
      </c>
      <c r="AX348" s="13" t="s">
        <v>81</v>
      </c>
      <c r="AY348" s="211" t="s">
        <v>122</v>
      </c>
    </row>
    <row r="349" spans="1:65" s="2" customFormat="1" ht="16.5" customHeight="1">
      <c r="A349" s="34"/>
      <c r="B349" s="35"/>
      <c r="C349" s="182" t="s">
        <v>489</v>
      </c>
      <c r="D349" s="182" t="s">
        <v>124</v>
      </c>
      <c r="E349" s="183" t="s">
        <v>490</v>
      </c>
      <c r="F349" s="184" t="s">
        <v>491</v>
      </c>
      <c r="G349" s="185" t="s">
        <v>174</v>
      </c>
      <c r="H349" s="186">
        <v>11.76</v>
      </c>
      <c r="I349" s="187"/>
      <c r="J349" s="188">
        <f>ROUND(I349*H349,2)</f>
        <v>0</v>
      </c>
      <c r="K349" s="184" t="s">
        <v>128</v>
      </c>
      <c r="L349" s="39"/>
      <c r="M349" s="189" t="s">
        <v>1</v>
      </c>
      <c r="N349" s="190" t="s">
        <v>38</v>
      </c>
      <c r="O349" s="71"/>
      <c r="P349" s="191">
        <f>O349*H349</f>
        <v>0</v>
      </c>
      <c r="Q349" s="191">
        <v>2.41272</v>
      </c>
      <c r="R349" s="191">
        <f>Q349*H349</f>
        <v>28.373587200000003</v>
      </c>
      <c r="S349" s="191">
        <v>0</v>
      </c>
      <c r="T349" s="192">
        <f>S349*H349</f>
        <v>0</v>
      </c>
      <c r="U349" s="34"/>
      <c r="V349" s="34"/>
      <c r="W349" s="34"/>
      <c r="X349" s="34"/>
      <c r="Y349" s="34"/>
      <c r="Z349" s="34"/>
      <c r="AA349" s="34"/>
      <c r="AB349" s="34"/>
      <c r="AC349" s="34"/>
      <c r="AD349" s="34"/>
      <c r="AE349" s="34"/>
      <c r="AR349" s="193" t="s">
        <v>129</v>
      </c>
      <c r="AT349" s="193" t="s">
        <v>124</v>
      </c>
      <c r="AU349" s="193" t="s">
        <v>83</v>
      </c>
      <c r="AY349" s="17" t="s">
        <v>122</v>
      </c>
      <c r="BE349" s="194">
        <f>IF(N349="základní",J349,0)</f>
        <v>0</v>
      </c>
      <c r="BF349" s="194">
        <f>IF(N349="snížená",J349,0)</f>
        <v>0</v>
      </c>
      <c r="BG349" s="194">
        <f>IF(N349="zákl. přenesená",J349,0)</f>
        <v>0</v>
      </c>
      <c r="BH349" s="194">
        <f>IF(N349="sníž. přenesená",J349,0)</f>
        <v>0</v>
      </c>
      <c r="BI349" s="194">
        <f>IF(N349="nulová",J349,0)</f>
        <v>0</v>
      </c>
      <c r="BJ349" s="17" t="s">
        <v>81</v>
      </c>
      <c r="BK349" s="194">
        <f>ROUND(I349*H349,2)</f>
        <v>0</v>
      </c>
      <c r="BL349" s="17" t="s">
        <v>129</v>
      </c>
      <c r="BM349" s="193" t="s">
        <v>492</v>
      </c>
    </row>
    <row r="350" spans="1:47" s="2" customFormat="1" ht="11.25">
      <c r="A350" s="34"/>
      <c r="B350" s="35"/>
      <c r="C350" s="36"/>
      <c r="D350" s="195" t="s">
        <v>131</v>
      </c>
      <c r="E350" s="36"/>
      <c r="F350" s="196" t="s">
        <v>493</v>
      </c>
      <c r="G350" s="36"/>
      <c r="H350" s="36"/>
      <c r="I350" s="197"/>
      <c r="J350" s="36"/>
      <c r="K350" s="36"/>
      <c r="L350" s="39"/>
      <c r="M350" s="198"/>
      <c r="N350" s="199"/>
      <c r="O350" s="71"/>
      <c r="P350" s="71"/>
      <c r="Q350" s="71"/>
      <c r="R350" s="71"/>
      <c r="S350" s="71"/>
      <c r="T350" s="72"/>
      <c r="U350" s="34"/>
      <c r="V350" s="34"/>
      <c r="W350" s="34"/>
      <c r="X350" s="34"/>
      <c r="Y350" s="34"/>
      <c r="Z350" s="34"/>
      <c r="AA350" s="34"/>
      <c r="AB350" s="34"/>
      <c r="AC350" s="34"/>
      <c r="AD350" s="34"/>
      <c r="AE350" s="34"/>
      <c r="AT350" s="17" t="s">
        <v>131</v>
      </c>
      <c r="AU350" s="17" t="s">
        <v>83</v>
      </c>
    </row>
    <row r="351" spans="1:47" s="2" customFormat="1" ht="48.75">
      <c r="A351" s="34"/>
      <c r="B351" s="35"/>
      <c r="C351" s="36"/>
      <c r="D351" s="195" t="s">
        <v>133</v>
      </c>
      <c r="E351" s="36"/>
      <c r="F351" s="200" t="s">
        <v>486</v>
      </c>
      <c r="G351" s="36"/>
      <c r="H351" s="36"/>
      <c r="I351" s="197"/>
      <c r="J351" s="36"/>
      <c r="K351" s="36"/>
      <c r="L351" s="39"/>
      <c r="M351" s="198"/>
      <c r="N351" s="199"/>
      <c r="O351" s="71"/>
      <c r="P351" s="71"/>
      <c r="Q351" s="71"/>
      <c r="R351" s="71"/>
      <c r="S351" s="71"/>
      <c r="T351" s="72"/>
      <c r="U351" s="34"/>
      <c r="V351" s="34"/>
      <c r="W351" s="34"/>
      <c r="X351" s="34"/>
      <c r="Y351" s="34"/>
      <c r="Z351" s="34"/>
      <c r="AA351" s="34"/>
      <c r="AB351" s="34"/>
      <c r="AC351" s="34"/>
      <c r="AD351" s="34"/>
      <c r="AE351" s="34"/>
      <c r="AT351" s="17" t="s">
        <v>133</v>
      </c>
      <c r="AU351" s="17" t="s">
        <v>83</v>
      </c>
    </row>
    <row r="352" spans="2:51" s="14" customFormat="1" ht="11.25">
      <c r="B352" s="212"/>
      <c r="C352" s="213"/>
      <c r="D352" s="195" t="s">
        <v>135</v>
      </c>
      <c r="E352" s="214" t="s">
        <v>1</v>
      </c>
      <c r="F352" s="215" t="s">
        <v>494</v>
      </c>
      <c r="G352" s="213"/>
      <c r="H352" s="214" t="s">
        <v>1</v>
      </c>
      <c r="I352" s="216"/>
      <c r="J352" s="213"/>
      <c r="K352" s="213"/>
      <c r="L352" s="217"/>
      <c r="M352" s="218"/>
      <c r="N352" s="219"/>
      <c r="O352" s="219"/>
      <c r="P352" s="219"/>
      <c r="Q352" s="219"/>
      <c r="R352" s="219"/>
      <c r="S352" s="219"/>
      <c r="T352" s="220"/>
      <c r="AT352" s="221" t="s">
        <v>135</v>
      </c>
      <c r="AU352" s="221" t="s">
        <v>83</v>
      </c>
      <c r="AV352" s="14" t="s">
        <v>81</v>
      </c>
      <c r="AW352" s="14" t="s">
        <v>30</v>
      </c>
      <c r="AX352" s="14" t="s">
        <v>73</v>
      </c>
      <c r="AY352" s="221" t="s">
        <v>122</v>
      </c>
    </row>
    <row r="353" spans="2:51" s="13" customFormat="1" ht="11.25">
      <c r="B353" s="201"/>
      <c r="C353" s="202"/>
      <c r="D353" s="195" t="s">
        <v>135</v>
      </c>
      <c r="E353" s="203" t="s">
        <v>1</v>
      </c>
      <c r="F353" s="204" t="s">
        <v>495</v>
      </c>
      <c r="G353" s="202"/>
      <c r="H353" s="205">
        <v>11.76</v>
      </c>
      <c r="I353" s="206"/>
      <c r="J353" s="202"/>
      <c r="K353" s="202"/>
      <c r="L353" s="207"/>
      <c r="M353" s="208"/>
      <c r="N353" s="209"/>
      <c r="O353" s="209"/>
      <c r="P353" s="209"/>
      <c r="Q353" s="209"/>
      <c r="R353" s="209"/>
      <c r="S353" s="209"/>
      <c r="T353" s="210"/>
      <c r="AT353" s="211" t="s">
        <v>135</v>
      </c>
      <c r="AU353" s="211" t="s">
        <v>83</v>
      </c>
      <c r="AV353" s="13" t="s">
        <v>83</v>
      </c>
      <c r="AW353" s="13" t="s">
        <v>30</v>
      </c>
      <c r="AX353" s="13" t="s">
        <v>81</v>
      </c>
      <c r="AY353" s="211" t="s">
        <v>122</v>
      </c>
    </row>
    <row r="354" spans="1:65" s="2" customFormat="1" ht="16.5" customHeight="1">
      <c r="A354" s="34"/>
      <c r="B354" s="35"/>
      <c r="C354" s="182" t="s">
        <v>496</v>
      </c>
      <c r="D354" s="182" t="s">
        <v>124</v>
      </c>
      <c r="E354" s="183" t="s">
        <v>497</v>
      </c>
      <c r="F354" s="184" t="s">
        <v>498</v>
      </c>
      <c r="G354" s="185" t="s">
        <v>174</v>
      </c>
      <c r="H354" s="186">
        <v>5.88</v>
      </c>
      <c r="I354" s="187"/>
      <c r="J354" s="188">
        <f>ROUND(I354*H354,2)</f>
        <v>0</v>
      </c>
      <c r="K354" s="184" t="s">
        <v>128</v>
      </c>
      <c r="L354" s="39"/>
      <c r="M354" s="189" t="s">
        <v>1</v>
      </c>
      <c r="N354" s="190" t="s">
        <v>38</v>
      </c>
      <c r="O354" s="71"/>
      <c r="P354" s="191">
        <f>O354*H354</f>
        <v>0</v>
      </c>
      <c r="Q354" s="191">
        <v>2.09</v>
      </c>
      <c r="R354" s="191">
        <f>Q354*H354</f>
        <v>12.2892</v>
      </c>
      <c r="S354" s="191">
        <v>0</v>
      </c>
      <c r="T354" s="192">
        <f>S354*H354</f>
        <v>0</v>
      </c>
      <c r="U354" s="34"/>
      <c r="V354" s="34"/>
      <c r="W354" s="34"/>
      <c r="X354" s="34"/>
      <c r="Y354" s="34"/>
      <c r="Z354" s="34"/>
      <c r="AA354" s="34"/>
      <c r="AB354" s="34"/>
      <c r="AC354" s="34"/>
      <c r="AD354" s="34"/>
      <c r="AE354" s="34"/>
      <c r="AR354" s="193" t="s">
        <v>129</v>
      </c>
      <c r="AT354" s="193" t="s">
        <v>124</v>
      </c>
      <c r="AU354" s="193" t="s">
        <v>83</v>
      </c>
      <c r="AY354" s="17" t="s">
        <v>122</v>
      </c>
      <c r="BE354" s="194">
        <f>IF(N354="základní",J354,0)</f>
        <v>0</v>
      </c>
      <c r="BF354" s="194">
        <f>IF(N354="snížená",J354,0)</f>
        <v>0</v>
      </c>
      <c r="BG354" s="194">
        <f>IF(N354="zákl. přenesená",J354,0)</f>
        <v>0</v>
      </c>
      <c r="BH354" s="194">
        <f>IF(N354="sníž. přenesená",J354,0)</f>
        <v>0</v>
      </c>
      <c r="BI354" s="194">
        <f>IF(N354="nulová",J354,0)</f>
        <v>0</v>
      </c>
      <c r="BJ354" s="17" t="s">
        <v>81</v>
      </c>
      <c r="BK354" s="194">
        <f>ROUND(I354*H354,2)</f>
        <v>0</v>
      </c>
      <c r="BL354" s="17" t="s">
        <v>129</v>
      </c>
      <c r="BM354" s="193" t="s">
        <v>499</v>
      </c>
    </row>
    <row r="355" spans="1:47" s="2" customFormat="1" ht="11.25">
      <c r="A355" s="34"/>
      <c r="B355" s="35"/>
      <c r="C355" s="36"/>
      <c r="D355" s="195" t="s">
        <v>131</v>
      </c>
      <c r="E355" s="36"/>
      <c r="F355" s="196" t="s">
        <v>500</v>
      </c>
      <c r="G355" s="36"/>
      <c r="H355" s="36"/>
      <c r="I355" s="197"/>
      <c r="J355" s="36"/>
      <c r="K355" s="36"/>
      <c r="L355" s="39"/>
      <c r="M355" s="198"/>
      <c r="N355" s="199"/>
      <c r="O355" s="71"/>
      <c r="P355" s="71"/>
      <c r="Q355" s="71"/>
      <c r="R355" s="71"/>
      <c r="S355" s="71"/>
      <c r="T355" s="72"/>
      <c r="U355" s="34"/>
      <c r="V355" s="34"/>
      <c r="W355" s="34"/>
      <c r="X355" s="34"/>
      <c r="Y355" s="34"/>
      <c r="Z355" s="34"/>
      <c r="AA355" s="34"/>
      <c r="AB355" s="34"/>
      <c r="AC355" s="34"/>
      <c r="AD355" s="34"/>
      <c r="AE355" s="34"/>
      <c r="AT355" s="17" t="s">
        <v>131</v>
      </c>
      <c r="AU355" s="17" t="s">
        <v>83</v>
      </c>
    </row>
    <row r="356" spans="1:47" s="2" customFormat="1" ht="48.75">
      <c r="A356" s="34"/>
      <c r="B356" s="35"/>
      <c r="C356" s="36"/>
      <c r="D356" s="195" t="s">
        <v>133</v>
      </c>
      <c r="E356" s="36"/>
      <c r="F356" s="200" t="s">
        <v>501</v>
      </c>
      <c r="G356" s="36"/>
      <c r="H356" s="36"/>
      <c r="I356" s="197"/>
      <c r="J356" s="36"/>
      <c r="K356" s="36"/>
      <c r="L356" s="39"/>
      <c r="M356" s="198"/>
      <c r="N356" s="199"/>
      <c r="O356" s="71"/>
      <c r="P356" s="71"/>
      <c r="Q356" s="71"/>
      <c r="R356" s="71"/>
      <c r="S356" s="71"/>
      <c r="T356" s="72"/>
      <c r="U356" s="34"/>
      <c r="V356" s="34"/>
      <c r="W356" s="34"/>
      <c r="X356" s="34"/>
      <c r="Y356" s="34"/>
      <c r="Z356" s="34"/>
      <c r="AA356" s="34"/>
      <c r="AB356" s="34"/>
      <c r="AC356" s="34"/>
      <c r="AD356" s="34"/>
      <c r="AE356" s="34"/>
      <c r="AT356" s="17" t="s">
        <v>133</v>
      </c>
      <c r="AU356" s="17" t="s">
        <v>83</v>
      </c>
    </row>
    <row r="357" spans="2:51" s="14" customFormat="1" ht="11.25">
      <c r="B357" s="212"/>
      <c r="C357" s="213"/>
      <c r="D357" s="195" t="s">
        <v>135</v>
      </c>
      <c r="E357" s="214" t="s">
        <v>1</v>
      </c>
      <c r="F357" s="215" t="s">
        <v>502</v>
      </c>
      <c r="G357" s="213"/>
      <c r="H357" s="214" t="s">
        <v>1</v>
      </c>
      <c r="I357" s="216"/>
      <c r="J357" s="213"/>
      <c r="K357" s="213"/>
      <c r="L357" s="217"/>
      <c r="M357" s="218"/>
      <c r="N357" s="219"/>
      <c r="O357" s="219"/>
      <c r="P357" s="219"/>
      <c r="Q357" s="219"/>
      <c r="R357" s="219"/>
      <c r="S357" s="219"/>
      <c r="T357" s="220"/>
      <c r="AT357" s="221" t="s">
        <v>135</v>
      </c>
      <c r="AU357" s="221" t="s">
        <v>83</v>
      </c>
      <c r="AV357" s="14" t="s">
        <v>81</v>
      </c>
      <c r="AW357" s="14" t="s">
        <v>30</v>
      </c>
      <c r="AX357" s="14" t="s">
        <v>73</v>
      </c>
      <c r="AY357" s="221" t="s">
        <v>122</v>
      </c>
    </row>
    <row r="358" spans="2:51" s="13" customFormat="1" ht="11.25">
      <c r="B358" s="201"/>
      <c r="C358" s="202"/>
      <c r="D358" s="195" t="s">
        <v>135</v>
      </c>
      <c r="E358" s="203" t="s">
        <v>1</v>
      </c>
      <c r="F358" s="204" t="s">
        <v>503</v>
      </c>
      <c r="G358" s="202"/>
      <c r="H358" s="205">
        <v>5.88</v>
      </c>
      <c r="I358" s="206"/>
      <c r="J358" s="202"/>
      <c r="K358" s="202"/>
      <c r="L358" s="207"/>
      <c r="M358" s="208"/>
      <c r="N358" s="209"/>
      <c r="O358" s="209"/>
      <c r="P358" s="209"/>
      <c r="Q358" s="209"/>
      <c r="R358" s="209"/>
      <c r="S358" s="209"/>
      <c r="T358" s="210"/>
      <c r="AT358" s="211" t="s">
        <v>135</v>
      </c>
      <c r="AU358" s="211" t="s">
        <v>83</v>
      </c>
      <c r="AV358" s="13" t="s">
        <v>83</v>
      </c>
      <c r="AW358" s="13" t="s">
        <v>30</v>
      </c>
      <c r="AX358" s="13" t="s">
        <v>81</v>
      </c>
      <c r="AY358" s="211" t="s">
        <v>122</v>
      </c>
    </row>
    <row r="359" spans="1:65" s="2" customFormat="1" ht="16.5" customHeight="1">
      <c r="A359" s="34"/>
      <c r="B359" s="35"/>
      <c r="C359" s="182" t="s">
        <v>504</v>
      </c>
      <c r="D359" s="182" t="s">
        <v>124</v>
      </c>
      <c r="E359" s="183" t="s">
        <v>505</v>
      </c>
      <c r="F359" s="184" t="s">
        <v>506</v>
      </c>
      <c r="G359" s="185" t="s">
        <v>174</v>
      </c>
      <c r="H359" s="186">
        <v>45.57</v>
      </c>
      <c r="I359" s="187"/>
      <c r="J359" s="188">
        <f>ROUND(I359*H359,2)</f>
        <v>0</v>
      </c>
      <c r="K359" s="184" t="s">
        <v>128</v>
      </c>
      <c r="L359" s="39"/>
      <c r="M359" s="189" t="s">
        <v>1</v>
      </c>
      <c r="N359" s="190" t="s">
        <v>38</v>
      </c>
      <c r="O359" s="71"/>
      <c r="P359" s="191">
        <f>O359*H359</f>
        <v>0</v>
      </c>
      <c r="Q359" s="191">
        <v>2.45</v>
      </c>
      <c r="R359" s="191">
        <f>Q359*H359</f>
        <v>111.6465</v>
      </c>
      <c r="S359" s="191">
        <v>0</v>
      </c>
      <c r="T359" s="192">
        <f>S359*H359</f>
        <v>0</v>
      </c>
      <c r="U359" s="34"/>
      <c r="V359" s="34"/>
      <c r="W359" s="34"/>
      <c r="X359" s="34"/>
      <c r="Y359" s="34"/>
      <c r="Z359" s="34"/>
      <c r="AA359" s="34"/>
      <c r="AB359" s="34"/>
      <c r="AC359" s="34"/>
      <c r="AD359" s="34"/>
      <c r="AE359" s="34"/>
      <c r="AR359" s="193" t="s">
        <v>129</v>
      </c>
      <c r="AT359" s="193" t="s">
        <v>124</v>
      </c>
      <c r="AU359" s="193" t="s">
        <v>83</v>
      </c>
      <c r="AY359" s="17" t="s">
        <v>122</v>
      </c>
      <c r="BE359" s="194">
        <f>IF(N359="základní",J359,0)</f>
        <v>0</v>
      </c>
      <c r="BF359" s="194">
        <f>IF(N359="snížená",J359,0)</f>
        <v>0</v>
      </c>
      <c r="BG359" s="194">
        <f>IF(N359="zákl. přenesená",J359,0)</f>
        <v>0</v>
      </c>
      <c r="BH359" s="194">
        <f>IF(N359="sníž. přenesená",J359,0)</f>
        <v>0</v>
      </c>
      <c r="BI359" s="194">
        <f>IF(N359="nulová",J359,0)</f>
        <v>0</v>
      </c>
      <c r="BJ359" s="17" t="s">
        <v>81</v>
      </c>
      <c r="BK359" s="194">
        <f>ROUND(I359*H359,2)</f>
        <v>0</v>
      </c>
      <c r="BL359" s="17" t="s">
        <v>129</v>
      </c>
      <c r="BM359" s="193" t="s">
        <v>507</v>
      </c>
    </row>
    <row r="360" spans="1:47" s="2" customFormat="1" ht="11.25">
      <c r="A360" s="34"/>
      <c r="B360" s="35"/>
      <c r="C360" s="36"/>
      <c r="D360" s="195" t="s">
        <v>131</v>
      </c>
      <c r="E360" s="36"/>
      <c r="F360" s="196" t="s">
        <v>508</v>
      </c>
      <c r="G360" s="36"/>
      <c r="H360" s="36"/>
      <c r="I360" s="197"/>
      <c r="J360" s="36"/>
      <c r="K360" s="36"/>
      <c r="L360" s="39"/>
      <c r="M360" s="198"/>
      <c r="N360" s="199"/>
      <c r="O360" s="71"/>
      <c r="P360" s="71"/>
      <c r="Q360" s="71"/>
      <c r="R360" s="71"/>
      <c r="S360" s="71"/>
      <c r="T360" s="72"/>
      <c r="U360" s="34"/>
      <c r="V360" s="34"/>
      <c r="W360" s="34"/>
      <c r="X360" s="34"/>
      <c r="Y360" s="34"/>
      <c r="Z360" s="34"/>
      <c r="AA360" s="34"/>
      <c r="AB360" s="34"/>
      <c r="AC360" s="34"/>
      <c r="AD360" s="34"/>
      <c r="AE360" s="34"/>
      <c r="AT360" s="17" t="s">
        <v>131</v>
      </c>
      <c r="AU360" s="17" t="s">
        <v>83</v>
      </c>
    </row>
    <row r="361" spans="1:47" s="2" customFormat="1" ht="48.75">
      <c r="A361" s="34"/>
      <c r="B361" s="35"/>
      <c r="C361" s="36"/>
      <c r="D361" s="195" t="s">
        <v>133</v>
      </c>
      <c r="E361" s="36"/>
      <c r="F361" s="200" t="s">
        <v>501</v>
      </c>
      <c r="G361" s="36"/>
      <c r="H361" s="36"/>
      <c r="I361" s="197"/>
      <c r="J361" s="36"/>
      <c r="K361" s="36"/>
      <c r="L361" s="39"/>
      <c r="M361" s="198"/>
      <c r="N361" s="199"/>
      <c r="O361" s="71"/>
      <c r="P361" s="71"/>
      <c r="Q361" s="71"/>
      <c r="R361" s="71"/>
      <c r="S361" s="71"/>
      <c r="T361" s="72"/>
      <c r="U361" s="34"/>
      <c r="V361" s="34"/>
      <c r="W361" s="34"/>
      <c r="X361" s="34"/>
      <c r="Y361" s="34"/>
      <c r="Z361" s="34"/>
      <c r="AA361" s="34"/>
      <c r="AB361" s="34"/>
      <c r="AC361" s="34"/>
      <c r="AD361" s="34"/>
      <c r="AE361" s="34"/>
      <c r="AT361" s="17" t="s">
        <v>133</v>
      </c>
      <c r="AU361" s="17" t="s">
        <v>83</v>
      </c>
    </row>
    <row r="362" spans="2:51" s="14" customFormat="1" ht="11.25">
      <c r="B362" s="212"/>
      <c r="C362" s="213"/>
      <c r="D362" s="195" t="s">
        <v>135</v>
      </c>
      <c r="E362" s="214" t="s">
        <v>1</v>
      </c>
      <c r="F362" s="215" t="s">
        <v>509</v>
      </c>
      <c r="G362" s="213"/>
      <c r="H362" s="214" t="s">
        <v>1</v>
      </c>
      <c r="I362" s="216"/>
      <c r="J362" s="213"/>
      <c r="K362" s="213"/>
      <c r="L362" s="217"/>
      <c r="M362" s="218"/>
      <c r="N362" s="219"/>
      <c r="O362" s="219"/>
      <c r="P362" s="219"/>
      <c r="Q362" s="219"/>
      <c r="R362" s="219"/>
      <c r="S362" s="219"/>
      <c r="T362" s="220"/>
      <c r="AT362" s="221" t="s">
        <v>135</v>
      </c>
      <c r="AU362" s="221" t="s">
        <v>83</v>
      </c>
      <c r="AV362" s="14" t="s">
        <v>81</v>
      </c>
      <c r="AW362" s="14" t="s">
        <v>30</v>
      </c>
      <c r="AX362" s="14" t="s">
        <v>73</v>
      </c>
      <c r="AY362" s="221" t="s">
        <v>122</v>
      </c>
    </row>
    <row r="363" spans="2:51" s="13" customFormat="1" ht="11.25">
      <c r="B363" s="201"/>
      <c r="C363" s="202"/>
      <c r="D363" s="195" t="s">
        <v>135</v>
      </c>
      <c r="E363" s="203" t="s">
        <v>1</v>
      </c>
      <c r="F363" s="204" t="s">
        <v>510</v>
      </c>
      <c r="G363" s="202"/>
      <c r="H363" s="205">
        <v>4.41</v>
      </c>
      <c r="I363" s="206"/>
      <c r="J363" s="202"/>
      <c r="K363" s="202"/>
      <c r="L363" s="207"/>
      <c r="M363" s="208"/>
      <c r="N363" s="209"/>
      <c r="O363" s="209"/>
      <c r="P363" s="209"/>
      <c r="Q363" s="209"/>
      <c r="R363" s="209"/>
      <c r="S363" s="209"/>
      <c r="T363" s="210"/>
      <c r="AT363" s="211" t="s">
        <v>135</v>
      </c>
      <c r="AU363" s="211" t="s">
        <v>83</v>
      </c>
      <c r="AV363" s="13" t="s">
        <v>83</v>
      </c>
      <c r="AW363" s="13" t="s">
        <v>30</v>
      </c>
      <c r="AX363" s="13" t="s">
        <v>73</v>
      </c>
      <c r="AY363" s="211" t="s">
        <v>122</v>
      </c>
    </row>
    <row r="364" spans="2:51" s="14" customFormat="1" ht="11.25">
      <c r="B364" s="212"/>
      <c r="C364" s="213"/>
      <c r="D364" s="195" t="s">
        <v>135</v>
      </c>
      <c r="E364" s="214" t="s">
        <v>1</v>
      </c>
      <c r="F364" s="215" t="s">
        <v>511</v>
      </c>
      <c r="G364" s="213"/>
      <c r="H364" s="214" t="s">
        <v>1</v>
      </c>
      <c r="I364" s="216"/>
      <c r="J364" s="213"/>
      <c r="K364" s="213"/>
      <c r="L364" s="217"/>
      <c r="M364" s="218"/>
      <c r="N364" s="219"/>
      <c r="O364" s="219"/>
      <c r="P364" s="219"/>
      <c r="Q364" s="219"/>
      <c r="R364" s="219"/>
      <c r="S364" s="219"/>
      <c r="T364" s="220"/>
      <c r="AT364" s="221" t="s">
        <v>135</v>
      </c>
      <c r="AU364" s="221" t="s">
        <v>83</v>
      </c>
      <c r="AV364" s="14" t="s">
        <v>81</v>
      </c>
      <c r="AW364" s="14" t="s">
        <v>30</v>
      </c>
      <c r="AX364" s="14" t="s">
        <v>73</v>
      </c>
      <c r="AY364" s="221" t="s">
        <v>122</v>
      </c>
    </row>
    <row r="365" spans="2:51" s="13" customFormat="1" ht="11.25">
      <c r="B365" s="201"/>
      <c r="C365" s="202"/>
      <c r="D365" s="195" t="s">
        <v>135</v>
      </c>
      <c r="E365" s="203" t="s">
        <v>1</v>
      </c>
      <c r="F365" s="204" t="s">
        <v>512</v>
      </c>
      <c r="G365" s="202"/>
      <c r="H365" s="205">
        <v>41.16</v>
      </c>
      <c r="I365" s="206"/>
      <c r="J365" s="202"/>
      <c r="K365" s="202"/>
      <c r="L365" s="207"/>
      <c r="M365" s="208"/>
      <c r="N365" s="209"/>
      <c r="O365" s="209"/>
      <c r="P365" s="209"/>
      <c r="Q365" s="209"/>
      <c r="R365" s="209"/>
      <c r="S365" s="209"/>
      <c r="T365" s="210"/>
      <c r="AT365" s="211" t="s">
        <v>135</v>
      </c>
      <c r="AU365" s="211" t="s">
        <v>83</v>
      </c>
      <c r="AV365" s="13" t="s">
        <v>83</v>
      </c>
      <c r="AW365" s="13" t="s">
        <v>30</v>
      </c>
      <c r="AX365" s="13" t="s">
        <v>73</v>
      </c>
      <c r="AY365" s="211" t="s">
        <v>122</v>
      </c>
    </row>
    <row r="366" spans="2:51" s="15" customFormat="1" ht="11.25">
      <c r="B366" s="222"/>
      <c r="C366" s="223"/>
      <c r="D366" s="195" t="s">
        <v>135</v>
      </c>
      <c r="E366" s="224" t="s">
        <v>1</v>
      </c>
      <c r="F366" s="225" t="s">
        <v>184</v>
      </c>
      <c r="G366" s="223"/>
      <c r="H366" s="226">
        <v>45.57</v>
      </c>
      <c r="I366" s="227"/>
      <c r="J366" s="223"/>
      <c r="K366" s="223"/>
      <c r="L366" s="228"/>
      <c r="M366" s="229"/>
      <c r="N366" s="230"/>
      <c r="O366" s="230"/>
      <c r="P366" s="230"/>
      <c r="Q366" s="230"/>
      <c r="R366" s="230"/>
      <c r="S366" s="230"/>
      <c r="T366" s="231"/>
      <c r="AT366" s="232" t="s">
        <v>135</v>
      </c>
      <c r="AU366" s="232" t="s">
        <v>83</v>
      </c>
      <c r="AV366" s="15" t="s">
        <v>129</v>
      </c>
      <c r="AW366" s="15" t="s">
        <v>30</v>
      </c>
      <c r="AX366" s="15" t="s">
        <v>81</v>
      </c>
      <c r="AY366" s="232" t="s">
        <v>122</v>
      </c>
    </row>
    <row r="367" spans="1:65" s="2" customFormat="1" ht="21.75" customHeight="1">
      <c r="A367" s="34"/>
      <c r="B367" s="35"/>
      <c r="C367" s="182" t="s">
        <v>513</v>
      </c>
      <c r="D367" s="182" t="s">
        <v>124</v>
      </c>
      <c r="E367" s="183" t="s">
        <v>514</v>
      </c>
      <c r="F367" s="184" t="s">
        <v>515</v>
      </c>
      <c r="G367" s="185" t="s">
        <v>127</v>
      </c>
      <c r="H367" s="186">
        <v>56.47</v>
      </c>
      <c r="I367" s="187"/>
      <c r="J367" s="188">
        <f>ROUND(I367*H367,2)</f>
        <v>0</v>
      </c>
      <c r="K367" s="184" t="s">
        <v>128</v>
      </c>
      <c r="L367" s="39"/>
      <c r="M367" s="189" t="s">
        <v>1</v>
      </c>
      <c r="N367" s="190" t="s">
        <v>38</v>
      </c>
      <c r="O367" s="71"/>
      <c r="P367" s="191">
        <f>O367*H367</f>
        <v>0</v>
      </c>
      <c r="Q367" s="191">
        <v>1.28781</v>
      </c>
      <c r="R367" s="191">
        <f>Q367*H367</f>
        <v>72.7226307</v>
      </c>
      <c r="S367" s="191">
        <v>0</v>
      </c>
      <c r="T367" s="192">
        <f>S367*H367</f>
        <v>0</v>
      </c>
      <c r="U367" s="34"/>
      <c r="V367" s="34"/>
      <c r="W367" s="34"/>
      <c r="X367" s="34"/>
      <c r="Y367" s="34"/>
      <c r="Z367" s="34"/>
      <c r="AA367" s="34"/>
      <c r="AB367" s="34"/>
      <c r="AC367" s="34"/>
      <c r="AD367" s="34"/>
      <c r="AE367" s="34"/>
      <c r="AR367" s="193" t="s">
        <v>129</v>
      </c>
      <c r="AT367" s="193" t="s">
        <v>124</v>
      </c>
      <c r="AU367" s="193" t="s">
        <v>83</v>
      </c>
      <c r="AY367" s="17" t="s">
        <v>122</v>
      </c>
      <c r="BE367" s="194">
        <f>IF(N367="základní",J367,0)</f>
        <v>0</v>
      </c>
      <c r="BF367" s="194">
        <f>IF(N367="snížená",J367,0)</f>
        <v>0</v>
      </c>
      <c r="BG367" s="194">
        <f>IF(N367="zákl. přenesená",J367,0)</f>
        <v>0</v>
      </c>
      <c r="BH367" s="194">
        <f>IF(N367="sníž. přenesená",J367,0)</f>
        <v>0</v>
      </c>
      <c r="BI367" s="194">
        <f>IF(N367="nulová",J367,0)</f>
        <v>0</v>
      </c>
      <c r="BJ367" s="17" t="s">
        <v>81</v>
      </c>
      <c r="BK367" s="194">
        <f>ROUND(I367*H367,2)</f>
        <v>0</v>
      </c>
      <c r="BL367" s="17" t="s">
        <v>129</v>
      </c>
      <c r="BM367" s="193" t="s">
        <v>516</v>
      </c>
    </row>
    <row r="368" spans="1:47" s="2" customFormat="1" ht="19.5">
      <c r="A368" s="34"/>
      <c r="B368" s="35"/>
      <c r="C368" s="36"/>
      <c r="D368" s="195" t="s">
        <v>131</v>
      </c>
      <c r="E368" s="36"/>
      <c r="F368" s="196" t="s">
        <v>517</v>
      </c>
      <c r="G368" s="36"/>
      <c r="H368" s="36"/>
      <c r="I368" s="197"/>
      <c r="J368" s="36"/>
      <c r="K368" s="36"/>
      <c r="L368" s="39"/>
      <c r="M368" s="198"/>
      <c r="N368" s="199"/>
      <c r="O368" s="71"/>
      <c r="P368" s="71"/>
      <c r="Q368" s="71"/>
      <c r="R368" s="71"/>
      <c r="S368" s="71"/>
      <c r="T368" s="72"/>
      <c r="U368" s="34"/>
      <c r="V368" s="34"/>
      <c r="W368" s="34"/>
      <c r="X368" s="34"/>
      <c r="Y368" s="34"/>
      <c r="Z368" s="34"/>
      <c r="AA368" s="34"/>
      <c r="AB368" s="34"/>
      <c r="AC368" s="34"/>
      <c r="AD368" s="34"/>
      <c r="AE368" s="34"/>
      <c r="AT368" s="17" t="s">
        <v>131</v>
      </c>
      <c r="AU368" s="17" t="s">
        <v>83</v>
      </c>
    </row>
    <row r="369" spans="1:47" s="2" customFormat="1" ht="48.75">
      <c r="A369" s="34"/>
      <c r="B369" s="35"/>
      <c r="C369" s="36"/>
      <c r="D369" s="195" t="s">
        <v>133</v>
      </c>
      <c r="E369" s="36"/>
      <c r="F369" s="200" t="s">
        <v>518</v>
      </c>
      <c r="G369" s="36"/>
      <c r="H369" s="36"/>
      <c r="I369" s="197"/>
      <c r="J369" s="36"/>
      <c r="K369" s="36"/>
      <c r="L369" s="39"/>
      <c r="M369" s="198"/>
      <c r="N369" s="199"/>
      <c r="O369" s="71"/>
      <c r="P369" s="71"/>
      <c r="Q369" s="71"/>
      <c r="R369" s="71"/>
      <c r="S369" s="71"/>
      <c r="T369" s="72"/>
      <c r="U369" s="34"/>
      <c r="V369" s="34"/>
      <c r="W369" s="34"/>
      <c r="X369" s="34"/>
      <c r="Y369" s="34"/>
      <c r="Z369" s="34"/>
      <c r="AA369" s="34"/>
      <c r="AB369" s="34"/>
      <c r="AC369" s="34"/>
      <c r="AD369" s="34"/>
      <c r="AE369" s="34"/>
      <c r="AT369" s="17" t="s">
        <v>133</v>
      </c>
      <c r="AU369" s="17" t="s">
        <v>83</v>
      </c>
    </row>
    <row r="370" spans="2:51" s="13" customFormat="1" ht="11.25">
      <c r="B370" s="201"/>
      <c r="C370" s="202"/>
      <c r="D370" s="195" t="s">
        <v>135</v>
      </c>
      <c r="E370" s="203" t="s">
        <v>1</v>
      </c>
      <c r="F370" s="204" t="s">
        <v>519</v>
      </c>
      <c r="G370" s="202"/>
      <c r="H370" s="205">
        <v>13.57</v>
      </c>
      <c r="I370" s="206"/>
      <c r="J370" s="202"/>
      <c r="K370" s="202"/>
      <c r="L370" s="207"/>
      <c r="M370" s="208"/>
      <c r="N370" s="209"/>
      <c r="O370" s="209"/>
      <c r="P370" s="209"/>
      <c r="Q370" s="209"/>
      <c r="R370" s="209"/>
      <c r="S370" s="209"/>
      <c r="T370" s="210"/>
      <c r="AT370" s="211" t="s">
        <v>135</v>
      </c>
      <c r="AU370" s="211" t="s">
        <v>83</v>
      </c>
      <c r="AV370" s="13" t="s">
        <v>83</v>
      </c>
      <c r="AW370" s="13" t="s">
        <v>30</v>
      </c>
      <c r="AX370" s="13" t="s">
        <v>73</v>
      </c>
      <c r="AY370" s="211" t="s">
        <v>122</v>
      </c>
    </row>
    <row r="371" spans="2:51" s="13" customFormat="1" ht="11.25">
      <c r="B371" s="201"/>
      <c r="C371" s="202"/>
      <c r="D371" s="195" t="s">
        <v>135</v>
      </c>
      <c r="E371" s="203" t="s">
        <v>1</v>
      </c>
      <c r="F371" s="204" t="s">
        <v>520</v>
      </c>
      <c r="G371" s="202"/>
      <c r="H371" s="205">
        <v>42.9</v>
      </c>
      <c r="I371" s="206"/>
      <c r="J371" s="202"/>
      <c r="K371" s="202"/>
      <c r="L371" s="207"/>
      <c r="M371" s="208"/>
      <c r="N371" s="209"/>
      <c r="O371" s="209"/>
      <c r="P371" s="209"/>
      <c r="Q371" s="209"/>
      <c r="R371" s="209"/>
      <c r="S371" s="209"/>
      <c r="T371" s="210"/>
      <c r="AT371" s="211" t="s">
        <v>135</v>
      </c>
      <c r="AU371" s="211" t="s">
        <v>83</v>
      </c>
      <c r="AV371" s="13" t="s">
        <v>83</v>
      </c>
      <c r="AW371" s="13" t="s">
        <v>30</v>
      </c>
      <c r="AX371" s="13" t="s">
        <v>73</v>
      </c>
      <c r="AY371" s="211" t="s">
        <v>122</v>
      </c>
    </row>
    <row r="372" spans="2:51" s="15" customFormat="1" ht="11.25">
      <c r="B372" s="222"/>
      <c r="C372" s="223"/>
      <c r="D372" s="195" t="s">
        <v>135</v>
      </c>
      <c r="E372" s="224" t="s">
        <v>1</v>
      </c>
      <c r="F372" s="225" t="s">
        <v>184</v>
      </c>
      <c r="G372" s="223"/>
      <c r="H372" s="226">
        <v>56.47</v>
      </c>
      <c r="I372" s="227"/>
      <c r="J372" s="223"/>
      <c r="K372" s="223"/>
      <c r="L372" s="228"/>
      <c r="M372" s="229"/>
      <c r="N372" s="230"/>
      <c r="O372" s="230"/>
      <c r="P372" s="230"/>
      <c r="Q372" s="230"/>
      <c r="R372" s="230"/>
      <c r="S372" s="230"/>
      <c r="T372" s="231"/>
      <c r="AT372" s="232" t="s">
        <v>135</v>
      </c>
      <c r="AU372" s="232" t="s">
        <v>83</v>
      </c>
      <c r="AV372" s="15" t="s">
        <v>129</v>
      </c>
      <c r="AW372" s="15" t="s">
        <v>30</v>
      </c>
      <c r="AX372" s="15" t="s">
        <v>81</v>
      </c>
      <c r="AY372" s="232" t="s">
        <v>122</v>
      </c>
    </row>
    <row r="373" spans="1:65" s="2" customFormat="1" ht="16.5" customHeight="1">
      <c r="A373" s="34"/>
      <c r="B373" s="35"/>
      <c r="C373" s="182" t="s">
        <v>521</v>
      </c>
      <c r="D373" s="182" t="s">
        <v>124</v>
      </c>
      <c r="E373" s="183" t="s">
        <v>522</v>
      </c>
      <c r="F373" s="184" t="s">
        <v>523</v>
      </c>
      <c r="G373" s="185" t="s">
        <v>174</v>
      </c>
      <c r="H373" s="186">
        <v>0.63</v>
      </c>
      <c r="I373" s="187"/>
      <c r="J373" s="188">
        <f>ROUND(I373*H373,2)</f>
        <v>0</v>
      </c>
      <c r="K373" s="184" t="s">
        <v>128</v>
      </c>
      <c r="L373" s="39"/>
      <c r="M373" s="189" t="s">
        <v>1</v>
      </c>
      <c r="N373" s="190" t="s">
        <v>38</v>
      </c>
      <c r="O373" s="71"/>
      <c r="P373" s="191">
        <f>O373*H373</f>
        <v>0</v>
      </c>
      <c r="Q373" s="191">
        <v>2.32</v>
      </c>
      <c r="R373" s="191">
        <f>Q373*H373</f>
        <v>1.4616</v>
      </c>
      <c r="S373" s="191">
        <v>0</v>
      </c>
      <c r="T373" s="192">
        <f>S373*H373</f>
        <v>0</v>
      </c>
      <c r="U373" s="34"/>
      <c r="V373" s="34"/>
      <c r="W373" s="34"/>
      <c r="X373" s="34"/>
      <c r="Y373" s="34"/>
      <c r="Z373" s="34"/>
      <c r="AA373" s="34"/>
      <c r="AB373" s="34"/>
      <c r="AC373" s="34"/>
      <c r="AD373" s="34"/>
      <c r="AE373" s="34"/>
      <c r="AR373" s="193" t="s">
        <v>129</v>
      </c>
      <c r="AT373" s="193" t="s">
        <v>124</v>
      </c>
      <c r="AU373" s="193" t="s">
        <v>83</v>
      </c>
      <c r="AY373" s="17" t="s">
        <v>122</v>
      </c>
      <c r="BE373" s="194">
        <f>IF(N373="základní",J373,0)</f>
        <v>0</v>
      </c>
      <c r="BF373" s="194">
        <f>IF(N373="snížená",J373,0)</f>
        <v>0</v>
      </c>
      <c r="BG373" s="194">
        <f>IF(N373="zákl. přenesená",J373,0)</f>
        <v>0</v>
      </c>
      <c r="BH373" s="194">
        <f>IF(N373="sníž. přenesená",J373,0)</f>
        <v>0</v>
      </c>
      <c r="BI373" s="194">
        <f>IF(N373="nulová",J373,0)</f>
        <v>0</v>
      </c>
      <c r="BJ373" s="17" t="s">
        <v>81</v>
      </c>
      <c r="BK373" s="194">
        <f>ROUND(I373*H373,2)</f>
        <v>0</v>
      </c>
      <c r="BL373" s="17" t="s">
        <v>129</v>
      </c>
      <c r="BM373" s="193" t="s">
        <v>524</v>
      </c>
    </row>
    <row r="374" spans="1:47" s="2" customFormat="1" ht="11.25">
      <c r="A374" s="34"/>
      <c r="B374" s="35"/>
      <c r="C374" s="36"/>
      <c r="D374" s="195" t="s">
        <v>131</v>
      </c>
      <c r="E374" s="36"/>
      <c r="F374" s="196" t="s">
        <v>525</v>
      </c>
      <c r="G374" s="36"/>
      <c r="H374" s="36"/>
      <c r="I374" s="197"/>
      <c r="J374" s="36"/>
      <c r="K374" s="36"/>
      <c r="L374" s="39"/>
      <c r="M374" s="198"/>
      <c r="N374" s="199"/>
      <c r="O374" s="71"/>
      <c r="P374" s="71"/>
      <c r="Q374" s="71"/>
      <c r="R374" s="71"/>
      <c r="S374" s="71"/>
      <c r="T374" s="72"/>
      <c r="U374" s="34"/>
      <c r="V374" s="34"/>
      <c r="W374" s="34"/>
      <c r="X374" s="34"/>
      <c r="Y374" s="34"/>
      <c r="Z374" s="34"/>
      <c r="AA374" s="34"/>
      <c r="AB374" s="34"/>
      <c r="AC374" s="34"/>
      <c r="AD374" s="34"/>
      <c r="AE374" s="34"/>
      <c r="AT374" s="17" t="s">
        <v>131</v>
      </c>
      <c r="AU374" s="17" t="s">
        <v>83</v>
      </c>
    </row>
    <row r="375" spans="1:47" s="2" customFormat="1" ht="39">
      <c r="A375" s="34"/>
      <c r="B375" s="35"/>
      <c r="C375" s="36"/>
      <c r="D375" s="195" t="s">
        <v>133</v>
      </c>
      <c r="E375" s="36"/>
      <c r="F375" s="200" t="s">
        <v>526</v>
      </c>
      <c r="G375" s="36"/>
      <c r="H375" s="36"/>
      <c r="I375" s="197"/>
      <c r="J375" s="36"/>
      <c r="K375" s="36"/>
      <c r="L375" s="39"/>
      <c r="M375" s="198"/>
      <c r="N375" s="199"/>
      <c r="O375" s="71"/>
      <c r="P375" s="71"/>
      <c r="Q375" s="71"/>
      <c r="R375" s="71"/>
      <c r="S375" s="71"/>
      <c r="T375" s="72"/>
      <c r="U375" s="34"/>
      <c r="V375" s="34"/>
      <c r="W375" s="34"/>
      <c r="X375" s="34"/>
      <c r="Y375" s="34"/>
      <c r="Z375" s="34"/>
      <c r="AA375" s="34"/>
      <c r="AB375" s="34"/>
      <c r="AC375" s="34"/>
      <c r="AD375" s="34"/>
      <c r="AE375" s="34"/>
      <c r="AT375" s="17" t="s">
        <v>133</v>
      </c>
      <c r="AU375" s="17" t="s">
        <v>83</v>
      </c>
    </row>
    <row r="376" spans="2:51" s="14" customFormat="1" ht="11.25">
      <c r="B376" s="212"/>
      <c r="C376" s="213"/>
      <c r="D376" s="195" t="s">
        <v>135</v>
      </c>
      <c r="E376" s="214" t="s">
        <v>1</v>
      </c>
      <c r="F376" s="215" t="s">
        <v>527</v>
      </c>
      <c r="G376" s="213"/>
      <c r="H376" s="214" t="s">
        <v>1</v>
      </c>
      <c r="I376" s="216"/>
      <c r="J376" s="213"/>
      <c r="K376" s="213"/>
      <c r="L376" s="217"/>
      <c r="M376" s="218"/>
      <c r="N376" s="219"/>
      <c r="O376" s="219"/>
      <c r="P376" s="219"/>
      <c r="Q376" s="219"/>
      <c r="R376" s="219"/>
      <c r="S376" s="219"/>
      <c r="T376" s="220"/>
      <c r="AT376" s="221" t="s">
        <v>135</v>
      </c>
      <c r="AU376" s="221" t="s">
        <v>83</v>
      </c>
      <c r="AV376" s="14" t="s">
        <v>81</v>
      </c>
      <c r="AW376" s="14" t="s">
        <v>30</v>
      </c>
      <c r="AX376" s="14" t="s">
        <v>73</v>
      </c>
      <c r="AY376" s="221" t="s">
        <v>122</v>
      </c>
    </row>
    <row r="377" spans="2:51" s="13" customFormat="1" ht="11.25">
      <c r="B377" s="201"/>
      <c r="C377" s="202"/>
      <c r="D377" s="195" t="s">
        <v>135</v>
      </c>
      <c r="E377" s="203" t="s">
        <v>1</v>
      </c>
      <c r="F377" s="204" t="s">
        <v>528</v>
      </c>
      <c r="G377" s="202"/>
      <c r="H377" s="205">
        <v>0.63</v>
      </c>
      <c r="I377" s="206"/>
      <c r="J377" s="202"/>
      <c r="K377" s="202"/>
      <c r="L377" s="207"/>
      <c r="M377" s="208"/>
      <c r="N377" s="209"/>
      <c r="O377" s="209"/>
      <c r="P377" s="209"/>
      <c r="Q377" s="209"/>
      <c r="R377" s="209"/>
      <c r="S377" s="209"/>
      <c r="T377" s="210"/>
      <c r="AT377" s="211" t="s">
        <v>135</v>
      </c>
      <c r="AU377" s="211" t="s">
        <v>83</v>
      </c>
      <c r="AV377" s="13" t="s">
        <v>83</v>
      </c>
      <c r="AW377" s="13" t="s">
        <v>30</v>
      </c>
      <c r="AX377" s="13" t="s">
        <v>81</v>
      </c>
      <c r="AY377" s="211" t="s">
        <v>122</v>
      </c>
    </row>
    <row r="378" spans="2:63" s="12" customFormat="1" ht="22.9" customHeight="1">
      <c r="B378" s="166"/>
      <c r="C378" s="167"/>
      <c r="D378" s="168" t="s">
        <v>72</v>
      </c>
      <c r="E378" s="180" t="s">
        <v>155</v>
      </c>
      <c r="F378" s="180" t="s">
        <v>529</v>
      </c>
      <c r="G378" s="167"/>
      <c r="H378" s="167"/>
      <c r="I378" s="170"/>
      <c r="J378" s="181">
        <f>BK378</f>
        <v>0</v>
      </c>
      <c r="K378" s="167"/>
      <c r="L378" s="172"/>
      <c r="M378" s="173"/>
      <c r="N378" s="174"/>
      <c r="O378" s="174"/>
      <c r="P378" s="175">
        <f>SUM(P379:P412)</f>
        <v>0</v>
      </c>
      <c r="Q378" s="174"/>
      <c r="R378" s="175">
        <f>SUM(R379:R412)</f>
        <v>106.47451080000002</v>
      </c>
      <c r="S378" s="174"/>
      <c r="T378" s="176">
        <f>SUM(T379:T412)</f>
        <v>0</v>
      </c>
      <c r="AR378" s="177" t="s">
        <v>81</v>
      </c>
      <c r="AT378" s="178" t="s">
        <v>72</v>
      </c>
      <c r="AU378" s="178" t="s">
        <v>81</v>
      </c>
      <c r="AY378" s="177" t="s">
        <v>122</v>
      </c>
      <c r="BK378" s="179">
        <f>SUM(BK379:BK412)</f>
        <v>0</v>
      </c>
    </row>
    <row r="379" spans="1:65" s="2" customFormat="1" ht="16.5" customHeight="1">
      <c r="A379" s="34"/>
      <c r="B379" s="35"/>
      <c r="C379" s="182" t="s">
        <v>530</v>
      </c>
      <c r="D379" s="182" t="s">
        <v>124</v>
      </c>
      <c r="E379" s="183" t="s">
        <v>531</v>
      </c>
      <c r="F379" s="184" t="s">
        <v>532</v>
      </c>
      <c r="G379" s="185" t="s">
        <v>127</v>
      </c>
      <c r="H379" s="186">
        <v>47.04</v>
      </c>
      <c r="I379" s="187"/>
      <c r="J379" s="188">
        <f>ROUND(I379*H379,2)</f>
        <v>0</v>
      </c>
      <c r="K379" s="184" t="s">
        <v>128</v>
      </c>
      <c r="L379" s="39"/>
      <c r="M379" s="189" t="s">
        <v>1</v>
      </c>
      <c r="N379" s="190" t="s">
        <v>38</v>
      </c>
      <c r="O379" s="71"/>
      <c r="P379" s="191">
        <f>O379*H379</f>
        <v>0</v>
      </c>
      <c r="Q379" s="191">
        <v>0.46</v>
      </c>
      <c r="R379" s="191">
        <f>Q379*H379</f>
        <v>21.6384</v>
      </c>
      <c r="S379" s="191">
        <v>0</v>
      </c>
      <c r="T379" s="192">
        <f>S379*H379</f>
        <v>0</v>
      </c>
      <c r="U379" s="34"/>
      <c r="V379" s="34"/>
      <c r="W379" s="34"/>
      <c r="X379" s="34"/>
      <c r="Y379" s="34"/>
      <c r="Z379" s="34"/>
      <c r="AA379" s="34"/>
      <c r="AB379" s="34"/>
      <c r="AC379" s="34"/>
      <c r="AD379" s="34"/>
      <c r="AE379" s="34"/>
      <c r="AR379" s="193" t="s">
        <v>129</v>
      </c>
      <c r="AT379" s="193" t="s">
        <v>124</v>
      </c>
      <c r="AU379" s="193" t="s">
        <v>83</v>
      </c>
      <c r="AY379" s="17" t="s">
        <v>122</v>
      </c>
      <c r="BE379" s="194">
        <f>IF(N379="základní",J379,0)</f>
        <v>0</v>
      </c>
      <c r="BF379" s="194">
        <f>IF(N379="snížená",J379,0)</f>
        <v>0</v>
      </c>
      <c r="BG379" s="194">
        <f>IF(N379="zákl. přenesená",J379,0)</f>
        <v>0</v>
      </c>
      <c r="BH379" s="194">
        <f>IF(N379="sníž. přenesená",J379,0)</f>
        <v>0</v>
      </c>
      <c r="BI379" s="194">
        <f>IF(N379="nulová",J379,0)</f>
        <v>0</v>
      </c>
      <c r="BJ379" s="17" t="s">
        <v>81</v>
      </c>
      <c r="BK379" s="194">
        <f>ROUND(I379*H379,2)</f>
        <v>0</v>
      </c>
      <c r="BL379" s="17" t="s">
        <v>129</v>
      </c>
      <c r="BM379" s="193" t="s">
        <v>533</v>
      </c>
    </row>
    <row r="380" spans="1:47" s="2" customFormat="1" ht="11.25">
      <c r="A380" s="34"/>
      <c r="B380" s="35"/>
      <c r="C380" s="36"/>
      <c r="D380" s="195" t="s">
        <v>131</v>
      </c>
      <c r="E380" s="36"/>
      <c r="F380" s="196" t="s">
        <v>534</v>
      </c>
      <c r="G380" s="36"/>
      <c r="H380" s="36"/>
      <c r="I380" s="197"/>
      <c r="J380" s="36"/>
      <c r="K380" s="36"/>
      <c r="L380" s="39"/>
      <c r="M380" s="198"/>
      <c r="N380" s="199"/>
      <c r="O380" s="71"/>
      <c r="P380" s="71"/>
      <c r="Q380" s="71"/>
      <c r="R380" s="71"/>
      <c r="S380" s="71"/>
      <c r="T380" s="72"/>
      <c r="U380" s="34"/>
      <c r="V380" s="34"/>
      <c r="W380" s="34"/>
      <c r="X380" s="34"/>
      <c r="Y380" s="34"/>
      <c r="Z380" s="34"/>
      <c r="AA380" s="34"/>
      <c r="AB380" s="34"/>
      <c r="AC380" s="34"/>
      <c r="AD380" s="34"/>
      <c r="AE380" s="34"/>
      <c r="AT380" s="17" t="s">
        <v>131</v>
      </c>
      <c r="AU380" s="17" t="s">
        <v>83</v>
      </c>
    </row>
    <row r="381" spans="2:51" s="14" customFormat="1" ht="11.25">
      <c r="B381" s="212"/>
      <c r="C381" s="213"/>
      <c r="D381" s="195" t="s">
        <v>135</v>
      </c>
      <c r="E381" s="214" t="s">
        <v>1</v>
      </c>
      <c r="F381" s="215" t="s">
        <v>535</v>
      </c>
      <c r="G381" s="213"/>
      <c r="H381" s="214" t="s">
        <v>1</v>
      </c>
      <c r="I381" s="216"/>
      <c r="J381" s="213"/>
      <c r="K381" s="213"/>
      <c r="L381" s="217"/>
      <c r="M381" s="218"/>
      <c r="N381" s="219"/>
      <c r="O381" s="219"/>
      <c r="P381" s="219"/>
      <c r="Q381" s="219"/>
      <c r="R381" s="219"/>
      <c r="S381" s="219"/>
      <c r="T381" s="220"/>
      <c r="AT381" s="221" t="s">
        <v>135</v>
      </c>
      <c r="AU381" s="221" t="s">
        <v>83</v>
      </c>
      <c r="AV381" s="14" t="s">
        <v>81</v>
      </c>
      <c r="AW381" s="14" t="s">
        <v>30</v>
      </c>
      <c r="AX381" s="14" t="s">
        <v>73</v>
      </c>
      <c r="AY381" s="221" t="s">
        <v>122</v>
      </c>
    </row>
    <row r="382" spans="2:51" s="13" customFormat="1" ht="11.25">
      <c r="B382" s="201"/>
      <c r="C382" s="202"/>
      <c r="D382" s="195" t="s">
        <v>135</v>
      </c>
      <c r="E382" s="203" t="s">
        <v>1</v>
      </c>
      <c r="F382" s="204" t="s">
        <v>536</v>
      </c>
      <c r="G382" s="202"/>
      <c r="H382" s="205">
        <v>47.04</v>
      </c>
      <c r="I382" s="206"/>
      <c r="J382" s="202"/>
      <c r="K382" s="202"/>
      <c r="L382" s="207"/>
      <c r="M382" s="208"/>
      <c r="N382" s="209"/>
      <c r="O382" s="209"/>
      <c r="P382" s="209"/>
      <c r="Q382" s="209"/>
      <c r="R382" s="209"/>
      <c r="S382" s="209"/>
      <c r="T382" s="210"/>
      <c r="AT382" s="211" t="s">
        <v>135</v>
      </c>
      <c r="AU382" s="211" t="s">
        <v>83</v>
      </c>
      <c r="AV382" s="13" t="s">
        <v>83</v>
      </c>
      <c r="AW382" s="13" t="s">
        <v>30</v>
      </c>
      <c r="AX382" s="13" t="s">
        <v>81</v>
      </c>
      <c r="AY382" s="211" t="s">
        <v>122</v>
      </c>
    </row>
    <row r="383" spans="1:65" s="2" customFormat="1" ht="16.5" customHeight="1">
      <c r="A383" s="34"/>
      <c r="B383" s="35"/>
      <c r="C383" s="182" t="s">
        <v>537</v>
      </c>
      <c r="D383" s="182" t="s">
        <v>124</v>
      </c>
      <c r="E383" s="183" t="s">
        <v>538</v>
      </c>
      <c r="F383" s="184" t="s">
        <v>539</v>
      </c>
      <c r="G383" s="185" t="s">
        <v>127</v>
      </c>
      <c r="H383" s="186">
        <v>47.04</v>
      </c>
      <c r="I383" s="187"/>
      <c r="J383" s="188">
        <f>ROUND(I383*H383,2)</f>
        <v>0</v>
      </c>
      <c r="K383" s="184" t="s">
        <v>128</v>
      </c>
      <c r="L383" s="39"/>
      <c r="M383" s="189" t="s">
        <v>1</v>
      </c>
      <c r="N383" s="190" t="s">
        <v>38</v>
      </c>
      <c r="O383" s="71"/>
      <c r="P383" s="191">
        <f>O383*H383</f>
        <v>0</v>
      </c>
      <c r="Q383" s="191">
        <v>0.575</v>
      </c>
      <c r="R383" s="191">
        <f>Q383*H383</f>
        <v>27.048</v>
      </c>
      <c r="S383" s="191">
        <v>0</v>
      </c>
      <c r="T383" s="192">
        <f>S383*H383</f>
        <v>0</v>
      </c>
      <c r="U383" s="34"/>
      <c r="V383" s="34"/>
      <c r="W383" s="34"/>
      <c r="X383" s="34"/>
      <c r="Y383" s="34"/>
      <c r="Z383" s="34"/>
      <c r="AA383" s="34"/>
      <c r="AB383" s="34"/>
      <c r="AC383" s="34"/>
      <c r="AD383" s="34"/>
      <c r="AE383" s="34"/>
      <c r="AR383" s="193" t="s">
        <v>129</v>
      </c>
      <c r="AT383" s="193" t="s">
        <v>124</v>
      </c>
      <c r="AU383" s="193" t="s">
        <v>83</v>
      </c>
      <c r="AY383" s="17" t="s">
        <v>122</v>
      </c>
      <c r="BE383" s="194">
        <f>IF(N383="základní",J383,0)</f>
        <v>0</v>
      </c>
      <c r="BF383" s="194">
        <f>IF(N383="snížená",J383,0)</f>
        <v>0</v>
      </c>
      <c r="BG383" s="194">
        <f>IF(N383="zákl. přenesená",J383,0)</f>
        <v>0</v>
      </c>
      <c r="BH383" s="194">
        <f>IF(N383="sníž. přenesená",J383,0)</f>
        <v>0</v>
      </c>
      <c r="BI383" s="194">
        <f>IF(N383="nulová",J383,0)</f>
        <v>0</v>
      </c>
      <c r="BJ383" s="17" t="s">
        <v>81</v>
      </c>
      <c r="BK383" s="194">
        <f>ROUND(I383*H383,2)</f>
        <v>0</v>
      </c>
      <c r="BL383" s="17" t="s">
        <v>129</v>
      </c>
      <c r="BM383" s="193" t="s">
        <v>540</v>
      </c>
    </row>
    <row r="384" spans="1:47" s="2" customFormat="1" ht="11.25">
      <c r="A384" s="34"/>
      <c r="B384" s="35"/>
      <c r="C384" s="36"/>
      <c r="D384" s="195" t="s">
        <v>131</v>
      </c>
      <c r="E384" s="36"/>
      <c r="F384" s="196" t="s">
        <v>541</v>
      </c>
      <c r="G384" s="36"/>
      <c r="H384" s="36"/>
      <c r="I384" s="197"/>
      <c r="J384" s="36"/>
      <c r="K384" s="36"/>
      <c r="L384" s="39"/>
      <c r="M384" s="198"/>
      <c r="N384" s="199"/>
      <c r="O384" s="71"/>
      <c r="P384" s="71"/>
      <c r="Q384" s="71"/>
      <c r="R384" s="71"/>
      <c r="S384" s="71"/>
      <c r="T384" s="72"/>
      <c r="U384" s="34"/>
      <c r="V384" s="34"/>
      <c r="W384" s="34"/>
      <c r="X384" s="34"/>
      <c r="Y384" s="34"/>
      <c r="Z384" s="34"/>
      <c r="AA384" s="34"/>
      <c r="AB384" s="34"/>
      <c r="AC384" s="34"/>
      <c r="AD384" s="34"/>
      <c r="AE384" s="34"/>
      <c r="AT384" s="17" t="s">
        <v>131</v>
      </c>
      <c r="AU384" s="17" t="s">
        <v>83</v>
      </c>
    </row>
    <row r="385" spans="2:51" s="14" customFormat="1" ht="11.25">
      <c r="B385" s="212"/>
      <c r="C385" s="213"/>
      <c r="D385" s="195" t="s">
        <v>135</v>
      </c>
      <c r="E385" s="214" t="s">
        <v>1</v>
      </c>
      <c r="F385" s="215" t="s">
        <v>542</v>
      </c>
      <c r="G385" s="213"/>
      <c r="H385" s="214" t="s">
        <v>1</v>
      </c>
      <c r="I385" s="216"/>
      <c r="J385" s="213"/>
      <c r="K385" s="213"/>
      <c r="L385" s="217"/>
      <c r="M385" s="218"/>
      <c r="N385" s="219"/>
      <c r="O385" s="219"/>
      <c r="P385" s="219"/>
      <c r="Q385" s="219"/>
      <c r="R385" s="219"/>
      <c r="S385" s="219"/>
      <c r="T385" s="220"/>
      <c r="AT385" s="221" t="s">
        <v>135</v>
      </c>
      <c r="AU385" s="221" t="s">
        <v>83</v>
      </c>
      <c r="AV385" s="14" t="s">
        <v>81</v>
      </c>
      <c r="AW385" s="14" t="s">
        <v>30</v>
      </c>
      <c r="AX385" s="14" t="s">
        <v>73</v>
      </c>
      <c r="AY385" s="221" t="s">
        <v>122</v>
      </c>
    </row>
    <row r="386" spans="2:51" s="13" customFormat="1" ht="11.25">
      <c r="B386" s="201"/>
      <c r="C386" s="202"/>
      <c r="D386" s="195" t="s">
        <v>135</v>
      </c>
      <c r="E386" s="203" t="s">
        <v>1</v>
      </c>
      <c r="F386" s="204" t="s">
        <v>536</v>
      </c>
      <c r="G386" s="202"/>
      <c r="H386" s="205">
        <v>47.04</v>
      </c>
      <c r="I386" s="206"/>
      <c r="J386" s="202"/>
      <c r="K386" s="202"/>
      <c r="L386" s="207"/>
      <c r="M386" s="208"/>
      <c r="N386" s="209"/>
      <c r="O386" s="209"/>
      <c r="P386" s="209"/>
      <c r="Q386" s="209"/>
      <c r="R386" s="209"/>
      <c r="S386" s="209"/>
      <c r="T386" s="210"/>
      <c r="AT386" s="211" t="s">
        <v>135</v>
      </c>
      <c r="AU386" s="211" t="s">
        <v>83</v>
      </c>
      <c r="AV386" s="13" t="s">
        <v>83</v>
      </c>
      <c r="AW386" s="13" t="s">
        <v>30</v>
      </c>
      <c r="AX386" s="13" t="s">
        <v>81</v>
      </c>
      <c r="AY386" s="211" t="s">
        <v>122</v>
      </c>
    </row>
    <row r="387" spans="1:65" s="2" customFormat="1" ht="16.5" customHeight="1">
      <c r="A387" s="34"/>
      <c r="B387" s="35"/>
      <c r="C387" s="182" t="s">
        <v>543</v>
      </c>
      <c r="D387" s="182" t="s">
        <v>124</v>
      </c>
      <c r="E387" s="183" t="s">
        <v>544</v>
      </c>
      <c r="F387" s="184" t="s">
        <v>545</v>
      </c>
      <c r="G387" s="185" t="s">
        <v>127</v>
      </c>
      <c r="H387" s="186">
        <v>67.62</v>
      </c>
      <c r="I387" s="187"/>
      <c r="J387" s="188">
        <f>ROUND(I387*H387,2)</f>
        <v>0</v>
      </c>
      <c r="K387" s="184" t="s">
        <v>128</v>
      </c>
      <c r="L387" s="39"/>
      <c r="M387" s="189" t="s">
        <v>1</v>
      </c>
      <c r="N387" s="190" t="s">
        <v>38</v>
      </c>
      <c r="O387" s="71"/>
      <c r="P387" s="191">
        <f>O387*H387</f>
        <v>0</v>
      </c>
      <c r="Q387" s="191">
        <v>0.23737</v>
      </c>
      <c r="R387" s="191">
        <f>Q387*H387</f>
        <v>16.0509594</v>
      </c>
      <c r="S387" s="191">
        <v>0</v>
      </c>
      <c r="T387" s="192">
        <f>S387*H387</f>
        <v>0</v>
      </c>
      <c r="U387" s="34"/>
      <c r="V387" s="34"/>
      <c r="W387" s="34"/>
      <c r="X387" s="34"/>
      <c r="Y387" s="34"/>
      <c r="Z387" s="34"/>
      <c r="AA387" s="34"/>
      <c r="AB387" s="34"/>
      <c r="AC387" s="34"/>
      <c r="AD387" s="34"/>
      <c r="AE387" s="34"/>
      <c r="AR387" s="193" t="s">
        <v>129</v>
      </c>
      <c r="AT387" s="193" t="s">
        <v>124</v>
      </c>
      <c r="AU387" s="193" t="s">
        <v>83</v>
      </c>
      <c r="AY387" s="17" t="s">
        <v>122</v>
      </c>
      <c r="BE387" s="194">
        <f>IF(N387="základní",J387,0)</f>
        <v>0</v>
      </c>
      <c r="BF387" s="194">
        <f>IF(N387="snížená",J387,0)</f>
        <v>0</v>
      </c>
      <c r="BG387" s="194">
        <f>IF(N387="zákl. přenesená",J387,0)</f>
        <v>0</v>
      </c>
      <c r="BH387" s="194">
        <f>IF(N387="sníž. přenesená",J387,0)</f>
        <v>0</v>
      </c>
      <c r="BI387" s="194">
        <f>IF(N387="nulová",J387,0)</f>
        <v>0</v>
      </c>
      <c r="BJ387" s="17" t="s">
        <v>81</v>
      </c>
      <c r="BK387" s="194">
        <f>ROUND(I387*H387,2)</f>
        <v>0</v>
      </c>
      <c r="BL387" s="17" t="s">
        <v>129</v>
      </c>
      <c r="BM387" s="193" t="s">
        <v>546</v>
      </c>
    </row>
    <row r="388" spans="1:47" s="2" customFormat="1" ht="19.5">
      <c r="A388" s="34"/>
      <c r="B388" s="35"/>
      <c r="C388" s="36"/>
      <c r="D388" s="195" t="s">
        <v>131</v>
      </c>
      <c r="E388" s="36"/>
      <c r="F388" s="196" t="s">
        <v>547</v>
      </c>
      <c r="G388" s="36"/>
      <c r="H388" s="36"/>
      <c r="I388" s="197"/>
      <c r="J388" s="36"/>
      <c r="K388" s="36"/>
      <c r="L388" s="39"/>
      <c r="M388" s="198"/>
      <c r="N388" s="199"/>
      <c r="O388" s="71"/>
      <c r="P388" s="71"/>
      <c r="Q388" s="71"/>
      <c r="R388" s="71"/>
      <c r="S388" s="71"/>
      <c r="T388" s="72"/>
      <c r="U388" s="34"/>
      <c r="V388" s="34"/>
      <c r="W388" s="34"/>
      <c r="X388" s="34"/>
      <c r="Y388" s="34"/>
      <c r="Z388" s="34"/>
      <c r="AA388" s="34"/>
      <c r="AB388" s="34"/>
      <c r="AC388" s="34"/>
      <c r="AD388" s="34"/>
      <c r="AE388" s="34"/>
      <c r="AT388" s="17" t="s">
        <v>131</v>
      </c>
      <c r="AU388" s="17" t="s">
        <v>83</v>
      </c>
    </row>
    <row r="389" spans="1:47" s="2" customFormat="1" ht="29.25">
      <c r="A389" s="34"/>
      <c r="B389" s="35"/>
      <c r="C389" s="36"/>
      <c r="D389" s="195" t="s">
        <v>133</v>
      </c>
      <c r="E389" s="36"/>
      <c r="F389" s="200" t="s">
        <v>548</v>
      </c>
      <c r="G389" s="36"/>
      <c r="H389" s="36"/>
      <c r="I389" s="197"/>
      <c r="J389" s="36"/>
      <c r="K389" s="36"/>
      <c r="L389" s="39"/>
      <c r="M389" s="198"/>
      <c r="N389" s="199"/>
      <c r="O389" s="71"/>
      <c r="P389" s="71"/>
      <c r="Q389" s="71"/>
      <c r="R389" s="71"/>
      <c r="S389" s="71"/>
      <c r="T389" s="72"/>
      <c r="U389" s="34"/>
      <c r="V389" s="34"/>
      <c r="W389" s="34"/>
      <c r="X389" s="34"/>
      <c r="Y389" s="34"/>
      <c r="Z389" s="34"/>
      <c r="AA389" s="34"/>
      <c r="AB389" s="34"/>
      <c r="AC389" s="34"/>
      <c r="AD389" s="34"/>
      <c r="AE389" s="34"/>
      <c r="AT389" s="17" t="s">
        <v>133</v>
      </c>
      <c r="AU389" s="17" t="s">
        <v>83</v>
      </c>
    </row>
    <row r="390" spans="2:51" s="13" customFormat="1" ht="11.25">
      <c r="B390" s="201"/>
      <c r="C390" s="202"/>
      <c r="D390" s="195" t="s">
        <v>135</v>
      </c>
      <c r="E390" s="203" t="s">
        <v>1</v>
      </c>
      <c r="F390" s="204" t="s">
        <v>549</v>
      </c>
      <c r="G390" s="202"/>
      <c r="H390" s="205">
        <v>67.62</v>
      </c>
      <c r="I390" s="206"/>
      <c r="J390" s="202"/>
      <c r="K390" s="202"/>
      <c r="L390" s="207"/>
      <c r="M390" s="208"/>
      <c r="N390" s="209"/>
      <c r="O390" s="209"/>
      <c r="P390" s="209"/>
      <c r="Q390" s="209"/>
      <c r="R390" s="209"/>
      <c r="S390" s="209"/>
      <c r="T390" s="210"/>
      <c r="AT390" s="211" t="s">
        <v>135</v>
      </c>
      <c r="AU390" s="211" t="s">
        <v>83</v>
      </c>
      <c r="AV390" s="13" t="s">
        <v>83</v>
      </c>
      <c r="AW390" s="13" t="s">
        <v>30</v>
      </c>
      <c r="AX390" s="13" t="s">
        <v>81</v>
      </c>
      <c r="AY390" s="211" t="s">
        <v>122</v>
      </c>
    </row>
    <row r="391" spans="1:65" s="2" customFormat="1" ht="16.5" customHeight="1">
      <c r="A391" s="34"/>
      <c r="B391" s="35"/>
      <c r="C391" s="182" t="s">
        <v>550</v>
      </c>
      <c r="D391" s="182" t="s">
        <v>124</v>
      </c>
      <c r="E391" s="183" t="s">
        <v>551</v>
      </c>
      <c r="F391" s="184" t="s">
        <v>552</v>
      </c>
      <c r="G391" s="185" t="s">
        <v>127</v>
      </c>
      <c r="H391" s="186">
        <v>76.44</v>
      </c>
      <c r="I391" s="187"/>
      <c r="J391" s="188">
        <f>ROUND(I391*H391,2)</f>
        <v>0</v>
      </c>
      <c r="K391" s="184" t="s">
        <v>128</v>
      </c>
      <c r="L391" s="39"/>
      <c r="M391" s="189" t="s">
        <v>1</v>
      </c>
      <c r="N391" s="190" t="s">
        <v>38</v>
      </c>
      <c r="O391" s="71"/>
      <c r="P391" s="191">
        <f>O391*H391</f>
        <v>0</v>
      </c>
      <c r="Q391" s="191">
        <v>0.00601</v>
      </c>
      <c r="R391" s="191">
        <f>Q391*H391</f>
        <v>0.4594044</v>
      </c>
      <c r="S391" s="191">
        <v>0</v>
      </c>
      <c r="T391" s="192">
        <f>S391*H391</f>
        <v>0</v>
      </c>
      <c r="U391" s="34"/>
      <c r="V391" s="34"/>
      <c r="W391" s="34"/>
      <c r="X391" s="34"/>
      <c r="Y391" s="34"/>
      <c r="Z391" s="34"/>
      <c r="AA391" s="34"/>
      <c r="AB391" s="34"/>
      <c r="AC391" s="34"/>
      <c r="AD391" s="34"/>
      <c r="AE391" s="34"/>
      <c r="AR391" s="193" t="s">
        <v>129</v>
      </c>
      <c r="AT391" s="193" t="s">
        <v>124</v>
      </c>
      <c r="AU391" s="193" t="s">
        <v>83</v>
      </c>
      <c r="AY391" s="17" t="s">
        <v>122</v>
      </c>
      <c r="BE391" s="194">
        <f>IF(N391="základní",J391,0)</f>
        <v>0</v>
      </c>
      <c r="BF391" s="194">
        <f>IF(N391="snížená",J391,0)</f>
        <v>0</v>
      </c>
      <c r="BG391" s="194">
        <f>IF(N391="zákl. přenesená",J391,0)</f>
        <v>0</v>
      </c>
      <c r="BH391" s="194">
        <f>IF(N391="sníž. přenesená",J391,0)</f>
        <v>0</v>
      </c>
      <c r="BI391" s="194">
        <f>IF(N391="nulová",J391,0)</f>
        <v>0</v>
      </c>
      <c r="BJ391" s="17" t="s">
        <v>81</v>
      </c>
      <c r="BK391" s="194">
        <f>ROUND(I391*H391,2)</f>
        <v>0</v>
      </c>
      <c r="BL391" s="17" t="s">
        <v>129</v>
      </c>
      <c r="BM391" s="193" t="s">
        <v>553</v>
      </c>
    </row>
    <row r="392" spans="1:47" s="2" customFormat="1" ht="11.25">
      <c r="A392" s="34"/>
      <c r="B392" s="35"/>
      <c r="C392" s="36"/>
      <c r="D392" s="195" t="s">
        <v>131</v>
      </c>
      <c r="E392" s="36"/>
      <c r="F392" s="196" t="s">
        <v>554</v>
      </c>
      <c r="G392" s="36"/>
      <c r="H392" s="36"/>
      <c r="I392" s="197"/>
      <c r="J392" s="36"/>
      <c r="K392" s="36"/>
      <c r="L392" s="39"/>
      <c r="M392" s="198"/>
      <c r="N392" s="199"/>
      <c r="O392" s="71"/>
      <c r="P392" s="71"/>
      <c r="Q392" s="71"/>
      <c r="R392" s="71"/>
      <c r="S392" s="71"/>
      <c r="T392" s="72"/>
      <c r="U392" s="34"/>
      <c r="V392" s="34"/>
      <c r="W392" s="34"/>
      <c r="X392" s="34"/>
      <c r="Y392" s="34"/>
      <c r="Z392" s="34"/>
      <c r="AA392" s="34"/>
      <c r="AB392" s="34"/>
      <c r="AC392" s="34"/>
      <c r="AD392" s="34"/>
      <c r="AE392" s="34"/>
      <c r="AT392" s="17" t="s">
        <v>131</v>
      </c>
      <c r="AU392" s="17" t="s">
        <v>83</v>
      </c>
    </row>
    <row r="393" spans="2:51" s="14" customFormat="1" ht="11.25">
      <c r="B393" s="212"/>
      <c r="C393" s="213"/>
      <c r="D393" s="195" t="s">
        <v>135</v>
      </c>
      <c r="E393" s="214" t="s">
        <v>1</v>
      </c>
      <c r="F393" s="215" t="s">
        <v>555</v>
      </c>
      <c r="G393" s="213"/>
      <c r="H393" s="214" t="s">
        <v>1</v>
      </c>
      <c r="I393" s="216"/>
      <c r="J393" s="213"/>
      <c r="K393" s="213"/>
      <c r="L393" s="217"/>
      <c r="M393" s="218"/>
      <c r="N393" s="219"/>
      <c r="O393" s="219"/>
      <c r="P393" s="219"/>
      <c r="Q393" s="219"/>
      <c r="R393" s="219"/>
      <c r="S393" s="219"/>
      <c r="T393" s="220"/>
      <c r="AT393" s="221" t="s">
        <v>135</v>
      </c>
      <c r="AU393" s="221" t="s">
        <v>83</v>
      </c>
      <c r="AV393" s="14" t="s">
        <v>81</v>
      </c>
      <c r="AW393" s="14" t="s">
        <v>30</v>
      </c>
      <c r="AX393" s="14" t="s">
        <v>73</v>
      </c>
      <c r="AY393" s="221" t="s">
        <v>122</v>
      </c>
    </row>
    <row r="394" spans="2:51" s="13" customFormat="1" ht="11.25">
      <c r="B394" s="201"/>
      <c r="C394" s="202"/>
      <c r="D394" s="195" t="s">
        <v>135</v>
      </c>
      <c r="E394" s="203" t="s">
        <v>1</v>
      </c>
      <c r="F394" s="204" t="s">
        <v>556</v>
      </c>
      <c r="G394" s="202"/>
      <c r="H394" s="205">
        <v>76.44</v>
      </c>
      <c r="I394" s="206"/>
      <c r="J394" s="202"/>
      <c r="K394" s="202"/>
      <c r="L394" s="207"/>
      <c r="M394" s="208"/>
      <c r="N394" s="209"/>
      <c r="O394" s="209"/>
      <c r="P394" s="209"/>
      <c r="Q394" s="209"/>
      <c r="R394" s="209"/>
      <c r="S394" s="209"/>
      <c r="T394" s="210"/>
      <c r="AT394" s="211" t="s">
        <v>135</v>
      </c>
      <c r="AU394" s="211" t="s">
        <v>83</v>
      </c>
      <c r="AV394" s="13" t="s">
        <v>83</v>
      </c>
      <c r="AW394" s="13" t="s">
        <v>30</v>
      </c>
      <c r="AX394" s="13" t="s">
        <v>81</v>
      </c>
      <c r="AY394" s="211" t="s">
        <v>122</v>
      </c>
    </row>
    <row r="395" spans="1:65" s="2" customFormat="1" ht="16.5" customHeight="1">
      <c r="A395" s="34"/>
      <c r="B395" s="35"/>
      <c r="C395" s="182" t="s">
        <v>557</v>
      </c>
      <c r="D395" s="182" t="s">
        <v>124</v>
      </c>
      <c r="E395" s="183" t="s">
        <v>558</v>
      </c>
      <c r="F395" s="184" t="s">
        <v>559</v>
      </c>
      <c r="G395" s="185" t="s">
        <v>127</v>
      </c>
      <c r="H395" s="186">
        <v>149.94</v>
      </c>
      <c r="I395" s="187"/>
      <c r="J395" s="188">
        <f>ROUND(I395*H395,2)</f>
        <v>0</v>
      </c>
      <c r="K395" s="184" t="s">
        <v>128</v>
      </c>
      <c r="L395" s="39"/>
      <c r="M395" s="189" t="s">
        <v>1</v>
      </c>
      <c r="N395" s="190" t="s">
        <v>38</v>
      </c>
      <c r="O395" s="71"/>
      <c r="P395" s="191">
        <f>O395*H395</f>
        <v>0</v>
      </c>
      <c r="Q395" s="191">
        <v>0.00031</v>
      </c>
      <c r="R395" s="191">
        <f>Q395*H395</f>
        <v>0.0464814</v>
      </c>
      <c r="S395" s="191">
        <v>0</v>
      </c>
      <c r="T395" s="192">
        <f>S395*H395</f>
        <v>0</v>
      </c>
      <c r="U395" s="34"/>
      <c r="V395" s="34"/>
      <c r="W395" s="34"/>
      <c r="X395" s="34"/>
      <c r="Y395" s="34"/>
      <c r="Z395" s="34"/>
      <c r="AA395" s="34"/>
      <c r="AB395" s="34"/>
      <c r="AC395" s="34"/>
      <c r="AD395" s="34"/>
      <c r="AE395" s="34"/>
      <c r="AR395" s="193" t="s">
        <v>129</v>
      </c>
      <c r="AT395" s="193" t="s">
        <v>124</v>
      </c>
      <c r="AU395" s="193" t="s">
        <v>83</v>
      </c>
      <c r="AY395" s="17" t="s">
        <v>122</v>
      </c>
      <c r="BE395" s="194">
        <f>IF(N395="základní",J395,0)</f>
        <v>0</v>
      </c>
      <c r="BF395" s="194">
        <f>IF(N395="snížená",J395,0)</f>
        <v>0</v>
      </c>
      <c r="BG395" s="194">
        <f>IF(N395="zákl. přenesená",J395,0)</f>
        <v>0</v>
      </c>
      <c r="BH395" s="194">
        <f>IF(N395="sníž. přenesená",J395,0)</f>
        <v>0</v>
      </c>
      <c r="BI395" s="194">
        <f>IF(N395="nulová",J395,0)</f>
        <v>0</v>
      </c>
      <c r="BJ395" s="17" t="s">
        <v>81</v>
      </c>
      <c r="BK395" s="194">
        <f>ROUND(I395*H395,2)</f>
        <v>0</v>
      </c>
      <c r="BL395" s="17" t="s">
        <v>129</v>
      </c>
      <c r="BM395" s="193" t="s">
        <v>560</v>
      </c>
    </row>
    <row r="396" spans="1:47" s="2" customFormat="1" ht="11.25">
      <c r="A396" s="34"/>
      <c r="B396" s="35"/>
      <c r="C396" s="36"/>
      <c r="D396" s="195" t="s">
        <v>131</v>
      </c>
      <c r="E396" s="36"/>
      <c r="F396" s="196" t="s">
        <v>561</v>
      </c>
      <c r="G396" s="36"/>
      <c r="H396" s="36"/>
      <c r="I396" s="197"/>
      <c r="J396" s="36"/>
      <c r="K396" s="36"/>
      <c r="L396" s="39"/>
      <c r="M396" s="198"/>
      <c r="N396" s="199"/>
      <c r="O396" s="71"/>
      <c r="P396" s="71"/>
      <c r="Q396" s="71"/>
      <c r="R396" s="71"/>
      <c r="S396" s="71"/>
      <c r="T396" s="72"/>
      <c r="U396" s="34"/>
      <c r="V396" s="34"/>
      <c r="W396" s="34"/>
      <c r="X396" s="34"/>
      <c r="Y396" s="34"/>
      <c r="Z396" s="34"/>
      <c r="AA396" s="34"/>
      <c r="AB396" s="34"/>
      <c r="AC396" s="34"/>
      <c r="AD396" s="34"/>
      <c r="AE396" s="34"/>
      <c r="AT396" s="17" t="s">
        <v>131</v>
      </c>
      <c r="AU396" s="17" t="s">
        <v>83</v>
      </c>
    </row>
    <row r="397" spans="1:65" s="2" customFormat="1" ht="16.5" customHeight="1">
      <c r="A397" s="34"/>
      <c r="B397" s="35"/>
      <c r="C397" s="182" t="s">
        <v>562</v>
      </c>
      <c r="D397" s="182" t="s">
        <v>124</v>
      </c>
      <c r="E397" s="183" t="s">
        <v>563</v>
      </c>
      <c r="F397" s="184" t="s">
        <v>564</v>
      </c>
      <c r="G397" s="185" t="s">
        <v>127</v>
      </c>
      <c r="H397" s="186">
        <v>149.94</v>
      </c>
      <c r="I397" s="187"/>
      <c r="J397" s="188">
        <f>ROUND(I397*H397,2)</f>
        <v>0</v>
      </c>
      <c r="K397" s="184" t="s">
        <v>128</v>
      </c>
      <c r="L397" s="39"/>
      <c r="M397" s="189" t="s">
        <v>1</v>
      </c>
      <c r="N397" s="190" t="s">
        <v>38</v>
      </c>
      <c r="O397" s="71"/>
      <c r="P397" s="191">
        <f>O397*H397</f>
        <v>0</v>
      </c>
      <c r="Q397" s="191">
        <v>0.00041</v>
      </c>
      <c r="R397" s="191">
        <f>Q397*H397</f>
        <v>0.0614754</v>
      </c>
      <c r="S397" s="191">
        <v>0</v>
      </c>
      <c r="T397" s="192">
        <f>S397*H397</f>
        <v>0</v>
      </c>
      <c r="U397" s="34"/>
      <c r="V397" s="34"/>
      <c r="W397" s="34"/>
      <c r="X397" s="34"/>
      <c r="Y397" s="34"/>
      <c r="Z397" s="34"/>
      <c r="AA397" s="34"/>
      <c r="AB397" s="34"/>
      <c r="AC397" s="34"/>
      <c r="AD397" s="34"/>
      <c r="AE397" s="34"/>
      <c r="AR397" s="193" t="s">
        <v>129</v>
      </c>
      <c r="AT397" s="193" t="s">
        <v>124</v>
      </c>
      <c r="AU397" s="193" t="s">
        <v>83</v>
      </c>
      <c r="AY397" s="17" t="s">
        <v>122</v>
      </c>
      <c r="BE397" s="194">
        <f>IF(N397="základní",J397,0)</f>
        <v>0</v>
      </c>
      <c r="BF397" s="194">
        <f>IF(N397="snížená",J397,0)</f>
        <v>0</v>
      </c>
      <c r="BG397" s="194">
        <f>IF(N397="zákl. přenesená",J397,0)</f>
        <v>0</v>
      </c>
      <c r="BH397" s="194">
        <f>IF(N397="sníž. přenesená",J397,0)</f>
        <v>0</v>
      </c>
      <c r="BI397" s="194">
        <f>IF(N397="nulová",J397,0)</f>
        <v>0</v>
      </c>
      <c r="BJ397" s="17" t="s">
        <v>81</v>
      </c>
      <c r="BK397" s="194">
        <f>ROUND(I397*H397,2)</f>
        <v>0</v>
      </c>
      <c r="BL397" s="17" t="s">
        <v>129</v>
      </c>
      <c r="BM397" s="193" t="s">
        <v>565</v>
      </c>
    </row>
    <row r="398" spans="1:47" s="2" customFormat="1" ht="11.25">
      <c r="A398" s="34"/>
      <c r="B398" s="35"/>
      <c r="C398" s="36"/>
      <c r="D398" s="195" t="s">
        <v>131</v>
      </c>
      <c r="E398" s="36"/>
      <c r="F398" s="196" t="s">
        <v>566</v>
      </c>
      <c r="G398" s="36"/>
      <c r="H398" s="36"/>
      <c r="I398" s="197"/>
      <c r="J398" s="36"/>
      <c r="K398" s="36"/>
      <c r="L398" s="39"/>
      <c r="M398" s="198"/>
      <c r="N398" s="199"/>
      <c r="O398" s="71"/>
      <c r="P398" s="71"/>
      <c r="Q398" s="71"/>
      <c r="R398" s="71"/>
      <c r="S398" s="71"/>
      <c r="T398" s="72"/>
      <c r="U398" s="34"/>
      <c r="V398" s="34"/>
      <c r="W398" s="34"/>
      <c r="X398" s="34"/>
      <c r="Y398" s="34"/>
      <c r="Z398" s="34"/>
      <c r="AA398" s="34"/>
      <c r="AB398" s="34"/>
      <c r="AC398" s="34"/>
      <c r="AD398" s="34"/>
      <c r="AE398" s="34"/>
      <c r="AT398" s="17" t="s">
        <v>131</v>
      </c>
      <c r="AU398" s="17" t="s">
        <v>83</v>
      </c>
    </row>
    <row r="399" spans="2:51" s="13" customFormat="1" ht="11.25">
      <c r="B399" s="201"/>
      <c r="C399" s="202"/>
      <c r="D399" s="195" t="s">
        <v>135</v>
      </c>
      <c r="E399" s="203" t="s">
        <v>1</v>
      </c>
      <c r="F399" s="204" t="s">
        <v>567</v>
      </c>
      <c r="G399" s="202"/>
      <c r="H399" s="205">
        <v>149.94</v>
      </c>
      <c r="I399" s="206"/>
      <c r="J399" s="202"/>
      <c r="K399" s="202"/>
      <c r="L399" s="207"/>
      <c r="M399" s="208"/>
      <c r="N399" s="209"/>
      <c r="O399" s="209"/>
      <c r="P399" s="209"/>
      <c r="Q399" s="209"/>
      <c r="R399" s="209"/>
      <c r="S399" s="209"/>
      <c r="T399" s="210"/>
      <c r="AT399" s="211" t="s">
        <v>135</v>
      </c>
      <c r="AU399" s="211" t="s">
        <v>83</v>
      </c>
      <c r="AV399" s="13" t="s">
        <v>83</v>
      </c>
      <c r="AW399" s="13" t="s">
        <v>30</v>
      </c>
      <c r="AX399" s="13" t="s">
        <v>81</v>
      </c>
      <c r="AY399" s="211" t="s">
        <v>122</v>
      </c>
    </row>
    <row r="400" spans="1:65" s="2" customFormat="1" ht="21.75" customHeight="1">
      <c r="A400" s="34"/>
      <c r="B400" s="35"/>
      <c r="C400" s="182" t="s">
        <v>568</v>
      </c>
      <c r="D400" s="182" t="s">
        <v>124</v>
      </c>
      <c r="E400" s="183" t="s">
        <v>569</v>
      </c>
      <c r="F400" s="184" t="s">
        <v>570</v>
      </c>
      <c r="G400" s="185" t="s">
        <v>127</v>
      </c>
      <c r="H400" s="186">
        <v>149.94</v>
      </c>
      <c r="I400" s="187"/>
      <c r="J400" s="188">
        <f>ROUND(I400*H400,2)</f>
        <v>0</v>
      </c>
      <c r="K400" s="184" t="s">
        <v>128</v>
      </c>
      <c r="L400" s="39"/>
      <c r="M400" s="189" t="s">
        <v>1</v>
      </c>
      <c r="N400" s="190" t="s">
        <v>38</v>
      </c>
      <c r="O400" s="71"/>
      <c r="P400" s="191">
        <f>O400*H400</f>
        <v>0</v>
      </c>
      <c r="Q400" s="191">
        <v>0.10373</v>
      </c>
      <c r="R400" s="191">
        <f>Q400*H400</f>
        <v>15.5532762</v>
      </c>
      <c r="S400" s="191">
        <v>0</v>
      </c>
      <c r="T400" s="192">
        <f>S400*H400</f>
        <v>0</v>
      </c>
      <c r="U400" s="34"/>
      <c r="V400" s="34"/>
      <c r="W400" s="34"/>
      <c r="X400" s="34"/>
      <c r="Y400" s="34"/>
      <c r="Z400" s="34"/>
      <c r="AA400" s="34"/>
      <c r="AB400" s="34"/>
      <c r="AC400" s="34"/>
      <c r="AD400" s="34"/>
      <c r="AE400" s="34"/>
      <c r="AR400" s="193" t="s">
        <v>129</v>
      </c>
      <c r="AT400" s="193" t="s">
        <v>124</v>
      </c>
      <c r="AU400" s="193" t="s">
        <v>83</v>
      </c>
      <c r="AY400" s="17" t="s">
        <v>122</v>
      </c>
      <c r="BE400" s="194">
        <f>IF(N400="základní",J400,0)</f>
        <v>0</v>
      </c>
      <c r="BF400" s="194">
        <f>IF(N400="snížená",J400,0)</f>
        <v>0</v>
      </c>
      <c r="BG400" s="194">
        <f>IF(N400="zákl. přenesená",J400,0)</f>
        <v>0</v>
      </c>
      <c r="BH400" s="194">
        <f>IF(N400="sníž. přenesená",J400,0)</f>
        <v>0</v>
      </c>
      <c r="BI400" s="194">
        <f>IF(N400="nulová",J400,0)</f>
        <v>0</v>
      </c>
      <c r="BJ400" s="17" t="s">
        <v>81</v>
      </c>
      <c r="BK400" s="194">
        <f>ROUND(I400*H400,2)</f>
        <v>0</v>
      </c>
      <c r="BL400" s="17" t="s">
        <v>129</v>
      </c>
      <c r="BM400" s="193" t="s">
        <v>571</v>
      </c>
    </row>
    <row r="401" spans="1:47" s="2" customFormat="1" ht="19.5">
      <c r="A401" s="34"/>
      <c r="B401" s="35"/>
      <c r="C401" s="36"/>
      <c r="D401" s="195" t="s">
        <v>131</v>
      </c>
      <c r="E401" s="36"/>
      <c r="F401" s="196" t="s">
        <v>572</v>
      </c>
      <c r="G401" s="36"/>
      <c r="H401" s="36"/>
      <c r="I401" s="197"/>
      <c r="J401" s="36"/>
      <c r="K401" s="36"/>
      <c r="L401" s="39"/>
      <c r="M401" s="198"/>
      <c r="N401" s="199"/>
      <c r="O401" s="71"/>
      <c r="P401" s="71"/>
      <c r="Q401" s="71"/>
      <c r="R401" s="71"/>
      <c r="S401" s="71"/>
      <c r="T401" s="72"/>
      <c r="U401" s="34"/>
      <c r="V401" s="34"/>
      <c r="W401" s="34"/>
      <c r="X401" s="34"/>
      <c r="Y401" s="34"/>
      <c r="Z401" s="34"/>
      <c r="AA401" s="34"/>
      <c r="AB401" s="34"/>
      <c r="AC401" s="34"/>
      <c r="AD401" s="34"/>
      <c r="AE401" s="34"/>
      <c r="AT401" s="17" t="s">
        <v>131</v>
      </c>
      <c r="AU401" s="17" t="s">
        <v>83</v>
      </c>
    </row>
    <row r="402" spans="1:47" s="2" customFormat="1" ht="29.25">
      <c r="A402" s="34"/>
      <c r="B402" s="35"/>
      <c r="C402" s="36"/>
      <c r="D402" s="195" t="s">
        <v>133</v>
      </c>
      <c r="E402" s="36"/>
      <c r="F402" s="200" t="s">
        <v>573</v>
      </c>
      <c r="G402" s="36"/>
      <c r="H402" s="36"/>
      <c r="I402" s="197"/>
      <c r="J402" s="36"/>
      <c r="K402" s="36"/>
      <c r="L402" s="39"/>
      <c r="M402" s="198"/>
      <c r="N402" s="199"/>
      <c r="O402" s="71"/>
      <c r="P402" s="71"/>
      <c r="Q402" s="71"/>
      <c r="R402" s="71"/>
      <c r="S402" s="71"/>
      <c r="T402" s="72"/>
      <c r="U402" s="34"/>
      <c r="V402" s="34"/>
      <c r="W402" s="34"/>
      <c r="X402" s="34"/>
      <c r="Y402" s="34"/>
      <c r="Z402" s="34"/>
      <c r="AA402" s="34"/>
      <c r="AB402" s="34"/>
      <c r="AC402" s="34"/>
      <c r="AD402" s="34"/>
      <c r="AE402" s="34"/>
      <c r="AT402" s="17" t="s">
        <v>133</v>
      </c>
      <c r="AU402" s="17" t="s">
        <v>83</v>
      </c>
    </row>
    <row r="403" spans="2:51" s="13" customFormat="1" ht="11.25">
      <c r="B403" s="201"/>
      <c r="C403" s="202"/>
      <c r="D403" s="195" t="s">
        <v>135</v>
      </c>
      <c r="E403" s="203" t="s">
        <v>1</v>
      </c>
      <c r="F403" s="204" t="s">
        <v>567</v>
      </c>
      <c r="G403" s="202"/>
      <c r="H403" s="205">
        <v>149.94</v>
      </c>
      <c r="I403" s="206"/>
      <c r="J403" s="202"/>
      <c r="K403" s="202"/>
      <c r="L403" s="207"/>
      <c r="M403" s="208"/>
      <c r="N403" s="209"/>
      <c r="O403" s="209"/>
      <c r="P403" s="209"/>
      <c r="Q403" s="209"/>
      <c r="R403" s="209"/>
      <c r="S403" s="209"/>
      <c r="T403" s="210"/>
      <c r="AT403" s="211" t="s">
        <v>135</v>
      </c>
      <c r="AU403" s="211" t="s">
        <v>83</v>
      </c>
      <c r="AV403" s="13" t="s">
        <v>83</v>
      </c>
      <c r="AW403" s="13" t="s">
        <v>30</v>
      </c>
      <c r="AX403" s="13" t="s">
        <v>81</v>
      </c>
      <c r="AY403" s="211" t="s">
        <v>122</v>
      </c>
    </row>
    <row r="404" spans="1:65" s="2" customFormat="1" ht="21.75" customHeight="1">
      <c r="A404" s="34"/>
      <c r="B404" s="35"/>
      <c r="C404" s="182" t="s">
        <v>574</v>
      </c>
      <c r="D404" s="182" t="s">
        <v>124</v>
      </c>
      <c r="E404" s="183" t="s">
        <v>575</v>
      </c>
      <c r="F404" s="184" t="s">
        <v>576</v>
      </c>
      <c r="G404" s="185" t="s">
        <v>127</v>
      </c>
      <c r="H404" s="186">
        <v>105.84</v>
      </c>
      <c r="I404" s="187"/>
      <c r="J404" s="188">
        <f>ROUND(I404*H404,2)</f>
        <v>0</v>
      </c>
      <c r="K404" s="184" t="s">
        <v>128</v>
      </c>
      <c r="L404" s="39"/>
      <c r="M404" s="189" t="s">
        <v>1</v>
      </c>
      <c r="N404" s="190" t="s">
        <v>38</v>
      </c>
      <c r="O404" s="71"/>
      <c r="P404" s="191">
        <f>O404*H404</f>
        <v>0</v>
      </c>
      <c r="Q404" s="191">
        <v>0.12966</v>
      </c>
      <c r="R404" s="191">
        <f>Q404*H404</f>
        <v>13.7232144</v>
      </c>
      <c r="S404" s="191">
        <v>0</v>
      </c>
      <c r="T404" s="192">
        <f>S404*H404</f>
        <v>0</v>
      </c>
      <c r="U404" s="34"/>
      <c r="V404" s="34"/>
      <c r="W404" s="34"/>
      <c r="X404" s="34"/>
      <c r="Y404" s="34"/>
      <c r="Z404" s="34"/>
      <c r="AA404" s="34"/>
      <c r="AB404" s="34"/>
      <c r="AC404" s="34"/>
      <c r="AD404" s="34"/>
      <c r="AE404" s="34"/>
      <c r="AR404" s="193" t="s">
        <v>129</v>
      </c>
      <c r="AT404" s="193" t="s">
        <v>124</v>
      </c>
      <c r="AU404" s="193" t="s">
        <v>83</v>
      </c>
      <c r="AY404" s="17" t="s">
        <v>122</v>
      </c>
      <c r="BE404" s="194">
        <f>IF(N404="základní",J404,0)</f>
        <v>0</v>
      </c>
      <c r="BF404" s="194">
        <f>IF(N404="snížená",J404,0)</f>
        <v>0</v>
      </c>
      <c r="BG404" s="194">
        <f>IF(N404="zákl. přenesená",J404,0)</f>
        <v>0</v>
      </c>
      <c r="BH404" s="194">
        <f>IF(N404="sníž. přenesená",J404,0)</f>
        <v>0</v>
      </c>
      <c r="BI404" s="194">
        <f>IF(N404="nulová",J404,0)</f>
        <v>0</v>
      </c>
      <c r="BJ404" s="17" t="s">
        <v>81</v>
      </c>
      <c r="BK404" s="194">
        <f>ROUND(I404*H404,2)</f>
        <v>0</v>
      </c>
      <c r="BL404" s="17" t="s">
        <v>129</v>
      </c>
      <c r="BM404" s="193" t="s">
        <v>577</v>
      </c>
    </row>
    <row r="405" spans="1:47" s="2" customFormat="1" ht="19.5">
      <c r="A405" s="34"/>
      <c r="B405" s="35"/>
      <c r="C405" s="36"/>
      <c r="D405" s="195" t="s">
        <v>131</v>
      </c>
      <c r="E405" s="36"/>
      <c r="F405" s="196" t="s">
        <v>578</v>
      </c>
      <c r="G405" s="36"/>
      <c r="H405" s="36"/>
      <c r="I405" s="197"/>
      <c r="J405" s="36"/>
      <c r="K405" s="36"/>
      <c r="L405" s="39"/>
      <c r="M405" s="198"/>
      <c r="N405" s="199"/>
      <c r="O405" s="71"/>
      <c r="P405" s="71"/>
      <c r="Q405" s="71"/>
      <c r="R405" s="71"/>
      <c r="S405" s="71"/>
      <c r="T405" s="72"/>
      <c r="U405" s="34"/>
      <c r="V405" s="34"/>
      <c r="W405" s="34"/>
      <c r="X405" s="34"/>
      <c r="Y405" s="34"/>
      <c r="Z405" s="34"/>
      <c r="AA405" s="34"/>
      <c r="AB405" s="34"/>
      <c r="AC405" s="34"/>
      <c r="AD405" s="34"/>
      <c r="AE405" s="34"/>
      <c r="AT405" s="17" t="s">
        <v>131</v>
      </c>
      <c r="AU405" s="17" t="s">
        <v>83</v>
      </c>
    </row>
    <row r="406" spans="1:47" s="2" customFormat="1" ht="29.25">
      <c r="A406" s="34"/>
      <c r="B406" s="35"/>
      <c r="C406" s="36"/>
      <c r="D406" s="195" t="s">
        <v>133</v>
      </c>
      <c r="E406" s="36"/>
      <c r="F406" s="200" t="s">
        <v>573</v>
      </c>
      <c r="G406" s="36"/>
      <c r="H406" s="36"/>
      <c r="I406" s="197"/>
      <c r="J406" s="36"/>
      <c r="K406" s="36"/>
      <c r="L406" s="39"/>
      <c r="M406" s="198"/>
      <c r="N406" s="199"/>
      <c r="O406" s="71"/>
      <c r="P406" s="71"/>
      <c r="Q406" s="71"/>
      <c r="R406" s="71"/>
      <c r="S406" s="71"/>
      <c r="T406" s="72"/>
      <c r="U406" s="34"/>
      <c r="V406" s="34"/>
      <c r="W406" s="34"/>
      <c r="X406" s="34"/>
      <c r="Y406" s="34"/>
      <c r="Z406" s="34"/>
      <c r="AA406" s="34"/>
      <c r="AB406" s="34"/>
      <c r="AC406" s="34"/>
      <c r="AD406" s="34"/>
      <c r="AE406" s="34"/>
      <c r="AT406" s="17" t="s">
        <v>133</v>
      </c>
      <c r="AU406" s="17" t="s">
        <v>83</v>
      </c>
    </row>
    <row r="407" spans="2:51" s="14" customFormat="1" ht="11.25">
      <c r="B407" s="212"/>
      <c r="C407" s="213"/>
      <c r="D407" s="195" t="s">
        <v>135</v>
      </c>
      <c r="E407" s="214" t="s">
        <v>1</v>
      </c>
      <c r="F407" s="215" t="s">
        <v>579</v>
      </c>
      <c r="G407" s="213"/>
      <c r="H407" s="214" t="s">
        <v>1</v>
      </c>
      <c r="I407" s="216"/>
      <c r="J407" s="213"/>
      <c r="K407" s="213"/>
      <c r="L407" s="217"/>
      <c r="M407" s="218"/>
      <c r="N407" s="219"/>
      <c r="O407" s="219"/>
      <c r="P407" s="219"/>
      <c r="Q407" s="219"/>
      <c r="R407" s="219"/>
      <c r="S407" s="219"/>
      <c r="T407" s="220"/>
      <c r="AT407" s="221" t="s">
        <v>135</v>
      </c>
      <c r="AU407" s="221" t="s">
        <v>83</v>
      </c>
      <c r="AV407" s="14" t="s">
        <v>81</v>
      </c>
      <c r="AW407" s="14" t="s">
        <v>30</v>
      </c>
      <c r="AX407" s="14" t="s">
        <v>73</v>
      </c>
      <c r="AY407" s="221" t="s">
        <v>122</v>
      </c>
    </row>
    <row r="408" spans="2:51" s="13" customFormat="1" ht="11.25">
      <c r="B408" s="201"/>
      <c r="C408" s="202"/>
      <c r="D408" s="195" t="s">
        <v>135</v>
      </c>
      <c r="E408" s="203" t="s">
        <v>1</v>
      </c>
      <c r="F408" s="204" t="s">
        <v>580</v>
      </c>
      <c r="G408" s="202"/>
      <c r="H408" s="205">
        <v>105.84</v>
      </c>
      <c r="I408" s="206"/>
      <c r="J408" s="202"/>
      <c r="K408" s="202"/>
      <c r="L408" s="207"/>
      <c r="M408" s="208"/>
      <c r="N408" s="209"/>
      <c r="O408" s="209"/>
      <c r="P408" s="209"/>
      <c r="Q408" s="209"/>
      <c r="R408" s="209"/>
      <c r="S408" s="209"/>
      <c r="T408" s="210"/>
      <c r="AT408" s="211" t="s">
        <v>135</v>
      </c>
      <c r="AU408" s="211" t="s">
        <v>83</v>
      </c>
      <c r="AV408" s="13" t="s">
        <v>83</v>
      </c>
      <c r="AW408" s="13" t="s">
        <v>30</v>
      </c>
      <c r="AX408" s="13" t="s">
        <v>81</v>
      </c>
      <c r="AY408" s="211" t="s">
        <v>122</v>
      </c>
    </row>
    <row r="409" spans="1:65" s="2" customFormat="1" ht="16.5" customHeight="1">
      <c r="A409" s="34"/>
      <c r="B409" s="35"/>
      <c r="C409" s="182" t="s">
        <v>581</v>
      </c>
      <c r="D409" s="182" t="s">
        <v>124</v>
      </c>
      <c r="E409" s="183" t="s">
        <v>582</v>
      </c>
      <c r="F409" s="184" t="s">
        <v>583</v>
      </c>
      <c r="G409" s="185" t="s">
        <v>127</v>
      </c>
      <c r="H409" s="186">
        <v>76.44</v>
      </c>
      <c r="I409" s="187"/>
      <c r="J409" s="188">
        <f>ROUND(I409*H409,2)</f>
        <v>0</v>
      </c>
      <c r="K409" s="184" t="s">
        <v>128</v>
      </c>
      <c r="L409" s="39"/>
      <c r="M409" s="189" t="s">
        <v>1</v>
      </c>
      <c r="N409" s="190" t="s">
        <v>38</v>
      </c>
      <c r="O409" s="71"/>
      <c r="P409" s="191">
        <f>O409*H409</f>
        <v>0</v>
      </c>
      <c r="Q409" s="191">
        <v>0.15559</v>
      </c>
      <c r="R409" s="191">
        <f>Q409*H409</f>
        <v>11.8932996</v>
      </c>
      <c r="S409" s="191">
        <v>0</v>
      </c>
      <c r="T409" s="192">
        <f>S409*H409</f>
        <v>0</v>
      </c>
      <c r="U409" s="34"/>
      <c r="V409" s="34"/>
      <c r="W409" s="34"/>
      <c r="X409" s="34"/>
      <c r="Y409" s="34"/>
      <c r="Z409" s="34"/>
      <c r="AA409" s="34"/>
      <c r="AB409" s="34"/>
      <c r="AC409" s="34"/>
      <c r="AD409" s="34"/>
      <c r="AE409" s="34"/>
      <c r="AR409" s="193" t="s">
        <v>129</v>
      </c>
      <c r="AT409" s="193" t="s">
        <v>124</v>
      </c>
      <c r="AU409" s="193" t="s">
        <v>83</v>
      </c>
      <c r="AY409" s="17" t="s">
        <v>122</v>
      </c>
      <c r="BE409" s="194">
        <f>IF(N409="základní",J409,0)</f>
        <v>0</v>
      </c>
      <c r="BF409" s="194">
        <f>IF(N409="snížená",J409,0)</f>
        <v>0</v>
      </c>
      <c r="BG409" s="194">
        <f>IF(N409="zákl. přenesená",J409,0)</f>
        <v>0</v>
      </c>
      <c r="BH409" s="194">
        <f>IF(N409="sníž. přenesená",J409,0)</f>
        <v>0</v>
      </c>
      <c r="BI409" s="194">
        <f>IF(N409="nulová",J409,0)</f>
        <v>0</v>
      </c>
      <c r="BJ409" s="17" t="s">
        <v>81</v>
      </c>
      <c r="BK409" s="194">
        <f>ROUND(I409*H409,2)</f>
        <v>0</v>
      </c>
      <c r="BL409" s="17" t="s">
        <v>129</v>
      </c>
      <c r="BM409" s="193" t="s">
        <v>584</v>
      </c>
    </row>
    <row r="410" spans="1:47" s="2" customFormat="1" ht="19.5">
      <c r="A410" s="34"/>
      <c r="B410" s="35"/>
      <c r="C410" s="36"/>
      <c r="D410" s="195" t="s">
        <v>131</v>
      </c>
      <c r="E410" s="36"/>
      <c r="F410" s="196" t="s">
        <v>585</v>
      </c>
      <c r="G410" s="36"/>
      <c r="H410" s="36"/>
      <c r="I410" s="197"/>
      <c r="J410" s="36"/>
      <c r="K410" s="36"/>
      <c r="L410" s="39"/>
      <c r="M410" s="198"/>
      <c r="N410" s="199"/>
      <c r="O410" s="71"/>
      <c r="P410" s="71"/>
      <c r="Q410" s="71"/>
      <c r="R410" s="71"/>
      <c r="S410" s="71"/>
      <c r="T410" s="72"/>
      <c r="U410" s="34"/>
      <c r="V410" s="34"/>
      <c r="W410" s="34"/>
      <c r="X410" s="34"/>
      <c r="Y410" s="34"/>
      <c r="Z410" s="34"/>
      <c r="AA410" s="34"/>
      <c r="AB410" s="34"/>
      <c r="AC410" s="34"/>
      <c r="AD410" s="34"/>
      <c r="AE410" s="34"/>
      <c r="AT410" s="17" t="s">
        <v>131</v>
      </c>
      <c r="AU410" s="17" t="s">
        <v>83</v>
      </c>
    </row>
    <row r="411" spans="1:47" s="2" customFormat="1" ht="29.25">
      <c r="A411" s="34"/>
      <c r="B411" s="35"/>
      <c r="C411" s="36"/>
      <c r="D411" s="195" t="s">
        <v>133</v>
      </c>
      <c r="E411" s="36"/>
      <c r="F411" s="200" t="s">
        <v>586</v>
      </c>
      <c r="G411" s="36"/>
      <c r="H411" s="36"/>
      <c r="I411" s="197"/>
      <c r="J411" s="36"/>
      <c r="K411" s="36"/>
      <c r="L411" s="39"/>
      <c r="M411" s="198"/>
      <c r="N411" s="199"/>
      <c r="O411" s="71"/>
      <c r="P411" s="71"/>
      <c r="Q411" s="71"/>
      <c r="R411" s="71"/>
      <c r="S411" s="71"/>
      <c r="T411" s="72"/>
      <c r="U411" s="34"/>
      <c r="V411" s="34"/>
      <c r="W411" s="34"/>
      <c r="X411" s="34"/>
      <c r="Y411" s="34"/>
      <c r="Z411" s="34"/>
      <c r="AA411" s="34"/>
      <c r="AB411" s="34"/>
      <c r="AC411" s="34"/>
      <c r="AD411" s="34"/>
      <c r="AE411" s="34"/>
      <c r="AT411" s="17" t="s">
        <v>133</v>
      </c>
      <c r="AU411" s="17" t="s">
        <v>83</v>
      </c>
    </row>
    <row r="412" spans="2:51" s="13" customFormat="1" ht="11.25">
      <c r="B412" s="201"/>
      <c r="C412" s="202"/>
      <c r="D412" s="195" t="s">
        <v>135</v>
      </c>
      <c r="E412" s="203" t="s">
        <v>1</v>
      </c>
      <c r="F412" s="204" t="s">
        <v>556</v>
      </c>
      <c r="G412" s="202"/>
      <c r="H412" s="205">
        <v>76.44</v>
      </c>
      <c r="I412" s="206"/>
      <c r="J412" s="202"/>
      <c r="K412" s="202"/>
      <c r="L412" s="207"/>
      <c r="M412" s="208"/>
      <c r="N412" s="209"/>
      <c r="O412" s="209"/>
      <c r="P412" s="209"/>
      <c r="Q412" s="209"/>
      <c r="R412" s="209"/>
      <c r="S412" s="209"/>
      <c r="T412" s="210"/>
      <c r="AT412" s="211" t="s">
        <v>135</v>
      </c>
      <c r="AU412" s="211" t="s">
        <v>83</v>
      </c>
      <c r="AV412" s="13" t="s">
        <v>83</v>
      </c>
      <c r="AW412" s="13" t="s">
        <v>30</v>
      </c>
      <c r="AX412" s="13" t="s">
        <v>81</v>
      </c>
      <c r="AY412" s="211" t="s">
        <v>122</v>
      </c>
    </row>
    <row r="413" spans="2:63" s="12" customFormat="1" ht="22.9" customHeight="1">
      <c r="B413" s="166"/>
      <c r="C413" s="167"/>
      <c r="D413" s="168" t="s">
        <v>72</v>
      </c>
      <c r="E413" s="180" t="s">
        <v>192</v>
      </c>
      <c r="F413" s="180" t="s">
        <v>587</v>
      </c>
      <c r="G413" s="167"/>
      <c r="H413" s="167"/>
      <c r="I413" s="170"/>
      <c r="J413" s="181">
        <f>BK413</f>
        <v>0</v>
      </c>
      <c r="K413" s="167"/>
      <c r="L413" s="172"/>
      <c r="M413" s="173"/>
      <c r="N413" s="174"/>
      <c r="O413" s="174"/>
      <c r="P413" s="175">
        <f>SUM(P414:P556)</f>
        <v>0</v>
      </c>
      <c r="Q413" s="174"/>
      <c r="R413" s="175">
        <f>SUM(R414:R556)</f>
        <v>41.69700055999998</v>
      </c>
      <c r="S413" s="174"/>
      <c r="T413" s="176">
        <f>SUM(T414:T556)</f>
        <v>179.393908</v>
      </c>
      <c r="AR413" s="177" t="s">
        <v>81</v>
      </c>
      <c r="AT413" s="178" t="s">
        <v>72</v>
      </c>
      <c r="AU413" s="178" t="s">
        <v>81</v>
      </c>
      <c r="AY413" s="177" t="s">
        <v>122</v>
      </c>
      <c r="BK413" s="179">
        <f>SUM(BK414:BK556)</f>
        <v>0</v>
      </c>
    </row>
    <row r="414" spans="1:65" s="2" customFormat="1" ht="16.5" customHeight="1">
      <c r="A414" s="34"/>
      <c r="B414" s="35"/>
      <c r="C414" s="182" t="s">
        <v>588</v>
      </c>
      <c r="D414" s="182" t="s">
        <v>124</v>
      </c>
      <c r="E414" s="183" t="s">
        <v>589</v>
      </c>
      <c r="F414" s="184" t="s">
        <v>590</v>
      </c>
      <c r="G414" s="185" t="s">
        <v>151</v>
      </c>
      <c r="H414" s="186">
        <v>36</v>
      </c>
      <c r="I414" s="187"/>
      <c r="J414" s="188">
        <f>ROUND(I414*H414,2)</f>
        <v>0</v>
      </c>
      <c r="K414" s="184" t="s">
        <v>128</v>
      </c>
      <c r="L414" s="39"/>
      <c r="M414" s="189" t="s">
        <v>1</v>
      </c>
      <c r="N414" s="190" t="s">
        <v>38</v>
      </c>
      <c r="O414" s="71"/>
      <c r="P414" s="191">
        <f>O414*H414</f>
        <v>0</v>
      </c>
      <c r="Q414" s="191">
        <v>0.88282</v>
      </c>
      <c r="R414" s="191">
        <f>Q414*H414</f>
        <v>31.78152</v>
      </c>
      <c r="S414" s="191">
        <v>0</v>
      </c>
      <c r="T414" s="192">
        <f>S414*H414</f>
        <v>0</v>
      </c>
      <c r="U414" s="34"/>
      <c r="V414" s="34"/>
      <c r="W414" s="34"/>
      <c r="X414" s="34"/>
      <c r="Y414" s="34"/>
      <c r="Z414" s="34"/>
      <c r="AA414" s="34"/>
      <c r="AB414" s="34"/>
      <c r="AC414" s="34"/>
      <c r="AD414" s="34"/>
      <c r="AE414" s="34"/>
      <c r="AR414" s="193" t="s">
        <v>129</v>
      </c>
      <c r="AT414" s="193" t="s">
        <v>124</v>
      </c>
      <c r="AU414" s="193" t="s">
        <v>83</v>
      </c>
      <c r="AY414" s="17" t="s">
        <v>122</v>
      </c>
      <c r="BE414" s="194">
        <f>IF(N414="základní",J414,0)</f>
        <v>0</v>
      </c>
      <c r="BF414" s="194">
        <f>IF(N414="snížená",J414,0)</f>
        <v>0</v>
      </c>
      <c r="BG414" s="194">
        <f>IF(N414="zákl. přenesená",J414,0)</f>
        <v>0</v>
      </c>
      <c r="BH414" s="194">
        <f>IF(N414="sníž. přenesená",J414,0)</f>
        <v>0</v>
      </c>
      <c r="BI414" s="194">
        <f>IF(N414="nulová",J414,0)</f>
        <v>0</v>
      </c>
      <c r="BJ414" s="17" t="s">
        <v>81</v>
      </c>
      <c r="BK414" s="194">
        <f>ROUND(I414*H414,2)</f>
        <v>0</v>
      </c>
      <c r="BL414" s="17" t="s">
        <v>129</v>
      </c>
      <c r="BM414" s="193" t="s">
        <v>591</v>
      </c>
    </row>
    <row r="415" spans="1:47" s="2" customFormat="1" ht="11.25">
      <c r="A415" s="34"/>
      <c r="B415" s="35"/>
      <c r="C415" s="36"/>
      <c r="D415" s="195" t="s">
        <v>131</v>
      </c>
      <c r="E415" s="36"/>
      <c r="F415" s="196" t="s">
        <v>592</v>
      </c>
      <c r="G415" s="36"/>
      <c r="H415" s="36"/>
      <c r="I415" s="197"/>
      <c r="J415" s="36"/>
      <c r="K415" s="36"/>
      <c r="L415" s="39"/>
      <c r="M415" s="198"/>
      <c r="N415" s="199"/>
      <c r="O415" s="71"/>
      <c r="P415" s="71"/>
      <c r="Q415" s="71"/>
      <c r="R415" s="71"/>
      <c r="S415" s="71"/>
      <c r="T415" s="72"/>
      <c r="U415" s="34"/>
      <c r="V415" s="34"/>
      <c r="W415" s="34"/>
      <c r="X415" s="34"/>
      <c r="Y415" s="34"/>
      <c r="Z415" s="34"/>
      <c r="AA415" s="34"/>
      <c r="AB415" s="34"/>
      <c r="AC415" s="34"/>
      <c r="AD415" s="34"/>
      <c r="AE415" s="34"/>
      <c r="AT415" s="17" t="s">
        <v>131</v>
      </c>
      <c r="AU415" s="17" t="s">
        <v>83</v>
      </c>
    </row>
    <row r="416" spans="1:47" s="2" customFormat="1" ht="48.75">
      <c r="A416" s="34"/>
      <c r="B416" s="35"/>
      <c r="C416" s="36"/>
      <c r="D416" s="195" t="s">
        <v>133</v>
      </c>
      <c r="E416" s="36"/>
      <c r="F416" s="200" t="s">
        <v>593</v>
      </c>
      <c r="G416" s="36"/>
      <c r="H416" s="36"/>
      <c r="I416" s="197"/>
      <c r="J416" s="36"/>
      <c r="K416" s="36"/>
      <c r="L416" s="39"/>
      <c r="M416" s="198"/>
      <c r="N416" s="199"/>
      <c r="O416" s="71"/>
      <c r="P416" s="71"/>
      <c r="Q416" s="71"/>
      <c r="R416" s="71"/>
      <c r="S416" s="71"/>
      <c r="T416" s="72"/>
      <c r="U416" s="34"/>
      <c r="V416" s="34"/>
      <c r="W416" s="34"/>
      <c r="X416" s="34"/>
      <c r="Y416" s="34"/>
      <c r="Z416" s="34"/>
      <c r="AA416" s="34"/>
      <c r="AB416" s="34"/>
      <c r="AC416" s="34"/>
      <c r="AD416" s="34"/>
      <c r="AE416" s="34"/>
      <c r="AT416" s="17" t="s">
        <v>133</v>
      </c>
      <c r="AU416" s="17" t="s">
        <v>83</v>
      </c>
    </row>
    <row r="417" spans="1:65" s="2" customFormat="1" ht="16.5" customHeight="1">
      <c r="A417" s="34"/>
      <c r="B417" s="35"/>
      <c r="C417" s="182" t="s">
        <v>594</v>
      </c>
      <c r="D417" s="182" t="s">
        <v>124</v>
      </c>
      <c r="E417" s="183" t="s">
        <v>595</v>
      </c>
      <c r="F417" s="184" t="s">
        <v>596</v>
      </c>
      <c r="G417" s="185" t="s">
        <v>151</v>
      </c>
      <c r="H417" s="186">
        <v>10</v>
      </c>
      <c r="I417" s="187"/>
      <c r="J417" s="188">
        <f>ROUND(I417*H417,2)</f>
        <v>0</v>
      </c>
      <c r="K417" s="184" t="s">
        <v>128</v>
      </c>
      <c r="L417" s="39"/>
      <c r="M417" s="189" t="s">
        <v>1</v>
      </c>
      <c r="N417" s="190" t="s">
        <v>38</v>
      </c>
      <c r="O417" s="71"/>
      <c r="P417" s="191">
        <f>O417*H417</f>
        <v>0</v>
      </c>
      <c r="Q417" s="191">
        <v>0</v>
      </c>
      <c r="R417" s="191">
        <f>Q417*H417</f>
        <v>0</v>
      </c>
      <c r="S417" s="191">
        <v>0.556</v>
      </c>
      <c r="T417" s="192">
        <f>S417*H417</f>
        <v>5.5600000000000005</v>
      </c>
      <c r="U417" s="34"/>
      <c r="V417" s="34"/>
      <c r="W417" s="34"/>
      <c r="X417" s="34"/>
      <c r="Y417" s="34"/>
      <c r="Z417" s="34"/>
      <c r="AA417" s="34"/>
      <c r="AB417" s="34"/>
      <c r="AC417" s="34"/>
      <c r="AD417" s="34"/>
      <c r="AE417" s="34"/>
      <c r="AR417" s="193" t="s">
        <v>129</v>
      </c>
      <c r="AT417" s="193" t="s">
        <v>124</v>
      </c>
      <c r="AU417" s="193" t="s">
        <v>83</v>
      </c>
      <c r="AY417" s="17" t="s">
        <v>122</v>
      </c>
      <c r="BE417" s="194">
        <f>IF(N417="základní",J417,0)</f>
        <v>0</v>
      </c>
      <c r="BF417" s="194">
        <f>IF(N417="snížená",J417,0)</f>
        <v>0</v>
      </c>
      <c r="BG417" s="194">
        <f>IF(N417="zákl. přenesená",J417,0)</f>
        <v>0</v>
      </c>
      <c r="BH417" s="194">
        <f>IF(N417="sníž. přenesená",J417,0)</f>
        <v>0</v>
      </c>
      <c r="BI417" s="194">
        <f>IF(N417="nulová",J417,0)</f>
        <v>0</v>
      </c>
      <c r="BJ417" s="17" t="s">
        <v>81</v>
      </c>
      <c r="BK417" s="194">
        <f>ROUND(I417*H417,2)</f>
        <v>0</v>
      </c>
      <c r="BL417" s="17" t="s">
        <v>129</v>
      </c>
      <c r="BM417" s="193" t="s">
        <v>597</v>
      </c>
    </row>
    <row r="418" spans="1:47" s="2" customFormat="1" ht="11.25">
      <c r="A418" s="34"/>
      <c r="B418" s="35"/>
      <c r="C418" s="36"/>
      <c r="D418" s="195" t="s">
        <v>131</v>
      </c>
      <c r="E418" s="36"/>
      <c r="F418" s="196" t="s">
        <v>598</v>
      </c>
      <c r="G418" s="36"/>
      <c r="H418" s="36"/>
      <c r="I418" s="197"/>
      <c r="J418" s="36"/>
      <c r="K418" s="36"/>
      <c r="L418" s="39"/>
      <c r="M418" s="198"/>
      <c r="N418" s="199"/>
      <c r="O418" s="71"/>
      <c r="P418" s="71"/>
      <c r="Q418" s="71"/>
      <c r="R418" s="71"/>
      <c r="S418" s="71"/>
      <c r="T418" s="72"/>
      <c r="U418" s="34"/>
      <c r="V418" s="34"/>
      <c r="W418" s="34"/>
      <c r="X418" s="34"/>
      <c r="Y418" s="34"/>
      <c r="Z418" s="34"/>
      <c r="AA418" s="34"/>
      <c r="AB418" s="34"/>
      <c r="AC418" s="34"/>
      <c r="AD418" s="34"/>
      <c r="AE418" s="34"/>
      <c r="AT418" s="17" t="s">
        <v>131</v>
      </c>
      <c r="AU418" s="17" t="s">
        <v>83</v>
      </c>
    </row>
    <row r="419" spans="1:65" s="2" customFormat="1" ht="16.5" customHeight="1">
      <c r="A419" s="34"/>
      <c r="B419" s="35"/>
      <c r="C419" s="182" t="s">
        <v>599</v>
      </c>
      <c r="D419" s="182" t="s">
        <v>124</v>
      </c>
      <c r="E419" s="183" t="s">
        <v>600</v>
      </c>
      <c r="F419" s="184" t="s">
        <v>601</v>
      </c>
      <c r="G419" s="185" t="s">
        <v>151</v>
      </c>
      <c r="H419" s="186">
        <v>36</v>
      </c>
      <c r="I419" s="187"/>
      <c r="J419" s="188">
        <f>ROUND(I419*H419,2)</f>
        <v>0</v>
      </c>
      <c r="K419" s="184" t="s">
        <v>128</v>
      </c>
      <c r="L419" s="39"/>
      <c r="M419" s="189" t="s">
        <v>1</v>
      </c>
      <c r="N419" s="190" t="s">
        <v>38</v>
      </c>
      <c r="O419" s="71"/>
      <c r="P419" s="191">
        <f>O419*H419</f>
        <v>0</v>
      </c>
      <c r="Q419" s="191">
        <v>0</v>
      </c>
      <c r="R419" s="191">
        <f>Q419*H419</f>
        <v>0</v>
      </c>
      <c r="S419" s="191">
        <v>0.878</v>
      </c>
      <c r="T419" s="192">
        <f>S419*H419</f>
        <v>31.608</v>
      </c>
      <c r="U419" s="34"/>
      <c r="V419" s="34"/>
      <c r="W419" s="34"/>
      <c r="X419" s="34"/>
      <c r="Y419" s="34"/>
      <c r="Z419" s="34"/>
      <c r="AA419" s="34"/>
      <c r="AB419" s="34"/>
      <c r="AC419" s="34"/>
      <c r="AD419" s="34"/>
      <c r="AE419" s="34"/>
      <c r="AR419" s="193" t="s">
        <v>129</v>
      </c>
      <c r="AT419" s="193" t="s">
        <v>124</v>
      </c>
      <c r="AU419" s="193" t="s">
        <v>83</v>
      </c>
      <c r="AY419" s="17" t="s">
        <v>122</v>
      </c>
      <c r="BE419" s="194">
        <f>IF(N419="základní",J419,0)</f>
        <v>0</v>
      </c>
      <c r="BF419" s="194">
        <f>IF(N419="snížená",J419,0)</f>
        <v>0</v>
      </c>
      <c r="BG419" s="194">
        <f>IF(N419="zákl. přenesená",J419,0)</f>
        <v>0</v>
      </c>
      <c r="BH419" s="194">
        <f>IF(N419="sníž. přenesená",J419,0)</f>
        <v>0</v>
      </c>
      <c r="BI419" s="194">
        <f>IF(N419="nulová",J419,0)</f>
        <v>0</v>
      </c>
      <c r="BJ419" s="17" t="s">
        <v>81</v>
      </c>
      <c r="BK419" s="194">
        <f>ROUND(I419*H419,2)</f>
        <v>0</v>
      </c>
      <c r="BL419" s="17" t="s">
        <v>129</v>
      </c>
      <c r="BM419" s="193" t="s">
        <v>602</v>
      </c>
    </row>
    <row r="420" spans="1:47" s="2" customFormat="1" ht="11.25">
      <c r="A420" s="34"/>
      <c r="B420" s="35"/>
      <c r="C420" s="36"/>
      <c r="D420" s="195" t="s">
        <v>131</v>
      </c>
      <c r="E420" s="36"/>
      <c r="F420" s="196" t="s">
        <v>603</v>
      </c>
      <c r="G420" s="36"/>
      <c r="H420" s="36"/>
      <c r="I420" s="197"/>
      <c r="J420" s="36"/>
      <c r="K420" s="36"/>
      <c r="L420" s="39"/>
      <c r="M420" s="198"/>
      <c r="N420" s="199"/>
      <c r="O420" s="71"/>
      <c r="P420" s="71"/>
      <c r="Q420" s="71"/>
      <c r="R420" s="71"/>
      <c r="S420" s="71"/>
      <c r="T420" s="72"/>
      <c r="U420" s="34"/>
      <c r="V420" s="34"/>
      <c r="W420" s="34"/>
      <c r="X420" s="34"/>
      <c r="Y420" s="34"/>
      <c r="Z420" s="34"/>
      <c r="AA420" s="34"/>
      <c r="AB420" s="34"/>
      <c r="AC420" s="34"/>
      <c r="AD420" s="34"/>
      <c r="AE420" s="34"/>
      <c r="AT420" s="17" t="s">
        <v>131</v>
      </c>
      <c r="AU420" s="17" t="s">
        <v>83</v>
      </c>
    </row>
    <row r="421" spans="1:65" s="2" customFormat="1" ht="16.5" customHeight="1">
      <c r="A421" s="34"/>
      <c r="B421" s="35"/>
      <c r="C421" s="182" t="s">
        <v>604</v>
      </c>
      <c r="D421" s="182" t="s">
        <v>124</v>
      </c>
      <c r="E421" s="183" t="s">
        <v>605</v>
      </c>
      <c r="F421" s="184" t="s">
        <v>606</v>
      </c>
      <c r="G421" s="185" t="s">
        <v>311</v>
      </c>
      <c r="H421" s="186">
        <v>2</v>
      </c>
      <c r="I421" s="187"/>
      <c r="J421" s="188">
        <f>ROUND(I421*H421,2)</f>
        <v>0</v>
      </c>
      <c r="K421" s="184" t="s">
        <v>128</v>
      </c>
      <c r="L421" s="39"/>
      <c r="M421" s="189" t="s">
        <v>1</v>
      </c>
      <c r="N421" s="190" t="s">
        <v>38</v>
      </c>
      <c r="O421" s="71"/>
      <c r="P421" s="191">
        <f>O421*H421</f>
        <v>0</v>
      </c>
      <c r="Q421" s="191">
        <v>1E-05</v>
      </c>
      <c r="R421" s="191">
        <f>Q421*H421</f>
        <v>2E-05</v>
      </c>
      <c r="S421" s="191">
        <v>0</v>
      </c>
      <c r="T421" s="192">
        <f>S421*H421</f>
        <v>0</v>
      </c>
      <c r="U421" s="34"/>
      <c r="V421" s="34"/>
      <c r="W421" s="34"/>
      <c r="X421" s="34"/>
      <c r="Y421" s="34"/>
      <c r="Z421" s="34"/>
      <c r="AA421" s="34"/>
      <c r="AB421" s="34"/>
      <c r="AC421" s="34"/>
      <c r="AD421" s="34"/>
      <c r="AE421" s="34"/>
      <c r="AR421" s="193" t="s">
        <v>129</v>
      </c>
      <c r="AT421" s="193" t="s">
        <v>124</v>
      </c>
      <c r="AU421" s="193" t="s">
        <v>83</v>
      </c>
      <c r="AY421" s="17" t="s">
        <v>122</v>
      </c>
      <c r="BE421" s="194">
        <f>IF(N421="základní",J421,0)</f>
        <v>0</v>
      </c>
      <c r="BF421" s="194">
        <f>IF(N421="snížená",J421,0)</f>
        <v>0</v>
      </c>
      <c r="BG421" s="194">
        <f>IF(N421="zákl. přenesená",J421,0)</f>
        <v>0</v>
      </c>
      <c r="BH421" s="194">
        <f>IF(N421="sníž. přenesená",J421,0)</f>
        <v>0</v>
      </c>
      <c r="BI421" s="194">
        <f>IF(N421="nulová",J421,0)</f>
        <v>0</v>
      </c>
      <c r="BJ421" s="17" t="s">
        <v>81</v>
      </c>
      <c r="BK421" s="194">
        <f>ROUND(I421*H421,2)</f>
        <v>0</v>
      </c>
      <c r="BL421" s="17" t="s">
        <v>129</v>
      </c>
      <c r="BM421" s="193" t="s">
        <v>607</v>
      </c>
    </row>
    <row r="422" spans="1:47" s="2" customFormat="1" ht="11.25">
      <c r="A422" s="34"/>
      <c r="B422" s="35"/>
      <c r="C422" s="36"/>
      <c r="D422" s="195" t="s">
        <v>131</v>
      </c>
      <c r="E422" s="36"/>
      <c r="F422" s="196" t="s">
        <v>608</v>
      </c>
      <c r="G422" s="36"/>
      <c r="H422" s="36"/>
      <c r="I422" s="197"/>
      <c r="J422" s="36"/>
      <c r="K422" s="36"/>
      <c r="L422" s="39"/>
      <c r="M422" s="198"/>
      <c r="N422" s="199"/>
      <c r="O422" s="71"/>
      <c r="P422" s="71"/>
      <c r="Q422" s="71"/>
      <c r="R422" s="71"/>
      <c r="S422" s="71"/>
      <c r="T422" s="72"/>
      <c r="U422" s="34"/>
      <c r="V422" s="34"/>
      <c r="W422" s="34"/>
      <c r="X422" s="34"/>
      <c r="Y422" s="34"/>
      <c r="Z422" s="34"/>
      <c r="AA422" s="34"/>
      <c r="AB422" s="34"/>
      <c r="AC422" s="34"/>
      <c r="AD422" s="34"/>
      <c r="AE422" s="34"/>
      <c r="AT422" s="17" t="s">
        <v>131</v>
      </c>
      <c r="AU422" s="17" t="s">
        <v>83</v>
      </c>
    </row>
    <row r="423" spans="1:47" s="2" customFormat="1" ht="78">
      <c r="A423" s="34"/>
      <c r="B423" s="35"/>
      <c r="C423" s="36"/>
      <c r="D423" s="195" t="s">
        <v>133</v>
      </c>
      <c r="E423" s="36"/>
      <c r="F423" s="200" t="s">
        <v>609</v>
      </c>
      <c r="G423" s="36"/>
      <c r="H423" s="36"/>
      <c r="I423" s="197"/>
      <c r="J423" s="36"/>
      <c r="K423" s="36"/>
      <c r="L423" s="39"/>
      <c r="M423" s="198"/>
      <c r="N423" s="199"/>
      <c r="O423" s="71"/>
      <c r="P423" s="71"/>
      <c r="Q423" s="71"/>
      <c r="R423" s="71"/>
      <c r="S423" s="71"/>
      <c r="T423" s="72"/>
      <c r="U423" s="34"/>
      <c r="V423" s="34"/>
      <c r="W423" s="34"/>
      <c r="X423" s="34"/>
      <c r="Y423" s="34"/>
      <c r="Z423" s="34"/>
      <c r="AA423" s="34"/>
      <c r="AB423" s="34"/>
      <c r="AC423" s="34"/>
      <c r="AD423" s="34"/>
      <c r="AE423" s="34"/>
      <c r="AT423" s="17" t="s">
        <v>133</v>
      </c>
      <c r="AU423" s="17" t="s">
        <v>83</v>
      </c>
    </row>
    <row r="424" spans="2:51" s="14" customFormat="1" ht="11.25">
      <c r="B424" s="212"/>
      <c r="C424" s="213"/>
      <c r="D424" s="195" t="s">
        <v>135</v>
      </c>
      <c r="E424" s="214" t="s">
        <v>1</v>
      </c>
      <c r="F424" s="215" t="s">
        <v>610</v>
      </c>
      <c r="G424" s="213"/>
      <c r="H424" s="214" t="s">
        <v>1</v>
      </c>
      <c r="I424" s="216"/>
      <c r="J424" s="213"/>
      <c r="K424" s="213"/>
      <c r="L424" s="217"/>
      <c r="M424" s="218"/>
      <c r="N424" s="219"/>
      <c r="O424" s="219"/>
      <c r="P424" s="219"/>
      <c r="Q424" s="219"/>
      <c r="R424" s="219"/>
      <c r="S424" s="219"/>
      <c r="T424" s="220"/>
      <c r="AT424" s="221" t="s">
        <v>135</v>
      </c>
      <c r="AU424" s="221" t="s">
        <v>83</v>
      </c>
      <c r="AV424" s="14" t="s">
        <v>81</v>
      </c>
      <c r="AW424" s="14" t="s">
        <v>30</v>
      </c>
      <c r="AX424" s="14" t="s">
        <v>73</v>
      </c>
      <c r="AY424" s="221" t="s">
        <v>122</v>
      </c>
    </row>
    <row r="425" spans="2:51" s="13" customFormat="1" ht="11.25">
      <c r="B425" s="201"/>
      <c r="C425" s="202"/>
      <c r="D425" s="195" t="s">
        <v>135</v>
      </c>
      <c r="E425" s="203" t="s">
        <v>1</v>
      </c>
      <c r="F425" s="204" t="s">
        <v>83</v>
      </c>
      <c r="G425" s="202"/>
      <c r="H425" s="205">
        <v>2</v>
      </c>
      <c r="I425" s="206"/>
      <c r="J425" s="202"/>
      <c r="K425" s="202"/>
      <c r="L425" s="207"/>
      <c r="M425" s="208"/>
      <c r="N425" s="209"/>
      <c r="O425" s="209"/>
      <c r="P425" s="209"/>
      <c r="Q425" s="209"/>
      <c r="R425" s="209"/>
      <c r="S425" s="209"/>
      <c r="T425" s="210"/>
      <c r="AT425" s="211" t="s">
        <v>135</v>
      </c>
      <c r="AU425" s="211" t="s">
        <v>83</v>
      </c>
      <c r="AV425" s="13" t="s">
        <v>83</v>
      </c>
      <c r="AW425" s="13" t="s">
        <v>30</v>
      </c>
      <c r="AX425" s="13" t="s">
        <v>81</v>
      </c>
      <c r="AY425" s="211" t="s">
        <v>122</v>
      </c>
    </row>
    <row r="426" spans="1:65" s="2" customFormat="1" ht="16.5" customHeight="1">
      <c r="A426" s="34"/>
      <c r="B426" s="35"/>
      <c r="C426" s="233" t="s">
        <v>611</v>
      </c>
      <c r="D426" s="233" t="s">
        <v>193</v>
      </c>
      <c r="E426" s="234" t="s">
        <v>612</v>
      </c>
      <c r="F426" s="235" t="s">
        <v>613</v>
      </c>
      <c r="G426" s="236" t="s">
        <v>311</v>
      </c>
      <c r="H426" s="237">
        <v>2</v>
      </c>
      <c r="I426" s="238"/>
      <c r="J426" s="239">
        <f>ROUND(I426*H426,2)</f>
        <v>0</v>
      </c>
      <c r="K426" s="235" t="s">
        <v>128</v>
      </c>
      <c r="L426" s="240"/>
      <c r="M426" s="241" t="s">
        <v>1</v>
      </c>
      <c r="N426" s="242" t="s">
        <v>38</v>
      </c>
      <c r="O426" s="71"/>
      <c r="P426" s="191">
        <f>O426*H426</f>
        <v>0</v>
      </c>
      <c r="Q426" s="191">
        <v>0.0017</v>
      </c>
      <c r="R426" s="191">
        <f>Q426*H426</f>
        <v>0.0034</v>
      </c>
      <c r="S426" s="191">
        <v>0</v>
      </c>
      <c r="T426" s="192">
        <f>S426*H426</f>
        <v>0</v>
      </c>
      <c r="U426" s="34"/>
      <c r="V426" s="34"/>
      <c r="W426" s="34"/>
      <c r="X426" s="34"/>
      <c r="Y426" s="34"/>
      <c r="Z426" s="34"/>
      <c r="AA426" s="34"/>
      <c r="AB426" s="34"/>
      <c r="AC426" s="34"/>
      <c r="AD426" s="34"/>
      <c r="AE426" s="34"/>
      <c r="AR426" s="193" t="s">
        <v>185</v>
      </c>
      <c r="AT426" s="193" t="s">
        <v>193</v>
      </c>
      <c r="AU426" s="193" t="s">
        <v>83</v>
      </c>
      <c r="AY426" s="17" t="s">
        <v>122</v>
      </c>
      <c r="BE426" s="194">
        <f>IF(N426="základní",J426,0)</f>
        <v>0</v>
      </c>
      <c r="BF426" s="194">
        <f>IF(N426="snížená",J426,0)</f>
        <v>0</v>
      </c>
      <c r="BG426" s="194">
        <f>IF(N426="zákl. přenesená",J426,0)</f>
        <v>0</v>
      </c>
      <c r="BH426" s="194">
        <f>IF(N426="sníž. přenesená",J426,0)</f>
        <v>0</v>
      </c>
      <c r="BI426" s="194">
        <f>IF(N426="nulová",J426,0)</f>
        <v>0</v>
      </c>
      <c r="BJ426" s="17" t="s">
        <v>81</v>
      </c>
      <c r="BK426" s="194">
        <f>ROUND(I426*H426,2)</f>
        <v>0</v>
      </c>
      <c r="BL426" s="17" t="s">
        <v>129</v>
      </c>
      <c r="BM426" s="193" t="s">
        <v>614</v>
      </c>
    </row>
    <row r="427" spans="1:47" s="2" customFormat="1" ht="11.25">
      <c r="A427" s="34"/>
      <c r="B427" s="35"/>
      <c r="C427" s="36"/>
      <c r="D427" s="195" t="s">
        <v>131</v>
      </c>
      <c r="E427" s="36"/>
      <c r="F427" s="196" t="s">
        <v>613</v>
      </c>
      <c r="G427" s="36"/>
      <c r="H427" s="36"/>
      <c r="I427" s="197"/>
      <c r="J427" s="36"/>
      <c r="K427" s="36"/>
      <c r="L427" s="39"/>
      <c r="M427" s="198"/>
      <c r="N427" s="199"/>
      <c r="O427" s="71"/>
      <c r="P427" s="71"/>
      <c r="Q427" s="71"/>
      <c r="R427" s="71"/>
      <c r="S427" s="71"/>
      <c r="T427" s="72"/>
      <c r="U427" s="34"/>
      <c r="V427" s="34"/>
      <c r="W427" s="34"/>
      <c r="X427" s="34"/>
      <c r="Y427" s="34"/>
      <c r="Z427" s="34"/>
      <c r="AA427" s="34"/>
      <c r="AB427" s="34"/>
      <c r="AC427" s="34"/>
      <c r="AD427" s="34"/>
      <c r="AE427" s="34"/>
      <c r="AT427" s="17" t="s">
        <v>131</v>
      </c>
      <c r="AU427" s="17" t="s">
        <v>83</v>
      </c>
    </row>
    <row r="428" spans="2:51" s="14" customFormat="1" ht="11.25">
      <c r="B428" s="212"/>
      <c r="C428" s="213"/>
      <c r="D428" s="195" t="s">
        <v>135</v>
      </c>
      <c r="E428" s="214" t="s">
        <v>1</v>
      </c>
      <c r="F428" s="215" t="s">
        <v>610</v>
      </c>
      <c r="G428" s="213"/>
      <c r="H428" s="214" t="s">
        <v>1</v>
      </c>
      <c r="I428" s="216"/>
      <c r="J428" s="213"/>
      <c r="K428" s="213"/>
      <c r="L428" s="217"/>
      <c r="M428" s="218"/>
      <c r="N428" s="219"/>
      <c r="O428" s="219"/>
      <c r="P428" s="219"/>
      <c r="Q428" s="219"/>
      <c r="R428" s="219"/>
      <c r="S428" s="219"/>
      <c r="T428" s="220"/>
      <c r="AT428" s="221" t="s">
        <v>135</v>
      </c>
      <c r="AU428" s="221" t="s">
        <v>83</v>
      </c>
      <c r="AV428" s="14" t="s">
        <v>81</v>
      </c>
      <c r="AW428" s="14" t="s">
        <v>30</v>
      </c>
      <c r="AX428" s="14" t="s">
        <v>73</v>
      </c>
      <c r="AY428" s="221" t="s">
        <v>122</v>
      </c>
    </row>
    <row r="429" spans="2:51" s="13" customFormat="1" ht="11.25">
      <c r="B429" s="201"/>
      <c r="C429" s="202"/>
      <c r="D429" s="195" t="s">
        <v>135</v>
      </c>
      <c r="E429" s="203" t="s">
        <v>1</v>
      </c>
      <c r="F429" s="204" t="s">
        <v>83</v>
      </c>
      <c r="G429" s="202"/>
      <c r="H429" s="205">
        <v>2</v>
      </c>
      <c r="I429" s="206"/>
      <c r="J429" s="202"/>
      <c r="K429" s="202"/>
      <c r="L429" s="207"/>
      <c r="M429" s="208"/>
      <c r="N429" s="209"/>
      <c r="O429" s="209"/>
      <c r="P429" s="209"/>
      <c r="Q429" s="209"/>
      <c r="R429" s="209"/>
      <c r="S429" s="209"/>
      <c r="T429" s="210"/>
      <c r="AT429" s="211" t="s">
        <v>135</v>
      </c>
      <c r="AU429" s="211" t="s">
        <v>83</v>
      </c>
      <c r="AV429" s="13" t="s">
        <v>83</v>
      </c>
      <c r="AW429" s="13" t="s">
        <v>30</v>
      </c>
      <c r="AX429" s="13" t="s">
        <v>81</v>
      </c>
      <c r="AY429" s="211" t="s">
        <v>122</v>
      </c>
    </row>
    <row r="430" spans="1:65" s="2" customFormat="1" ht="16.5" customHeight="1">
      <c r="A430" s="34"/>
      <c r="B430" s="35"/>
      <c r="C430" s="182" t="s">
        <v>615</v>
      </c>
      <c r="D430" s="182" t="s">
        <v>124</v>
      </c>
      <c r="E430" s="183" t="s">
        <v>616</v>
      </c>
      <c r="F430" s="184" t="s">
        <v>617</v>
      </c>
      <c r="G430" s="185" t="s">
        <v>151</v>
      </c>
      <c r="H430" s="186">
        <v>90</v>
      </c>
      <c r="I430" s="187"/>
      <c r="J430" s="188">
        <f>ROUND(I430*H430,2)</f>
        <v>0</v>
      </c>
      <c r="K430" s="184" t="s">
        <v>128</v>
      </c>
      <c r="L430" s="39"/>
      <c r="M430" s="189" t="s">
        <v>1</v>
      </c>
      <c r="N430" s="190" t="s">
        <v>38</v>
      </c>
      <c r="O430" s="71"/>
      <c r="P430" s="191">
        <f>O430*H430</f>
        <v>0</v>
      </c>
      <c r="Q430" s="191">
        <v>0.00021</v>
      </c>
      <c r="R430" s="191">
        <f>Q430*H430</f>
        <v>0.0189</v>
      </c>
      <c r="S430" s="191">
        <v>0</v>
      </c>
      <c r="T430" s="192">
        <f>S430*H430</f>
        <v>0</v>
      </c>
      <c r="U430" s="34"/>
      <c r="V430" s="34"/>
      <c r="W430" s="34"/>
      <c r="X430" s="34"/>
      <c r="Y430" s="34"/>
      <c r="Z430" s="34"/>
      <c r="AA430" s="34"/>
      <c r="AB430" s="34"/>
      <c r="AC430" s="34"/>
      <c r="AD430" s="34"/>
      <c r="AE430" s="34"/>
      <c r="AR430" s="193" t="s">
        <v>129</v>
      </c>
      <c r="AT430" s="193" t="s">
        <v>124</v>
      </c>
      <c r="AU430" s="193" t="s">
        <v>83</v>
      </c>
      <c r="AY430" s="17" t="s">
        <v>122</v>
      </c>
      <c r="BE430" s="194">
        <f>IF(N430="základní",J430,0)</f>
        <v>0</v>
      </c>
      <c r="BF430" s="194">
        <f>IF(N430="snížená",J430,0)</f>
        <v>0</v>
      </c>
      <c r="BG430" s="194">
        <f>IF(N430="zákl. přenesená",J430,0)</f>
        <v>0</v>
      </c>
      <c r="BH430" s="194">
        <f>IF(N430="sníž. přenesená",J430,0)</f>
        <v>0</v>
      </c>
      <c r="BI430" s="194">
        <f>IF(N430="nulová",J430,0)</f>
        <v>0</v>
      </c>
      <c r="BJ430" s="17" t="s">
        <v>81</v>
      </c>
      <c r="BK430" s="194">
        <f>ROUND(I430*H430,2)</f>
        <v>0</v>
      </c>
      <c r="BL430" s="17" t="s">
        <v>129</v>
      </c>
      <c r="BM430" s="193" t="s">
        <v>618</v>
      </c>
    </row>
    <row r="431" spans="1:47" s="2" customFormat="1" ht="11.25">
      <c r="A431" s="34"/>
      <c r="B431" s="35"/>
      <c r="C431" s="36"/>
      <c r="D431" s="195" t="s">
        <v>131</v>
      </c>
      <c r="E431" s="36"/>
      <c r="F431" s="196" t="s">
        <v>619</v>
      </c>
      <c r="G431" s="36"/>
      <c r="H431" s="36"/>
      <c r="I431" s="197"/>
      <c r="J431" s="36"/>
      <c r="K431" s="36"/>
      <c r="L431" s="39"/>
      <c r="M431" s="198"/>
      <c r="N431" s="199"/>
      <c r="O431" s="71"/>
      <c r="P431" s="71"/>
      <c r="Q431" s="71"/>
      <c r="R431" s="71"/>
      <c r="S431" s="71"/>
      <c r="T431" s="72"/>
      <c r="U431" s="34"/>
      <c r="V431" s="34"/>
      <c r="W431" s="34"/>
      <c r="X431" s="34"/>
      <c r="Y431" s="34"/>
      <c r="Z431" s="34"/>
      <c r="AA431" s="34"/>
      <c r="AB431" s="34"/>
      <c r="AC431" s="34"/>
      <c r="AD431" s="34"/>
      <c r="AE431" s="34"/>
      <c r="AT431" s="17" t="s">
        <v>131</v>
      </c>
      <c r="AU431" s="17" t="s">
        <v>83</v>
      </c>
    </row>
    <row r="432" spans="1:47" s="2" customFormat="1" ht="58.5">
      <c r="A432" s="34"/>
      <c r="B432" s="35"/>
      <c r="C432" s="36"/>
      <c r="D432" s="195" t="s">
        <v>133</v>
      </c>
      <c r="E432" s="36"/>
      <c r="F432" s="200" t="s">
        <v>620</v>
      </c>
      <c r="G432" s="36"/>
      <c r="H432" s="36"/>
      <c r="I432" s="197"/>
      <c r="J432" s="36"/>
      <c r="K432" s="36"/>
      <c r="L432" s="39"/>
      <c r="M432" s="198"/>
      <c r="N432" s="199"/>
      <c r="O432" s="71"/>
      <c r="P432" s="71"/>
      <c r="Q432" s="71"/>
      <c r="R432" s="71"/>
      <c r="S432" s="71"/>
      <c r="T432" s="72"/>
      <c r="U432" s="34"/>
      <c r="V432" s="34"/>
      <c r="W432" s="34"/>
      <c r="X432" s="34"/>
      <c r="Y432" s="34"/>
      <c r="Z432" s="34"/>
      <c r="AA432" s="34"/>
      <c r="AB432" s="34"/>
      <c r="AC432" s="34"/>
      <c r="AD432" s="34"/>
      <c r="AE432" s="34"/>
      <c r="AT432" s="17" t="s">
        <v>133</v>
      </c>
      <c r="AU432" s="17" t="s">
        <v>83</v>
      </c>
    </row>
    <row r="433" spans="2:51" s="14" customFormat="1" ht="11.25">
      <c r="B433" s="212"/>
      <c r="C433" s="213"/>
      <c r="D433" s="195" t="s">
        <v>135</v>
      </c>
      <c r="E433" s="214" t="s">
        <v>1</v>
      </c>
      <c r="F433" s="215" t="s">
        <v>621</v>
      </c>
      <c r="G433" s="213"/>
      <c r="H433" s="214" t="s">
        <v>1</v>
      </c>
      <c r="I433" s="216"/>
      <c r="J433" s="213"/>
      <c r="K433" s="213"/>
      <c r="L433" s="217"/>
      <c r="M433" s="218"/>
      <c r="N433" s="219"/>
      <c r="O433" s="219"/>
      <c r="P433" s="219"/>
      <c r="Q433" s="219"/>
      <c r="R433" s="219"/>
      <c r="S433" s="219"/>
      <c r="T433" s="220"/>
      <c r="AT433" s="221" t="s">
        <v>135</v>
      </c>
      <c r="AU433" s="221" t="s">
        <v>83</v>
      </c>
      <c r="AV433" s="14" t="s">
        <v>81</v>
      </c>
      <c r="AW433" s="14" t="s">
        <v>30</v>
      </c>
      <c r="AX433" s="14" t="s">
        <v>73</v>
      </c>
      <c r="AY433" s="221" t="s">
        <v>122</v>
      </c>
    </row>
    <row r="434" spans="2:51" s="13" customFormat="1" ht="11.25">
      <c r="B434" s="201"/>
      <c r="C434" s="202"/>
      <c r="D434" s="195" t="s">
        <v>135</v>
      </c>
      <c r="E434" s="203" t="s">
        <v>1</v>
      </c>
      <c r="F434" s="204" t="s">
        <v>622</v>
      </c>
      <c r="G434" s="202"/>
      <c r="H434" s="205">
        <v>90</v>
      </c>
      <c r="I434" s="206"/>
      <c r="J434" s="202"/>
      <c r="K434" s="202"/>
      <c r="L434" s="207"/>
      <c r="M434" s="208"/>
      <c r="N434" s="209"/>
      <c r="O434" s="209"/>
      <c r="P434" s="209"/>
      <c r="Q434" s="209"/>
      <c r="R434" s="209"/>
      <c r="S434" s="209"/>
      <c r="T434" s="210"/>
      <c r="AT434" s="211" t="s">
        <v>135</v>
      </c>
      <c r="AU434" s="211" t="s">
        <v>83</v>
      </c>
      <c r="AV434" s="13" t="s">
        <v>83</v>
      </c>
      <c r="AW434" s="13" t="s">
        <v>30</v>
      </c>
      <c r="AX434" s="13" t="s">
        <v>81</v>
      </c>
      <c r="AY434" s="211" t="s">
        <v>122</v>
      </c>
    </row>
    <row r="435" spans="1:65" s="2" customFormat="1" ht="16.5" customHeight="1">
      <c r="A435" s="34"/>
      <c r="B435" s="35"/>
      <c r="C435" s="182" t="s">
        <v>623</v>
      </c>
      <c r="D435" s="182" t="s">
        <v>124</v>
      </c>
      <c r="E435" s="183" t="s">
        <v>624</v>
      </c>
      <c r="F435" s="184" t="s">
        <v>625</v>
      </c>
      <c r="G435" s="185" t="s">
        <v>151</v>
      </c>
      <c r="H435" s="186">
        <v>6</v>
      </c>
      <c r="I435" s="187"/>
      <c r="J435" s="188">
        <f>ROUND(I435*H435,2)</f>
        <v>0</v>
      </c>
      <c r="K435" s="184" t="s">
        <v>128</v>
      </c>
      <c r="L435" s="39"/>
      <c r="M435" s="189" t="s">
        <v>1</v>
      </c>
      <c r="N435" s="190" t="s">
        <v>38</v>
      </c>
      <c r="O435" s="71"/>
      <c r="P435" s="191">
        <f>O435*H435</f>
        <v>0</v>
      </c>
      <c r="Q435" s="191">
        <v>0.1554</v>
      </c>
      <c r="R435" s="191">
        <f>Q435*H435</f>
        <v>0.9324000000000001</v>
      </c>
      <c r="S435" s="191">
        <v>0</v>
      </c>
      <c r="T435" s="192">
        <f>S435*H435</f>
        <v>0</v>
      </c>
      <c r="U435" s="34"/>
      <c r="V435" s="34"/>
      <c r="W435" s="34"/>
      <c r="X435" s="34"/>
      <c r="Y435" s="34"/>
      <c r="Z435" s="34"/>
      <c r="AA435" s="34"/>
      <c r="AB435" s="34"/>
      <c r="AC435" s="34"/>
      <c r="AD435" s="34"/>
      <c r="AE435" s="34"/>
      <c r="AR435" s="193" t="s">
        <v>129</v>
      </c>
      <c r="AT435" s="193" t="s">
        <v>124</v>
      </c>
      <c r="AU435" s="193" t="s">
        <v>83</v>
      </c>
      <c r="AY435" s="17" t="s">
        <v>122</v>
      </c>
      <c r="BE435" s="194">
        <f>IF(N435="základní",J435,0)</f>
        <v>0</v>
      </c>
      <c r="BF435" s="194">
        <f>IF(N435="snížená",J435,0)</f>
        <v>0</v>
      </c>
      <c r="BG435" s="194">
        <f>IF(N435="zákl. přenesená",J435,0)</f>
        <v>0</v>
      </c>
      <c r="BH435" s="194">
        <f>IF(N435="sníž. přenesená",J435,0)</f>
        <v>0</v>
      </c>
      <c r="BI435" s="194">
        <f>IF(N435="nulová",J435,0)</f>
        <v>0</v>
      </c>
      <c r="BJ435" s="17" t="s">
        <v>81</v>
      </c>
      <c r="BK435" s="194">
        <f>ROUND(I435*H435,2)</f>
        <v>0</v>
      </c>
      <c r="BL435" s="17" t="s">
        <v>129</v>
      </c>
      <c r="BM435" s="193" t="s">
        <v>626</v>
      </c>
    </row>
    <row r="436" spans="1:47" s="2" customFormat="1" ht="19.5">
      <c r="A436" s="34"/>
      <c r="B436" s="35"/>
      <c r="C436" s="36"/>
      <c r="D436" s="195" t="s">
        <v>131</v>
      </c>
      <c r="E436" s="36"/>
      <c r="F436" s="196" t="s">
        <v>627</v>
      </c>
      <c r="G436" s="36"/>
      <c r="H436" s="36"/>
      <c r="I436" s="197"/>
      <c r="J436" s="36"/>
      <c r="K436" s="36"/>
      <c r="L436" s="39"/>
      <c r="M436" s="198"/>
      <c r="N436" s="199"/>
      <c r="O436" s="71"/>
      <c r="P436" s="71"/>
      <c r="Q436" s="71"/>
      <c r="R436" s="71"/>
      <c r="S436" s="71"/>
      <c r="T436" s="72"/>
      <c r="U436" s="34"/>
      <c r="V436" s="34"/>
      <c r="W436" s="34"/>
      <c r="X436" s="34"/>
      <c r="Y436" s="34"/>
      <c r="Z436" s="34"/>
      <c r="AA436" s="34"/>
      <c r="AB436" s="34"/>
      <c r="AC436" s="34"/>
      <c r="AD436" s="34"/>
      <c r="AE436" s="34"/>
      <c r="AT436" s="17" t="s">
        <v>131</v>
      </c>
      <c r="AU436" s="17" t="s">
        <v>83</v>
      </c>
    </row>
    <row r="437" spans="1:47" s="2" customFormat="1" ht="58.5">
      <c r="A437" s="34"/>
      <c r="B437" s="35"/>
      <c r="C437" s="36"/>
      <c r="D437" s="195" t="s">
        <v>133</v>
      </c>
      <c r="E437" s="36"/>
      <c r="F437" s="200" t="s">
        <v>628</v>
      </c>
      <c r="G437" s="36"/>
      <c r="H437" s="36"/>
      <c r="I437" s="197"/>
      <c r="J437" s="36"/>
      <c r="K437" s="36"/>
      <c r="L437" s="39"/>
      <c r="M437" s="198"/>
      <c r="N437" s="199"/>
      <c r="O437" s="71"/>
      <c r="P437" s="71"/>
      <c r="Q437" s="71"/>
      <c r="R437" s="71"/>
      <c r="S437" s="71"/>
      <c r="T437" s="72"/>
      <c r="U437" s="34"/>
      <c r="V437" s="34"/>
      <c r="W437" s="34"/>
      <c r="X437" s="34"/>
      <c r="Y437" s="34"/>
      <c r="Z437" s="34"/>
      <c r="AA437" s="34"/>
      <c r="AB437" s="34"/>
      <c r="AC437" s="34"/>
      <c r="AD437" s="34"/>
      <c r="AE437" s="34"/>
      <c r="AT437" s="17" t="s">
        <v>133</v>
      </c>
      <c r="AU437" s="17" t="s">
        <v>83</v>
      </c>
    </row>
    <row r="438" spans="1:65" s="2" customFormat="1" ht="16.5" customHeight="1">
      <c r="A438" s="34"/>
      <c r="B438" s="35"/>
      <c r="C438" s="233" t="s">
        <v>629</v>
      </c>
      <c r="D438" s="233" t="s">
        <v>193</v>
      </c>
      <c r="E438" s="234" t="s">
        <v>630</v>
      </c>
      <c r="F438" s="235" t="s">
        <v>631</v>
      </c>
      <c r="G438" s="236" t="s">
        <v>151</v>
      </c>
      <c r="H438" s="237">
        <v>6.12</v>
      </c>
      <c r="I438" s="238"/>
      <c r="J438" s="239">
        <f>ROUND(I438*H438,2)</f>
        <v>0</v>
      </c>
      <c r="K438" s="235" t="s">
        <v>128</v>
      </c>
      <c r="L438" s="240"/>
      <c r="M438" s="241" t="s">
        <v>1</v>
      </c>
      <c r="N438" s="242" t="s">
        <v>38</v>
      </c>
      <c r="O438" s="71"/>
      <c r="P438" s="191">
        <f>O438*H438</f>
        <v>0</v>
      </c>
      <c r="Q438" s="191">
        <v>0.08</v>
      </c>
      <c r="R438" s="191">
        <f>Q438*H438</f>
        <v>0.48960000000000004</v>
      </c>
      <c r="S438" s="191">
        <v>0</v>
      </c>
      <c r="T438" s="192">
        <f>S438*H438</f>
        <v>0</v>
      </c>
      <c r="U438" s="34"/>
      <c r="V438" s="34"/>
      <c r="W438" s="34"/>
      <c r="X438" s="34"/>
      <c r="Y438" s="34"/>
      <c r="Z438" s="34"/>
      <c r="AA438" s="34"/>
      <c r="AB438" s="34"/>
      <c r="AC438" s="34"/>
      <c r="AD438" s="34"/>
      <c r="AE438" s="34"/>
      <c r="AR438" s="193" t="s">
        <v>185</v>
      </c>
      <c r="AT438" s="193" t="s">
        <v>193</v>
      </c>
      <c r="AU438" s="193" t="s">
        <v>83</v>
      </c>
      <c r="AY438" s="17" t="s">
        <v>122</v>
      </c>
      <c r="BE438" s="194">
        <f>IF(N438="základní",J438,0)</f>
        <v>0</v>
      </c>
      <c r="BF438" s="194">
        <f>IF(N438="snížená",J438,0)</f>
        <v>0</v>
      </c>
      <c r="BG438" s="194">
        <f>IF(N438="zákl. přenesená",J438,0)</f>
        <v>0</v>
      </c>
      <c r="BH438" s="194">
        <f>IF(N438="sníž. přenesená",J438,0)</f>
        <v>0</v>
      </c>
      <c r="BI438" s="194">
        <f>IF(N438="nulová",J438,0)</f>
        <v>0</v>
      </c>
      <c r="BJ438" s="17" t="s">
        <v>81</v>
      </c>
      <c r="BK438" s="194">
        <f>ROUND(I438*H438,2)</f>
        <v>0</v>
      </c>
      <c r="BL438" s="17" t="s">
        <v>129</v>
      </c>
      <c r="BM438" s="193" t="s">
        <v>632</v>
      </c>
    </row>
    <row r="439" spans="1:47" s="2" customFormat="1" ht="11.25">
      <c r="A439" s="34"/>
      <c r="B439" s="35"/>
      <c r="C439" s="36"/>
      <c r="D439" s="195" t="s">
        <v>131</v>
      </c>
      <c r="E439" s="36"/>
      <c r="F439" s="196" t="s">
        <v>631</v>
      </c>
      <c r="G439" s="36"/>
      <c r="H439" s="36"/>
      <c r="I439" s="197"/>
      <c r="J439" s="36"/>
      <c r="K439" s="36"/>
      <c r="L439" s="39"/>
      <c r="M439" s="198"/>
      <c r="N439" s="199"/>
      <c r="O439" s="71"/>
      <c r="P439" s="71"/>
      <c r="Q439" s="71"/>
      <c r="R439" s="71"/>
      <c r="S439" s="71"/>
      <c r="T439" s="72"/>
      <c r="U439" s="34"/>
      <c r="V439" s="34"/>
      <c r="W439" s="34"/>
      <c r="X439" s="34"/>
      <c r="Y439" s="34"/>
      <c r="Z439" s="34"/>
      <c r="AA439" s="34"/>
      <c r="AB439" s="34"/>
      <c r="AC439" s="34"/>
      <c r="AD439" s="34"/>
      <c r="AE439" s="34"/>
      <c r="AT439" s="17" t="s">
        <v>131</v>
      </c>
      <c r="AU439" s="17" t="s">
        <v>83</v>
      </c>
    </row>
    <row r="440" spans="2:51" s="13" customFormat="1" ht="11.25">
      <c r="B440" s="201"/>
      <c r="C440" s="202"/>
      <c r="D440" s="195" t="s">
        <v>135</v>
      </c>
      <c r="E440" s="202"/>
      <c r="F440" s="204" t="s">
        <v>633</v>
      </c>
      <c r="G440" s="202"/>
      <c r="H440" s="205">
        <v>6.12</v>
      </c>
      <c r="I440" s="206"/>
      <c r="J440" s="202"/>
      <c r="K440" s="202"/>
      <c r="L440" s="207"/>
      <c r="M440" s="208"/>
      <c r="N440" s="209"/>
      <c r="O440" s="209"/>
      <c r="P440" s="209"/>
      <c r="Q440" s="209"/>
      <c r="R440" s="209"/>
      <c r="S440" s="209"/>
      <c r="T440" s="210"/>
      <c r="AT440" s="211" t="s">
        <v>135</v>
      </c>
      <c r="AU440" s="211" t="s">
        <v>83</v>
      </c>
      <c r="AV440" s="13" t="s">
        <v>83</v>
      </c>
      <c r="AW440" s="13" t="s">
        <v>4</v>
      </c>
      <c r="AX440" s="13" t="s">
        <v>81</v>
      </c>
      <c r="AY440" s="211" t="s">
        <v>122</v>
      </c>
    </row>
    <row r="441" spans="1:65" s="2" customFormat="1" ht="16.5" customHeight="1">
      <c r="A441" s="34"/>
      <c r="B441" s="35"/>
      <c r="C441" s="182" t="s">
        <v>634</v>
      </c>
      <c r="D441" s="182" t="s">
        <v>124</v>
      </c>
      <c r="E441" s="183" t="s">
        <v>635</v>
      </c>
      <c r="F441" s="184" t="s">
        <v>636</v>
      </c>
      <c r="G441" s="185" t="s">
        <v>151</v>
      </c>
      <c r="H441" s="186">
        <v>80</v>
      </c>
      <c r="I441" s="187"/>
      <c r="J441" s="188">
        <f>ROUND(I441*H441,2)</f>
        <v>0</v>
      </c>
      <c r="K441" s="184" t="s">
        <v>128</v>
      </c>
      <c r="L441" s="39"/>
      <c r="M441" s="189" t="s">
        <v>1</v>
      </c>
      <c r="N441" s="190" t="s">
        <v>38</v>
      </c>
      <c r="O441" s="71"/>
      <c r="P441" s="191">
        <f>O441*H441</f>
        <v>0</v>
      </c>
      <c r="Q441" s="191">
        <v>0.00028</v>
      </c>
      <c r="R441" s="191">
        <f>Q441*H441</f>
        <v>0.022399999999999996</v>
      </c>
      <c r="S441" s="191">
        <v>0</v>
      </c>
      <c r="T441" s="192">
        <f>S441*H441</f>
        <v>0</v>
      </c>
      <c r="U441" s="34"/>
      <c r="V441" s="34"/>
      <c r="W441" s="34"/>
      <c r="X441" s="34"/>
      <c r="Y441" s="34"/>
      <c r="Z441" s="34"/>
      <c r="AA441" s="34"/>
      <c r="AB441" s="34"/>
      <c r="AC441" s="34"/>
      <c r="AD441" s="34"/>
      <c r="AE441" s="34"/>
      <c r="AR441" s="193" t="s">
        <v>129</v>
      </c>
      <c r="AT441" s="193" t="s">
        <v>124</v>
      </c>
      <c r="AU441" s="193" t="s">
        <v>83</v>
      </c>
      <c r="AY441" s="17" t="s">
        <v>122</v>
      </c>
      <c r="BE441" s="194">
        <f>IF(N441="základní",J441,0)</f>
        <v>0</v>
      </c>
      <c r="BF441" s="194">
        <f>IF(N441="snížená",J441,0)</f>
        <v>0</v>
      </c>
      <c r="BG441" s="194">
        <f>IF(N441="zákl. přenesená",J441,0)</f>
        <v>0</v>
      </c>
      <c r="BH441" s="194">
        <f>IF(N441="sníž. přenesená",J441,0)</f>
        <v>0</v>
      </c>
      <c r="BI441" s="194">
        <f>IF(N441="nulová",J441,0)</f>
        <v>0</v>
      </c>
      <c r="BJ441" s="17" t="s">
        <v>81</v>
      </c>
      <c r="BK441" s="194">
        <f>ROUND(I441*H441,2)</f>
        <v>0</v>
      </c>
      <c r="BL441" s="17" t="s">
        <v>129</v>
      </c>
      <c r="BM441" s="193" t="s">
        <v>637</v>
      </c>
    </row>
    <row r="442" spans="1:47" s="2" customFormat="1" ht="19.5">
      <c r="A442" s="34"/>
      <c r="B442" s="35"/>
      <c r="C442" s="36"/>
      <c r="D442" s="195" t="s">
        <v>131</v>
      </c>
      <c r="E442" s="36"/>
      <c r="F442" s="196" t="s">
        <v>638</v>
      </c>
      <c r="G442" s="36"/>
      <c r="H442" s="36"/>
      <c r="I442" s="197"/>
      <c r="J442" s="36"/>
      <c r="K442" s="36"/>
      <c r="L442" s="39"/>
      <c r="M442" s="198"/>
      <c r="N442" s="199"/>
      <c r="O442" s="71"/>
      <c r="P442" s="71"/>
      <c r="Q442" s="71"/>
      <c r="R442" s="71"/>
      <c r="S442" s="71"/>
      <c r="T442" s="72"/>
      <c r="U442" s="34"/>
      <c r="V442" s="34"/>
      <c r="W442" s="34"/>
      <c r="X442" s="34"/>
      <c r="Y442" s="34"/>
      <c r="Z442" s="34"/>
      <c r="AA442" s="34"/>
      <c r="AB442" s="34"/>
      <c r="AC442" s="34"/>
      <c r="AD442" s="34"/>
      <c r="AE442" s="34"/>
      <c r="AT442" s="17" t="s">
        <v>131</v>
      </c>
      <c r="AU442" s="17" t="s">
        <v>83</v>
      </c>
    </row>
    <row r="443" spans="1:47" s="2" customFormat="1" ht="29.25">
      <c r="A443" s="34"/>
      <c r="B443" s="35"/>
      <c r="C443" s="36"/>
      <c r="D443" s="195" t="s">
        <v>133</v>
      </c>
      <c r="E443" s="36"/>
      <c r="F443" s="200" t="s">
        <v>639</v>
      </c>
      <c r="G443" s="36"/>
      <c r="H443" s="36"/>
      <c r="I443" s="197"/>
      <c r="J443" s="36"/>
      <c r="K443" s="36"/>
      <c r="L443" s="39"/>
      <c r="M443" s="198"/>
      <c r="N443" s="199"/>
      <c r="O443" s="71"/>
      <c r="P443" s="71"/>
      <c r="Q443" s="71"/>
      <c r="R443" s="71"/>
      <c r="S443" s="71"/>
      <c r="T443" s="72"/>
      <c r="U443" s="34"/>
      <c r="V443" s="34"/>
      <c r="W443" s="34"/>
      <c r="X443" s="34"/>
      <c r="Y443" s="34"/>
      <c r="Z443" s="34"/>
      <c r="AA443" s="34"/>
      <c r="AB443" s="34"/>
      <c r="AC443" s="34"/>
      <c r="AD443" s="34"/>
      <c r="AE443" s="34"/>
      <c r="AT443" s="17" t="s">
        <v>133</v>
      </c>
      <c r="AU443" s="17" t="s">
        <v>83</v>
      </c>
    </row>
    <row r="444" spans="2:51" s="14" customFormat="1" ht="11.25">
      <c r="B444" s="212"/>
      <c r="C444" s="213"/>
      <c r="D444" s="195" t="s">
        <v>135</v>
      </c>
      <c r="E444" s="214" t="s">
        <v>1</v>
      </c>
      <c r="F444" s="215" t="s">
        <v>640</v>
      </c>
      <c r="G444" s="213"/>
      <c r="H444" s="214" t="s">
        <v>1</v>
      </c>
      <c r="I444" s="216"/>
      <c r="J444" s="213"/>
      <c r="K444" s="213"/>
      <c r="L444" s="217"/>
      <c r="M444" s="218"/>
      <c r="N444" s="219"/>
      <c r="O444" s="219"/>
      <c r="P444" s="219"/>
      <c r="Q444" s="219"/>
      <c r="R444" s="219"/>
      <c r="S444" s="219"/>
      <c r="T444" s="220"/>
      <c r="AT444" s="221" t="s">
        <v>135</v>
      </c>
      <c r="AU444" s="221" t="s">
        <v>83</v>
      </c>
      <c r="AV444" s="14" t="s">
        <v>81</v>
      </c>
      <c r="AW444" s="14" t="s">
        <v>30</v>
      </c>
      <c r="AX444" s="14" t="s">
        <v>73</v>
      </c>
      <c r="AY444" s="221" t="s">
        <v>122</v>
      </c>
    </row>
    <row r="445" spans="2:51" s="13" customFormat="1" ht="11.25">
      <c r="B445" s="201"/>
      <c r="C445" s="202"/>
      <c r="D445" s="195" t="s">
        <v>135</v>
      </c>
      <c r="E445" s="203" t="s">
        <v>1</v>
      </c>
      <c r="F445" s="204" t="s">
        <v>641</v>
      </c>
      <c r="G445" s="202"/>
      <c r="H445" s="205">
        <v>80</v>
      </c>
      <c r="I445" s="206"/>
      <c r="J445" s="202"/>
      <c r="K445" s="202"/>
      <c r="L445" s="207"/>
      <c r="M445" s="208"/>
      <c r="N445" s="209"/>
      <c r="O445" s="209"/>
      <c r="P445" s="209"/>
      <c r="Q445" s="209"/>
      <c r="R445" s="209"/>
      <c r="S445" s="209"/>
      <c r="T445" s="210"/>
      <c r="AT445" s="211" t="s">
        <v>135</v>
      </c>
      <c r="AU445" s="211" t="s">
        <v>83</v>
      </c>
      <c r="AV445" s="13" t="s">
        <v>83</v>
      </c>
      <c r="AW445" s="13" t="s">
        <v>30</v>
      </c>
      <c r="AX445" s="13" t="s">
        <v>81</v>
      </c>
      <c r="AY445" s="211" t="s">
        <v>122</v>
      </c>
    </row>
    <row r="446" spans="1:65" s="2" customFormat="1" ht="16.5" customHeight="1">
      <c r="A446" s="34"/>
      <c r="B446" s="35"/>
      <c r="C446" s="182" t="s">
        <v>642</v>
      </c>
      <c r="D446" s="182" t="s">
        <v>124</v>
      </c>
      <c r="E446" s="183" t="s">
        <v>643</v>
      </c>
      <c r="F446" s="184" t="s">
        <v>644</v>
      </c>
      <c r="G446" s="185" t="s">
        <v>151</v>
      </c>
      <c r="H446" s="186">
        <v>73.2</v>
      </c>
      <c r="I446" s="187"/>
      <c r="J446" s="188">
        <f>ROUND(I446*H446,2)</f>
        <v>0</v>
      </c>
      <c r="K446" s="184" t="s">
        <v>128</v>
      </c>
      <c r="L446" s="39"/>
      <c r="M446" s="189" t="s">
        <v>1</v>
      </c>
      <c r="N446" s="190" t="s">
        <v>38</v>
      </c>
      <c r="O446" s="71"/>
      <c r="P446" s="191">
        <f>O446*H446</f>
        <v>0</v>
      </c>
      <c r="Q446" s="191">
        <v>0.00088</v>
      </c>
      <c r="R446" s="191">
        <f>Q446*H446</f>
        <v>0.064416</v>
      </c>
      <c r="S446" s="191">
        <v>0</v>
      </c>
      <c r="T446" s="192">
        <f>S446*H446</f>
        <v>0</v>
      </c>
      <c r="U446" s="34"/>
      <c r="V446" s="34"/>
      <c r="W446" s="34"/>
      <c r="X446" s="34"/>
      <c r="Y446" s="34"/>
      <c r="Z446" s="34"/>
      <c r="AA446" s="34"/>
      <c r="AB446" s="34"/>
      <c r="AC446" s="34"/>
      <c r="AD446" s="34"/>
      <c r="AE446" s="34"/>
      <c r="AR446" s="193" t="s">
        <v>129</v>
      </c>
      <c r="AT446" s="193" t="s">
        <v>124</v>
      </c>
      <c r="AU446" s="193" t="s">
        <v>83</v>
      </c>
      <c r="AY446" s="17" t="s">
        <v>122</v>
      </c>
      <c r="BE446" s="194">
        <f>IF(N446="základní",J446,0)</f>
        <v>0</v>
      </c>
      <c r="BF446" s="194">
        <f>IF(N446="snížená",J446,0)</f>
        <v>0</v>
      </c>
      <c r="BG446" s="194">
        <f>IF(N446="zákl. přenesená",J446,0)</f>
        <v>0</v>
      </c>
      <c r="BH446" s="194">
        <f>IF(N446="sníž. přenesená",J446,0)</f>
        <v>0</v>
      </c>
      <c r="BI446" s="194">
        <f>IF(N446="nulová",J446,0)</f>
        <v>0</v>
      </c>
      <c r="BJ446" s="17" t="s">
        <v>81</v>
      </c>
      <c r="BK446" s="194">
        <f>ROUND(I446*H446,2)</f>
        <v>0</v>
      </c>
      <c r="BL446" s="17" t="s">
        <v>129</v>
      </c>
      <c r="BM446" s="193" t="s">
        <v>645</v>
      </c>
    </row>
    <row r="447" spans="1:47" s="2" customFormat="1" ht="19.5">
      <c r="A447" s="34"/>
      <c r="B447" s="35"/>
      <c r="C447" s="36"/>
      <c r="D447" s="195" t="s">
        <v>131</v>
      </c>
      <c r="E447" s="36"/>
      <c r="F447" s="196" t="s">
        <v>646</v>
      </c>
      <c r="G447" s="36"/>
      <c r="H447" s="36"/>
      <c r="I447" s="197"/>
      <c r="J447" s="36"/>
      <c r="K447" s="36"/>
      <c r="L447" s="39"/>
      <c r="M447" s="198"/>
      <c r="N447" s="199"/>
      <c r="O447" s="71"/>
      <c r="P447" s="71"/>
      <c r="Q447" s="71"/>
      <c r="R447" s="71"/>
      <c r="S447" s="71"/>
      <c r="T447" s="72"/>
      <c r="U447" s="34"/>
      <c r="V447" s="34"/>
      <c r="W447" s="34"/>
      <c r="X447" s="34"/>
      <c r="Y447" s="34"/>
      <c r="Z447" s="34"/>
      <c r="AA447" s="34"/>
      <c r="AB447" s="34"/>
      <c r="AC447" s="34"/>
      <c r="AD447" s="34"/>
      <c r="AE447" s="34"/>
      <c r="AT447" s="17" t="s">
        <v>131</v>
      </c>
      <c r="AU447" s="17" t="s">
        <v>83</v>
      </c>
    </row>
    <row r="448" spans="1:47" s="2" customFormat="1" ht="29.25">
      <c r="A448" s="34"/>
      <c r="B448" s="35"/>
      <c r="C448" s="36"/>
      <c r="D448" s="195" t="s">
        <v>133</v>
      </c>
      <c r="E448" s="36"/>
      <c r="F448" s="200" t="s">
        <v>639</v>
      </c>
      <c r="G448" s="36"/>
      <c r="H448" s="36"/>
      <c r="I448" s="197"/>
      <c r="J448" s="36"/>
      <c r="K448" s="36"/>
      <c r="L448" s="39"/>
      <c r="M448" s="198"/>
      <c r="N448" s="199"/>
      <c r="O448" s="71"/>
      <c r="P448" s="71"/>
      <c r="Q448" s="71"/>
      <c r="R448" s="71"/>
      <c r="S448" s="71"/>
      <c r="T448" s="72"/>
      <c r="U448" s="34"/>
      <c r="V448" s="34"/>
      <c r="W448" s="34"/>
      <c r="X448" s="34"/>
      <c r="Y448" s="34"/>
      <c r="Z448" s="34"/>
      <c r="AA448" s="34"/>
      <c r="AB448" s="34"/>
      <c r="AC448" s="34"/>
      <c r="AD448" s="34"/>
      <c r="AE448" s="34"/>
      <c r="AT448" s="17" t="s">
        <v>133</v>
      </c>
      <c r="AU448" s="17" t="s">
        <v>83</v>
      </c>
    </row>
    <row r="449" spans="2:51" s="14" customFormat="1" ht="11.25">
      <c r="B449" s="212"/>
      <c r="C449" s="213"/>
      <c r="D449" s="195" t="s">
        <v>135</v>
      </c>
      <c r="E449" s="214" t="s">
        <v>1</v>
      </c>
      <c r="F449" s="215" t="s">
        <v>647</v>
      </c>
      <c r="G449" s="213"/>
      <c r="H449" s="214" t="s">
        <v>1</v>
      </c>
      <c r="I449" s="216"/>
      <c r="J449" s="213"/>
      <c r="K449" s="213"/>
      <c r="L449" s="217"/>
      <c r="M449" s="218"/>
      <c r="N449" s="219"/>
      <c r="O449" s="219"/>
      <c r="P449" s="219"/>
      <c r="Q449" s="219"/>
      <c r="R449" s="219"/>
      <c r="S449" s="219"/>
      <c r="T449" s="220"/>
      <c r="AT449" s="221" t="s">
        <v>135</v>
      </c>
      <c r="AU449" s="221" t="s">
        <v>83</v>
      </c>
      <c r="AV449" s="14" t="s">
        <v>81</v>
      </c>
      <c r="AW449" s="14" t="s">
        <v>30</v>
      </c>
      <c r="AX449" s="14" t="s">
        <v>73</v>
      </c>
      <c r="AY449" s="221" t="s">
        <v>122</v>
      </c>
    </row>
    <row r="450" spans="2:51" s="13" customFormat="1" ht="11.25">
      <c r="B450" s="201"/>
      <c r="C450" s="202"/>
      <c r="D450" s="195" t="s">
        <v>135</v>
      </c>
      <c r="E450" s="203" t="s">
        <v>1</v>
      </c>
      <c r="F450" s="204" t="s">
        <v>648</v>
      </c>
      <c r="G450" s="202"/>
      <c r="H450" s="205">
        <v>73.2</v>
      </c>
      <c r="I450" s="206"/>
      <c r="J450" s="202"/>
      <c r="K450" s="202"/>
      <c r="L450" s="207"/>
      <c r="M450" s="208"/>
      <c r="N450" s="209"/>
      <c r="O450" s="209"/>
      <c r="P450" s="209"/>
      <c r="Q450" s="209"/>
      <c r="R450" s="209"/>
      <c r="S450" s="209"/>
      <c r="T450" s="210"/>
      <c r="AT450" s="211" t="s">
        <v>135</v>
      </c>
      <c r="AU450" s="211" t="s">
        <v>83</v>
      </c>
      <c r="AV450" s="13" t="s">
        <v>83</v>
      </c>
      <c r="AW450" s="13" t="s">
        <v>30</v>
      </c>
      <c r="AX450" s="13" t="s">
        <v>81</v>
      </c>
      <c r="AY450" s="211" t="s">
        <v>122</v>
      </c>
    </row>
    <row r="451" spans="1:65" s="2" customFormat="1" ht="16.5" customHeight="1">
      <c r="A451" s="34"/>
      <c r="B451" s="35"/>
      <c r="C451" s="182" t="s">
        <v>649</v>
      </c>
      <c r="D451" s="182" t="s">
        <v>124</v>
      </c>
      <c r="E451" s="183" t="s">
        <v>650</v>
      </c>
      <c r="F451" s="184" t="s">
        <v>651</v>
      </c>
      <c r="G451" s="185" t="s">
        <v>151</v>
      </c>
      <c r="H451" s="186">
        <v>12</v>
      </c>
      <c r="I451" s="187"/>
      <c r="J451" s="188">
        <f>ROUND(I451*H451,2)</f>
        <v>0</v>
      </c>
      <c r="K451" s="184" t="s">
        <v>128</v>
      </c>
      <c r="L451" s="39"/>
      <c r="M451" s="189" t="s">
        <v>1</v>
      </c>
      <c r="N451" s="190" t="s">
        <v>38</v>
      </c>
      <c r="O451" s="71"/>
      <c r="P451" s="191">
        <f>O451*H451</f>
        <v>0</v>
      </c>
      <c r="Q451" s="191">
        <v>0</v>
      </c>
      <c r="R451" s="191">
        <f>Q451*H451</f>
        <v>0</v>
      </c>
      <c r="S451" s="191">
        <v>0</v>
      </c>
      <c r="T451" s="192">
        <f>S451*H451</f>
        <v>0</v>
      </c>
      <c r="U451" s="34"/>
      <c r="V451" s="34"/>
      <c r="W451" s="34"/>
      <c r="X451" s="34"/>
      <c r="Y451" s="34"/>
      <c r="Z451" s="34"/>
      <c r="AA451" s="34"/>
      <c r="AB451" s="34"/>
      <c r="AC451" s="34"/>
      <c r="AD451" s="34"/>
      <c r="AE451" s="34"/>
      <c r="AR451" s="193" t="s">
        <v>129</v>
      </c>
      <c r="AT451" s="193" t="s">
        <v>124</v>
      </c>
      <c r="AU451" s="193" t="s">
        <v>83</v>
      </c>
      <c r="AY451" s="17" t="s">
        <v>122</v>
      </c>
      <c r="BE451" s="194">
        <f>IF(N451="základní",J451,0)</f>
        <v>0</v>
      </c>
      <c r="BF451" s="194">
        <f>IF(N451="snížená",J451,0)</f>
        <v>0</v>
      </c>
      <c r="BG451" s="194">
        <f>IF(N451="zákl. přenesená",J451,0)</f>
        <v>0</v>
      </c>
      <c r="BH451" s="194">
        <f>IF(N451="sníž. přenesená",J451,0)</f>
        <v>0</v>
      </c>
      <c r="BI451" s="194">
        <f>IF(N451="nulová",J451,0)</f>
        <v>0</v>
      </c>
      <c r="BJ451" s="17" t="s">
        <v>81</v>
      </c>
      <c r="BK451" s="194">
        <f>ROUND(I451*H451,2)</f>
        <v>0</v>
      </c>
      <c r="BL451" s="17" t="s">
        <v>129</v>
      </c>
      <c r="BM451" s="193" t="s">
        <v>652</v>
      </c>
    </row>
    <row r="452" spans="1:47" s="2" customFormat="1" ht="11.25">
      <c r="A452" s="34"/>
      <c r="B452" s="35"/>
      <c r="C452" s="36"/>
      <c r="D452" s="195" t="s">
        <v>131</v>
      </c>
      <c r="E452" s="36"/>
      <c r="F452" s="196" t="s">
        <v>653</v>
      </c>
      <c r="G452" s="36"/>
      <c r="H452" s="36"/>
      <c r="I452" s="197"/>
      <c r="J452" s="36"/>
      <c r="K452" s="36"/>
      <c r="L452" s="39"/>
      <c r="M452" s="198"/>
      <c r="N452" s="199"/>
      <c r="O452" s="71"/>
      <c r="P452" s="71"/>
      <c r="Q452" s="71"/>
      <c r="R452" s="71"/>
      <c r="S452" s="71"/>
      <c r="T452" s="72"/>
      <c r="U452" s="34"/>
      <c r="V452" s="34"/>
      <c r="W452" s="34"/>
      <c r="X452" s="34"/>
      <c r="Y452" s="34"/>
      <c r="Z452" s="34"/>
      <c r="AA452" s="34"/>
      <c r="AB452" s="34"/>
      <c r="AC452" s="34"/>
      <c r="AD452" s="34"/>
      <c r="AE452" s="34"/>
      <c r="AT452" s="17" t="s">
        <v>131</v>
      </c>
      <c r="AU452" s="17" t="s">
        <v>83</v>
      </c>
    </row>
    <row r="453" spans="1:47" s="2" customFormat="1" ht="68.25">
      <c r="A453" s="34"/>
      <c r="B453" s="35"/>
      <c r="C453" s="36"/>
      <c r="D453" s="195" t="s">
        <v>133</v>
      </c>
      <c r="E453" s="36"/>
      <c r="F453" s="200" t="s">
        <v>654</v>
      </c>
      <c r="G453" s="36"/>
      <c r="H453" s="36"/>
      <c r="I453" s="197"/>
      <c r="J453" s="36"/>
      <c r="K453" s="36"/>
      <c r="L453" s="39"/>
      <c r="M453" s="198"/>
      <c r="N453" s="199"/>
      <c r="O453" s="71"/>
      <c r="P453" s="71"/>
      <c r="Q453" s="71"/>
      <c r="R453" s="71"/>
      <c r="S453" s="71"/>
      <c r="T453" s="72"/>
      <c r="U453" s="34"/>
      <c r="V453" s="34"/>
      <c r="W453" s="34"/>
      <c r="X453" s="34"/>
      <c r="Y453" s="34"/>
      <c r="Z453" s="34"/>
      <c r="AA453" s="34"/>
      <c r="AB453" s="34"/>
      <c r="AC453" s="34"/>
      <c r="AD453" s="34"/>
      <c r="AE453" s="34"/>
      <c r="AT453" s="17" t="s">
        <v>133</v>
      </c>
      <c r="AU453" s="17" t="s">
        <v>83</v>
      </c>
    </row>
    <row r="454" spans="2:51" s="14" customFormat="1" ht="11.25">
      <c r="B454" s="212"/>
      <c r="C454" s="213"/>
      <c r="D454" s="195" t="s">
        <v>135</v>
      </c>
      <c r="E454" s="214" t="s">
        <v>1</v>
      </c>
      <c r="F454" s="215" t="s">
        <v>655</v>
      </c>
      <c r="G454" s="213"/>
      <c r="H454" s="214" t="s">
        <v>1</v>
      </c>
      <c r="I454" s="216"/>
      <c r="J454" s="213"/>
      <c r="K454" s="213"/>
      <c r="L454" s="217"/>
      <c r="M454" s="218"/>
      <c r="N454" s="219"/>
      <c r="O454" s="219"/>
      <c r="P454" s="219"/>
      <c r="Q454" s="219"/>
      <c r="R454" s="219"/>
      <c r="S454" s="219"/>
      <c r="T454" s="220"/>
      <c r="AT454" s="221" t="s">
        <v>135</v>
      </c>
      <c r="AU454" s="221" t="s">
        <v>83</v>
      </c>
      <c r="AV454" s="14" t="s">
        <v>81</v>
      </c>
      <c r="AW454" s="14" t="s">
        <v>30</v>
      </c>
      <c r="AX454" s="14" t="s">
        <v>73</v>
      </c>
      <c r="AY454" s="221" t="s">
        <v>122</v>
      </c>
    </row>
    <row r="455" spans="2:51" s="14" customFormat="1" ht="11.25">
      <c r="B455" s="212"/>
      <c r="C455" s="213"/>
      <c r="D455" s="195" t="s">
        <v>135</v>
      </c>
      <c r="E455" s="214" t="s">
        <v>1</v>
      </c>
      <c r="F455" s="215" t="s">
        <v>656</v>
      </c>
      <c r="G455" s="213"/>
      <c r="H455" s="214" t="s">
        <v>1</v>
      </c>
      <c r="I455" s="216"/>
      <c r="J455" s="213"/>
      <c r="K455" s="213"/>
      <c r="L455" s="217"/>
      <c r="M455" s="218"/>
      <c r="N455" s="219"/>
      <c r="O455" s="219"/>
      <c r="P455" s="219"/>
      <c r="Q455" s="219"/>
      <c r="R455" s="219"/>
      <c r="S455" s="219"/>
      <c r="T455" s="220"/>
      <c r="AT455" s="221" t="s">
        <v>135</v>
      </c>
      <c r="AU455" s="221" t="s">
        <v>83</v>
      </c>
      <c r="AV455" s="14" t="s">
        <v>81</v>
      </c>
      <c r="AW455" s="14" t="s">
        <v>30</v>
      </c>
      <c r="AX455" s="14" t="s">
        <v>73</v>
      </c>
      <c r="AY455" s="221" t="s">
        <v>122</v>
      </c>
    </row>
    <row r="456" spans="2:51" s="14" customFormat="1" ht="11.25">
      <c r="B456" s="212"/>
      <c r="C456" s="213"/>
      <c r="D456" s="195" t="s">
        <v>135</v>
      </c>
      <c r="E456" s="214" t="s">
        <v>1</v>
      </c>
      <c r="F456" s="215" t="s">
        <v>657</v>
      </c>
      <c r="G456" s="213"/>
      <c r="H456" s="214" t="s">
        <v>1</v>
      </c>
      <c r="I456" s="216"/>
      <c r="J456" s="213"/>
      <c r="K456" s="213"/>
      <c r="L456" s="217"/>
      <c r="M456" s="218"/>
      <c r="N456" s="219"/>
      <c r="O456" s="219"/>
      <c r="P456" s="219"/>
      <c r="Q456" s="219"/>
      <c r="R456" s="219"/>
      <c r="S456" s="219"/>
      <c r="T456" s="220"/>
      <c r="AT456" s="221" t="s">
        <v>135</v>
      </c>
      <c r="AU456" s="221" t="s">
        <v>83</v>
      </c>
      <c r="AV456" s="14" t="s">
        <v>81</v>
      </c>
      <c r="AW456" s="14" t="s">
        <v>30</v>
      </c>
      <c r="AX456" s="14" t="s">
        <v>73</v>
      </c>
      <c r="AY456" s="221" t="s">
        <v>122</v>
      </c>
    </row>
    <row r="457" spans="2:51" s="13" customFormat="1" ht="11.25">
      <c r="B457" s="201"/>
      <c r="C457" s="202"/>
      <c r="D457" s="195" t="s">
        <v>135</v>
      </c>
      <c r="E457" s="203" t="s">
        <v>1</v>
      </c>
      <c r="F457" s="204" t="s">
        <v>185</v>
      </c>
      <c r="G457" s="202"/>
      <c r="H457" s="205">
        <v>8</v>
      </c>
      <c r="I457" s="206"/>
      <c r="J457" s="202"/>
      <c r="K457" s="202"/>
      <c r="L457" s="207"/>
      <c r="M457" s="208"/>
      <c r="N457" s="209"/>
      <c r="O457" s="209"/>
      <c r="P457" s="209"/>
      <c r="Q457" s="209"/>
      <c r="R457" s="209"/>
      <c r="S457" s="209"/>
      <c r="T457" s="210"/>
      <c r="AT457" s="211" t="s">
        <v>135</v>
      </c>
      <c r="AU457" s="211" t="s">
        <v>83</v>
      </c>
      <c r="AV457" s="13" t="s">
        <v>83</v>
      </c>
      <c r="AW457" s="13" t="s">
        <v>30</v>
      </c>
      <c r="AX457" s="13" t="s">
        <v>73</v>
      </c>
      <c r="AY457" s="211" t="s">
        <v>122</v>
      </c>
    </row>
    <row r="458" spans="2:51" s="14" customFormat="1" ht="11.25">
      <c r="B458" s="212"/>
      <c r="C458" s="213"/>
      <c r="D458" s="195" t="s">
        <v>135</v>
      </c>
      <c r="E458" s="214" t="s">
        <v>1</v>
      </c>
      <c r="F458" s="215" t="s">
        <v>658</v>
      </c>
      <c r="G458" s="213"/>
      <c r="H458" s="214" t="s">
        <v>1</v>
      </c>
      <c r="I458" s="216"/>
      <c r="J458" s="213"/>
      <c r="K458" s="213"/>
      <c r="L458" s="217"/>
      <c r="M458" s="218"/>
      <c r="N458" s="219"/>
      <c r="O458" s="219"/>
      <c r="P458" s="219"/>
      <c r="Q458" s="219"/>
      <c r="R458" s="219"/>
      <c r="S458" s="219"/>
      <c r="T458" s="220"/>
      <c r="AT458" s="221" t="s">
        <v>135</v>
      </c>
      <c r="AU458" s="221" t="s">
        <v>83</v>
      </c>
      <c r="AV458" s="14" t="s">
        <v>81</v>
      </c>
      <c r="AW458" s="14" t="s">
        <v>30</v>
      </c>
      <c r="AX458" s="14" t="s">
        <v>73</v>
      </c>
      <c r="AY458" s="221" t="s">
        <v>122</v>
      </c>
    </row>
    <row r="459" spans="2:51" s="14" customFormat="1" ht="11.25">
      <c r="B459" s="212"/>
      <c r="C459" s="213"/>
      <c r="D459" s="195" t="s">
        <v>135</v>
      </c>
      <c r="E459" s="214" t="s">
        <v>1</v>
      </c>
      <c r="F459" s="215" t="s">
        <v>659</v>
      </c>
      <c r="G459" s="213"/>
      <c r="H459" s="214" t="s">
        <v>1</v>
      </c>
      <c r="I459" s="216"/>
      <c r="J459" s="213"/>
      <c r="K459" s="213"/>
      <c r="L459" s="217"/>
      <c r="M459" s="218"/>
      <c r="N459" s="219"/>
      <c r="O459" s="219"/>
      <c r="P459" s="219"/>
      <c r="Q459" s="219"/>
      <c r="R459" s="219"/>
      <c r="S459" s="219"/>
      <c r="T459" s="220"/>
      <c r="AT459" s="221" t="s">
        <v>135</v>
      </c>
      <c r="AU459" s="221" t="s">
        <v>83</v>
      </c>
      <c r="AV459" s="14" t="s">
        <v>81</v>
      </c>
      <c r="AW459" s="14" t="s">
        <v>30</v>
      </c>
      <c r="AX459" s="14" t="s">
        <v>73</v>
      </c>
      <c r="AY459" s="221" t="s">
        <v>122</v>
      </c>
    </row>
    <row r="460" spans="2:51" s="13" customFormat="1" ht="11.25">
      <c r="B460" s="201"/>
      <c r="C460" s="202"/>
      <c r="D460" s="195" t="s">
        <v>135</v>
      </c>
      <c r="E460" s="203" t="s">
        <v>1</v>
      </c>
      <c r="F460" s="204" t="s">
        <v>129</v>
      </c>
      <c r="G460" s="202"/>
      <c r="H460" s="205">
        <v>4</v>
      </c>
      <c r="I460" s="206"/>
      <c r="J460" s="202"/>
      <c r="K460" s="202"/>
      <c r="L460" s="207"/>
      <c r="M460" s="208"/>
      <c r="N460" s="209"/>
      <c r="O460" s="209"/>
      <c r="P460" s="209"/>
      <c r="Q460" s="209"/>
      <c r="R460" s="209"/>
      <c r="S460" s="209"/>
      <c r="T460" s="210"/>
      <c r="AT460" s="211" t="s">
        <v>135</v>
      </c>
      <c r="AU460" s="211" t="s">
        <v>83</v>
      </c>
      <c r="AV460" s="13" t="s">
        <v>83</v>
      </c>
      <c r="AW460" s="13" t="s">
        <v>30</v>
      </c>
      <c r="AX460" s="13" t="s">
        <v>73</v>
      </c>
      <c r="AY460" s="211" t="s">
        <v>122</v>
      </c>
    </row>
    <row r="461" spans="2:51" s="15" customFormat="1" ht="11.25">
      <c r="B461" s="222"/>
      <c r="C461" s="223"/>
      <c r="D461" s="195" t="s">
        <v>135</v>
      </c>
      <c r="E461" s="224" t="s">
        <v>1</v>
      </c>
      <c r="F461" s="225" t="s">
        <v>184</v>
      </c>
      <c r="G461" s="223"/>
      <c r="H461" s="226">
        <v>12</v>
      </c>
      <c r="I461" s="227"/>
      <c r="J461" s="223"/>
      <c r="K461" s="223"/>
      <c r="L461" s="228"/>
      <c r="M461" s="229"/>
      <c r="N461" s="230"/>
      <c r="O461" s="230"/>
      <c r="P461" s="230"/>
      <c r="Q461" s="230"/>
      <c r="R461" s="230"/>
      <c r="S461" s="230"/>
      <c r="T461" s="231"/>
      <c r="AT461" s="232" t="s">
        <v>135</v>
      </c>
      <c r="AU461" s="232" t="s">
        <v>83</v>
      </c>
      <c r="AV461" s="15" t="s">
        <v>129</v>
      </c>
      <c r="AW461" s="15" t="s">
        <v>30</v>
      </c>
      <c r="AX461" s="15" t="s">
        <v>81</v>
      </c>
      <c r="AY461" s="232" t="s">
        <v>122</v>
      </c>
    </row>
    <row r="462" spans="1:65" s="2" customFormat="1" ht="16.5" customHeight="1">
      <c r="A462" s="34"/>
      <c r="B462" s="35"/>
      <c r="C462" s="233" t="s">
        <v>660</v>
      </c>
      <c r="D462" s="233" t="s">
        <v>193</v>
      </c>
      <c r="E462" s="234" t="s">
        <v>661</v>
      </c>
      <c r="F462" s="235" t="s">
        <v>662</v>
      </c>
      <c r="G462" s="236" t="s">
        <v>151</v>
      </c>
      <c r="H462" s="237">
        <v>8</v>
      </c>
      <c r="I462" s="238"/>
      <c r="J462" s="239">
        <f>ROUND(I462*H462,2)</f>
        <v>0</v>
      </c>
      <c r="K462" s="235" t="s">
        <v>1</v>
      </c>
      <c r="L462" s="240"/>
      <c r="M462" s="241" t="s">
        <v>1</v>
      </c>
      <c r="N462" s="242" t="s">
        <v>38</v>
      </c>
      <c r="O462" s="71"/>
      <c r="P462" s="191">
        <f>O462*H462</f>
        <v>0</v>
      </c>
      <c r="Q462" s="191">
        <v>0</v>
      </c>
      <c r="R462" s="191">
        <f>Q462*H462</f>
        <v>0</v>
      </c>
      <c r="S462" s="191">
        <v>0</v>
      </c>
      <c r="T462" s="192">
        <f>S462*H462</f>
        <v>0</v>
      </c>
      <c r="U462" s="34"/>
      <c r="V462" s="34"/>
      <c r="W462" s="34"/>
      <c r="X462" s="34"/>
      <c r="Y462" s="34"/>
      <c r="Z462" s="34"/>
      <c r="AA462" s="34"/>
      <c r="AB462" s="34"/>
      <c r="AC462" s="34"/>
      <c r="AD462" s="34"/>
      <c r="AE462" s="34"/>
      <c r="AR462" s="193" t="s">
        <v>185</v>
      </c>
      <c r="AT462" s="193" t="s">
        <v>193</v>
      </c>
      <c r="AU462" s="193" t="s">
        <v>83</v>
      </c>
      <c r="AY462" s="17" t="s">
        <v>122</v>
      </c>
      <c r="BE462" s="194">
        <f>IF(N462="základní",J462,0)</f>
        <v>0</v>
      </c>
      <c r="BF462" s="194">
        <f>IF(N462="snížená",J462,0)</f>
        <v>0</v>
      </c>
      <c r="BG462" s="194">
        <f>IF(N462="zákl. přenesená",J462,0)</f>
        <v>0</v>
      </c>
      <c r="BH462" s="194">
        <f>IF(N462="sníž. přenesená",J462,0)</f>
        <v>0</v>
      </c>
      <c r="BI462" s="194">
        <f>IF(N462="nulová",J462,0)</f>
        <v>0</v>
      </c>
      <c r="BJ462" s="17" t="s">
        <v>81</v>
      </c>
      <c r="BK462" s="194">
        <f>ROUND(I462*H462,2)</f>
        <v>0</v>
      </c>
      <c r="BL462" s="17" t="s">
        <v>129</v>
      </c>
      <c r="BM462" s="193" t="s">
        <v>663</v>
      </c>
    </row>
    <row r="463" spans="1:47" s="2" customFormat="1" ht="11.25">
      <c r="A463" s="34"/>
      <c r="B463" s="35"/>
      <c r="C463" s="36"/>
      <c r="D463" s="195" t="s">
        <v>131</v>
      </c>
      <c r="E463" s="36"/>
      <c r="F463" s="196" t="s">
        <v>662</v>
      </c>
      <c r="G463" s="36"/>
      <c r="H463" s="36"/>
      <c r="I463" s="197"/>
      <c r="J463" s="36"/>
      <c r="K463" s="36"/>
      <c r="L463" s="39"/>
      <c r="M463" s="198"/>
      <c r="N463" s="199"/>
      <c r="O463" s="71"/>
      <c r="P463" s="71"/>
      <c r="Q463" s="71"/>
      <c r="R463" s="71"/>
      <c r="S463" s="71"/>
      <c r="T463" s="72"/>
      <c r="U463" s="34"/>
      <c r="V463" s="34"/>
      <c r="W463" s="34"/>
      <c r="X463" s="34"/>
      <c r="Y463" s="34"/>
      <c r="Z463" s="34"/>
      <c r="AA463" s="34"/>
      <c r="AB463" s="34"/>
      <c r="AC463" s="34"/>
      <c r="AD463" s="34"/>
      <c r="AE463" s="34"/>
      <c r="AT463" s="17" t="s">
        <v>131</v>
      </c>
      <c r="AU463" s="17" t="s">
        <v>83</v>
      </c>
    </row>
    <row r="464" spans="1:65" s="2" customFormat="1" ht="16.5" customHeight="1">
      <c r="A464" s="34"/>
      <c r="B464" s="35"/>
      <c r="C464" s="233" t="s">
        <v>664</v>
      </c>
      <c r="D464" s="233" t="s">
        <v>193</v>
      </c>
      <c r="E464" s="234" t="s">
        <v>665</v>
      </c>
      <c r="F464" s="235" t="s">
        <v>666</v>
      </c>
      <c r="G464" s="236" t="s">
        <v>151</v>
      </c>
      <c r="H464" s="237">
        <v>4</v>
      </c>
      <c r="I464" s="238"/>
      <c r="J464" s="239">
        <f>ROUND(I464*H464,2)</f>
        <v>0</v>
      </c>
      <c r="K464" s="235" t="s">
        <v>1</v>
      </c>
      <c r="L464" s="240"/>
      <c r="M464" s="241" t="s">
        <v>1</v>
      </c>
      <c r="N464" s="242" t="s">
        <v>38</v>
      </c>
      <c r="O464" s="71"/>
      <c r="P464" s="191">
        <f>O464*H464</f>
        <v>0</v>
      </c>
      <c r="Q464" s="191">
        <v>0</v>
      </c>
      <c r="R464" s="191">
        <f>Q464*H464</f>
        <v>0</v>
      </c>
      <c r="S464" s="191">
        <v>0</v>
      </c>
      <c r="T464" s="192">
        <f>S464*H464</f>
        <v>0</v>
      </c>
      <c r="U464" s="34"/>
      <c r="V464" s="34"/>
      <c r="W464" s="34"/>
      <c r="X464" s="34"/>
      <c r="Y464" s="34"/>
      <c r="Z464" s="34"/>
      <c r="AA464" s="34"/>
      <c r="AB464" s="34"/>
      <c r="AC464" s="34"/>
      <c r="AD464" s="34"/>
      <c r="AE464" s="34"/>
      <c r="AR464" s="193" t="s">
        <v>185</v>
      </c>
      <c r="AT464" s="193" t="s">
        <v>193</v>
      </c>
      <c r="AU464" s="193" t="s">
        <v>83</v>
      </c>
      <c r="AY464" s="17" t="s">
        <v>122</v>
      </c>
      <c r="BE464" s="194">
        <f>IF(N464="základní",J464,0)</f>
        <v>0</v>
      </c>
      <c r="BF464" s="194">
        <f>IF(N464="snížená",J464,0)</f>
        <v>0</v>
      </c>
      <c r="BG464" s="194">
        <f>IF(N464="zákl. přenesená",J464,0)</f>
        <v>0</v>
      </c>
      <c r="BH464" s="194">
        <f>IF(N464="sníž. přenesená",J464,0)</f>
        <v>0</v>
      </c>
      <c r="BI464" s="194">
        <f>IF(N464="nulová",J464,0)</f>
        <v>0</v>
      </c>
      <c r="BJ464" s="17" t="s">
        <v>81</v>
      </c>
      <c r="BK464" s="194">
        <f>ROUND(I464*H464,2)</f>
        <v>0</v>
      </c>
      <c r="BL464" s="17" t="s">
        <v>129</v>
      </c>
      <c r="BM464" s="193" t="s">
        <v>667</v>
      </c>
    </row>
    <row r="465" spans="1:47" s="2" customFormat="1" ht="11.25">
      <c r="A465" s="34"/>
      <c r="B465" s="35"/>
      <c r="C465" s="36"/>
      <c r="D465" s="195" t="s">
        <v>131</v>
      </c>
      <c r="E465" s="36"/>
      <c r="F465" s="196" t="s">
        <v>666</v>
      </c>
      <c r="G465" s="36"/>
      <c r="H465" s="36"/>
      <c r="I465" s="197"/>
      <c r="J465" s="36"/>
      <c r="K465" s="36"/>
      <c r="L465" s="39"/>
      <c r="M465" s="198"/>
      <c r="N465" s="199"/>
      <c r="O465" s="71"/>
      <c r="P465" s="71"/>
      <c r="Q465" s="71"/>
      <c r="R465" s="71"/>
      <c r="S465" s="71"/>
      <c r="T465" s="72"/>
      <c r="U465" s="34"/>
      <c r="V465" s="34"/>
      <c r="W465" s="34"/>
      <c r="X465" s="34"/>
      <c r="Y465" s="34"/>
      <c r="Z465" s="34"/>
      <c r="AA465" s="34"/>
      <c r="AB465" s="34"/>
      <c r="AC465" s="34"/>
      <c r="AD465" s="34"/>
      <c r="AE465" s="34"/>
      <c r="AT465" s="17" t="s">
        <v>131</v>
      </c>
      <c r="AU465" s="17" t="s">
        <v>83</v>
      </c>
    </row>
    <row r="466" spans="1:65" s="2" customFormat="1" ht="16.5" customHeight="1">
      <c r="A466" s="34"/>
      <c r="B466" s="35"/>
      <c r="C466" s="182" t="s">
        <v>668</v>
      </c>
      <c r="D466" s="182" t="s">
        <v>124</v>
      </c>
      <c r="E466" s="183" t="s">
        <v>669</v>
      </c>
      <c r="F466" s="184" t="s">
        <v>670</v>
      </c>
      <c r="G466" s="185" t="s">
        <v>151</v>
      </c>
      <c r="H466" s="186">
        <v>6</v>
      </c>
      <c r="I466" s="187"/>
      <c r="J466" s="188">
        <f>ROUND(I466*H466,2)</f>
        <v>0</v>
      </c>
      <c r="K466" s="184" t="s">
        <v>128</v>
      </c>
      <c r="L466" s="39"/>
      <c r="M466" s="189" t="s">
        <v>1</v>
      </c>
      <c r="N466" s="190" t="s">
        <v>38</v>
      </c>
      <c r="O466" s="71"/>
      <c r="P466" s="191">
        <f>O466*H466</f>
        <v>0</v>
      </c>
      <c r="Q466" s="191">
        <v>0</v>
      </c>
      <c r="R466" s="191">
        <f>Q466*H466</f>
        <v>0</v>
      </c>
      <c r="S466" s="191">
        <v>0</v>
      </c>
      <c r="T466" s="192">
        <f>S466*H466</f>
        <v>0</v>
      </c>
      <c r="U466" s="34"/>
      <c r="V466" s="34"/>
      <c r="W466" s="34"/>
      <c r="X466" s="34"/>
      <c r="Y466" s="34"/>
      <c r="Z466" s="34"/>
      <c r="AA466" s="34"/>
      <c r="AB466" s="34"/>
      <c r="AC466" s="34"/>
      <c r="AD466" s="34"/>
      <c r="AE466" s="34"/>
      <c r="AR466" s="193" t="s">
        <v>129</v>
      </c>
      <c r="AT466" s="193" t="s">
        <v>124</v>
      </c>
      <c r="AU466" s="193" t="s">
        <v>83</v>
      </c>
      <c r="AY466" s="17" t="s">
        <v>122</v>
      </c>
      <c r="BE466" s="194">
        <f>IF(N466="základní",J466,0)</f>
        <v>0</v>
      </c>
      <c r="BF466" s="194">
        <f>IF(N466="snížená",J466,0)</f>
        <v>0</v>
      </c>
      <c r="BG466" s="194">
        <f>IF(N466="zákl. přenesená",J466,0)</f>
        <v>0</v>
      </c>
      <c r="BH466" s="194">
        <f>IF(N466="sníž. přenesená",J466,0)</f>
        <v>0</v>
      </c>
      <c r="BI466" s="194">
        <f>IF(N466="nulová",J466,0)</f>
        <v>0</v>
      </c>
      <c r="BJ466" s="17" t="s">
        <v>81</v>
      </c>
      <c r="BK466" s="194">
        <f>ROUND(I466*H466,2)</f>
        <v>0</v>
      </c>
      <c r="BL466" s="17" t="s">
        <v>129</v>
      </c>
      <c r="BM466" s="193" t="s">
        <v>671</v>
      </c>
    </row>
    <row r="467" spans="1:47" s="2" customFormat="1" ht="11.25">
      <c r="A467" s="34"/>
      <c r="B467" s="35"/>
      <c r="C467" s="36"/>
      <c r="D467" s="195" t="s">
        <v>131</v>
      </c>
      <c r="E467" s="36"/>
      <c r="F467" s="196" t="s">
        <v>672</v>
      </c>
      <c r="G467" s="36"/>
      <c r="H467" s="36"/>
      <c r="I467" s="197"/>
      <c r="J467" s="36"/>
      <c r="K467" s="36"/>
      <c r="L467" s="39"/>
      <c r="M467" s="198"/>
      <c r="N467" s="199"/>
      <c r="O467" s="71"/>
      <c r="P467" s="71"/>
      <c r="Q467" s="71"/>
      <c r="R467" s="71"/>
      <c r="S467" s="71"/>
      <c r="T467" s="72"/>
      <c r="U467" s="34"/>
      <c r="V467" s="34"/>
      <c r="W467" s="34"/>
      <c r="X467" s="34"/>
      <c r="Y467" s="34"/>
      <c r="Z467" s="34"/>
      <c r="AA467" s="34"/>
      <c r="AB467" s="34"/>
      <c r="AC467" s="34"/>
      <c r="AD467" s="34"/>
      <c r="AE467" s="34"/>
      <c r="AT467" s="17" t="s">
        <v>131</v>
      </c>
      <c r="AU467" s="17" t="s">
        <v>83</v>
      </c>
    </row>
    <row r="468" spans="1:47" s="2" customFormat="1" ht="68.25">
      <c r="A468" s="34"/>
      <c r="B468" s="35"/>
      <c r="C468" s="36"/>
      <c r="D468" s="195" t="s">
        <v>133</v>
      </c>
      <c r="E468" s="36"/>
      <c r="F468" s="200" t="s">
        <v>654</v>
      </c>
      <c r="G468" s="36"/>
      <c r="H468" s="36"/>
      <c r="I468" s="197"/>
      <c r="J468" s="36"/>
      <c r="K468" s="36"/>
      <c r="L468" s="39"/>
      <c r="M468" s="198"/>
      <c r="N468" s="199"/>
      <c r="O468" s="71"/>
      <c r="P468" s="71"/>
      <c r="Q468" s="71"/>
      <c r="R468" s="71"/>
      <c r="S468" s="71"/>
      <c r="T468" s="72"/>
      <c r="U468" s="34"/>
      <c r="V468" s="34"/>
      <c r="W468" s="34"/>
      <c r="X468" s="34"/>
      <c r="Y468" s="34"/>
      <c r="Z468" s="34"/>
      <c r="AA468" s="34"/>
      <c r="AB468" s="34"/>
      <c r="AC468" s="34"/>
      <c r="AD468" s="34"/>
      <c r="AE468" s="34"/>
      <c r="AT468" s="17" t="s">
        <v>133</v>
      </c>
      <c r="AU468" s="17" t="s">
        <v>83</v>
      </c>
    </row>
    <row r="469" spans="2:51" s="14" customFormat="1" ht="11.25">
      <c r="B469" s="212"/>
      <c r="C469" s="213"/>
      <c r="D469" s="195" t="s">
        <v>135</v>
      </c>
      <c r="E469" s="214" t="s">
        <v>1</v>
      </c>
      <c r="F469" s="215" t="s">
        <v>673</v>
      </c>
      <c r="G469" s="213"/>
      <c r="H469" s="214" t="s">
        <v>1</v>
      </c>
      <c r="I469" s="216"/>
      <c r="J469" s="213"/>
      <c r="K469" s="213"/>
      <c r="L469" s="217"/>
      <c r="M469" s="218"/>
      <c r="N469" s="219"/>
      <c r="O469" s="219"/>
      <c r="P469" s="219"/>
      <c r="Q469" s="219"/>
      <c r="R469" s="219"/>
      <c r="S469" s="219"/>
      <c r="T469" s="220"/>
      <c r="AT469" s="221" t="s">
        <v>135</v>
      </c>
      <c r="AU469" s="221" t="s">
        <v>83</v>
      </c>
      <c r="AV469" s="14" t="s">
        <v>81</v>
      </c>
      <c r="AW469" s="14" t="s">
        <v>30</v>
      </c>
      <c r="AX469" s="14" t="s">
        <v>73</v>
      </c>
      <c r="AY469" s="221" t="s">
        <v>122</v>
      </c>
    </row>
    <row r="470" spans="2:51" s="14" customFormat="1" ht="11.25">
      <c r="B470" s="212"/>
      <c r="C470" s="213"/>
      <c r="D470" s="195" t="s">
        <v>135</v>
      </c>
      <c r="E470" s="214" t="s">
        <v>1</v>
      </c>
      <c r="F470" s="215" t="s">
        <v>674</v>
      </c>
      <c r="G470" s="213"/>
      <c r="H470" s="214" t="s">
        <v>1</v>
      </c>
      <c r="I470" s="216"/>
      <c r="J470" s="213"/>
      <c r="K470" s="213"/>
      <c r="L470" s="217"/>
      <c r="M470" s="218"/>
      <c r="N470" s="219"/>
      <c r="O470" s="219"/>
      <c r="P470" s="219"/>
      <c r="Q470" s="219"/>
      <c r="R470" s="219"/>
      <c r="S470" s="219"/>
      <c r="T470" s="220"/>
      <c r="AT470" s="221" t="s">
        <v>135</v>
      </c>
      <c r="AU470" s="221" t="s">
        <v>83</v>
      </c>
      <c r="AV470" s="14" t="s">
        <v>81</v>
      </c>
      <c r="AW470" s="14" t="s">
        <v>30</v>
      </c>
      <c r="AX470" s="14" t="s">
        <v>73</v>
      </c>
      <c r="AY470" s="221" t="s">
        <v>122</v>
      </c>
    </row>
    <row r="471" spans="2:51" s="14" customFormat="1" ht="11.25">
      <c r="B471" s="212"/>
      <c r="C471" s="213"/>
      <c r="D471" s="195" t="s">
        <v>135</v>
      </c>
      <c r="E471" s="214" t="s">
        <v>1</v>
      </c>
      <c r="F471" s="215" t="s">
        <v>675</v>
      </c>
      <c r="G471" s="213"/>
      <c r="H471" s="214" t="s">
        <v>1</v>
      </c>
      <c r="I471" s="216"/>
      <c r="J471" s="213"/>
      <c r="K471" s="213"/>
      <c r="L471" s="217"/>
      <c r="M471" s="218"/>
      <c r="N471" s="219"/>
      <c r="O471" s="219"/>
      <c r="P471" s="219"/>
      <c r="Q471" s="219"/>
      <c r="R471" s="219"/>
      <c r="S471" s="219"/>
      <c r="T471" s="220"/>
      <c r="AT471" s="221" t="s">
        <v>135</v>
      </c>
      <c r="AU471" s="221" t="s">
        <v>83</v>
      </c>
      <c r="AV471" s="14" t="s">
        <v>81</v>
      </c>
      <c r="AW471" s="14" t="s">
        <v>30</v>
      </c>
      <c r="AX471" s="14" t="s">
        <v>73</v>
      </c>
      <c r="AY471" s="221" t="s">
        <v>122</v>
      </c>
    </row>
    <row r="472" spans="2:51" s="13" customFormat="1" ht="11.25">
      <c r="B472" s="201"/>
      <c r="C472" s="202"/>
      <c r="D472" s="195" t="s">
        <v>135</v>
      </c>
      <c r="E472" s="203" t="s">
        <v>1</v>
      </c>
      <c r="F472" s="204" t="s">
        <v>164</v>
      </c>
      <c r="G472" s="202"/>
      <c r="H472" s="205">
        <v>6</v>
      </c>
      <c r="I472" s="206"/>
      <c r="J472" s="202"/>
      <c r="K472" s="202"/>
      <c r="L472" s="207"/>
      <c r="M472" s="208"/>
      <c r="N472" s="209"/>
      <c r="O472" s="209"/>
      <c r="P472" s="209"/>
      <c r="Q472" s="209"/>
      <c r="R472" s="209"/>
      <c r="S472" s="209"/>
      <c r="T472" s="210"/>
      <c r="AT472" s="211" t="s">
        <v>135</v>
      </c>
      <c r="AU472" s="211" t="s">
        <v>83</v>
      </c>
      <c r="AV472" s="13" t="s">
        <v>83</v>
      </c>
      <c r="AW472" s="13" t="s">
        <v>30</v>
      </c>
      <c r="AX472" s="13" t="s">
        <v>81</v>
      </c>
      <c r="AY472" s="211" t="s">
        <v>122</v>
      </c>
    </row>
    <row r="473" spans="1:65" s="2" customFormat="1" ht="16.5" customHeight="1">
      <c r="A473" s="34"/>
      <c r="B473" s="35"/>
      <c r="C473" s="233" t="s">
        <v>676</v>
      </c>
      <c r="D473" s="233" t="s">
        <v>193</v>
      </c>
      <c r="E473" s="234" t="s">
        <v>677</v>
      </c>
      <c r="F473" s="235" t="s">
        <v>678</v>
      </c>
      <c r="G473" s="236" t="s">
        <v>151</v>
      </c>
      <c r="H473" s="237">
        <v>6</v>
      </c>
      <c r="I473" s="238"/>
      <c r="J473" s="239">
        <f>ROUND(I473*H473,2)</f>
        <v>0</v>
      </c>
      <c r="K473" s="235" t="s">
        <v>1</v>
      </c>
      <c r="L473" s="240"/>
      <c r="M473" s="241" t="s">
        <v>1</v>
      </c>
      <c r="N473" s="242" t="s">
        <v>38</v>
      </c>
      <c r="O473" s="71"/>
      <c r="P473" s="191">
        <f>O473*H473</f>
        <v>0</v>
      </c>
      <c r="Q473" s="191">
        <v>0</v>
      </c>
      <c r="R473" s="191">
        <f>Q473*H473</f>
        <v>0</v>
      </c>
      <c r="S473" s="191">
        <v>0</v>
      </c>
      <c r="T473" s="192">
        <f>S473*H473</f>
        <v>0</v>
      </c>
      <c r="U473" s="34"/>
      <c r="V473" s="34"/>
      <c r="W473" s="34"/>
      <c r="X473" s="34"/>
      <c r="Y473" s="34"/>
      <c r="Z473" s="34"/>
      <c r="AA473" s="34"/>
      <c r="AB473" s="34"/>
      <c r="AC473" s="34"/>
      <c r="AD473" s="34"/>
      <c r="AE473" s="34"/>
      <c r="AR473" s="193" t="s">
        <v>185</v>
      </c>
      <c r="AT473" s="193" t="s">
        <v>193</v>
      </c>
      <c r="AU473" s="193" t="s">
        <v>83</v>
      </c>
      <c r="AY473" s="17" t="s">
        <v>122</v>
      </c>
      <c r="BE473" s="194">
        <f>IF(N473="základní",J473,0)</f>
        <v>0</v>
      </c>
      <c r="BF473" s="194">
        <f>IF(N473="snížená",J473,0)</f>
        <v>0</v>
      </c>
      <c r="BG473" s="194">
        <f>IF(N473="zákl. přenesená",J473,0)</f>
        <v>0</v>
      </c>
      <c r="BH473" s="194">
        <f>IF(N473="sníž. přenesená",J473,0)</f>
        <v>0</v>
      </c>
      <c r="BI473" s="194">
        <f>IF(N473="nulová",J473,0)</f>
        <v>0</v>
      </c>
      <c r="BJ473" s="17" t="s">
        <v>81</v>
      </c>
      <c r="BK473" s="194">
        <f>ROUND(I473*H473,2)</f>
        <v>0</v>
      </c>
      <c r="BL473" s="17" t="s">
        <v>129</v>
      </c>
      <c r="BM473" s="193" t="s">
        <v>679</v>
      </c>
    </row>
    <row r="474" spans="1:47" s="2" customFormat="1" ht="11.25">
      <c r="A474" s="34"/>
      <c r="B474" s="35"/>
      <c r="C474" s="36"/>
      <c r="D474" s="195" t="s">
        <v>131</v>
      </c>
      <c r="E474" s="36"/>
      <c r="F474" s="196" t="s">
        <v>678</v>
      </c>
      <c r="G474" s="36"/>
      <c r="H474" s="36"/>
      <c r="I474" s="197"/>
      <c r="J474" s="36"/>
      <c r="K474" s="36"/>
      <c r="L474" s="39"/>
      <c r="M474" s="198"/>
      <c r="N474" s="199"/>
      <c r="O474" s="71"/>
      <c r="P474" s="71"/>
      <c r="Q474" s="71"/>
      <c r="R474" s="71"/>
      <c r="S474" s="71"/>
      <c r="T474" s="72"/>
      <c r="U474" s="34"/>
      <c r="V474" s="34"/>
      <c r="W474" s="34"/>
      <c r="X474" s="34"/>
      <c r="Y474" s="34"/>
      <c r="Z474" s="34"/>
      <c r="AA474" s="34"/>
      <c r="AB474" s="34"/>
      <c r="AC474" s="34"/>
      <c r="AD474" s="34"/>
      <c r="AE474" s="34"/>
      <c r="AT474" s="17" t="s">
        <v>131</v>
      </c>
      <c r="AU474" s="17" t="s">
        <v>83</v>
      </c>
    </row>
    <row r="475" spans="1:65" s="2" customFormat="1" ht="16.5" customHeight="1">
      <c r="A475" s="34"/>
      <c r="B475" s="35"/>
      <c r="C475" s="182" t="s">
        <v>680</v>
      </c>
      <c r="D475" s="182" t="s">
        <v>124</v>
      </c>
      <c r="E475" s="183" t="s">
        <v>681</v>
      </c>
      <c r="F475" s="184" t="s">
        <v>682</v>
      </c>
      <c r="G475" s="185" t="s">
        <v>151</v>
      </c>
      <c r="H475" s="186">
        <v>49.8</v>
      </c>
      <c r="I475" s="187"/>
      <c r="J475" s="188">
        <f>ROUND(I475*H475,2)</f>
        <v>0</v>
      </c>
      <c r="K475" s="184" t="s">
        <v>128</v>
      </c>
      <c r="L475" s="39"/>
      <c r="M475" s="189" t="s">
        <v>1</v>
      </c>
      <c r="N475" s="190" t="s">
        <v>38</v>
      </c>
      <c r="O475" s="71"/>
      <c r="P475" s="191">
        <f>O475*H475</f>
        <v>0</v>
      </c>
      <c r="Q475" s="191">
        <v>0</v>
      </c>
      <c r="R475" s="191">
        <f>Q475*H475</f>
        <v>0</v>
      </c>
      <c r="S475" s="191">
        <v>0</v>
      </c>
      <c r="T475" s="192">
        <f>S475*H475</f>
        <v>0</v>
      </c>
      <c r="U475" s="34"/>
      <c r="V475" s="34"/>
      <c r="W475" s="34"/>
      <c r="X475" s="34"/>
      <c r="Y475" s="34"/>
      <c r="Z475" s="34"/>
      <c r="AA475" s="34"/>
      <c r="AB475" s="34"/>
      <c r="AC475" s="34"/>
      <c r="AD475" s="34"/>
      <c r="AE475" s="34"/>
      <c r="AR475" s="193" t="s">
        <v>129</v>
      </c>
      <c r="AT475" s="193" t="s">
        <v>124</v>
      </c>
      <c r="AU475" s="193" t="s">
        <v>83</v>
      </c>
      <c r="AY475" s="17" t="s">
        <v>122</v>
      </c>
      <c r="BE475" s="194">
        <f>IF(N475="základní",J475,0)</f>
        <v>0</v>
      </c>
      <c r="BF475" s="194">
        <f>IF(N475="snížená",J475,0)</f>
        <v>0</v>
      </c>
      <c r="BG475" s="194">
        <f>IF(N475="zákl. přenesená",J475,0)</f>
        <v>0</v>
      </c>
      <c r="BH475" s="194">
        <f>IF(N475="sníž. přenesená",J475,0)</f>
        <v>0</v>
      </c>
      <c r="BI475" s="194">
        <f>IF(N475="nulová",J475,0)</f>
        <v>0</v>
      </c>
      <c r="BJ475" s="17" t="s">
        <v>81</v>
      </c>
      <c r="BK475" s="194">
        <f>ROUND(I475*H475,2)</f>
        <v>0</v>
      </c>
      <c r="BL475" s="17" t="s">
        <v>129</v>
      </c>
      <c r="BM475" s="193" t="s">
        <v>683</v>
      </c>
    </row>
    <row r="476" spans="1:47" s="2" customFormat="1" ht="11.25">
      <c r="A476" s="34"/>
      <c r="B476" s="35"/>
      <c r="C476" s="36"/>
      <c r="D476" s="195" t="s">
        <v>131</v>
      </c>
      <c r="E476" s="36"/>
      <c r="F476" s="196" t="s">
        <v>684</v>
      </c>
      <c r="G476" s="36"/>
      <c r="H476" s="36"/>
      <c r="I476" s="197"/>
      <c r="J476" s="36"/>
      <c r="K476" s="36"/>
      <c r="L476" s="39"/>
      <c r="M476" s="198"/>
      <c r="N476" s="199"/>
      <c r="O476" s="71"/>
      <c r="P476" s="71"/>
      <c r="Q476" s="71"/>
      <c r="R476" s="71"/>
      <c r="S476" s="71"/>
      <c r="T476" s="72"/>
      <c r="U476" s="34"/>
      <c r="V476" s="34"/>
      <c r="W476" s="34"/>
      <c r="X476" s="34"/>
      <c r="Y476" s="34"/>
      <c r="Z476" s="34"/>
      <c r="AA476" s="34"/>
      <c r="AB476" s="34"/>
      <c r="AC476" s="34"/>
      <c r="AD476" s="34"/>
      <c r="AE476" s="34"/>
      <c r="AT476" s="17" t="s">
        <v>131</v>
      </c>
      <c r="AU476" s="17" t="s">
        <v>83</v>
      </c>
    </row>
    <row r="477" spans="1:47" s="2" customFormat="1" ht="19.5">
      <c r="A477" s="34"/>
      <c r="B477" s="35"/>
      <c r="C477" s="36"/>
      <c r="D477" s="195" t="s">
        <v>133</v>
      </c>
      <c r="E477" s="36"/>
      <c r="F477" s="200" t="s">
        <v>685</v>
      </c>
      <c r="G477" s="36"/>
      <c r="H477" s="36"/>
      <c r="I477" s="197"/>
      <c r="J477" s="36"/>
      <c r="K477" s="36"/>
      <c r="L477" s="39"/>
      <c r="M477" s="198"/>
      <c r="N477" s="199"/>
      <c r="O477" s="71"/>
      <c r="P477" s="71"/>
      <c r="Q477" s="71"/>
      <c r="R477" s="71"/>
      <c r="S477" s="71"/>
      <c r="T477" s="72"/>
      <c r="U477" s="34"/>
      <c r="V477" s="34"/>
      <c r="W477" s="34"/>
      <c r="X477" s="34"/>
      <c r="Y477" s="34"/>
      <c r="Z477" s="34"/>
      <c r="AA477" s="34"/>
      <c r="AB477" s="34"/>
      <c r="AC477" s="34"/>
      <c r="AD477" s="34"/>
      <c r="AE477" s="34"/>
      <c r="AT477" s="17" t="s">
        <v>133</v>
      </c>
      <c r="AU477" s="17" t="s">
        <v>83</v>
      </c>
    </row>
    <row r="478" spans="2:51" s="13" customFormat="1" ht="11.25">
      <c r="B478" s="201"/>
      <c r="C478" s="202"/>
      <c r="D478" s="195" t="s">
        <v>135</v>
      </c>
      <c r="E478" s="203" t="s">
        <v>1</v>
      </c>
      <c r="F478" s="204" t="s">
        <v>686</v>
      </c>
      <c r="G478" s="202"/>
      <c r="H478" s="205">
        <v>49.8</v>
      </c>
      <c r="I478" s="206"/>
      <c r="J478" s="202"/>
      <c r="K478" s="202"/>
      <c r="L478" s="207"/>
      <c r="M478" s="208"/>
      <c r="N478" s="209"/>
      <c r="O478" s="209"/>
      <c r="P478" s="209"/>
      <c r="Q478" s="209"/>
      <c r="R478" s="209"/>
      <c r="S478" s="209"/>
      <c r="T478" s="210"/>
      <c r="AT478" s="211" t="s">
        <v>135</v>
      </c>
      <c r="AU478" s="211" t="s">
        <v>83</v>
      </c>
      <c r="AV478" s="13" t="s">
        <v>83</v>
      </c>
      <c r="AW478" s="13" t="s">
        <v>30</v>
      </c>
      <c r="AX478" s="13" t="s">
        <v>81</v>
      </c>
      <c r="AY478" s="211" t="s">
        <v>122</v>
      </c>
    </row>
    <row r="479" spans="1:65" s="2" customFormat="1" ht="16.5" customHeight="1">
      <c r="A479" s="34"/>
      <c r="B479" s="35"/>
      <c r="C479" s="182" t="s">
        <v>687</v>
      </c>
      <c r="D479" s="182" t="s">
        <v>124</v>
      </c>
      <c r="E479" s="183" t="s">
        <v>688</v>
      </c>
      <c r="F479" s="184" t="s">
        <v>689</v>
      </c>
      <c r="G479" s="185" t="s">
        <v>127</v>
      </c>
      <c r="H479" s="186">
        <v>13.08</v>
      </c>
      <c r="I479" s="187"/>
      <c r="J479" s="188">
        <f>ROUND(I479*H479,2)</f>
        <v>0</v>
      </c>
      <c r="K479" s="184" t="s">
        <v>128</v>
      </c>
      <c r="L479" s="39"/>
      <c r="M479" s="189" t="s">
        <v>1</v>
      </c>
      <c r="N479" s="190" t="s">
        <v>38</v>
      </c>
      <c r="O479" s="71"/>
      <c r="P479" s="191">
        <f>O479*H479</f>
        <v>0</v>
      </c>
      <c r="Q479" s="191">
        <v>0.00063</v>
      </c>
      <c r="R479" s="191">
        <f>Q479*H479</f>
        <v>0.0082404</v>
      </c>
      <c r="S479" s="191">
        <v>0</v>
      </c>
      <c r="T479" s="192">
        <f>S479*H479</f>
        <v>0</v>
      </c>
      <c r="U479" s="34"/>
      <c r="V479" s="34"/>
      <c r="W479" s="34"/>
      <c r="X479" s="34"/>
      <c r="Y479" s="34"/>
      <c r="Z479" s="34"/>
      <c r="AA479" s="34"/>
      <c r="AB479" s="34"/>
      <c r="AC479" s="34"/>
      <c r="AD479" s="34"/>
      <c r="AE479" s="34"/>
      <c r="AR479" s="193" t="s">
        <v>129</v>
      </c>
      <c r="AT479" s="193" t="s">
        <v>124</v>
      </c>
      <c r="AU479" s="193" t="s">
        <v>83</v>
      </c>
      <c r="AY479" s="17" t="s">
        <v>122</v>
      </c>
      <c r="BE479" s="194">
        <f>IF(N479="základní",J479,0)</f>
        <v>0</v>
      </c>
      <c r="BF479" s="194">
        <f>IF(N479="snížená",J479,0)</f>
        <v>0</v>
      </c>
      <c r="BG479" s="194">
        <f>IF(N479="zákl. přenesená",J479,0)</f>
        <v>0</v>
      </c>
      <c r="BH479" s="194">
        <f>IF(N479="sníž. přenesená",J479,0)</f>
        <v>0</v>
      </c>
      <c r="BI479" s="194">
        <f>IF(N479="nulová",J479,0)</f>
        <v>0</v>
      </c>
      <c r="BJ479" s="17" t="s">
        <v>81</v>
      </c>
      <c r="BK479" s="194">
        <f>ROUND(I479*H479,2)</f>
        <v>0</v>
      </c>
      <c r="BL479" s="17" t="s">
        <v>129</v>
      </c>
      <c r="BM479" s="193" t="s">
        <v>690</v>
      </c>
    </row>
    <row r="480" spans="1:47" s="2" customFormat="1" ht="11.25">
      <c r="A480" s="34"/>
      <c r="B480" s="35"/>
      <c r="C480" s="36"/>
      <c r="D480" s="195" t="s">
        <v>131</v>
      </c>
      <c r="E480" s="36"/>
      <c r="F480" s="196" t="s">
        <v>691</v>
      </c>
      <c r="G480" s="36"/>
      <c r="H480" s="36"/>
      <c r="I480" s="197"/>
      <c r="J480" s="36"/>
      <c r="K480" s="36"/>
      <c r="L480" s="39"/>
      <c r="M480" s="198"/>
      <c r="N480" s="199"/>
      <c r="O480" s="71"/>
      <c r="P480" s="71"/>
      <c r="Q480" s="71"/>
      <c r="R480" s="71"/>
      <c r="S480" s="71"/>
      <c r="T480" s="72"/>
      <c r="U480" s="34"/>
      <c r="V480" s="34"/>
      <c r="W480" s="34"/>
      <c r="X480" s="34"/>
      <c r="Y480" s="34"/>
      <c r="Z480" s="34"/>
      <c r="AA480" s="34"/>
      <c r="AB480" s="34"/>
      <c r="AC480" s="34"/>
      <c r="AD480" s="34"/>
      <c r="AE480" s="34"/>
      <c r="AT480" s="17" t="s">
        <v>131</v>
      </c>
      <c r="AU480" s="17" t="s">
        <v>83</v>
      </c>
    </row>
    <row r="481" spans="1:47" s="2" customFormat="1" ht="39">
      <c r="A481" s="34"/>
      <c r="B481" s="35"/>
      <c r="C481" s="36"/>
      <c r="D481" s="195" t="s">
        <v>133</v>
      </c>
      <c r="E481" s="36"/>
      <c r="F481" s="200" t="s">
        <v>692</v>
      </c>
      <c r="G481" s="36"/>
      <c r="H481" s="36"/>
      <c r="I481" s="197"/>
      <c r="J481" s="36"/>
      <c r="K481" s="36"/>
      <c r="L481" s="39"/>
      <c r="M481" s="198"/>
      <c r="N481" s="199"/>
      <c r="O481" s="71"/>
      <c r="P481" s="71"/>
      <c r="Q481" s="71"/>
      <c r="R481" s="71"/>
      <c r="S481" s="71"/>
      <c r="T481" s="72"/>
      <c r="U481" s="34"/>
      <c r="V481" s="34"/>
      <c r="W481" s="34"/>
      <c r="X481" s="34"/>
      <c r="Y481" s="34"/>
      <c r="Z481" s="34"/>
      <c r="AA481" s="34"/>
      <c r="AB481" s="34"/>
      <c r="AC481" s="34"/>
      <c r="AD481" s="34"/>
      <c r="AE481" s="34"/>
      <c r="AT481" s="17" t="s">
        <v>133</v>
      </c>
      <c r="AU481" s="17" t="s">
        <v>83</v>
      </c>
    </row>
    <row r="482" spans="2:51" s="13" customFormat="1" ht="11.25">
      <c r="B482" s="201"/>
      <c r="C482" s="202"/>
      <c r="D482" s="195" t="s">
        <v>135</v>
      </c>
      <c r="E482" s="203" t="s">
        <v>1</v>
      </c>
      <c r="F482" s="204" t="s">
        <v>693</v>
      </c>
      <c r="G482" s="202"/>
      <c r="H482" s="205">
        <v>8.82</v>
      </c>
      <c r="I482" s="206"/>
      <c r="J482" s="202"/>
      <c r="K482" s="202"/>
      <c r="L482" s="207"/>
      <c r="M482" s="208"/>
      <c r="N482" s="209"/>
      <c r="O482" s="209"/>
      <c r="P482" s="209"/>
      <c r="Q482" s="209"/>
      <c r="R482" s="209"/>
      <c r="S482" s="209"/>
      <c r="T482" s="210"/>
      <c r="AT482" s="211" t="s">
        <v>135</v>
      </c>
      <c r="AU482" s="211" t="s">
        <v>83</v>
      </c>
      <c r="AV482" s="13" t="s">
        <v>83</v>
      </c>
      <c r="AW482" s="13" t="s">
        <v>30</v>
      </c>
      <c r="AX482" s="13" t="s">
        <v>73</v>
      </c>
      <c r="AY482" s="211" t="s">
        <v>122</v>
      </c>
    </row>
    <row r="483" spans="2:51" s="13" customFormat="1" ht="11.25">
      <c r="B483" s="201"/>
      <c r="C483" s="202"/>
      <c r="D483" s="195" t="s">
        <v>135</v>
      </c>
      <c r="E483" s="203" t="s">
        <v>1</v>
      </c>
      <c r="F483" s="204" t="s">
        <v>694</v>
      </c>
      <c r="G483" s="202"/>
      <c r="H483" s="205">
        <v>4.26</v>
      </c>
      <c r="I483" s="206"/>
      <c r="J483" s="202"/>
      <c r="K483" s="202"/>
      <c r="L483" s="207"/>
      <c r="M483" s="208"/>
      <c r="N483" s="209"/>
      <c r="O483" s="209"/>
      <c r="P483" s="209"/>
      <c r="Q483" s="209"/>
      <c r="R483" s="209"/>
      <c r="S483" s="209"/>
      <c r="T483" s="210"/>
      <c r="AT483" s="211" t="s">
        <v>135</v>
      </c>
      <c r="AU483" s="211" t="s">
        <v>83</v>
      </c>
      <c r="AV483" s="13" t="s">
        <v>83</v>
      </c>
      <c r="AW483" s="13" t="s">
        <v>30</v>
      </c>
      <c r="AX483" s="13" t="s">
        <v>73</v>
      </c>
      <c r="AY483" s="211" t="s">
        <v>122</v>
      </c>
    </row>
    <row r="484" spans="2:51" s="15" customFormat="1" ht="11.25">
      <c r="B484" s="222"/>
      <c r="C484" s="223"/>
      <c r="D484" s="195" t="s">
        <v>135</v>
      </c>
      <c r="E484" s="224" t="s">
        <v>1</v>
      </c>
      <c r="F484" s="225" t="s">
        <v>184</v>
      </c>
      <c r="G484" s="223"/>
      <c r="H484" s="226">
        <v>13.08</v>
      </c>
      <c r="I484" s="227"/>
      <c r="J484" s="223"/>
      <c r="K484" s="223"/>
      <c r="L484" s="228"/>
      <c r="M484" s="229"/>
      <c r="N484" s="230"/>
      <c r="O484" s="230"/>
      <c r="P484" s="230"/>
      <c r="Q484" s="230"/>
      <c r="R484" s="230"/>
      <c r="S484" s="230"/>
      <c r="T484" s="231"/>
      <c r="AT484" s="232" t="s">
        <v>135</v>
      </c>
      <c r="AU484" s="232" t="s">
        <v>83</v>
      </c>
      <c r="AV484" s="15" t="s">
        <v>129</v>
      </c>
      <c r="AW484" s="15" t="s">
        <v>30</v>
      </c>
      <c r="AX484" s="15" t="s">
        <v>81</v>
      </c>
      <c r="AY484" s="232" t="s">
        <v>122</v>
      </c>
    </row>
    <row r="485" spans="1:65" s="2" customFormat="1" ht="16.5" customHeight="1">
      <c r="A485" s="34"/>
      <c r="B485" s="35"/>
      <c r="C485" s="182" t="s">
        <v>695</v>
      </c>
      <c r="D485" s="182" t="s">
        <v>124</v>
      </c>
      <c r="E485" s="183" t="s">
        <v>696</v>
      </c>
      <c r="F485" s="184" t="s">
        <v>697</v>
      </c>
      <c r="G485" s="185" t="s">
        <v>127</v>
      </c>
      <c r="H485" s="186">
        <v>37.68</v>
      </c>
      <c r="I485" s="187"/>
      <c r="J485" s="188">
        <f>ROUND(I485*H485,2)</f>
        <v>0</v>
      </c>
      <c r="K485" s="184" t="s">
        <v>128</v>
      </c>
      <c r="L485" s="39"/>
      <c r="M485" s="189" t="s">
        <v>1</v>
      </c>
      <c r="N485" s="190" t="s">
        <v>38</v>
      </c>
      <c r="O485" s="71"/>
      <c r="P485" s="191">
        <f>O485*H485</f>
        <v>0</v>
      </c>
      <c r="Q485" s="191">
        <v>0.00158</v>
      </c>
      <c r="R485" s="191">
        <f>Q485*H485</f>
        <v>0.0595344</v>
      </c>
      <c r="S485" s="191">
        <v>0</v>
      </c>
      <c r="T485" s="192">
        <f>S485*H485</f>
        <v>0</v>
      </c>
      <c r="U485" s="34"/>
      <c r="V485" s="34"/>
      <c r="W485" s="34"/>
      <c r="X485" s="34"/>
      <c r="Y485" s="34"/>
      <c r="Z485" s="34"/>
      <c r="AA485" s="34"/>
      <c r="AB485" s="34"/>
      <c r="AC485" s="34"/>
      <c r="AD485" s="34"/>
      <c r="AE485" s="34"/>
      <c r="AR485" s="193" t="s">
        <v>129</v>
      </c>
      <c r="AT485" s="193" t="s">
        <v>124</v>
      </c>
      <c r="AU485" s="193" t="s">
        <v>83</v>
      </c>
      <c r="AY485" s="17" t="s">
        <v>122</v>
      </c>
      <c r="BE485" s="194">
        <f>IF(N485="základní",J485,0)</f>
        <v>0</v>
      </c>
      <c r="BF485" s="194">
        <f>IF(N485="snížená",J485,0)</f>
        <v>0</v>
      </c>
      <c r="BG485" s="194">
        <f>IF(N485="zákl. přenesená",J485,0)</f>
        <v>0</v>
      </c>
      <c r="BH485" s="194">
        <f>IF(N485="sníž. přenesená",J485,0)</f>
        <v>0</v>
      </c>
      <c r="BI485" s="194">
        <f>IF(N485="nulová",J485,0)</f>
        <v>0</v>
      </c>
      <c r="BJ485" s="17" t="s">
        <v>81</v>
      </c>
      <c r="BK485" s="194">
        <f>ROUND(I485*H485,2)</f>
        <v>0</v>
      </c>
      <c r="BL485" s="17" t="s">
        <v>129</v>
      </c>
      <c r="BM485" s="193" t="s">
        <v>698</v>
      </c>
    </row>
    <row r="486" spans="1:47" s="2" customFormat="1" ht="11.25">
      <c r="A486" s="34"/>
      <c r="B486" s="35"/>
      <c r="C486" s="36"/>
      <c r="D486" s="195" t="s">
        <v>131</v>
      </c>
      <c r="E486" s="36"/>
      <c r="F486" s="196" t="s">
        <v>699</v>
      </c>
      <c r="G486" s="36"/>
      <c r="H486" s="36"/>
      <c r="I486" s="197"/>
      <c r="J486" s="36"/>
      <c r="K486" s="36"/>
      <c r="L486" s="39"/>
      <c r="M486" s="198"/>
      <c r="N486" s="199"/>
      <c r="O486" s="71"/>
      <c r="P486" s="71"/>
      <c r="Q486" s="71"/>
      <c r="R486" s="71"/>
      <c r="S486" s="71"/>
      <c r="T486" s="72"/>
      <c r="U486" s="34"/>
      <c r="V486" s="34"/>
      <c r="W486" s="34"/>
      <c r="X486" s="34"/>
      <c r="Y486" s="34"/>
      <c r="Z486" s="34"/>
      <c r="AA486" s="34"/>
      <c r="AB486" s="34"/>
      <c r="AC486" s="34"/>
      <c r="AD486" s="34"/>
      <c r="AE486" s="34"/>
      <c r="AT486" s="17" t="s">
        <v>131</v>
      </c>
      <c r="AU486" s="17" t="s">
        <v>83</v>
      </c>
    </row>
    <row r="487" spans="1:47" s="2" customFormat="1" ht="39">
      <c r="A487" s="34"/>
      <c r="B487" s="35"/>
      <c r="C487" s="36"/>
      <c r="D487" s="195" t="s">
        <v>133</v>
      </c>
      <c r="E487" s="36"/>
      <c r="F487" s="200" t="s">
        <v>692</v>
      </c>
      <c r="G487" s="36"/>
      <c r="H487" s="36"/>
      <c r="I487" s="197"/>
      <c r="J487" s="36"/>
      <c r="K487" s="36"/>
      <c r="L487" s="39"/>
      <c r="M487" s="198"/>
      <c r="N487" s="199"/>
      <c r="O487" s="71"/>
      <c r="P487" s="71"/>
      <c r="Q487" s="71"/>
      <c r="R487" s="71"/>
      <c r="S487" s="71"/>
      <c r="T487" s="72"/>
      <c r="U487" s="34"/>
      <c r="V487" s="34"/>
      <c r="W487" s="34"/>
      <c r="X487" s="34"/>
      <c r="Y487" s="34"/>
      <c r="Z487" s="34"/>
      <c r="AA487" s="34"/>
      <c r="AB487" s="34"/>
      <c r="AC487" s="34"/>
      <c r="AD487" s="34"/>
      <c r="AE487" s="34"/>
      <c r="AT487" s="17" t="s">
        <v>133</v>
      </c>
      <c r="AU487" s="17" t="s">
        <v>83</v>
      </c>
    </row>
    <row r="488" spans="2:51" s="14" customFormat="1" ht="11.25">
      <c r="B488" s="212"/>
      <c r="C488" s="213"/>
      <c r="D488" s="195" t="s">
        <v>135</v>
      </c>
      <c r="E488" s="214" t="s">
        <v>1</v>
      </c>
      <c r="F488" s="215" t="s">
        <v>700</v>
      </c>
      <c r="G488" s="213"/>
      <c r="H488" s="214" t="s">
        <v>1</v>
      </c>
      <c r="I488" s="216"/>
      <c r="J488" s="213"/>
      <c r="K488" s="213"/>
      <c r="L488" s="217"/>
      <c r="M488" s="218"/>
      <c r="N488" s="219"/>
      <c r="O488" s="219"/>
      <c r="P488" s="219"/>
      <c r="Q488" s="219"/>
      <c r="R488" s="219"/>
      <c r="S488" s="219"/>
      <c r="T488" s="220"/>
      <c r="AT488" s="221" t="s">
        <v>135</v>
      </c>
      <c r="AU488" s="221" t="s">
        <v>83</v>
      </c>
      <c r="AV488" s="14" t="s">
        <v>81</v>
      </c>
      <c r="AW488" s="14" t="s">
        <v>30</v>
      </c>
      <c r="AX488" s="14" t="s">
        <v>73</v>
      </c>
      <c r="AY488" s="221" t="s">
        <v>122</v>
      </c>
    </row>
    <row r="489" spans="2:51" s="13" customFormat="1" ht="11.25">
      <c r="B489" s="201"/>
      <c r="C489" s="202"/>
      <c r="D489" s="195" t="s">
        <v>135</v>
      </c>
      <c r="E489" s="203" t="s">
        <v>1</v>
      </c>
      <c r="F489" s="204" t="s">
        <v>701</v>
      </c>
      <c r="G489" s="202"/>
      <c r="H489" s="205">
        <v>37.68</v>
      </c>
      <c r="I489" s="206"/>
      <c r="J489" s="202"/>
      <c r="K489" s="202"/>
      <c r="L489" s="207"/>
      <c r="M489" s="208"/>
      <c r="N489" s="209"/>
      <c r="O489" s="209"/>
      <c r="P489" s="209"/>
      <c r="Q489" s="209"/>
      <c r="R489" s="209"/>
      <c r="S489" s="209"/>
      <c r="T489" s="210"/>
      <c r="AT489" s="211" t="s">
        <v>135</v>
      </c>
      <c r="AU489" s="211" t="s">
        <v>83</v>
      </c>
      <c r="AV489" s="13" t="s">
        <v>83</v>
      </c>
      <c r="AW489" s="13" t="s">
        <v>30</v>
      </c>
      <c r="AX489" s="13" t="s">
        <v>81</v>
      </c>
      <c r="AY489" s="211" t="s">
        <v>122</v>
      </c>
    </row>
    <row r="490" spans="1:65" s="2" customFormat="1" ht="16.5" customHeight="1">
      <c r="A490" s="34"/>
      <c r="B490" s="35"/>
      <c r="C490" s="182" t="s">
        <v>702</v>
      </c>
      <c r="D490" s="182" t="s">
        <v>124</v>
      </c>
      <c r="E490" s="183" t="s">
        <v>703</v>
      </c>
      <c r="F490" s="184" t="s">
        <v>704</v>
      </c>
      <c r="G490" s="185" t="s">
        <v>174</v>
      </c>
      <c r="H490" s="186">
        <v>80.262</v>
      </c>
      <c r="I490" s="187"/>
      <c r="J490" s="188">
        <f>ROUND(I490*H490,2)</f>
        <v>0</v>
      </c>
      <c r="K490" s="184" t="s">
        <v>128</v>
      </c>
      <c r="L490" s="39"/>
      <c r="M490" s="189" t="s">
        <v>1</v>
      </c>
      <c r="N490" s="190" t="s">
        <v>38</v>
      </c>
      <c r="O490" s="71"/>
      <c r="P490" s="191">
        <f>O490*H490</f>
        <v>0</v>
      </c>
      <c r="Q490" s="191">
        <v>0.00088</v>
      </c>
      <c r="R490" s="191">
        <f>Q490*H490</f>
        <v>0.07063056000000001</v>
      </c>
      <c r="S490" s="191">
        <v>0</v>
      </c>
      <c r="T490" s="192">
        <f>S490*H490</f>
        <v>0</v>
      </c>
      <c r="U490" s="34"/>
      <c r="V490" s="34"/>
      <c r="W490" s="34"/>
      <c r="X490" s="34"/>
      <c r="Y490" s="34"/>
      <c r="Z490" s="34"/>
      <c r="AA490" s="34"/>
      <c r="AB490" s="34"/>
      <c r="AC490" s="34"/>
      <c r="AD490" s="34"/>
      <c r="AE490" s="34"/>
      <c r="AR490" s="193" t="s">
        <v>129</v>
      </c>
      <c r="AT490" s="193" t="s">
        <v>124</v>
      </c>
      <c r="AU490" s="193" t="s">
        <v>83</v>
      </c>
      <c r="AY490" s="17" t="s">
        <v>122</v>
      </c>
      <c r="BE490" s="194">
        <f>IF(N490="základní",J490,0)</f>
        <v>0</v>
      </c>
      <c r="BF490" s="194">
        <f>IF(N490="snížená",J490,0)</f>
        <v>0</v>
      </c>
      <c r="BG490" s="194">
        <f>IF(N490="zákl. přenesená",J490,0)</f>
        <v>0</v>
      </c>
      <c r="BH490" s="194">
        <f>IF(N490="sníž. přenesená",J490,0)</f>
        <v>0</v>
      </c>
      <c r="BI490" s="194">
        <f>IF(N490="nulová",J490,0)</f>
        <v>0</v>
      </c>
      <c r="BJ490" s="17" t="s">
        <v>81</v>
      </c>
      <c r="BK490" s="194">
        <f>ROUND(I490*H490,2)</f>
        <v>0</v>
      </c>
      <c r="BL490" s="17" t="s">
        <v>129</v>
      </c>
      <c r="BM490" s="193" t="s">
        <v>705</v>
      </c>
    </row>
    <row r="491" spans="1:47" s="2" customFormat="1" ht="11.25">
      <c r="A491" s="34"/>
      <c r="B491" s="35"/>
      <c r="C491" s="36"/>
      <c r="D491" s="195" t="s">
        <v>131</v>
      </c>
      <c r="E491" s="36"/>
      <c r="F491" s="196" t="s">
        <v>706</v>
      </c>
      <c r="G491" s="36"/>
      <c r="H491" s="36"/>
      <c r="I491" s="197"/>
      <c r="J491" s="36"/>
      <c r="K491" s="36"/>
      <c r="L491" s="39"/>
      <c r="M491" s="198"/>
      <c r="N491" s="199"/>
      <c r="O491" s="71"/>
      <c r="P491" s="71"/>
      <c r="Q491" s="71"/>
      <c r="R491" s="71"/>
      <c r="S491" s="71"/>
      <c r="T491" s="72"/>
      <c r="U491" s="34"/>
      <c r="V491" s="34"/>
      <c r="W491" s="34"/>
      <c r="X491" s="34"/>
      <c r="Y491" s="34"/>
      <c r="Z491" s="34"/>
      <c r="AA491" s="34"/>
      <c r="AB491" s="34"/>
      <c r="AC491" s="34"/>
      <c r="AD491" s="34"/>
      <c r="AE491" s="34"/>
      <c r="AT491" s="17" t="s">
        <v>131</v>
      </c>
      <c r="AU491" s="17" t="s">
        <v>83</v>
      </c>
    </row>
    <row r="492" spans="1:47" s="2" customFormat="1" ht="107.25">
      <c r="A492" s="34"/>
      <c r="B492" s="35"/>
      <c r="C492" s="36"/>
      <c r="D492" s="195" t="s">
        <v>133</v>
      </c>
      <c r="E492" s="36"/>
      <c r="F492" s="200" t="s">
        <v>707</v>
      </c>
      <c r="G492" s="36"/>
      <c r="H492" s="36"/>
      <c r="I492" s="197"/>
      <c r="J492" s="36"/>
      <c r="K492" s="36"/>
      <c r="L492" s="39"/>
      <c r="M492" s="198"/>
      <c r="N492" s="199"/>
      <c r="O492" s="71"/>
      <c r="P492" s="71"/>
      <c r="Q492" s="71"/>
      <c r="R492" s="71"/>
      <c r="S492" s="71"/>
      <c r="T492" s="72"/>
      <c r="U492" s="34"/>
      <c r="V492" s="34"/>
      <c r="W492" s="34"/>
      <c r="X492" s="34"/>
      <c r="Y492" s="34"/>
      <c r="Z492" s="34"/>
      <c r="AA492" s="34"/>
      <c r="AB492" s="34"/>
      <c r="AC492" s="34"/>
      <c r="AD492" s="34"/>
      <c r="AE492" s="34"/>
      <c r="AT492" s="17" t="s">
        <v>133</v>
      </c>
      <c r="AU492" s="17" t="s">
        <v>83</v>
      </c>
    </row>
    <row r="493" spans="2:51" s="13" customFormat="1" ht="11.25">
      <c r="B493" s="201"/>
      <c r="C493" s="202"/>
      <c r="D493" s="195" t="s">
        <v>135</v>
      </c>
      <c r="E493" s="203" t="s">
        <v>1</v>
      </c>
      <c r="F493" s="204" t="s">
        <v>708</v>
      </c>
      <c r="G493" s="202"/>
      <c r="H493" s="205">
        <v>80.262</v>
      </c>
      <c r="I493" s="206"/>
      <c r="J493" s="202"/>
      <c r="K493" s="202"/>
      <c r="L493" s="207"/>
      <c r="M493" s="208"/>
      <c r="N493" s="209"/>
      <c r="O493" s="209"/>
      <c r="P493" s="209"/>
      <c r="Q493" s="209"/>
      <c r="R493" s="209"/>
      <c r="S493" s="209"/>
      <c r="T493" s="210"/>
      <c r="AT493" s="211" t="s">
        <v>135</v>
      </c>
      <c r="AU493" s="211" t="s">
        <v>83</v>
      </c>
      <c r="AV493" s="13" t="s">
        <v>83</v>
      </c>
      <c r="AW493" s="13" t="s">
        <v>30</v>
      </c>
      <c r="AX493" s="13" t="s">
        <v>81</v>
      </c>
      <c r="AY493" s="211" t="s">
        <v>122</v>
      </c>
    </row>
    <row r="494" spans="1:65" s="2" customFormat="1" ht="16.5" customHeight="1">
      <c r="A494" s="34"/>
      <c r="B494" s="35"/>
      <c r="C494" s="182" t="s">
        <v>709</v>
      </c>
      <c r="D494" s="182" t="s">
        <v>124</v>
      </c>
      <c r="E494" s="183" t="s">
        <v>710</v>
      </c>
      <c r="F494" s="184" t="s">
        <v>711</v>
      </c>
      <c r="G494" s="185" t="s">
        <v>174</v>
      </c>
      <c r="H494" s="186">
        <v>80.262</v>
      </c>
      <c r="I494" s="187"/>
      <c r="J494" s="188">
        <f>ROUND(I494*H494,2)</f>
        <v>0</v>
      </c>
      <c r="K494" s="184" t="s">
        <v>128</v>
      </c>
      <c r="L494" s="39"/>
      <c r="M494" s="189" t="s">
        <v>1</v>
      </c>
      <c r="N494" s="190" t="s">
        <v>38</v>
      </c>
      <c r="O494" s="71"/>
      <c r="P494" s="191">
        <f>O494*H494</f>
        <v>0</v>
      </c>
      <c r="Q494" s="191">
        <v>0</v>
      </c>
      <c r="R494" s="191">
        <f>Q494*H494</f>
        <v>0</v>
      </c>
      <c r="S494" s="191">
        <v>0</v>
      </c>
      <c r="T494" s="192">
        <f>S494*H494</f>
        <v>0</v>
      </c>
      <c r="U494" s="34"/>
      <c r="V494" s="34"/>
      <c r="W494" s="34"/>
      <c r="X494" s="34"/>
      <c r="Y494" s="34"/>
      <c r="Z494" s="34"/>
      <c r="AA494" s="34"/>
      <c r="AB494" s="34"/>
      <c r="AC494" s="34"/>
      <c r="AD494" s="34"/>
      <c r="AE494" s="34"/>
      <c r="AR494" s="193" t="s">
        <v>129</v>
      </c>
      <c r="AT494" s="193" t="s">
        <v>124</v>
      </c>
      <c r="AU494" s="193" t="s">
        <v>83</v>
      </c>
      <c r="AY494" s="17" t="s">
        <v>122</v>
      </c>
      <c r="BE494" s="194">
        <f>IF(N494="základní",J494,0)</f>
        <v>0</v>
      </c>
      <c r="BF494" s="194">
        <f>IF(N494="snížená",J494,0)</f>
        <v>0</v>
      </c>
      <c r="BG494" s="194">
        <f>IF(N494="zákl. přenesená",J494,0)</f>
        <v>0</v>
      </c>
      <c r="BH494" s="194">
        <f>IF(N494="sníž. přenesená",J494,0)</f>
        <v>0</v>
      </c>
      <c r="BI494" s="194">
        <f>IF(N494="nulová",J494,0)</f>
        <v>0</v>
      </c>
      <c r="BJ494" s="17" t="s">
        <v>81</v>
      </c>
      <c r="BK494" s="194">
        <f>ROUND(I494*H494,2)</f>
        <v>0</v>
      </c>
      <c r="BL494" s="17" t="s">
        <v>129</v>
      </c>
      <c r="BM494" s="193" t="s">
        <v>712</v>
      </c>
    </row>
    <row r="495" spans="1:47" s="2" customFormat="1" ht="11.25">
      <c r="A495" s="34"/>
      <c r="B495" s="35"/>
      <c r="C495" s="36"/>
      <c r="D495" s="195" t="s">
        <v>131</v>
      </c>
      <c r="E495" s="36"/>
      <c r="F495" s="196" t="s">
        <v>713</v>
      </c>
      <c r="G495" s="36"/>
      <c r="H495" s="36"/>
      <c r="I495" s="197"/>
      <c r="J495" s="36"/>
      <c r="K495" s="36"/>
      <c r="L495" s="39"/>
      <c r="M495" s="198"/>
      <c r="N495" s="199"/>
      <c r="O495" s="71"/>
      <c r="P495" s="71"/>
      <c r="Q495" s="71"/>
      <c r="R495" s="71"/>
      <c r="S495" s="71"/>
      <c r="T495" s="72"/>
      <c r="U495" s="34"/>
      <c r="V495" s="34"/>
      <c r="W495" s="34"/>
      <c r="X495" s="34"/>
      <c r="Y495" s="34"/>
      <c r="Z495" s="34"/>
      <c r="AA495" s="34"/>
      <c r="AB495" s="34"/>
      <c r="AC495" s="34"/>
      <c r="AD495" s="34"/>
      <c r="AE495" s="34"/>
      <c r="AT495" s="17" t="s">
        <v>131</v>
      </c>
      <c r="AU495" s="17" t="s">
        <v>83</v>
      </c>
    </row>
    <row r="496" spans="1:47" s="2" customFormat="1" ht="107.25">
      <c r="A496" s="34"/>
      <c r="B496" s="35"/>
      <c r="C496" s="36"/>
      <c r="D496" s="195" t="s">
        <v>133</v>
      </c>
      <c r="E496" s="36"/>
      <c r="F496" s="200" t="s">
        <v>707</v>
      </c>
      <c r="G496" s="36"/>
      <c r="H496" s="36"/>
      <c r="I496" s="197"/>
      <c r="J496" s="36"/>
      <c r="K496" s="36"/>
      <c r="L496" s="39"/>
      <c r="M496" s="198"/>
      <c r="N496" s="199"/>
      <c r="O496" s="71"/>
      <c r="P496" s="71"/>
      <c r="Q496" s="71"/>
      <c r="R496" s="71"/>
      <c r="S496" s="71"/>
      <c r="T496" s="72"/>
      <c r="U496" s="34"/>
      <c r="V496" s="34"/>
      <c r="W496" s="34"/>
      <c r="X496" s="34"/>
      <c r="Y496" s="34"/>
      <c r="Z496" s="34"/>
      <c r="AA496" s="34"/>
      <c r="AB496" s="34"/>
      <c r="AC496" s="34"/>
      <c r="AD496" s="34"/>
      <c r="AE496" s="34"/>
      <c r="AT496" s="17" t="s">
        <v>133</v>
      </c>
      <c r="AU496" s="17" t="s">
        <v>83</v>
      </c>
    </row>
    <row r="497" spans="1:65" s="2" customFormat="1" ht="16.5" customHeight="1">
      <c r="A497" s="34"/>
      <c r="B497" s="35"/>
      <c r="C497" s="182" t="s">
        <v>714</v>
      </c>
      <c r="D497" s="182" t="s">
        <v>124</v>
      </c>
      <c r="E497" s="183" t="s">
        <v>715</v>
      </c>
      <c r="F497" s="184" t="s">
        <v>716</v>
      </c>
      <c r="G497" s="185" t="s">
        <v>174</v>
      </c>
      <c r="H497" s="186">
        <v>80.262</v>
      </c>
      <c r="I497" s="187"/>
      <c r="J497" s="188">
        <f>ROUND(I497*H497,2)</f>
        <v>0</v>
      </c>
      <c r="K497" s="184" t="s">
        <v>128</v>
      </c>
      <c r="L497" s="39"/>
      <c r="M497" s="189" t="s">
        <v>1</v>
      </c>
      <c r="N497" s="190" t="s">
        <v>38</v>
      </c>
      <c r="O497" s="71"/>
      <c r="P497" s="191">
        <f>O497*H497</f>
        <v>0</v>
      </c>
      <c r="Q497" s="191">
        <v>0</v>
      </c>
      <c r="R497" s="191">
        <f>Q497*H497</f>
        <v>0</v>
      </c>
      <c r="S497" s="191">
        <v>0</v>
      </c>
      <c r="T497" s="192">
        <f>S497*H497</f>
        <v>0</v>
      </c>
      <c r="U497" s="34"/>
      <c r="V497" s="34"/>
      <c r="W497" s="34"/>
      <c r="X497" s="34"/>
      <c r="Y497" s="34"/>
      <c r="Z497" s="34"/>
      <c r="AA497" s="34"/>
      <c r="AB497" s="34"/>
      <c r="AC497" s="34"/>
      <c r="AD497" s="34"/>
      <c r="AE497" s="34"/>
      <c r="AR497" s="193" t="s">
        <v>129</v>
      </c>
      <c r="AT497" s="193" t="s">
        <v>124</v>
      </c>
      <c r="AU497" s="193" t="s">
        <v>83</v>
      </c>
      <c r="AY497" s="17" t="s">
        <v>122</v>
      </c>
      <c r="BE497" s="194">
        <f>IF(N497="základní",J497,0)</f>
        <v>0</v>
      </c>
      <c r="BF497" s="194">
        <f>IF(N497="snížená",J497,0)</f>
        <v>0</v>
      </c>
      <c r="BG497" s="194">
        <f>IF(N497="zákl. přenesená",J497,0)</f>
        <v>0</v>
      </c>
      <c r="BH497" s="194">
        <f>IF(N497="sníž. přenesená",J497,0)</f>
        <v>0</v>
      </c>
      <c r="BI497" s="194">
        <f>IF(N497="nulová",J497,0)</f>
        <v>0</v>
      </c>
      <c r="BJ497" s="17" t="s">
        <v>81</v>
      </c>
      <c r="BK497" s="194">
        <f>ROUND(I497*H497,2)</f>
        <v>0</v>
      </c>
      <c r="BL497" s="17" t="s">
        <v>129</v>
      </c>
      <c r="BM497" s="193" t="s">
        <v>717</v>
      </c>
    </row>
    <row r="498" spans="1:47" s="2" customFormat="1" ht="11.25">
      <c r="A498" s="34"/>
      <c r="B498" s="35"/>
      <c r="C498" s="36"/>
      <c r="D498" s="195" t="s">
        <v>131</v>
      </c>
      <c r="E498" s="36"/>
      <c r="F498" s="196" t="s">
        <v>718</v>
      </c>
      <c r="G498" s="36"/>
      <c r="H498" s="36"/>
      <c r="I498" s="197"/>
      <c r="J498" s="36"/>
      <c r="K498" s="36"/>
      <c r="L498" s="39"/>
      <c r="M498" s="198"/>
      <c r="N498" s="199"/>
      <c r="O498" s="71"/>
      <c r="P498" s="71"/>
      <c r="Q498" s="71"/>
      <c r="R498" s="71"/>
      <c r="S498" s="71"/>
      <c r="T498" s="72"/>
      <c r="U498" s="34"/>
      <c r="V498" s="34"/>
      <c r="W498" s="34"/>
      <c r="X498" s="34"/>
      <c r="Y498" s="34"/>
      <c r="Z498" s="34"/>
      <c r="AA498" s="34"/>
      <c r="AB498" s="34"/>
      <c r="AC498" s="34"/>
      <c r="AD498" s="34"/>
      <c r="AE498" s="34"/>
      <c r="AT498" s="17" t="s">
        <v>131</v>
      </c>
      <c r="AU498" s="17" t="s">
        <v>83</v>
      </c>
    </row>
    <row r="499" spans="1:47" s="2" customFormat="1" ht="107.25">
      <c r="A499" s="34"/>
      <c r="B499" s="35"/>
      <c r="C499" s="36"/>
      <c r="D499" s="195" t="s">
        <v>133</v>
      </c>
      <c r="E499" s="36"/>
      <c r="F499" s="200" t="s">
        <v>707</v>
      </c>
      <c r="G499" s="36"/>
      <c r="H499" s="36"/>
      <c r="I499" s="197"/>
      <c r="J499" s="36"/>
      <c r="K499" s="36"/>
      <c r="L499" s="39"/>
      <c r="M499" s="198"/>
      <c r="N499" s="199"/>
      <c r="O499" s="71"/>
      <c r="P499" s="71"/>
      <c r="Q499" s="71"/>
      <c r="R499" s="71"/>
      <c r="S499" s="71"/>
      <c r="T499" s="72"/>
      <c r="U499" s="34"/>
      <c r="V499" s="34"/>
      <c r="W499" s="34"/>
      <c r="X499" s="34"/>
      <c r="Y499" s="34"/>
      <c r="Z499" s="34"/>
      <c r="AA499" s="34"/>
      <c r="AB499" s="34"/>
      <c r="AC499" s="34"/>
      <c r="AD499" s="34"/>
      <c r="AE499" s="34"/>
      <c r="AT499" s="17" t="s">
        <v>133</v>
      </c>
      <c r="AU499" s="17" t="s">
        <v>83</v>
      </c>
    </row>
    <row r="500" spans="1:65" s="2" customFormat="1" ht="16.5" customHeight="1">
      <c r="A500" s="34"/>
      <c r="B500" s="35"/>
      <c r="C500" s="182" t="s">
        <v>719</v>
      </c>
      <c r="D500" s="182" t="s">
        <v>124</v>
      </c>
      <c r="E500" s="183" t="s">
        <v>720</v>
      </c>
      <c r="F500" s="184" t="s">
        <v>721</v>
      </c>
      <c r="G500" s="185" t="s">
        <v>174</v>
      </c>
      <c r="H500" s="186">
        <v>37.119</v>
      </c>
      <c r="I500" s="187"/>
      <c r="J500" s="188">
        <f>ROUND(I500*H500,2)</f>
        <v>0</v>
      </c>
      <c r="K500" s="184" t="s">
        <v>128</v>
      </c>
      <c r="L500" s="39"/>
      <c r="M500" s="189" t="s">
        <v>1</v>
      </c>
      <c r="N500" s="190" t="s">
        <v>38</v>
      </c>
      <c r="O500" s="71"/>
      <c r="P500" s="191">
        <f>O500*H500</f>
        <v>0</v>
      </c>
      <c r="Q500" s="191">
        <v>0.12</v>
      </c>
      <c r="R500" s="191">
        <f>Q500*H500</f>
        <v>4.45428</v>
      </c>
      <c r="S500" s="191">
        <v>2.49</v>
      </c>
      <c r="T500" s="192">
        <f>S500*H500</f>
        <v>92.42631</v>
      </c>
      <c r="U500" s="34"/>
      <c r="V500" s="34"/>
      <c r="W500" s="34"/>
      <c r="X500" s="34"/>
      <c r="Y500" s="34"/>
      <c r="Z500" s="34"/>
      <c r="AA500" s="34"/>
      <c r="AB500" s="34"/>
      <c r="AC500" s="34"/>
      <c r="AD500" s="34"/>
      <c r="AE500" s="34"/>
      <c r="AR500" s="193" t="s">
        <v>129</v>
      </c>
      <c r="AT500" s="193" t="s">
        <v>124</v>
      </c>
      <c r="AU500" s="193" t="s">
        <v>83</v>
      </c>
      <c r="AY500" s="17" t="s">
        <v>122</v>
      </c>
      <c r="BE500" s="194">
        <f>IF(N500="základní",J500,0)</f>
        <v>0</v>
      </c>
      <c r="BF500" s="194">
        <f>IF(N500="snížená",J500,0)</f>
        <v>0</v>
      </c>
      <c r="BG500" s="194">
        <f>IF(N500="zákl. přenesená",J500,0)</f>
        <v>0</v>
      </c>
      <c r="BH500" s="194">
        <f>IF(N500="sníž. přenesená",J500,0)</f>
        <v>0</v>
      </c>
      <c r="BI500" s="194">
        <f>IF(N500="nulová",J500,0)</f>
        <v>0</v>
      </c>
      <c r="BJ500" s="17" t="s">
        <v>81</v>
      </c>
      <c r="BK500" s="194">
        <f>ROUND(I500*H500,2)</f>
        <v>0</v>
      </c>
      <c r="BL500" s="17" t="s">
        <v>129</v>
      </c>
      <c r="BM500" s="193" t="s">
        <v>722</v>
      </c>
    </row>
    <row r="501" spans="1:47" s="2" customFormat="1" ht="11.25">
      <c r="A501" s="34"/>
      <c r="B501" s="35"/>
      <c r="C501" s="36"/>
      <c r="D501" s="195" t="s">
        <v>131</v>
      </c>
      <c r="E501" s="36"/>
      <c r="F501" s="196" t="s">
        <v>723</v>
      </c>
      <c r="G501" s="36"/>
      <c r="H501" s="36"/>
      <c r="I501" s="197"/>
      <c r="J501" s="36"/>
      <c r="K501" s="36"/>
      <c r="L501" s="39"/>
      <c r="M501" s="198"/>
      <c r="N501" s="199"/>
      <c r="O501" s="71"/>
      <c r="P501" s="71"/>
      <c r="Q501" s="71"/>
      <c r="R501" s="71"/>
      <c r="S501" s="71"/>
      <c r="T501" s="72"/>
      <c r="U501" s="34"/>
      <c r="V501" s="34"/>
      <c r="W501" s="34"/>
      <c r="X501" s="34"/>
      <c r="Y501" s="34"/>
      <c r="Z501" s="34"/>
      <c r="AA501" s="34"/>
      <c r="AB501" s="34"/>
      <c r="AC501" s="34"/>
      <c r="AD501" s="34"/>
      <c r="AE501" s="34"/>
      <c r="AT501" s="17" t="s">
        <v>131</v>
      </c>
      <c r="AU501" s="17" t="s">
        <v>83</v>
      </c>
    </row>
    <row r="502" spans="1:47" s="2" customFormat="1" ht="97.5">
      <c r="A502" s="34"/>
      <c r="B502" s="35"/>
      <c r="C502" s="36"/>
      <c r="D502" s="195" t="s">
        <v>133</v>
      </c>
      <c r="E502" s="36"/>
      <c r="F502" s="200" t="s">
        <v>724</v>
      </c>
      <c r="G502" s="36"/>
      <c r="H502" s="36"/>
      <c r="I502" s="197"/>
      <c r="J502" s="36"/>
      <c r="K502" s="36"/>
      <c r="L502" s="39"/>
      <c r="M502" s="198"/>
      <c r="N502" s="199"/>
      <c r="O502" s="71"/>
      <c r="P502" s="71"/>
      <c r="Q502" s="71"/>
      <c r="R502" s="71"/>
      <c r="S502" s="71"/>
      <c r="T502" s="72"/>
      <c r="U502" s="34"/>
      <c r="V502" s="34"/>
      <c r="W502" s="34"/>
      <c r="X502" s="34"/>
      <c r="Y502" s="34"/>
      <c r="Z502" s="34"/>
      <c r="AA502" s="34"/>
      <c r="AB502" s="34"/>
      <c r="AC502" s="34"/>
      <c r="AD502" s="34"/>
      <c r="AE502" s="34"/>
      <c r="AT502" s="17" t="s">
        <v>133</v>
      </c>
      <c r="AU502" s="17" t="s">
        <v>83</v>
      </c>
    </row>
    <row r="503" spans="2:51" s="14" customFormat="1" ht="11.25">
      <c r="B503" s="212"/>
      <c r="C503" s="213"/>
      <c r="D503" s="195" t="s">
        <v>135</v>
      </c>
      <c r="E503" s="214" t="s">
        <v>1</v>
      </c>
      <c r="F503" s="215" t="s">
        <v>725</v>
      </c>
      <c r="G503" s="213"/>
      <c r="H503" s="214" t="s">
        <v>1</v>
      </c>
      <c r="I503" s="216"/>
      <c r="J503" s="213"/>
      <c r="K503" s="213"/>
      <c r="L503" s="217"/>
      <c r="M503" s="218"/>
      <c r="N503" s="219"/>
      <c r="O503" s="219"/>
      <c r="P503" s="219"/>
      <c r="Q503" s="219"/>
      <c r="R503" s="219"/>
      <c r="S503" s="219"/>
      <c r="T503" s="220"/>
      <c r="AT503" s="221" t="s">
        <v>135</v>
      </c>
      <c r="AU503" s="221" t="s">
        <v>83</v>
      </c>
      <c r="AV503" s="14" t="s">
        <v>81</v>
      </c>
      <c r="AW503" s="14" t="s">
        <v>30</v>
      </c>
      <c r="AX503" s="14" t="s">
        <v>73</v>
      </c>
      <c r="AY503" s="221" t="s">
        <v>122</v>
      </c>
    </row>
    <row r="504" spans="2:51" s="13" customFormat="1" ht="11.25">
      <c r="B504" s="201"/>
      <c r="C504" s="202"/>
      <c r="D504" s="195" t="s">
        <v>135</v>
      </c>
      <c r="E504" s="203" t="s">
        <v>1</v>
      </c>
      <c r="F504" s="204" t="s">
        <v>726</v>
      </c>
      <c r="G504" s="202"/>
      <c r="H504" s="205">
        <v>3.2</v>
      </c>
      <c r="I504" s="206"/>
      <c r="J504" s="202"/>
      <c r="K504" s="202"/>
      <c r="L504" s="207"/>
      <c r="M504" s="208"/>
      <c r="N504" s="209"/>
      <c r="O504" s="209"/>
      <c r="P504" s="209"/>
      <c r="Q504" s="209"/>
      <c r="R504" s="209"/>
      <c r="S504" s="209"/>
      <c r="T504" s="210"/>
      <c r="AT504" s="211" t="s">
        <v>135</v>
      </c>
      <c r="AU504" s="211" t="s">
        <v>83</v>
      </c>
      <c r="AV504" s="13" t="s">
        <v>83</v>
      </c>
      <c r="AW504" s="13" t="s">
        <v>30</v>
      </c>
      <c r="AX504" s="13" t="s">
        <v>73</v>
      </c>
      <c r="AY504" s="211" t="s">
        <v>122</v>
      </c>
    </row>
    <row r="505" spans="2:51" s="13" customFormat="1" ht="11.25">
      <c r="B505" s="201"/>
      <c r="C505" s="202"/>
      <c r="D505" s="195" t="s">
        <v>135</v>
      </c>
      <c r="E505" s="203" t="s">
        <v>1</v>
      </c>
      <c r="F505" s="204" t="s">
        <v>727</v>
      </c>
      <c r="G505" s="202"/>
      <c r="H505" s="205">
        <v>2</v>
      </c>
      <c r="I505" s="206"/>
      <c r="J505" s="202"/>
      <c r="K505" s="202"/>
      <c r="L505" s="207"/>
      <c r="M505" s="208"/>
      <c r="N505" s="209"/>
      <c r="O505" s="209"/>
      <c r="P505" s="209"/>
      <c r="Q505" s="209"/>
      <c r="R505" s="209"/>
      <c r="S505" s="209"/>
      <c r="T505" s="210"/>
      <c r="AT505" s="211" t="s">
        <v>135</v>
      </c>
      <c r="AU505" s="211" t="s">
        <v>83</v>
      </c>
      <c r="AV505" s="13" t="s">
        <v>83</v>
      </c>
      <c r="AW505" s="13" t="s">
        <v>30</v>
      </c>
      <c r="AX505" s="13" t="s">
        <v>73</v>
      </c>
      <c r="AY505" s="211" t="s">
        <v>122</v>
      </c>
    </row>
    <row r="506" spans="2:51" s="13" customFormat="1" ht="11.25">
      <c r="B506" s="201"/>
      <c r="C506" s="202"/>
      <c r="D506" s="195" t="s">
        <v>135</v>
      </c>
      <c r="E506" s="203" t="s">
        <v>1</v>
      </c>
      <c r="F506" s="204" t="s">
        <v>728</v>
      </c>
      <c r="G506" s="202"/>
      <c r="H506" s="205">
        <v>6.3</v>
      </c>
      <c r="I506" s="206"/>
      <c r="J506" s="202"/>
      <c r="K506" s="202"/>
      <c r="L506" s="207"/>
      <c r="M506" s="208"/>
      <c r="N506" s="209"/>
      <c r="O506" s="209"/>
      <c r="P506" s="209"/>
      <c r="Q506" s="209"/>
      <c r="R506" s="209"/>
      <c r="S506" s="209"/>
      <c r="T506" s="210"/>
      <c r="AT506" s="211" t="s">
        <v>135</v>
      </c>
      <c r="AU506" s="211" t="s">
        <v>83</v>
      </c>
      <c r="AV506" s="13" t="s">
        <v>83</v>
      </c>
      <c r="AW506" s="13" t="s">
        <v>30</v>
      </c>
      <c r="AX506" s="13" t="s">
        <v>73</v>
      </c>
      <c r="AY506" s="211" t="s">
        <v>122</v>
      </c>
    </row>
    <row r="507" spans="2:51" s="13" customFormat="1" ht="11.25">
      <c r="B507" s="201"/>
      <c r="C507" s="202"/>
      <c r="D507" s="195" t="s">
        <v>135</v>
      </c>
      <c r="E507" s="203" t="s">
        <v>1</v>
      </c>
      <c r="F507" s="204" t="s">
        <v>729</v>
      </c>
      <c r="G507" s="202"/>
      <c r="H507" s="205">
        <v>1.92</v>
      </c>
      <c r="I507" s="206"/>
      <c r="J507" s="202"/>
      <c r="K507" s="202"/>
      <c r="L507" s="207"/>
      <c r="M507" s="208"/>
      <c r="N507" s="209"/>
      <c r="O507" s="209"/>
      <c r="P507" s="209"/>
      <c r="Q507" s="209"/>
      <c r="R507" s="209"/>
      <c r="S507" s="209"/>
      <c r="T507" s="210"/>
      <c r="AT507" s="211" t="s">
        <v>135</v>
      </c>
      <c r="AU507" s="211" t="s">
        <v>83</v>
      </c>
      <c r="AV507" s="13" t="s">
        <v>83</v>
      </c>
      <c r="AW507" s="13" t="s">
        <v>30</v>
      </c>
      <c r="AX507" s="13" t="s">
        <v>73</v>
      </c>
      <c r="AY507" s="211" t="s">
        <v>122</v>
      </c>
    </row>
    <row r="508" spans="2:51" s="14" customFormat="1" ht="11.25">
      <c r="B508" s="212"/>
      <c r="C508" s="213"/>
      <c r="D508" s="195" t="s">
        <v>135</v>
      </c>
      <c r="E508" s="214" t="s">
        <v>1</v>
      </c>
      <c r="F508" s="215" t="s">
        <v>730</v>
      </c>
      <c r="G508" s="213"/>
      <c r="H508" s="214" t="s">
        <v>1</v>
      </c>
      <c r="I508" s="216"/>
      <c r="J508" s="213"/>
      <c r="K508" s="213"/>
      <c r="L508" s="217"/>
      <c r="M508" s="218"/>
      <c r="N508" s="219"/>
      <c r="O508" s="219"/>
      <c r="P508" s="219"/>
      <c r="Q508" s="219"/>
      <c r="R508" s="219"/>
      <c r="S508" s="219"/>
      <c r="T508" s="220"/>
      <c r="AT508" s="221" t="s">
        <v>135</v>
      </c>
      <c r="AU508" s="221" t="s">
        <v>83</v>
      </c>
      <c r="AV508" s="14" t="s">
        <v>81</v>
      </c>
      <c r="AW508" s="14" t="s">
        <v>30</v>
      </c>
      <c r="AX508" s="14" t="s">
        <v>73</v>
      </c>
      <c r="AY508" s="221" t="s">
        <v>122</v>
      </c>
    </row>
    <row r="509" spans="2:51" s="13" customFormat="1" ht="11.25">
      <c r="B509" s="201"/>
      <c r="C509" s="202"/>
      <c r="D509" s="195" t="s">
        <v>135</v>
      </c>
      <c r="E509" s="203" t="s">
        <v>1</v>
      </c>
      <c r="F509" s="204" t="s">
        <v>731</v>
      </c>
      <c r="G509" s="202"/>
      <c r="H509" s="205">
        <v>8.775</v>
      </c>
      <c r="I509" s="206"/>
      <c r="J509" s="202"/>
      <c r="K509" s="202"/>
      <c r="L509" s="207"/>
      <c r="M509" s="208"/>
      <c r="N509" s="209"/>
      <c r="O509" s="209"/>
      <c r="P509" s="209"/>
      <c r="Q509" s="209"/>
      <c r="R509" s="209"/>
      <c r="S509" s="209"/>
      <c r="T509" s="210"/>
      <c r="AT509" s="211" t="s">
        <v>135</v>
      </c>
      <c r="AU509" s="211" t="s">
        <v>83</v>
      </c>
      <c r="AV509" s="13" t="s">
        <v>83</v>
      </c>
      <c r="AW509" s="13" t="s">
        <v>30</v>
      </c>
      <c r="AX509" s="13" t="s">
        <v>73</v>
      </c>
      <c r="AY509" s="211" t="s">
        <v>122</v>
      </c>
    </row>
    <row r="510" spans="2:51" s="13" customFormat="1" ht="11.25">
      <c r="B510" s="201"/>
      <c r="C510" s="202"/>
      <c r="D510" s="195" t="s">
        <v>135</v>
      </c>
      <c r="E510" s="203" t="s">
        <v>1</v>
      </c>
      <c r="F510" s="204" t="s">
        <v>732</v>
      </c>
      <c r="G510" s="202"/>
      <c r="H510" s="205">
        <v>7.8</v>
      </c>
      <c r="I510" s="206"/>
      <c r="J510" s="202"/>
      <c r="K510" s="202"/>
      <c r="L510" s="207"/>
      <c r="M510" s="208"/>
      <c r="N510" s="209"/>
      <c r="O510" s="209"/>
      <c r="P510" s="209"/>
      <c r="Q510" s="209"/>
      <c r="R510" s="209"/>
      <c r="S510" s="209"/>
      <c r="T510" s="210"/>
      <c r="AT510" s="211" t="s">
        <v>135</v>
      </c>
      <c r="AU510" s="211" t="s">
        <v>83</v>
      </c>
      <c r="AV510" s="13" t="s">
        <v>83</v>
      </c>
      <c r="AW510" s="13" t="s">
        <v>30</v>
      </c>
      <c r="AX510" s="13" t="s">
        <v>73</v>
      </c>
      <c r="AY510" s="211" t="s">
        <v>122</v>
      </c>
    </row>
    <row r="511" spans="2:51" s="14" customFormat="1" ht="11.25">
      <c r="B511" s="212"/>
      <c r="C511" s="213"/>
      <c r="D511" s="195" t="s">
        <v>135</v>
      </c>
      <c r="E511" s="214" t="s">
        <v>1</v>
      </c>
      <c r="F511" s="215" t="s">
        <v>733</v>
      </c>
      <c r="G511" s="213"/>
      <c r="H511" s="214" t="s">
        <v>1</v>
      </c>
      <c r="I511" s="216"/>
      <c r="J511" s="213"/>
      <c r="K511" s="213"/>
      <c r="L511" s="217"/>
      <c r="M511" s="218"/>
      <c r="N511" s="219"/>
      <c r="O511" s="219"/>
      <c r="P511" s="219"/>
      <c r="Q511" s="219"/>
      <c r="R511" s="219"/>
      <c r="S511" s="219"/>
      <c r="T511" s="220"/>
      <c r="AT511" s="221" t="s">
        <v>135</v>
      </c>
      <c r="AU511" s="221" t="s">
        <v>83</v>
      </c>
      <c r="AV511" s="14" t="s">
        <v>81</v>
      </c>
      <c r="AW511" s="14" t="s">
        <v>30</v>
      </c>
      <c r="AX511" s="14" t="s">
        <v>73</v>
      </c>
      <c r="AY511" s="221" t="s">
        <v>122</v>
      </c>
    </row>
    <row r="512" spans="2:51" s="13" customFormat="1" ht="11.25">
      <c r="B512" s="201"/>
      <c r="C512" s="202"/>
      <c r="D512" s="195" t="s">
        <v>135</v>
      </c>
      <c r="E512" s="203" t="s">
        <v>1</v>
      </c>
      <c r="F512" s="204" t="s">
        <v>734</v>
      </c>
      <c r="G512" s="202"/>
      <c r="H512" s="205">
        <v>7.124</v>
      </c>
      <c r="I512" s="206"/>
      <c r="J512" s="202"/>
      <c r="K512" s="202"/>
      <c r="L512" s="207"/>
      <c r="M512" s="208"/>
      <c r="N512" s="209"/>
      <c r="O512" s="209"/>
      <c r="P512" s="209"/>
      <c r="Q512" s="209"/>
      <c r="R512" s="209"/>
      <c r="S512" s="209"/>
      <c r="T512" s="210"/>
      <c r="AT512" s="211" t="s">
        <v>135</v>
      </c>
      <c r="AU512" s="211" t="s">
        <v>83</v>
      </c>
      <c r="AV512" s="13" t="s">
        <v>83</v>
      </c>
      <c r="AW512" s="13" t="s">
        <v>30</v>
      </c>
      <c r="AX512" s="13" t="s">
        <v>73</v>
      </c>
      <c r="AY512" s="211" t="s">
        <v>122</v>
      </c>
    </row>
    <row r="513" spans="2:51" s="15" customFormat="1" ht="11.25">
      <c r="B513" s="222"/>
      <c r="C513" s="223"/>
      <c r="D513" s="195" t="s">
        <v>135</v>
      </c>
      <c r="E513" s="224" t="s">
        <v>1</v>
      </c>
      <c r="F513" s="225" t="s">
        <v>184</v>
      </c>
      <c r="G513" s="223"/>
      <c r="H513" s="226">
        <v>37.119</v>
      </c>
      <c r="I513" s="227"/>
      <c r="J513" s="223"/>
      <c r="K513" s="223"/>
      <c r="L513" s="228"/>
      <c r="M513" s="229"/>
      <c r="N513" s="230"/>
      <c r="O513" s="230"/>
      <c r="P513" s="230"/>
      <c r="Q513" s="230"/>
      <c r="R513" s="230"/>
      <c r="S513" s="230"/>
      <c r="T513" s="231"/>
      <c r="AT513" s="232" t="s">
        <v>135</v>
      </c>
      <c r="AU513" s="232" t="s">
        <v>83</v>
      </c>
      <c r="AV513" s="15" t="s">
        <v>129</v>
      </c>
      <c r="AW513" s="15" t="s">
        <v>30</v>
      </c>
      <c r="AX513" s="15" t="s">
        <v>81</v>
      </c>
      <c r="AY513" s="232" t="s">
        <v>122</v>
      </c>
    </row>
    <row r="514" spans="1:65" s="2" customFormat="1" ht="16.5" customHeight="1">
      <c r="A514" s="34"/>
      <c r="B514" s="35"/>
      <c r="C514" s="182" t="s">
        <v>735</v>
      </c>
      <c r="D514" s="182" t="s">
        <v>124</v>
      </c>
      <c r="E514" s="183" t="s">
        <v>736</v>
      </c>
      <c r="F514" s="184" t="s">
        <v>737</v>
      </c>
      <c r="G514" s="185" t="s">
        <v>174</v>
      </c>
      <c r="H514" s="186">
        <v>7.4</v>
      </c>
      <c r="I514" s="187"/>
      <c r="J514" s="188">
        <f>ROUND(I514*H514,2)</f>
        <v>0</v>
      </c>
      <c r="K514" s="184" t="s">
        <v>128</v>
      </c>
      <c r="L514" s="39"/>
      <c r="M514" s="189" t="s">
        <v>1</v>
      </c>
      <c r="N514" s="190" t="s">
        <v>38</v>
      </c>
      <c r="O514" s="71"/>
      <c r="P514" s="191">
        <f>O514*H514</f>
        <v>0</v>
      </c>
      <c r="Q514" s="191">
        <v>0.12</v>
      </c>
      <c r="R514" s="191">
        <f>Q514*H514</f>
        <v>0.888</v>
      </c>
      <c r="S514" s="191">
        <v>2.2</v>
      </c>
      <c r="T514" s="192">
        <f>S514*H514</f>
        <v>16.28</v>
      </c>
      <c r="U514" s="34"/>
      <c r="V514" s="34"/>
      <c r="W514" s="34"/>
      <c r="X514" s="34"/>
      <c r="Y514" s="34"/>
      <c r="Z514" s="34"/>
      <c r="AA514" s="34"/>
      <c r="AB514" s="34"/>
      <c r="AC514" s="34"/>
      <c r="AD514" s="34"/>
      <c r="AE514" s="34"/>
      <c r="AR514" s="193" t="s">
        <v>129</v>
      </c>
      <c r="AT514" s="193" t="s">
        <v>124</v>
      </c>
      <c r="AU514" s="193" t="s">
        <v>83</v>
      </c>
      <c r="AY514" s="17" t="s">
        <v>122</v>
      </c>
      <c r="BE514" s="194">
        <f>IF(N514="základní",J514,0)</f>
        <v>0</v>
      </c>
      <c r="BF514" s="194">
        <f>IF(N514="snížená",J514,0)</f>
        <v>0</v>
      </c>
      <c r="BG514" s="194">
        <f>IF(N514="zákl. přenesená",J514,0)</f>
        <v>0</v>
      </c>
      <c r="BH514" s="194">
        <f>IF(N514="sníž. přenesená",J514,0)</f>
        <v>0</v>
      </c>
      <c r="BI514" s="194">
        <f>IF(N514="nulová",J514,0)</f>
        <v>0</v>
      </c>
      <c r="BJ514" s="17" t="s">
        <v>81</v>
      </c>
      <c r="BK514" s="194">
        <f>ROUND(I514*H514,2)</f>
        <v>0</v>
      </c>
      <c r="BL514" s="17" t="s">
        <v>129</v>
      </c>
      <c r="BM514" s="193" t="s">
        <v>738</v>
      </c>
    </row>
    <row r="515" spans="1:47" s="2" customFormat="1" ht="11.25">
      <c r="A515" s="34"/>
      <c r="B515" s="35"/>
      <c r="C515" s="36"/>
      <c r="D515" s="195" t="s">
        <v>131</v>
      </c>
      <c r="E515" s="36"/>
      <c r="F515" s="196" t="s">
        <v>739</v>
      </c>
      <c r="G515" s="36"/>
      <c r="H515" s="36"/>
      <c r="I515" s="197"/>
      <c r="J515" s="36"/>
      <c r="K515" s="36"/>
      <c r="L515" s="39"/>
      <c r="M515" s="198"/>
      <c r="N515" s="199"/>
      <c r="O515" s="71"/>
      <c r="P515" s="71"/>
      <c r="Q515" s="71"/>
      <c r="R515" s="71"/>
      <c r="S515" s="71"/>
      <c r="T515" s="72"/>
      <c r="U515" s="34"/>
      <c r="V515" s="34"/>
      <c r="W515" s="34"/>
      <c r="X515" s="34"/>
      <c r="Y515" s="34"/>
      <c r="Z515" s="34"/>
      <c r="AA515" s="34"/>
      <c r="AB515" s="34"/>
      <c r="AC515" s="34"/>
      <c r="AD515" s="34"/>
      <c r="AE515" s="34"/>
      <c r="AT515" s="17" t="s">
        <v>131</v>
      </c>
      <c r="AU515" s="17" t="s">
        <v>83</v>
      </c>
    </row>
    <row r="516" spans="1:47" s="2" customFormat="1" ht="97.5">
      <c r="A516" s="34"/>
      <c r="B516" s="35"/>
      <c r="C516" s="36"/>
      <c r="D516" s="195" t="s">
        <v>133</v>
      </c>
      <c r="E516" s="36"/>
      <c r="F516" s="200" t="s">
        <v>724</v>
      </c>
      <c r="G516" s="36"/>
      <c r="H516" s="36"/>
      <c r="I516" s="197"/>
      <c r="J516" s="36"/>
      <c r="K516" s="36"/>
      <c r="L516" s="39"/>
      <c r="M516" s="198"/>
      <c r="N516" s="199"/>
      <c r="O516" s="71"/>
      <c r="P516" s="71"/>
      <c r="Q516" s="71"/>
      <c r="R516" s="71"/>
      <c r="S516" s="71"/>
      <c r="T516" s="72"/>
      <c r="U516" s="34"/>
      <c r="V516" s="34"/>
      <c r="W516" s="34"/>
      <c r="X516" s="34"/>
      <c r="Y516" s="34"/>
      <c r="Z516" s="34"/>
      <c r="AA516" s="34"/>
      <c r="AB516" s="34"/>
      <c r="AC516" s="34"/>
      <c r="AD516" s="34"/>
      <c r="AE516" s="34"/>
      <c r="AT516" s="17" t="s">
        <v>133</v>
      </c>
      <c r="AU516" s="17" t="s">
        <v>83</v>
      </c>
    </row>
    <row r="517" spans="2:51" s="14" customFormat="1" ht="11.25">
      <c r="B517" s="212"/>
      <c r="C517" s="213"/>
      <c r="D517" s="195" t="s">
        <v>135</v>
      </c>
      <c r="E517" s="214" t="s">
        <v>1</v>
      </c>
      <c r="F517" s="215" t="s">
        <v>740</v>
      </c>
      <c r="G517" s="213"/>
      <c r="H517" s="214" t="s">
        <v>1</v>
      </c>
      <c r="I517" s="216"/>
      <c r="J517" s="213"/>
      <c r="K517" s="213"/>
      <c r="L517" s="217"/>
      <c r="M517" s="218"/>
      <c r="N517" s="219"/>
      <c r="O517" s="219"/>
      <c r="P517" s="219"/>
      <c r="Q517" s="219"/>
      <c r="R517" s="219"/>
      <c r="S517" s="219"/>
      <c r="T517" s="220"/>
      <c r="AT517" s="221" t="s">
        <v>135</v>
      </c>
      <c r="AU517" s="221" t="s">
        <v>83</v>
      </c>
      <c r="AV517" s="14" t="s">
        <v>81</v>
      </c>
      <c r="AW517" s="14" t="s">
        <v>30</v>
      </c>
      <c r="AX517" s="14" t="s">
        <v>73</v>
      </c>
      <c r="AY517" s="221" t="s">
        <v>122</v>
      </c>
    </row>
    <row r="518" spans="2:51" s="13" customFormat="1" ht="11.25">
      <c r="B518" s="201"/>
      <c r="C518" s="202"/>
      <c r="D518" s="195" t="s">
        <v>135</v>
      </c>
      <c r="E518" s="203" t="s">
        <v>1</v>
      </c>
      <c r="F518" s="204" t="s">
        <v>741</v>
      </c>
      <c r="G518" s="202"/>
      <c r="H518" s="205">
        <v>3.3</v>
      </c>
      <c r="I518" s="206"/>
      <c r="J518" s="202"/>
      <c r="K518" s="202"/>
      <c r="L518" s="207"/>
      <c r="M518" s="208"/>
      <c r="N518" s="209"/>
      <c r="O518" s="209"/>
      <c r="P518" s="209"/>
      <c r="Q518" s="209"/>
      <c r="R518" s="209"/>
      <c r="S518" s="209"/>
      <c r="T518" s="210"/>
      <c r="AT518" s="211" t="s">
        <v>135</v>
      </c>
      <c r="AU518" s="211" t="s">
        <v>83</v>
      </c>
      <c r="AV518" s="13" t="s">
        <v>83</v>
      </c>
      <c r="AW518" s="13" t="s">
        <v>30</v>
      </c>
      <c r="AX518" s="13" t="s">
        <v>73</v>
      </c>
      <c r="AY518" s="211" t="s">
        <v>122</v>
      </c>
    </row>
    <row r="519" spans="2:51" s="13" customFormat="1" ht="11.25">
      <c r="B519" s="201"/>
      <c r="C519" s="202"/>
      <c r="D519" s="195" t="s">
        <v>135</v>
      </c>
      <c r="E519" s="203" t="s">
        <v>1</v>
      </c>
      <c r="F519" s="204" t="s">
        <v>742</v>
      </c>
      <c r="G519" s="202"/>
      <c r="H519" s="205">
        <v>2</v>
      </c>
      <c r="I519" s="206"/>
      <c r="J519" s="202"/>
      <c r="K519" s="202"/>
      <c r="L519" s="207"/>
      <c r="M519" s="208"/>
      <c r="N519" s="209"/>
      <c r="O519" s="209"/>
      <c r="P519" s="209"/>
      <c r="Q519" s="209"/>
      <c r="R519" s="209"/>
      <c r="S519" s="209"/>
      <c r="T519" s="210"/>
      <c r="AT519" s="211" t="s">
        <v>135</v>
      </c>
      <c r="AU519" s="211" t="s">
        <v>83</v>
      </c>
      <c r="AV519" s="13" t="s">
        <v>83</v>
      </c>
      <c r="AW519" s="13" t="s">
        <v>30</v>
      </c>
      <c r="AX519" s="13" t="s">
        <v>73</v>
      </c>
      <c r="AY519" s="211" t="s">
        <v>122</v>
      </c>
    </row>
    <row r="520" spans="2:51" s="13" customFormat="1" ht="11.25">
      <c r="B520" s="201"/>
      <c r="C520" s="202"/>
      <c r="D520" s="195" t="s">
        <v>135</v>
      </c>
      <c r="E520" s="203" t="s">
        <v>1</v>
      </c>
      <c r="F520" s="204" t="s">
        <v>743</v>
      </c>
      <c r="G520" s="202"/>
      <c r="H520" s="205">
        <v>2.1</v>
      </c>
      <c r="I520" s="206"/>
      <c r="J520" s="202"/>
      <c r="K520" s="202"/>
      <c r="L520" s="207"/>
      <c r="M520" s="208"/>
      <c r="N520" s="209"/>
      <c r="O520" s="209"/>
      <c r="P520" s="209"/>
      <c r="Q520" s="209"/>
      <c r="R520" s="209"/>
      <c r="S520" s="209"/>
      <c r="T520" s="210"/>
      <c r="AT520" s="211" t="s">
        <v>135</v>
      </c>
      <c r="AU520" s="211" t="s">
        <v>83</v>
      </c>
      <c r="AV520" s="13" t="s">
        <v>83</v>
      </c>
      <c r="AW520" s="13" t="s">
        <v>30</v>
      </c>
      <c r="AX520" s="13" t="s">
        <v>73</v>
      </c>
      <c r="AY520" s="211" t="s">
        <v>122</v>
      </c>
    </row>
    <row r="521" spans="2:51" s="15" customFormat="1" ht="11.25">
      <c r="B521" s="222"/>
      <c r="C521" s="223"/>
      <c r="D521" s="195" t="s">
        <v>135</v>
      </c>
      <c r="E521" s="224" t="s">
        <v>1</v>
      </c>
      <c r="F521" s="225" t="s">
        <v>184</v>
      </c>
      <c r="G521" s="223"/>
      <c r="H521" s="226">
        <v>7.4</v>
      </c>
      <c r="I521" s="227"/>
      <c r="J521" s="223"/>
      <c r="K521" s="223"/>
      <c r="L521" s="228"/>
      <c r="M521" s="229"/>
      <c r="N521" s="230"/>
      <c r="O521" s="230"/>
      <c r="P521" s="230"/>
      <c r="Q521" s="230"/>
      <c r="R521" s="230"/>
      <c r="S521" s="230"/>
      <c r="T521" s="231"/>
      <c r="AT521" s="232" t="s">
        <v>135</v>
      </c>
      <c r="AU521" s="232" t="s">
        <v>83</v>
      </c>
      <c r="AV521" s="15" t="s">
        <v>129</v>
      </c>
      <c r="AW521" s="15" t="s">
        <v>30</v>
      </c>
      <c r="AX521" s="15" t="s">
        <v>81</v>
      </c>
      <c r="AY521" s="232" t="s">
        <v>122</v>
      </c>
    </row>
    <row r="522" spans="1:65" s="2" customFormat="1" ht="16.5" customHeight="1">
      <c r="A522" s="34"/>
      <c r="B522" s="35"/>
      <c r="C522" s="182" t="s">
        <v>744</v>
      </c>
      <c r="D522" s="182" t="s">
        <v>124</v>
      </c>
      <c r="E522" s="183" t="s">
        <v>745</v>
      </c>
      <c r="F522" s="184" t="s">
        <v>746</v>
      </c>
      <c r="G522" s="185" t="s">
        <v>174</v>
      </c>
      <c r="H522" s="186">
        <v>13.76</v>
      </c>
      <c r="I522" s="187"/>
      <c r="J522" s="188">
        <f>ROUND(I522*H522,2)</f>
        <v>0</v>
      </c>
      <c r="K522" s="184" t="s">
        <v>128</v>
      </c>
      <c r="L522" s="39"/>
      <c r="M522" s="189" t="s">
        <v>1</v>
      </c>
      <c r="N522" s="190" t="s">
        <v>38</v>
      </c>
      <c r="O522" s="71"/>
      <c r="P522" s="191">
        <f>O522*H522</f>
        <v>0</v>
      </c>
      <c r="Q522" s="191">
        <v>0.12171</v>
      </c>
      <c r="R522" s="191">
        <f>Q522*H522</f>
        <v>1.6747296</v>
      </c>
      <c r="S522" s="191">
        <v>2.4</v>
      </c>
      <c r="T522" s="192">
        <f>S522*H522</f>
        <v>33.024</v>
      </c>
      <c r="U522" s="34"/>
      <c r="V522" s="34"/>
      <c r="W522" s="34"/>
      <c r="X522" s="34"/>
      <c r="Y522" s="34"/>
      <c r="Z522" s="34"/>
      <c r="AA522" s="34"/>
      <c r="AB522" s="34"/>
      <c r="AC522" s="34"/>
      <c r="AD522" s="34"/>
      <c r="AE522" s="34"/>
      <c r="AR522" s="193" t="s">
        <v>129</v>
      </c>
      <c r="AT522" s="193" t="s">
        <v>124</v>
      </c>
      <c r="AU522" s="193" t="s">
        <v>83</v>
      </c>
      <c r="AY522" s="17" t="s">
        <v>122</v>
      </c>
      <c r="BE522" s="194">
        <f>IF(N522="základní",J522,0)</f>
        <v>0</v>
      </c>
      <c r="BF522" s="194">
        <f>IF(N522="snížená",J522,0)</f>
        <v>0</v>
      </c>
      <c r="BG522" s="194">
        <f>IF(N522="zákl. přenesená",J522,0)</f>
        <v>0</v>
      </c>
      <c r="BH522" s="194">
        <f>IF(N522="sníž. přenesená",J522,0)</f>
        <v>0</v>
      </c>
      <c r="BI522" s="194">
        <f>IF(N522="nulová",J522,0)</f>
        <v>0</v>
      </c>
      <c r="BJ522" s="17" t="s">
        <v>81</v>
      </c>
      <c r="BK522" s="194">
        <f>ROUND(I522*H522,2)</f>
        <v>0</v>
      </c>
      <c r="BL522" s="17" t="s">
        <v>129</v>
      </c>
      <c r="BM522" s="193" t="s">
        <v>747</v>
      </c>
    </row>
    <row r="523" spans="1:47" s="2" customFormat="1" ht="11.25">
      <c r="A523" s="34"/>
      <c r="B523" s="35"/>
      <c r="C523" s="36"/>
      <c r="D523" s="195" t="s">
        <v>131</v>
      </c>
      <c r="E523" s="36"/>
      <c r="F523" s="196" t="s">
        <v>748</v>
      </c>
      <c r="G523" s="36"/>
      <c r="H523" s="36"/>
      <c r="I523" s="197"/>
      <c r="J523" s="36"/>
      <c r="K523" s="36"/>
      <c r="L523" s="39"/>
      <c r="M523" s="198"/>
      <c r="N523" s="199"/>
      <c r="O523" s="71"/>
      <c r="P523" s="71"/>
      <c r="Q523" s="71"/>
      <c r="R523" s="71"/>
      <c r="S523" s="71"/>
      <c r="T523" s="72"/>
      <c r="U523" s="34"/>
      <c r="V523" s="34"/>
      <c r="W523" s="34"/>
      <c r="X523" s="34"/>
      <c r="Y523" s="34"/>
      <c r="Z523" s="34"/>
      <c r="AA523" s="34"/>
      <c r="AB523" s="34"/>
      <c r="AC523" s="34"/>
      <c r="AD523" s="34"/>
      <c r="AE523" s="34"/>
      <c r="AT523" s="17" t="s">
        <v>131</v>
      </c>
      <c r="AU523" s="17" t="s">
        <v>83</v>
      </c>
    </row>
    <row r="524" spans="1:47" s="2" customFormat="1" ht="97.5">
      <c r="A524" s="34"/>
      <c r="B524" s="35"/>
      <c r="C524" s="36"/>
      <c r="D524" s="195" t="s">
        <v>133</v>
      </c>
      <c r="E524" s="36"/>
      <c r="F524" s="200" t="s">
        <v>724</v>
      </c>
      <c r="G524" s="36"/>
      <c r="H524" s="36"/>
      <c r="I524" s="197"/>
      <c r="J524" s="36"/>
      <c r="K524" s="36"/>
      <c r="L524" s="39"/>
      <c r="M524" s="198"/>
      <c r="N524" s="199"/>
      <c r="O524" s="71"/>
      <c r="P524" s="71"/>
      <c r="Q524" s="71"/>
      <c r="R524" s="71"/>
      <c r="S524" s="71"/>
      <c r="T524" s="72"/>
      <c r="U524" s="34"/>
      <c r="V524" s="34"/>
      <c r="W524" s="34"/>
      <c r="X524" s="34"/>
      <c r="Y524" s="34"/>
      <c r="Z524" s="34"/>
      <c r="AA524" s="34"/>
      <c r="AB524" s="34"/>
      <c r="AC524" s="34"/>
      <c r="AD524" s="34"/>
      <c r="AE524" s="34"/>
      <c r="AT524" s="17" t="s">
        <v>133</v>
      </c>
      <c r="AU524" s="17" t="s">
        <v>83</v>
      </c>
    </row>
    <row r="525" spans="2:51" s="14" customFormat="1" ht="11.25">
      <c r="B525" s="212"/>
      <c r="C525" s="213"/>
      <c r="D525" s="195" t="s">
        <v>135</v>
      </c>
      <c r="E525" s="214" t="s">
        <v>1</v>
      </c>
      <c r="F525" s="215" t="s">
        <v>749</v>
      </c>
      <c r="G525" s="213"/>
      <c r="H525" s="214" t="s">
        <v>1</v>
      </c>
      <c r="I525" s="216"/>
      <c r="J525" s="213"/>
      <c r="K525" s="213"/>
      <c r="L525" s="217"/>
      <c r="M525" s="218"/>
      <c r="N525" s="219"/>
      <c r="O525" s="219"/>
      <c r="P525" s="219"/>
      <c r="Q525" s="219"/>
      <c r="R525" s="219"/>
      <c r="S525" s="219"/>
      <c r="T525" s="220"/>
      <c r="AT525" s="221" t="s">
        <v>135</v>
      </c>
      <c r="AU525" s="221" t="s">
        <v>83</v>
      </c>
      <c r="AV525" s="14" t="s">
        <v>81</v>
      </c>
      <c r="AW525" s="14" t="s">
        <v>30</v>
      </c>
      <c r="AX525" s="14" t="s">
        <v>73</v>
      </c>
      <c r="AY525" s="221" t="s">
        <v>122</v>
      </c>
    </row>
    <row r="526" spans="2:51" s="13" customFormat="1" ht="11.25">
      <c r="B526" s="201"/>
      <c r="C526" s="202"/>
      <c r="D526" s="195" t="s">
        <v>135</v>
      </c>
      <c r="E526" s="203" t="s">
        <v>1</v>
      </c>
      <c r="F526" s="204" t="s">
        <v>750</v>
      </c>
      <c r="G526" s="202"/>
      <c r="H526" s="205">
        <v>10.4</v>
      </c>
      <c r="I526" s="206"/>
      <c r="J526" s="202"/>
      <c r="K526" s="202"/>
      <c r="L526" s="207"/>
      <c r="M526" s="208"/>
      <c r="N526" s="209"/>
      <c r="O526" s="209"/>
      <c r="P526" s="209"/>
      <c r="Q526" s="209"/>
      <c r="R526" s="209"/>
      <c r="S526" s="209"/>
      <c r="T526" s="210"/>
      <c r="AT526" s="211" t="s">
        <v>135</v>
      </c>
      <c r="AU526" s="211" t="s">
        <v>83</v>
      </c>
      <c r="AV526" s="13" t="s">
        <v>83</v>
      </c>
      <c r="AW526" s="13" t="s">
        <v>30</v>
      </c>
      <c r="AX526" s="13" t="s">
        <v>73</v>
      </c>
      <c r="AY526" s="211" t="s">
        <v>122</v>
      </c>
    </row>
    <row r="527" spans="2:51" s="13" customFormat="1" ht="11.25">
      <c r="B527" s="201"/>
      <c r="C527" s="202"/>
      <c r="D527" s="195" t="s">
        <v>135</v>
      </c>
      <c r="E527" s="203" t="s">
        <v>1</v>
      </c>
      <c r="F527" s="204" t="s">
        <v>751</v>
      </c>
      <c r="G527" s="202"/>
      <c r="H527" s="205">
        <v>2.4</v>
      </c>
      <c r="I527" s="206"/>
      <c r="J527" s="202"/>
      <c r="K527" s="202"/>
      <c r="L527" s="207"/>
      <c r="M527" s="208"/>
      <c r="N527" s="209"/>
      <c r="O527" s="209"/>
      <c r="P527" s="209"/>
      <c r="Q527" s="209"/>
      <c r="R527" s="209"/>
      <c r="S527" s="209"/>
      <c r="T527" s="210"/>
      <c r="AT527" s="211" t="s">
        <v>135</v>
      </c>
      <c r="AU527" s="211" t="s">
        <v>83</v>
      </c>
      <c r="AV527" s="13" t="s">
        <v>83</v>
      </c>
      <c r="AW527" s="13" t="s">
        <v>30</v>
      </c>
      <c r="AX527" s="13" t="s">
        <v>73</v>
      </c>
      <c r="AY527" s="211" t="s">
        <v>122</v>
      </c>
    </row>
    <row r="528" spans="2:51" s="13" customFormat="1" ht="11.25">
      <c r="B528" s="201"/>
      <c r="C528" s="202"/>
      <c r="D528" s="195" t="s">
        <v>135</v>
      </c>
      <c r="E528" s="203" t="s">
        <v>1</v>
      </c>
      <c r="F528" s="204" t="s">
        <v>752</v>
      </c>
      <c r="G528" s="202"/>
      <c r="H528" s="205">
        <v>0.96</v>
      </c>
      <c r="I528" s="206"/>
      <c r="J528" s="202"/>
      <c r="K528" s="202"/>
      <c r="L528" s="207"/>
      <c r="M528" s="208"/>
      <c r="N528" s="209"/>
      <c r="O528" s="209"/>
      <c r="P528" s="209"/>
      <c r="Q528" s="209"/>
      <c r="R528" s="209"/>
      <c r="S528" s="209"/>
      <c r="T528" s="210"/>
      <c r="AT528" s="211" t="s">
        <v>135</v>
      </c>
      <c r="AU528" s="211" t="s">
        <v>83</v>
      </c>
      <c r="AV528" s="13" t="s">
        <v>83</v>
      </c>
      <c r="AW528" s="13" t="s">
        <v>30</v>
      </c>
      <c r="AX528" s="13" t="s">
        <v>73</v>
      </c>
      <c r="AY528" s="211" t="s">
        <v>122</v>
      </c>
    </row>
    <row r="529" spans="2:51" s="15" customFormat="1" ht="11.25">
      <c r="B529" s="222"/>
      <c r="C529" s="223"/>
      <c r="D529" s="195" t="s">
        <v>135</v>
      </c>
      <c r="E529" s="224" t="s">
        <v>1</v>
      </c>
      <c r="F529" s="225" t="s">
        <v>184</v>
      </c>
      <c r="G529" s="223"/>
      <c r="H529" s="226">
        <v>13.76</v>
      </c>
      <c r="I529" s="227"/>
      <c r="J529" s="223"/>
      <c r="K529" s="223"/>
      <c r="L529" s="228"/>
      <c r="M529" s="229"/>
      <c r="N529" s="230"/>
      <c r="O529" s="230"/>
      <c r="P529" s="230"/>
      <c r="Q529" s="230"/>
      <c r="R529" s="230"/>
      <c r="S529" s="230"/>
      <c r="T529" s="231"/>
      <c r="AT529" s="232" t="s">
        <v>135</v>
      </c>
      <c r="AU529" s="232" t="s">
        <v>83</v>
      </c>
      <c r="AV529" s="15" t="s">
        <v>129</v>
      </c>
      <c r="AW529" s="15" t="s">
        <v>30</v>
      </c>
      <c r="AX529" s="15" t="s">
        <v>81</v>
      </c>
      <c r="AY529" s="232" t="s">
        <v>122</v>
      </c>
    </row>
    <row r="530" spans="1:65" s="2" customFormat="1" ht="16.5" customHeight="1">
      <c r="A530" s="34"/>
      <c r="B530" s="35"/>
      <c r="C530" s="182" t="s">
        <v>753</v>
      </c>
      <c r="D530" s="182" t="s">
        <v>124</v>
      </c>
      <c r="E530" s="183" t="s">
        <v>754</v>
      </c>
      <c r="F530" s="184" t="s">
        <v>755</v>
      </c>
      <c r="G530" s="185" t="s">
        <v>236</v>
      </c>
      <c r="H530" s="186">
        <v>168</v>
      </c>
      <c r="I530" s="187"/>
      <c r="J530" s="188">
        <f>ROUND(I530*H530,2)</f>
        <v>0</v>
      </c>
      <c r="K530" s="184" t="s">
        <v>128</v>
      </c>
      <c r="L530" s="39"/>
      <c r="M530" s="189" t="s">
        <v>1</v>
      </c>
      <c r="N530" s="190" t="s">
        <v>38</v>
      </c>
      <c r="O530" s="71"/>
      <c r="P530" s="191">
        <f>O530*H530</f>
        <v>0</v>
      </c>
      <c r="Q530" s="191">
        <v>0</v>
      </c>
      <c r="R530" s="191">
        <f>Q530*H530</f>
        <v>0</v>
      </c>
      <c r="S530" s="191">
        <v>0.001</v>
      </c>
      <c r="T530" s="192">
        <f>S530*H530</f>
        <v>0.168</v>
      </c>
      <c r="U530" s="34"/>
      <c r="V530" s="34"/>
      <c r="W530" s="34"/>
      <c r="X530" s="34"/>
      <c r="Y530" s="34"/>
      <c r="Z530" s="34"/>
      <c r="AA530" s="34"/>
      <c r="AB530" s="34"/>
      <c r="AC530" s="34"/>
      <c r="AD530" s="34"/>
      <c r="AE530" s="34"/>
      <c r="AR530" s="193" t="s">
        <v>129</v>
      </c>
      <c r="AT530" s="193" t="s">
        <v>124</v>
      </c>
      <c r="AU530" s="193" t="s">
        <v>83</v>
      </c>
      <c r="AY530" s="17" t="s">
        <v>122</v>
      </c>
      <c r="BE530" s="194">
        <f>IF(N530="základní",J530,0)</f>
        <v>0</v>
      </c>
      <c r="BF530" s="194">
        <f>IF(N530="snížená",J530,0)</f>
        <v>0</v>
      </c>
      <c r="BG530" s="194">
        <f>IF(N530="zákl. přenesená",J530,0)</f>
        <v>0</v>
      </c>
      <c r="BH530" s="194">
        <f>IF(N530="sníž. přenesená",J530,0)</f>
        <v>0</v>
      </c>
      <c r="BI530" s="194">
        <f>IF(N530="nulová",J530,0)</f>
        <v>0</v>
      </c>
      <c r="BJ530" s="17" t="s">
        <v>81</v>
      </c>
      <c r="BK530" s="194">
        <f>ROUND(I530*H530,2)</f>
        <v>0</v>
      </c>
      <c r="BL530" s="17" t="s">
        <v>129</v>
      </c>
      <c r="BM530" s="193" t="s">
        <v>756</v>
      </c>
    </row>
    <row r="531" spans="1:47" s="2" customFormat="1" ht="11.25">
      <c r="A531" s="34"/>
      <c r="B531" s="35"/>
      <c r="C531" s="36"/>
      <c r="D531" s="195" t="s">
        <v>131</v>
      </c>
      <c r="E531" s="36"/>
      <c r="F531" s="196" t="s">
        <v>757</v>
      </c>
      <c r="G531" s="36"/>
      <c r="H531" s="36"/>
      <c r="I531" s="197"/>
      <c r="J531" s="36"/>
      <c r="K531" s="36"/>
      <c r="L531" s="39"/>
      <c r="M531" s="198"/>
      <c r="N531" s="199"/>
      <c r="O531" s="71"/>
      <c r="P531" s="71"/>
      <c r="Q531" s="71"/>
      <c r="R531" s="71"/>
      <c r="S531" s="71"/>
      <c r="T531" s="72"/>
      <c r="U531" s="34"/>
      <c r="V531" s="34"/>
      <c r="W531" s="34"/>
      <c r="X531" s="34"/>
      <c r="Y531" s="34"/>
      <c r="Z531" s="34"/>
      <c r="AA531" s="34"/>
      <c r="AB531" s="34"/>
      <c r="AC531" s="34"/>
      <c r="AD531" s="34"/>
      <c r="AE531" s="34"/>
      <c r="AT531" s="17" t="s">
        <v>131</v>
      </c>
      <c r="AU531" s="17" t="s">
        <v>83</v>
      </c>
    </row>
    <row r="532" spans="2:51" s="13" customFormat="1" ht="11.25">
      <c r="B532" s="201"/>
      <c r="C532" s="202"/>
      <c r="D532" s="195" t="s">
        <v>135</v>
      </c>
      <c r="E532" s="203" t="s">
        <v>1</v>
      </c>
      <c r="F532" s="204" t="s">
        <v>758</v>
      </c>
      <c r="G532" s="202"/>
      <c r="H532" s="205">
        <v>168</v>
      </c>
      <c r="I532" s="206"/>
      <c r="J532" s="202"/>
      <c r="K532" s="202"/>
      <c r="L532" s="207"/>
      <c r="M532" s="208"/>
      <c r="N532" s="209"/>
      <c r="O532" s="209"/>
      <c r="P532" s="209"/>
      <c r="Q532" s="209"/>
      <c r="R532" s="209"/>
      <c r="S532" s="209"/>
      <c r="T532" s="210"/>
      <c r="AT532" s="211" t="s">
        <v>135</v>
      </c>
      <c r="AU532" s="211" t="s">
        <v>83</v>
      </c>
      <c r="AV532" s="13" t="s">
        <v>83</v>
      </c>
      <c r="AW532" s="13" t="s">
        <v>30</v>
      </c>
      <c r="AX532" s="13" t="s">
        <v>81</v>
      </c>
      <c r="AY532" s="211" t="s">
        <v>122</v>
      </c>
    </row>
    <row r="533" spans="1:65" s="2" customFormat="1" ht="16.5" customHeight="1">
      <c r="A533" s="34"/>
      <c r="B533" s="35"/>
      <c r="C533" s="182" t="s">
        <v>759</v>
      </c>
      <c r="D533" s="182" t="s">
        <v>124</v>
      </c>
      <c r="E533" s="183" t="s">
        <v>760</v>
      </c>
      <c r="F533" s="184" t="s">
        <v>761</v>
      </c>
      <c r="G533" s="185" t="s">
        <v>151</v>
      </c>
      <c r="H533" s="186">
        <v>8</v>
      </c>
      <c r="I533" s="187"/>
      <c r="J533" s="188">
        <f>ROUND(I533*H533,2)</f>
        <v>0</v>
      </c>
      <c r="K533" s="184" t="s">
        <v>128</v>
      </c>
      <c r="L533" s="39"/>
      <c r="M533" s="189" t="s">
        <v>1</v>
      </c>
      <c r="N533" s="190" t="s">
        <v>38</v>
      </c>
      <c r="O533" s="71"/>
      <c r="P533" s="191">
        <f>O533*H533</f>
        <v>0</v>
      </c>
      <c r="Q533" s="191">
        <v>0.00029</v>
      </c>
      <c r="R533" s="191">
        <f>Q533*H533</f>
        <v>0.00232</v>
      </c>
      <c r="S533" s="191">
        <v>0</v>
      </c>
      <c r="T533" s="192">
        <f>S533*H533</f>
        <v>0</v>
      </c>
      <c r="U533" s="34"/>
      <c r="V533" s="34"/>
      <c r="W533" s="34"/>
      <c r="X533" s="34"/>
      <c r="Y533" s="34"/>
      <c r="Z533" s="34"/>
      <c r="AA533" s="34"/>
      <c r="AB533" s="34"/>
      <c r="AC533" s="34"/>
      <c r="AD533" s="34"/>
      <c r="AE533" s="34"/>
      <c r="AR533" s="193" t="s">
        <v>129</v>
      </c>
      <c r="AT533" s="193" t="s">
        <v>124</v>
      </c>
      <c r="AU533" s="193" t="s">
        <v>83</v>
      </c>
      <c r="AY533" s="17" t="s">
        <v>122</v>
      </c>
      <c r="BE533" s="194">
        <f>IF(N533="základní",J533,0)</f>
        <v>0</v>
      </c>
      <c r="BF533" s="194">
        <f>IF(N533="snížená",J533,0)</f>
        <v>0</v>
      </c>
      <c r="BG533" s="194">
        <f>IF(N533="zákl. přenesená",J533,0)</f>
        <v>0</v>
      </c>
      <c r="BH533" s="194">
        <f>IF(N533="sníž. přenesená",J533,0)</f>
        <v>0</v>
      </c>
      <c r="BI533" s="194">
        <f>IF(N533="nulová",J533,0)</f>
        <v>0</v>
      </c>
      <c r="BJ533" s="17" t="s">
        <v>81</v>
      </c>
      <c r="BK533" s="194">
        <f>ROUND(I533*H533,2)</f>
        <v>0</v>
      </c>
      <c r="BL533" s="17" t="s">
        <v>129</v>
      </c>
      <c r="BM533" s="193" t="s">
        <v>762</v>
      </c>
    </row>
    <row r="534" spans="1:47" s="2" customFormat="1" ht="11.25">
      <c r="A534" s="34"/>
      <c r="B534" s="35"/>
      <c r="C534" s="36"/>
      <c r="D534" s="195" t="s">
        <v>131</v>
      </c>
      <c r="E534" s="36"/>
      <c r="F534" s="196" t="s">
        <v>763</v>
      </c>
      <c r="G534" s="36"/>
      <c r="H534" s="36"/>
      <c r="I534" s="197"/>
      <c r="J534" s="36"/>
      <c r="K534" s="36"/>
      <c r="L534" s="39"/>
      <c r="M534" s="198"/>
      <c r="N534" s="199"/>
      <c r="O534" s="71"/>
      <c r="P534" s="71"/>
      <c r="Q534" s="71"/>
      <c r="R534" s="71"/>
      <c r="S534" s="71"/>
      <c r="T534" s="72"/>
      <c r="U534" s="34"/>
      <c r="V534" s="34"/>
      <c r="W534" s="34"/>
      <c r="X534" s="34"/>
      <c r="Y534" s="34"/>
      <c r="Z534" s="34"/>
      <c r="AA534" s="34"/>
      <c r="AB534" s="34"/>
      <c r="AC534" s="34"/>
      <c r="AD534" s="34"/>
      <c r="AE534" s="34"/>
      <c r="AT534" s="17" t="s">
        <v>131</v>
      </c>
      <c r="AU534" s="17" t="s">
        <v>83</v>
      </c>
    </row>
    <row r="535" spans="1:47" s="2" customFormat="1" ht="39">
      <c r="A535" s="34"/>
      <c r="B535" s="35"/>
      <c r="C535" s="36"/>
      <c r="D535" s="195" t="s">
        <v>133</v>
      </c>
      <c r="E535" s="36"/>
      <c r="F535" s="200" t="s">
        <v>764</v>
      </c>
      <c r="G535" s="36"/>
      <c r="H535" s="36"/>
      <c r="I535" s="197"/>
      <c r="J535" s="36"/>
      <c r="K535" s="36"/>
      <c r="L535" s="39"/>
      <c r="M535" s="198"/>
      <c r="N535" s="199"/>
      <c r="O535" s="71"/>
      <c r="P535" s="71"/>
      <c r="Q535" s="71"/>
      <c r="R535" s="71"/>
      <c r="S535" s="71"/>
      <c r="T535" s="72"/>
      <c r="U535" s="34"/>
      <c r="V535" s="34"/>
      <c r="W535" s="34"/>
      <c r="X535" s="34"/>
      <c r="Y535" s="34"/>
      <c r="Z535" s="34"/>
      <c r="AA535" s="34"/>
      <c r="AB535" s="34"/>
      <c r="AC535" s="34"/>
      <c r="AD535" s="34"/>
      <c r="AE535" s="34"/>
      <c r="AT535" s="17" t="s">
        <v>133</v>
      </c>
      <c r="AU535" s="17" t="s">
        <v>83</v>
      </c>
    </row>
    <row r="536" spans="2:51" s="13" customFormat="1" ht="11.25">
      <c r="B536" s="201"/>
      <c r="C536" s="202"/>
      <c r="D536" s="195" t="s">
        <v>135</v>
      </c>
      <c r="E536" s="203" t="s">
        <v>1</v>
      </c>
      <c r="F536" s="204" t="s">
        <v>765</v>
      </c>
      <c r="G536" s="202"/>
      <c r="H536" s="205">
        <v>8</v>
      </c>
      <c r="I536" s="206"/>
      <c r="J536" s="202"/>
      <c r="K536" s="202"/>
      <c r="L536" s="207"/>
      <c r="M536" s="208"/>
      <c r="N536" s="209"/>
      <c r="O536" s="209"/>
      <c r="P536" s="209"/>
      <c r="Q536" s="209"/>
      <c r="R536" s="209"/>
      <c r="S536" s="209"/>
      <c r="T536" s="210"/>
      <c r="AT536" s="211" t="s">
        <v>135</v>
      </c>
      <c r="AU536" s="211" t="s">
        <v>83</v>
      </c>
      <c r="AV536" s="13" t="s">
        <v>83</v>
      </c>
      <c r="AW536" s="13" t="s">
        <v>30</v>
      </c>
      <c r="AX536" s="13" t="s">
        <v>81</v>
      </c>
      <c r="AY536" s="211" t="s">
        <v>122</v>
      </c>
    </row>
    <row r="537" spans="1:65" s="2" customFormat="1" ht="16.5" customHeight="1">
      <c r="A537" s="34"/>
      <c r="B537" s="35"/>
      <c r="C537" s="182" t="s">
        <v>766</v>
      </c>
      <c r="D537" s="182" t="s">
        <v>124</v>
      </c>
      <c r="E537" s="183" t="s">
        <v>767</v>
      </c>
      <c r="F537" s="184" t="s">
        <v>768</v>
      </c>
      <c r="G537" s="185" t="s">
        <v>127</v>
      </c>
      <c r="H537" s="186">
        <v>14.06</v>
      </c>
      <c r="I537" s="187"/>
      <c r="J537" s="188">
        <f>ROUND(I537*H537,2)</f>
        <v>0</v>
      </c>
      <c r="K537" s="184" t="s">
        <v>128</v>
      </c>
      <c r="L537" s="39"/>
      <c r="M537" s="189" t="s">
        <v>1</v>
      </c>
      <c r="N537" s="190" t="s">
        <v>38</v>
      </c>
      <c r="O537" s="71"/>
      <c r="P537" s="191">
        <f>O537*H537</f>
        <v>0</v>
      </c>
      <c r="Q537" s="191">
        <v>0</v>
      </c>
      <c r="R537" s="191">
        <f>Q537*H537</f>
        <v>0</v>
      </c>
      <c r="S537" s="191">
        <v>0</v>
      </c>
      <c r="T537" s="192">
        <f>S537*H537</f>
        <v>0</v>
      </c>
      <c r="U537" s="34"/>
      <c r="V537" s="34"/>
      <c r="W537" s="34"/>
      <c r="X537" s="34"/>
      <c r="Y537" s="34"/>
      <c r="Z537" s="34"/>
      <c r="AA537" s="34"/>
      <c r="AB537" s="34"/>
      <c r="AC537" s="34"/>
      <c r="AD537" s="34"/>
      <c r="AE537" s="34"/>
      <c r="AR537" s="193" t="s">
        <v>129</v>
      </c>
      <c r="AT537" s="193" t="s">
        <v>124</v>
      </c>
      <c r="AU537" s="193" t="s">
        <v>83</v>
      </c>
      <c r="AY537" s="17" t="s">
        <v>122</v>
      </c>
      <c r="BE537" s="194">
        <f>IF(N537="základní",J537,0)</f>
        <v>0</v>
      </c>
      <c r="BF537" s="194">
        <f>IF(N537="snížená",J537,0)</f>
        <v>0</v>
      </c>
      <c r="BG537" s="194">
        <f>IF(N537="zákl. přenesená",J537,0)</f>
        <v>0</v>
      </c>
      <c r="BH537" s="194">
        <f>IF(N537="sníž. přenesená",J537,0)</f>
        <v>0</v>
      </c>
      <c r="BI537" s="194">
        <f>IF(N537="nulová",J537,0)</f>
        <v>0</v>
      </c>
      <c r="BJ537" s="17" t="s">
        <v>81</v>
      </c>
      <c r="BK537" s="194">
        <f>ROUND(I537*H537,2)</f>
        <v>0</v>
      </c>
      <c r="BL537" s="17" t="s">
        <v>129</v>
      </c>
      <c r="BM537" s="193" t="s">
        <v>769</v>
      </c>
    </row>
    <row r="538" spans="1:47" s="2" customFormat="1" ht="11.25">
      <c r="A538" s="34"/>
      <c r="B538" s="35"/>
      <c r="C538" s="36"/>
      <c r="D538" s="195" t="s">
        <v>131</v>
      </c>
      <c r="E538" s="36"/>
      <c r="F538" s="196" t="s">
        <v>768</v>
      </c>
      <c r="G538" s="36"/>
      <c r="H538" s="36"/>
      <c r="I538" s="197"/>
      <c r="J538" s="36"/>
      <c r="K538" s="36"/>
      <c r="L538" s="39"/>
      <c r="M538" s="198"/>
      <c r="N538" s="199"/>
      <c r="O538" s="71"/>
      <c r="P538" s="71"/>
      <c r="Q538" s="71"/>
      <c r="R538" s="71"/>
      <c r="S538" s="71"/>
      <c r="T538" s="72"/>
      <c r="U538" s="34"/>
      <c r="V538" s="34"/>
      <c r="W538" s="34"/>
      <c r="X538" s="34"/>
      <c r="Y538" s="34"/>
      <c r="Z538" s="34"/>
      <c r="AA538" s="34"/>
      <c r="AB538" s="34"/>
      <c r="AC538" s="34"/>
      <c r="AD538" s="34"/>
      <c r="AE538" s="34"/>
      <c r="AT538" s="17" t="s">
        <v>131</v>
      </c>
      <c r="AU538" s="17" t="s">
        <v>83</v>
      </c>
    </row>
    <row r="539" spans="1:47" s="2" customFormat="1" ht="39">
      <c r="A539" s="34"/>
      <c r="B539" s="35"/>
      <c r="C539" s="36"/>
      <c r="D539" s="195" t="s">
        <v>133</v>
      </c>
      <c r="E539" s="36"/>
      <c r="F539" s="200" t="s">
        <v>770</v>
      </c>
      <c r="G539" s="36"/>
      <c r="H539" s="36"/>
      <c r="I539" s="197"/>
      <c r="J539" s="36"/>
      <c r="K539" s="36"/>
      <c r="L539" s="39"/>
      <c r="M539" s="198"/>
      <c r="N539" s="199"/>
      <c r="O539" s="71"/>
      <c r="P539" s="71"/>
      <c r="Q539" s="71"/>
      <c r="R539" s="71"/>
      <c r="S539" s="71"/>
      <c r="T539" s="72"/>
      <c r="U539" s="34"/>
      <c r="V539" s="34"/>
      <c r="W539" s="34"/>
      <c r="X539" s="34"/>
      <c r="Y539" s="34"/>
      <c r="Z539" s="34"/>
      <c r="AA539" s="34"/>
      <c r="AB539" s="34"/>
      <c r="AC539" s="34"/>
      <c r="AD539" s="34"/>
      <c r="AE539" s="34"/>
      <c r="AT539" s="17" t="s">
        <v>133</v>
      </c>
      <c r="AU539" s="17" t="s">
        <v>83</v>
      </c>
    </row>
    <row r="540" spans="2:51" s="14" customFormat="1" ht="11.25">
      <c r="B540" s="212"/>
      <c r="C540" s="213"/>
      <c r="D540" s="195" t="s">
        <v>135</v>
      </c>
      <c r="E540" s="214" t="s">
        <v>1</v>
      </c>
      <c r="F540" s="215" t="s">
        <v>771</v>
      </c>
      <c r="G540" s="213"/>
      <c r="H540" s="214" t="s">
        <v>1</v>
      </c>
      <c r="I540" s="216"/>
      <c r="J540" s="213"/>
      <c r="K540" s="213"/>
      <c r="L540" s="217"/>
      <c r="M540" s="218"/>
      <c r="N540" s="219"/>
      <c r="O540" s="219"/>
      <c r="P540" s="219"/>
      <c r="Q540" s="219"/>
      <c r="R540" s="219"/>
      <c r="S540" s="219"/>
      <c r="T540" s="220"/>
      <c r="AT540" s="221" t="s">
        <v>135</v>
      </c>
      <c r="AU540" s="221" t="s">
        <v>83</v>
      </c>
      <c r="AV540" s="14" t="s">
        <v>81</v>
      </c>
      <c r="AW540" s="14" t="s">
        <v>30</v>
      </c>
      <c r="AX540" s="14" t="s">
        <v>73</v>
      </c>
      <c r="AY540" s="221" t="s">
        <v>122</v>
      </c>
    </row>
    <row r="541" spans="2:51" s="13" customFormat="1" ht="11.25">
      <c r="B541" s="201"/>
      <c r="C541" s="202"/>
      <c r="D541" s="195" t="s">
        <v>135</v>
      </c>
      <c r="E541" s="203" t="s">
        <v>1</v>
      </c>
      <c r="F541" s="204" t="s">
        <v>772</v>
      </c>
      <c r="G541" s="202"/>
      <c r="H541" s="205">
        <v>14.06</v>
      </c>
      <c r="I541" s="206"/>
      <c r="J541" s="202"/>
      <c r="K541" s="202"/>
      <c r="L541" s="207"/>
      <c r="M541" s="208"/>
      <c r="N541" s="209"/>
      <c r="O541" s="209"/>
      <c r="P541" s="209"/>
      <c r="Q541" s="209"/>
      <c r="R541" s="209"/>
      <c r="S541" s="209"/>
      <c r="T541" s="210"/>
      <c r="AT541" s="211" t="s">
        <v>135</v>
      </c>
      <c r="AU541" s="211" t="s">
        <v>83</v>
      </c>
      <c r="AV541" s="13" t="s">
        <v>83</v>
      </c>
      <c r="AW541" s="13" t="s">
        <v>30</v>
      </c>
      <c r="AX541" s="13" t="s">
        <v>81</v>
      </c>
      <c r="AY541" s="211" t="s">
        <v>122</v>
      </c>
    </row>
    <row r="542" spans="1:65" s="2" customFormat="1" ht="16.5" customHeight="1">
      <c r="A542" s="34"/>
      <c r="B542" s="35"/>
      <c r="C542" s="182" t="s">
        <v>773</v>
      </c>
      <c r="D542" s="182" t="s">
        <v>124</v>
      </c>
      <c r="E542" s="183" t="s">
        <v>774</v>
      </c>
      <c r="F542" s="184" t="s">
        <v>775</v>
      </c>
      <c r="G542" s="185" t="s">
        <v>127</v>
      </c>
      <c r="H542" s="186">
        <v>1.6</v>
      </c>
      <c r="I542" s="187"/>
      <c r="J542" s="188">
        <f>ROUND(I542*H542,2)</f>
        <v>0</v>
      </c>
      <c r="K542" s="184" t="s">
        <v>128</v>
      </c>
      <c r="L542" s="39"/>
      <c r="M542" s="189" t="s">
        <v>1</v>
      </c>
      <c r="N542" s="190" t="s">
        <v>38</v>
      </c>
      <c r="O542" s="71"/>
      <c r="P542" s="191">
        <f>O542*H542</f>
        <v>0</v>
      </c>
      <c r="Q542" s="191">
        <v>0</v>
      </c>
      <c r="R542" s="191">
        <f>Q542*H542</f>
        <v>0</v>
      </c>
      <c r="S542" s="191">
        <v>0</v>
      </c>
      <c r="T542" s="192">
        <f>S542*H542</f>
        <v>0</v>
      </c>
      <c r="U542" s="34"/>
      <c r="V542" s="34"/>
      <c r="W542" s="34"/>
      <c r="X542" s="34"/>
      <c r="Y542" s="34"/>
      <c r="Z542" s="34"/>
      <c r="AA542" s="34"/>
      <c r="AB542" s="34"/>
      <c r="AC542" s="34"/>
      <c r="AD542" s="34"/>
      <c r="AE542" s="34"/>
      <c r="AR542" s="193" t="s">
        <v>129</v>
      </c>
      <c r="AT542" s="193" t="s">
        <v>124</v>
      </c>
      <c r="AU542" s="193" t="s">
        <v>83</v>
      </c>
      <c r="AY542" s="17" t="s">
        <v>122</v>
      </c>
      <c r="BE542" s="194">
        <f>IF(N542="základní",J542,0)</f>
        <v>0</v>
      </c>
      <c r="BF542" s="194">
        <f>IF(N542="snížená",J542,0)</f>
        <v>0</v>
      </c>
      <c r="BG542" s="194">
        <f>IF(N542="zákl. přenesená",J542,0)</f>
        <v>0</v>
      </c>
      <c r="BH542" s="194">
        <f>IF(N542="sníž. přenesená",J542,0)</f>
        <v>0</v>
      </c>
      <c r="BI542" s="194">
        <f>IF(N542="nulová",J542,0)</f>
        <v>0</v>
      </c>
      <c r="BJ542" s="17" t="s">
        <v>81</v>
      </c>
      <c r="BK542" s="194">
        <f>ROUND(I542*H542,2)</f>
        <v>0</v>
      </c>
      <c r="BL542" s="17" t="s">
        <v>129</v>
      </c>
      <c r="BM542" s="193" t="s">
        <v>776</v>
      </c>
    </row>
    <row r="543" spans="1:47" s="2" customFormat="1" ht="11.25">
      <c r="A543" s="34"/>
      <c r="B543" s="35"/>
      <c r="C543" s="36"/>
      <c r="D543" s="195" t="s">
        <v>131</v>
      </c>
      <c r="E543" s="36"/>
      <c r="F543" s="196" t="s">
        <v>777</v>
      </c>
      <c r="G543" s="36"/>
      <c r="H543" s="36"/>
      <c r="I543" s="197"/>
      <c r="J543" s="36"/>
      <c r="K543" s="36"/>
      <c r="L543" s="39"/>
      <c r="M543" s="198"/>
      <c r="N543" s="199"/>
      <c r="O543" s="71"/>
      <c r="P543" s="71"/>
      <c r="Q543" s="71"/>
      <c r="R543" s="71"/>
      <c r="S543" s="71"/>
      <c r="T543" s="72"/>
      <c r="U543" s="34"/>
      <c r="V543" s="34"/>
      <c r="W543" s="34"/>
      <c r="X543" s="34"/>
      <c r="Y543" s="34"/>
      <c r="Z543" s="34"/>
      <c r="AA543" s="34"/>
      <c r="AB543" s="34"/>
      <c r="AC543" s="34"/>
      <c r="AD543" s="34"/>
      <c r="AE543" s="34"/>
      <c r="AT543" s="17" t="s">
        <v>131</v>
      </c>
      <c r="AU543" s="17" t="s">
        <v>83</v>
      </c>
    </row>
    <row r="544" spans="1:47" s="2" customFormat="1" ht="39">
      <c r="A544" s="34"/>
      <c r="B544" s="35"/>
      <c r="C544" s="36"/>
      <c r="D544" s="195" t="s">
        <v>133</v>
      </c>
      <c r="E544" s="36"/>
      <c r="F544" s="200" t="s">
        <v>770</v>
      </c>
      <c r="G544" s="36"/>
      <c r="H544" s="36"/>
      <c r="I544" s="197"/>
      <c r="J544" s="36"/>
      <c r="K544" s="36"/>
      <c r="L544" s="39"/>
      <c r="M544" s="198"/>
      <c r="N544" s="199"/>
      <c r="O544" s="71"/>
      <c r="P544" s="71"/>
      <c r="Q544" s="71"/>
      <c r="R544" s="71"/>
      <c r="S544" s="71"/>
      <c r="T544" s="72"/>
      <c r="U544" s="34"/>
      <c r="V544" s="34"/>
      <c r="W544" s="34"/>
      <c r="X544" s="34"/>
      <c r="Y544" s="34"/>
      <c r="Z544" s="34"/>
      <c r="AA544" s="34"/>
      <c r="AB544" s="34"/>
      <c r="AC544" s="34"/>
      <c r="AD544" s="34"/>
      <c r="AE544" s="34"/>
      <c r="AT544" s="17" t="s">
        <v>133</v>
      </c>
      <c r="AU544" s="17" t="s">
        <v>83</v>
      </c>
    </row>
    <row r="545" spans="1:65" s="2" customFormat="1" ht="16.5" customHeight="1">
      <c r="A545" s="34"/>
      <c r="B545" s="35"/>
      <c r="C545" s="182" t="s">
        <v>778</v>
      </c>
      <c r="D545" s="182" t="s">
        <v>124</v>
      </c>
      <c r="E545" s="183" t="s">
        <v>779</v>
      </c>
      <c r="F545" s="184" t="s">
        <v>780</v>
      </c>
      <c r="G545" s="185" t="s">
        <v>127</v>
      </c>
      <c r="H545" s="186">
        <v>14.06</v>
      </c>
      <c r="I545" s="187"/>
      <c r="J545" s="188">
        <f>ROUND(I545*H545,2)</f>
        <v>0</v>
      </c>
      <c r="K545" s="184" t="s">
        <v>128</v>
      </c>
      <c r="L545" s="39"/>
      <c r="M545" s="189" t="s">
        <v>1</v>
      </c>
      <c r="N545" s="190" t="s">
        <v>38</v>
      </c>
      <c r="O545" s="71"/>
      <c r="P545" s="191">
        <f>O545*H545</f>
        <v>0</v>
      </c>
      <c r="Q545" s="191">
        <v>0</v>
      </c>
      <c r="R545" s="191">
        <f>Q545*H545</f>
        <v>0</v>
      </c>
      <c r="S545" s="191">
        <v>0.0233</v>
      </c>
      <c r="T545" s="192">
        <f>S545*H545</f>
        <v>0.32759800000000006</v>
      </c>
      <c r="U545" s="34"/>
      <c r="V545" s="34"/>
      <c r="W545" s="34"/>
      <c r="X545" s="34"/>
      <c r="Y545" s="34"/>
      <c r="Z545" s="34"/>
      <c r="AA545" s="34"/>
      <c r="AB545" s="34"/>
      <c r="AC545" s="34"/>
      <c r="AD545" s="34"/>
      <c r="AE545" s="34"/>
      <c r="AR545" s="193" t="s">
        <v>129</v>
      </c>
      <c r="AT545" s="193" t="s">
        <v>124</v>
      </c>
      <c r="AU545" s="193" t="s">
        <v>83</v>
      </c>
      <c r="AY545" s="17" t="s">
        <v>122</v>
      </c>
      <c r="BE545" s="194">
        <f>IF(N545="základní",J545,0)</f>
        <v>0</v>
      </c>
      <c r="BF545" s="194">
        <f>IF(N545="snížená",J545,0)</f>
        <v>0</v>
      </c>
      <c r="BG545" s="194">
        <f>IF(N545="zákl. přenesená",J545,0)</f>
        <v>0</v>
      </c>
      <c r="BH545" s="194">
        <f>IF(N545="sníž. přenesená",J545,0)</f>
        <v>0</v>
      </c>
      <c r="BI545" s="194">
        <f>IF(N545="nulová",J545,0)</f>
        <v>0</v>
      </c>
      <c r="BJ545" s="17" t="s">
        <v>81</v>
      </c>
      <c r="BK545" s="194">
        <f>ROUND(I545*H545,2)</f>
        <v>0</v>
      </c>
      <c r="BL545" s="17" t="s">
        <v>129</v>
      </c>
      <c r="BM545" s="193" t="s">
        <v>781</v>
      </c>
    </row>
    <row r="546" spans="1:47" s="2" customFormat="1" ht="19.5">
      <c r="A546" s="34"/>
      <c r="B546" s="35"/>
      <c r="C546" s="36"/>
      <c r="D546" s="195" t="s">
        <v>131</v>
      </c>
      <c r="E546" s="36"/>
      <c r="F546" s="196" t="s">
        <v>782</v>
      </c>
      <c r="G546" s="36"/>
      <c r="H546" s="36"/>
      <c r="I546" s="197"/>
      <c r="J546" s="36"/>
      <c r="K546" s="36"/>
      <c r="L546" s="39"/>
      <c r="M546" s="198"/>
      <c r="N546" s="199"/>
      <c r="O546" s="71"/>
      <c r="P546" s="71"/>
      <c r="Q546" s="71"/>
      <c r="R546" s="71"/>
      <c r="S546" s="71"/>
      <c r="T546" s="72"/>
      <c r="U546" s="34"/>
      <c r="V546" s="34"/>
      <c r="W546" s="34"/>
      <c r="X546" s="34"/>
      <c r="Y546" s="34"/>
      <c r="Z546" s="34"/>
      <c r="AA546" s="34"/>
      <c r="AB546" s="34"/>
      <c r="AC546" s="34"/>
      <c r="AD546" s="34"/>
      <c r="AE546" s="34"/>
      <c r="AT546" s="17" t="s">
        <v>131</v>
      </c>
      <c r="AU546" s="17" t="s">
        <v>83</v>
      </c>
    </row>
    <row r="547" spans="1:47" s="2" customFormat="1" ht="48.75">
      <c r="A547" s="34"/>
      <c r="B547" s="35"/>
      <c r="C547" s="36"/>
      <c r="D547" s="195" t="s">
        <v>133</v>
      </c>
      <c r="E547" s="36"/>
      <c r="F547" s="200" t="s">
        <v>783</v>
      </c>
      <c r="G547" s="36"/>
      <c r="H547" s="36"/>
      <c r="I547" s="197"/>
      <c r="J547" s="36"/>
      <c r="K547" s="36"/>
      <c r="L547" s="39"/>
      <c r="M547" s="198"/>
      <c r="N547" s="199"/>
      <c r="O547" s="71"/>
      <c r="P547" s="71"/>
      <c r="Q547" s="71"/>
      <c r="R547" s="71"/>
      <c r="S547" s="71"/>
      <c r="T547" s="72"/>
      <c r="U547" s="34"/>
      <c r="V547" s="34"/>
      <c r="W547" s="34"/>
      <c r="X547" s="34"/>
      <c r="Y547" s="34"/>
      <c r="Z547" s="34"/>
      <c r="AA547" s="34"/>
      <c r="AB547" s="34"/>
      <c r="AC547" s="34"/>
      <c r="AD547" s="34"/>
      <c r="AE547" s="34"/>
      <c r="AT547" s="17" t="s">
        <v>133</v>
      </c>
      <c r="AU547" s="17" t="s">
        <v>83</v>
      </c>
    </row>
    <row r="548" spans="1:65" s="2" customFormat="1" ht="16.5" customHeight="1">
      <c r="A548" s="34"/>
      <c r="B548" s="35"/>
      <c r="C548" s="182" t="s">
        <v>784</v>
      </c>
      <c r="D548" s="182" t="s">
        <v>124</v>
      </c>
      <c r="E548" s="183" t="s">
        <v>785</v>
      </c>
      <c r="F548" s="184" t="s">
        <v>786</v>
      </c>
      <c r="G548" s="185" t="s">
        <v>127</v>
      </c>
      <c r="H548" s="186">
        <v>14.06</v>
      </c>
      <c r="I548" s="187"/>
      <c r="J548" s="188">
        <f>ROUND(I548*H548,2)</f>
        <v>0</v>
      </c>
      <c r="K548" s="184" t="s">
        <v>128</v>
      </c>
      <c r="L548" s="39"/>
      <c r="M548" s="189" t="s">
        <v>1</v>
      </c>
      <c r="N548" s="190" t="s">
        <v>38</v>
      </c>
      <c r="O548" s="71"/>
      <c r="P548" s="191">
        <f>O548*H548</f>
        <v>0</v>
      </c>
      <c r="Q548" s="191">
        <v>0.07816</v>
      </c>
      <c r="R548" s="191">
        <f>Q548*H548</f>
        <v>1.0989296</v>
      </c>
      <c r="S548" s="191">
        <v>0</v>
      </c>
      <c r="T548" s="192">
        <f>S548*H548</f>
        <v>0</v>
      </c>
      <c r="U548" s="34"/>
      <c r="V548" s="34"/>
      <c r="W548" s="34"/>
      <c r="X548" s="34"/>
      <c r="Y548" s="34"/>
      <c r="Z548" s="34"/>
      <c r="AA548" s="34"/>
      <c r="AB548" s="34"/>
      <c r="AC548" s="34"/>
      <c r="AD548" s="34"/>
      <c r="AE548" s="34"/>
      <c r="AR548" s="193" t="s">
        <v>129</v>
      </c>
      <c r="AT548" s="193" t="s">
        <v>124</v>
      </c>
      <c r="AU548" s="193" t="s">
        <v>83</v>
      </c>
      <c r="AY548" s="17" t="s">
        <v>122</v>
      </c>
      <c r="BE548" s="194">
        <f>IF(N548="základní",J548,0)</f>
        <v>0</v>
      </c>
      <c r="BF548" s="194">
        <f>IF(N548="snížená",J548,0)</f>
        <v>0</v>
      </c>
      <c r="BG548" s="194">
        <f>IF(N548="zákl. přenesená",J548,0)</f>
        <v>0</v>
      </c>
      <c r="BH548" s="194">
        <f>IF(N548="sníž. přenesená",J548,0)</f>
        <v>0</v>
      </c>
      <c r="BI548" s="194">
        <f>IF(N548="nulová",J548,0)</f>
        <v>0</v>
      </c>
      <c r="BJ548" s="17" t="s">
        <v>81</v>
      </c>
      <c r="BK548" s="194">
        <f>ROUND(I548*H548,2)</f>
        <v>0</v>
      </c>
      <c r="BL548" s="17" t="s">
        <v>129</v>
      </c>
      <c r="BM548" s="193" t="s">
        <v>787</v>
      </c>
    </row>
    <row r="549" spans="1:47" s="2" customFormat="1" ht="11.25">
      <c r="A549" s="34"/>
      <c r="B549" s="35"/>
      <c r="C549" s="36"/>
      <c r="D549" s="195" t="s">
        <v>131</v>
      </c>
      <c r="E549" s="36"/>
      <c r="F549" s="196" t="s">
        <v>788</v>
      </c>
      <c r="G549" s="36"/>
      <c r="H549" s="36"/>
      <c r="I549" s="197"/>
      <c r="J549" s="36"/>
      <c r="K549" s="36"/>
      <c r="L549" s="39"/>
      <c r="M549" s="198"/>
      <c r="N549" s="199"/>
      <c r="O549" s="71"/>
      <c r="P549" s="71"/>
      <c r="Q549" s="71"/>
      <c r="R549" s="71"/>
      <c r="S549" s="71"/>
      <c r="T549" s="72"/>
      <c r="U549" s="34"/>
      <c r="V549" s="34"/>
      <c r="W549" s="34"/>
      <c r="X549" s="34"/>
      <c r="Y549" s="34"/>
      <c r="Z549" s="34"/>
      <c r="AA549" s="34"/>
      <c r="AB549" s="34"/>
      <c r="AC549" s="34"/>
      <c r="AD549" s="34"/>
      <c r="AE549" s="34"/>
      <c r="AT549" s="17" t="s">
        <v>131</v>
      </c>
      <c r="AU549" s="17" t="s">
        <v>83</v>
      </c>
    </row>
    <row r="550" spans="1:47" s="2" customFormat="1" ht="58.5">
      <c r="A550" s="34"/>
      <c r="B550" s="35"/>
      <c r="C550" s="36"/>
      <c r="D550" s="195" t="s">
        <v>133</v>
      </c>
      <c r="E550" s="36"/>
      <c r="F550" s="200" t="s">
        <v>789</v>
      </c>
      <c r="G550" s="36"/>
      <c r="H550" s="36"/>
      <c r="I550" s="197"/>
      <c r="J550" s="36"/>
      <c r="K550" s="36"/>
      <c r="L550" s="39"/>
      <c r="M550" s="198"/>
      <c r="N550" s="199"/>
      <c r="O550" s="71"/>
      <c r="P550" s="71"/>
      <c r="Q550" s="71"/>
      <c r="R550" s="71"/>
      <c r="S550" s="71"/>
      <c r="T550" s="72"/>
      <c r="U550" s="34"/>
      <c r="V550" s="34"/>
      <c r="W550" s="34"/>
      <c r="X550" s="34"/>
      <c r="Y550" s="34"/>
      <c r="Z550" s="34"/>
      <c r="AA550" s="34"/>
      <c r="AB550" s="34"/>
      <c r="AC550" s="34"/>
      <c r="AD550" s="34"/>
      <c r="AE550" s="34"/>
      <c r="AT550" s="17" t="s">
        <v>133</v>
      </c>
      <c r="AU550" s="17" t="s">
        <v>83</v>
      </c>
    </row>
    <row r="551" spans="2:51" s="13" customFormat="1" ht="11.25">
      <c r="B551" s="201"/>
      <c r="C551" s="202"/>
      <c r="D551" s="195" t="s">
        <v>135</v>
      </c>
      <c r="E551" s="203" t="s">
        <v>1</v>
      </c>
      <c r="F551" s="204" t="s">
        <v>772</v>
      </c>
      <c r="G551" s="202"/>
      <c r="H551" s="205">
        <v>14.06</v>
      </c>
      <c r="I551" s="206"/>
      <c r="J551" s="202"/>
      <c r="K551" s="202"/>
      <c r="L551" s="207"/>
      <c r="M551" s="208"/>
      <c r="N551" s="209"/>
      <c r="O551" s="209"/>
      <c r="P551" s="209"/>
      <c r="Q551" s="209"/>
      <c r="R551" s="209"/>
      <c r="S551" s="209"/>
      <c r="T551" s="210"/>
      <c r="AT551" s="211" t="s">
        <v>135</v>
      </c>
      <c r="AU551" s="211" t="s">
        <v>83</v>
      </c>
      <c r="AV551" s="13" t="s">
        <v>83</v>
      </c>
      <c r="AW551" s="13" t="s">
        <v>30</v>
      </c>
      <c r="AX551" s="13" t="s">
        <v>81</v>
      </c>
      <c r="AY551" s="211" t="s">
        <v>122</v>
      </c>
    </row>
    <row r="552" spans="1:65" s="2" customFormat="1" ht="16.5" customHeight="1">
      <c r="A552" s="34"/>
      <c r="B552" s="35"/>
      <c r="C552" s="182" t="s">
        <v>790</v>
      </c>
      <c r="D552" s="182" t="s">
        <v>124</v>
      </c>
      <c r="E552" s="183" t="s">
        <v>791</v>
      </c>
      <c r="F552" s="184" t="s">
        <v>792</v>
      </c>
      <c r="G552" s="185" t="s">
        <v>127</v>
      </c>
      <c r="H552" s="186">
        <v>1.6</v>
      </c>
      <c r="I552" s="187"/>
      <c r="J552" s="188">
        <f>ROUND(I552*H552,2)</f>
        <v>0</v>
      </c>
      <c r="K552" s="184" t="s">
        <v>128</v>
      </c>
      <c r="L552" s="39"/>
      <c r="M552" s="189" t="s">
        <v>1</v>
      </c>
      <c r="N552" s="190" t="s">
        <v>38</v>
      </c>
      <c r="O552" s="71"/>
      <c r="P552" s="191">
        <f>O552*H552</f>
        <v>0</v>
      </c>
      <c r="Q552" s="191">
        <v>0.0798</v>
      </c>
      <c r="R552" s="191">
        <f>Q552*H552</f>
        <v>0.12768</v>
      </c>
      <c r="S552" s="191">
        <v>0</v>
      </c>
      <c r="T552" s="192">
        <f>S552*H552</f>
        <v>0</v>
      </c>
      <c r="U552" s="34"/>
      <c r="V552" s="34"/>
      <c r="W552" s="34"/>
      <c r="X552" s="34"/>
      <c r="Y552" s="34"/>
      <c r="Z552" s="34"/>
      <c r="AA552" s="34"/>
      <c r="AB552" s="34"/>
      <c r="AC552" s="34"/>
      <c r="AD552" s="34"/>
      <c r="AE552" s="34"/>
      <c r="AR552" s="193" t="s">
        <v>129</v>
      </c>
      <c r="AT552" s="193" t="s">
        <v>124</v>
      </c>
      <c r="AU552" s="193" t="s">
        <v>83</v>
      </c>
      <c r="AY552" s="17" t="s">
        <v>122</v>
      </c>
      <c r="BE552" s="194">
        <f>IF(N552="základní",J552,0)</f>
        <v>0</v>
      </c>
      <c r="BF552" s="194">
        <f>IF(N552="snížená",J552,0)</f>
        <v>0</v>
      </c>
      <c r="BG552" s="194">
        <f>IF(N552="zákl. přenesená",J552,0)</f>
        <v>0</v>
      </c>
      <c r="BH552" s="194">
        <f>IF(N552="sníž. přenesená",J552,0)</f>
        <v>0</v>
      </c>
      <c r="BI552" s="194">
        <f>IF(N552="nulová",J552,0)</f>
        <v>0</v>
      </c>
      <c r="BJ552" s="17" t="s">
        <v>81</v>
      </c>
      <c r="BK552" s="194">
        <f>ROUND(I552*H552,2)</f>
        <v>0</v>
      </c>
      <c r="BL552" s="17" t="s">
        <v>129</v>
      </c>
      <c r="BM552" s="193" t="s">
        <v>793</v>
      </c>
    </row>
    <row r="553" spans="1:47" s="2" customFormat="1" ht="11.25">
      <c r="A553" s="34"/>
      <c r="B553" s="35"/>
      <c r="C553" s="36"/>
      <c r="D553" s="195" t="s">
        <v>131</v>
      </c>
      <c r="E553" s="36"/>
      <c r="F553" s="196" t="s">
        <v>794</v>
      </c>
      <c r="G553" s="36"/>
      <c r="H553" s="36"/>
      <c r="I553" s="197"/>
      <c r="J553" s="36"/>
      <c r="K553" s="36"/>
      <c r="L553" s="39"/>
      <c r="M553" s="198"/>
      <c r="N553" s="199"/>
      <c r="O553" s="71"/>
      <c r="P553" s="71"/>
      <c r="Q553" s="71"/>
      <c r="R553" s="71"/>
      <c r="S553" s="71"/>
      <c r="T553" s="72"/>
      <c r="U553" s="34"/>
      <c r="V553" s="34"/>
      <c r="W553" s="34"/>
      <c r="X553" s="34"/>
      <c r="Y553" s="34"/>
      <c r="Z553" s="34"/>
      <c r="AA553" s="34"/>
      <c r="AB553" s="34"/>
      <c r="AC553" s="34"/>
      <c r="AD553" s="34"/>
      <c r="AE553" s="34"/>
      <c r="AT553" s="17" t="s">
        <v>131</v>
      </c>
      <c r="AU553" s="17" t="s">
        <v>83</v>
      </c>
    </row>
    <row r="554" spans="1:47" s="2" customFormat="1" ht="68.25">
      <c r="A554" s="34"/>
      <c r="B554" s="35"/>
      <c r="C554" s="36"/>
      <c r="D554" s="195" t="s">
        <v>133</v>
      </c>
      <c r="E554" s="36"/>
      <c r="F554" s="200" t="s">
        <v>795</v>
      </c>
      <c r="G554" s="36"/>
      <c r="H554" s="36"/>
      <c r="I554" s="197"/>
      <c r="J554" s="36"/>
      <c r="K554" s="36"/>
      <c r="L554" s="39"/>
      <c r="M554" s="198"/>
      <c r="N554" s="199"/>
      <c r="O554" s="71"/>
      <c r="P554" s="71"/>
      <c r="Q554" s="71"/>
      <c r="R554" s="71"/>
      <c r="S554" s="71"/>
      <c r="T554" s="72"/>
      <c r="U554" s="34"/>
      <c r="V554" s="34"/>
      <c r="W554" s="34"/>
      <c r="X554" s="34"/>
      <c r="Y554" s="34"/>
      <c r="Z554" s="34"/>
      <c r="AA554" s="34"/>
      <c r="AB554" s="34"/>
      <c r="AC554" s="34"/>
      <c r="AD554" s="34"/>
      <c r="AE554" s="34"/>
      <c r="AT554" s="17" t="s">
        <v>133</v>
      </c>
      <c r="AU554" s="17" t="s">
        <v>83</v>
      </c>
    </row>
    <row r="555" spans="2:51" s="14" customFormat="1" ht="11.25">
      <c r="B555" s="212"/>
      <c r="C555" s="213"/>
      <c r="D555" s="195" t="s">
        <v>135</v>
      </c>
      <c r="E555" s="214" t="s">
        <v>1</v>
      </c>
      <c r="F555" s="215" t="s">
        <v>796</v>
      </c>
      <c r="G555" s="213"/>
      <c r="H555" s="214" t="s">
        <v>1</v>
      </c>
      <c r="I555" s="216"/>
      <c r="J555" s="213"/>
      <c r="K555" s="213"/>
      <c r="L555" s="217"/>
      <c r="M555" s="218"/>
      <c r="N555" s="219"/>
      <c r="O555" s="219"/>
      <c r="P555" s="219"/>
      <c r="Q555" s="219"/>
      <c r="R555" s="219"/>
      <c r="S555" s="219"/>
      <c r="T555" s="220"/>
      <c r="AT555" s="221" t="s">
        <v>135</v>
      </c>
      <c r="AU555" s="221" t="s">
        <v>83</v>
      </c>
      <c r="AV555" s="14" t="s">
        <v>81</v>
      </c>
      <c r="AW555" s="14" t="s">
        <v>30</v>
      </c>
      <c r="AX555" s="14" t="s">
        <v>73</v>
      </c>
      <c r="AY555" s="221" t="s">
        <v>122</v>
      </c>
    </row>
    <row r="556" spans="2:51" s="13" customFormat="1" ht="11.25">
      <c r="B556" s="201"/>
      <c r="C556" s="202"/>
      <c r="D556" s="195" t="s">
        <v>135</v>
      </c>
      <c r="E556" s="203" t="s">
        <v>1</v>
      </c>
      <c r="F556" s="204" t="s">
        <v>797</v>
      </c>
      <c r="G556" s="202"/>
      <c r="H556" s="205">
        <v>1.6</v>
      </c>
      <c r="I556" s="206"/>
      <c r="J556" s="202"/>
      <c r="K556" s="202"/>
      <c r="L556" s="207"/>
      <c r="M556" s="208"/>
      <c r="N556" s="209"/>
      <c r="O556" s="209"/>
      <c r="P556" s="209"/>
      <c r="Q556" s="209"/>
      <c r="R556" s="209"/>
      <c r="S556" s="209"/>
      <c r="T556" s="210"/>
      <c r="AT556" s="211" t="s">
        <v>135</v>
      </c>
      <c r="AU556" s="211" t="s">
        <v>83</v>
      </c>
      <c r="AV556" s="13" t="s">
        <v>83</v>
      </c>
      <c r="AW556" s="13" t="s">
        <v>30</v>
      </c>
      <c r="AX556" s="13" t="s">
        <v>81</v>
      </c>
      <c r="AY556" s="211" t="s">
        <v>122</v>
      </c>
    </row>
    <row r="557" spans="2:63" s="12" customFormat="1" ht="22.9" customHeight="1">
      <c r="B557" s="166"/>
      <c r="C557" s="167"/>
      <c r="D557" s="168" t="s">
        <v>72</v>
      </c>
      <c r="E557" s="180" t="s">
        <v>798</v>
      </c>
      <c r="F557" s="180" t="s">
        <v>799</v>
      </c>
      <c r="G557" s="167"/>
      <c r="H557" s="167"/>
      <c r="I557" s="170"/>
      <c r="J557" s="181">
        <f>BK557</f>
        <v>0</v>
      </c>
      <c r="K557" s="167"/>
      <c r="L557" s="172"/>
      <c r="M557" s="173"/>
      <c r="N557" s="174"/>
      <c r="O557" s="174"/>
      <c r="P557" s="175">
        <f>SUM(P558:P579)</f>
        <v>0</v>
      </c>
      <c r="Q557" s="174"/>
      <c r="R557" s="175">
        <f>SUM(R558:R579)</f>
        <v>0</v>
      </c>
      <c r="S557" s="174"/>
      <c r="T557" s="176">
        <f>SUM(T558:T579)</f>
        <v>0</v>
      </c>
      <c r="AR557" s="177" t="s">
        <v>81</v>
      </c>
      <c r="AT557" s="178" t="s">
        <v>72</v>
      </c>
      <c r="AU557" s="178" t="s">
        <v>81</v>
      </c>
      <c r="AY557" s="177" t="s">
        <v>122</v>
      </c>
      <c r="BK557" s="179">
        <f>SUM(BK558:BK579)</f>
        <v>0</v>
      </c>
    </row>
    <row r="558" spans="1:65" s="2" customFormat="1" ht="16.5" customHeight="1">
      <c r="A558" s="34"/>
      <c r="B558" s="35"/>
      <c r="C558" s="182" t="s">
        <v>800</v>
      </c>
      <c r="D558" s="182" t="s">
        <v>124</v>
      </c>
      <c r="E558" s="183" t="s">
        <v>801</v>
      </c>
      <c r="F558" s="184" t="s">
        <v>802</v>
      </c>
      <c r="G558" s="185" t="s">
        <v>216</v>
      </c>
      <c r="H558" s="186">
        <v>347.064</v>
      </c>
      <c r="I558" s="187"/>
      <c r="J558" s="188">
        <f>ROUND(I558*H558,2)</f>
        <v>0</v>
      </c>
      <c r="K558" s="184" t="s">
        <v>128</v>
      </c>
      <c r="L558" s="39"/>
      <c r="M558" s="189" t="s">
        <v>1</v>
      </c>
      <c r="N558" s="190" t="s">
        <v>38</v>
      </c>
      <c r="O558" s="71"/>
      <c r="P558" s="191">
        <f>O558*H558</f>
        <v>0</v>
      </c>
      <c r="Q558" s="191">
        <v>0</v>
      </c>
      <c r="R558" s="191">
        <f>Q558*H558</f>
        <v>0</v>
      </c>
      <c r="S558" s="191">
        <v>0</v>
      </c>
      <c r="T558" s="192">
        <f>S558*H558</f>
        <v>0</v>
      </c>
      <c r="U558" s="34"/>
      <c r="V558" s="34"/>
      <c r="W558" s="34"/>
      <c r="X558" s="34"/>
      <c r="Y558" s="34"/>
      <c r="Z558" s="34"/>
      <c r="AA558" s="34"/>
      <c r="AB558" s="34"/>
      <c r="AC558" s="34"/>
      <c r="AD558" s="34"/>
      <c r="AE558" s="34"/>
      <c r="AR558" s="193" t="s">
        <v>129</v>
      </c>
      <c r="AT558" s="193" t="s">
        <v>124</v>
      </c>
      <c r="AU558" s="193" t="s">
        <v>83</v>
      </c>
      <c r="AY558" s="17" t="s">
        <v>122</v>
      </c>
      <c r="BE558" s="194">
        <f>IF(N558="základní",J558,0)</f>
        <v>0</v>
      </c>
      <c r="BF558" s="194">
        <f>IF(N558="snížená",J558,0)</f>
        <v>0</v>
      </c>
      <c r="BG558" s="194">
        <f>IF(N558="zákl. přenesená",J558,0)</f>
        <v>0</v>
      </c>
      <c r="BH558" s="194">
        <f>IF(N558="sníž. přenesená",J558,0)</f>
        <v>0</v>
      </c>
      <c r="BI558" s="194">
        <f>IF(N558="nulová",J558,0)</f>
        <v>0</v>
      </c>
      <c r="BJ558" s="17" t="s">
        <v>81</v>
      </c>
      <c r="BK558" s="194">
        <f>ROUND(I558*H558,2)</f>
        <v>0</v>
      </c>
      <c r="BL558" s="17" t="s">
        <v>129</v>
      </c>
      <c r="BM558" s="193" t="s">
        <v>803</v>
      </c>
    </row>
    <row r="559" spans="1:47" s="2" customFormat="1" ht="11.25">
      <c r="A559" s="34"/>
      <c r="B559" s="35"/>
      <c r="C559" s="36"/>
      <c r="D559" s="195" t="s">
        <v>131</v>
      </c>
      <c r="E559" s="36"/>
      <c r="F559" s="196" t="s">
        <v>804</v>
      </c>
      <c r="G559" s="36"/>
      <c r="H559" s="36"/>
      <c r="I559" s="197"/>
      <c r="J559" s="36"/>
      <c r="K559" s="36"/>
      <c r="L559" s="39"/>
      <c r="M559" s="198"/>
      <c r="N559" s="199"/>
      <c r="O559" s="71"/>
      <c r="P559" s="71"/>
      <c r="Q559" s="71"/>
      <c r="R559" s="71"/>
      <c r="S559" s="71"/>
      <c r="T559" s="72"/>
      <c r="U559" s="34"/>
      <c r="V559" s="34"/>
      <c r="W559" s="34"/>
      <c r="X559" s="34"/>
      <c r="Y559" s="34"/>
      <c r="Z559" s="34"/>
      <c r="AA559" s="34"/>
      <c r="AB559" s="34"/>
      <c r="AC559" s="34"/>
      <c r="AD559" s="34"/>
      <c r="AE559" s="34"/>
      <c r="AT559" s="17" t="s">
        <v>131</v>
      </c>
      <c r="AU559" s="17" t="s">
        <v>83</v>
      </c>
    </row>
    <row r="560" spans="1:47" s="2" customFormat="1" ht="39">
      <c r="A560" s="34"/>
      <c r="B560" s="35"/>
      <c r="C560" s="36"/>
      <c r="D560" s="195" t="s">
        <v>133</v>
      </c>
      <c r="E560" s="36"/>
      <c r="F560" s="200" t="s">
        <v>805</v>
      </c>
      <c r="G560" s="36"/>
      <c r="H560" s="36"/>
      <c r="I560" s="197"/>
      <c r="J560" s="36"/>
      <c r="K560" s="36"/>
      <c r="L560" s="39"/>
      <c r="M560" s="198"/>
      <c r="N560" s="199"/>
      <c r="O560" s="71"/>
      <c r="P560" s="71"/>
      <c r="Q560" s="71"/>
      <c r="R560" s="71"/>
      <c r="S560" s="71"/>
      <c r="T560" s="72"/>
      <c r="U560" s="34"/>
      <c r="V560" s="34"/>
      <c r="W560" s="34"/>
      <c r="X560" s="34"/>
      <c r="Y560" s="34"/>
      <c r="Z560" s="34"/>
      <c r="AA560" s="34"/>
      <c r="AB560" s="34"/>
      <c r="AC560" s="34"/>
      <c r="AD560" s="34"/>
      <c r="AE560" s="34"/>
      <c r="AT560" s="17" t="s">
        <v>133</v>
      </c>
      <c r="AU560" s="17" t="s">
        <v>83</v>
      </c>
    </row>
    <row r="561" spans="1:65" s="2" customFormat="1" ht="16.5" customHeight="1">
      <c r="A561" s="34"/>
      <c r="B561" s="35"/>
      <c r="C561" s="182" t="s">
        <v>806</v>
      </c>
      <c r="D561" s="182" t="s">
        <v>124</v>
      </c>
      <c r="E561" s="183" t="s">
        <v>807</v>
      </c>
      <c r="F561" s="184" t="s">
        <v>808</v>
      </c>
      <c r="G561" s="185" t="s">
        <v>216</v>
      </c>
      <c r="H561" s="186">
        <v>6594.216</v>
      </c>
      <c r="I561" s="187"/>
      <c r="J561" s="188">
        <f>ROUND(I561*H561,2)</f>
        <v>0</v>
      </c>
      <c r="K561" s="184" t="s">
        <v>128</v>
      </c>
      <c r="L561" s="39"/>
      <c r="M561" s="189" t="s">
        <v>1</v>
      </c>
      <c r="N561" s="190" t="s">
        <v>38</v>
      </c>
      <c r="O561" s="71"/>
      <c r="P561" s="191">
        <f>O561*H561</f>
        <v>0</v>
      </c>
      <c r="Q561" s="191">
        <v>0</v>
      </c>
      <c r="R561" s="191">
        <f>Q561*H561</f>
        <v>0</v>
      </c>
      <c r="S561" s="191">
        <v>0</v>
      </c>
      <c r="T561" s="192">
        <f>S561*H561</f>
        <v>0</v>
      </c>
      <c r="U561" s="34"/>
      <c r="V561" s="34"/>
      <c r="W561" s="34"/>
      <c r="X561" s="34"/>
      <c r="Y561" s="34"/>
      <c r="Z561" s="34"/>
      <c r="AA561" s="34"/>
      <c r="AB561" s="34"/>
      <c r="AC561" s="34"/>
      <c r="AD561" s="34"/>
      <c r="AE561" s="34"/>
      <c r="AR561" s="193" t="s">
        <v>129</v>
      </c>
      <c r="AT561" s="193" t="s">
        <v>124</v>
      </c>
      <c r="AU561" s="193" t="s">
        <v>83</v>
      </c>
      <c r="AY561" s="17" t="s">
        <v>122</v>
      </c>
      <c r="BE561" s="194">
        <f>IF(N561="základní",J561,0)</f>
        <v>0</v>
      </c>
      <c r="BF561" s="194">
        <f>IF(N561="snížená",J561,0)</f>
        <v>0</v>
      </c>
      <c r="BG561" s="194">
        <f>IF(N561="zákl. přenesená",J561,0)</f>
        <v>0</v>
      </c>
      <c r="BH561" s="194">
        <f>IF(N561="sníž. přenesená",J561,0)</f>
        <v>0</v>
      </c>
      <c r="BI561" s="194">
        <f>IF(N561="nulová",J561,0)</f>
        <v>0</v>
      </c>
      <c r="BJ561" s="17" t="s">
        <v>81</v>
      </c>
      <c r="BK561" s="194">
        <f>ROUND(I561*H561,2)</f>
        <v>0</v>
      </c>
      <c r="BL561" s="17" t="s">
        <v>129</v>
      </c>
      <c r="BM561" s="193" t="s">
        <v>809</v>
      </c>
    </row>
    <row r="562" spans="1:47" s="2" customFormat="1" ht="19.5">
      <c r="A562" s="34"/>
      <c r="B562" s="35"/>
      <c r="C562" s="36"/>
      <c r="D562" s="195" t="s">
        <v>131</v>
      </c>
      <c r="E562" s="36"/>
      <c r="F562" s="196" t="s">
        <v>810</v>
      </c>
      <c r="G562" s="36"/>
      <c r="H562" s="36"/>
      <c r="I562" s="197"/>
      <c r="J562" s="36"/>
      <c r="K562" s="36"/>
      <c r="L562" s="39"/>
      <c r="M562" s="198"/>
      <c r="N562" s="199"/>
      <c r="O562" s="71"/>
      <c r="P562" s="71"/>
      <c r="Q562" s="71"/>
      <c r="R562" s="71"/>
      <c r="S562" s="71"/>
      <c r="T562" s="72"/>
      <c r="U562" s="34"/>
      <c r="V562" s="34"/>
      <c r="W562" s="34"/>
      <c r="X562" s="34"/>
      <c r="Y562" s="34"/>
      <c r="Z562" s="34"/>
      <c r="AA562" s="34"/>
      <c r="AB562" s="34"/>
      <c r="AC562" s="34"/>
      <c r="AD562" s="34"/>
      <c r="AE562" s="34"/>
      <c r="AT562" s="17" t="s">
        <v>131</v>
      </c>
      <c r="AU562" s="17" t="s">
        <v>83</v>
      </c>
    </row>
    <row r="563" spans="1:47" s="2" customFormat="1" ht="39">
      <c r="A563" s="34"/>
      <c r="B563" s="35"/>
      <c r="C563" s="36"/>
      <c r="D563" s="195" t="s">
        <v>133</v>
      </c>
      <c r="E563" s="36"/>
      <c r="F563" s="200" t="s">
        <v>805</v>
      </c>
      <c r="G563" s="36"/>
      <c r="H563" s="36"/>
      <c r="I563" s="197"/>
      <c r="J563" s="36"/>
      <c r="K563" s="36"/>
      <c r="L563" s="39"/>
      <c r="M563" s="198"/>
      <c r="N563" s="199"/>
      <c r="O563" s="71"/>
      <c r="P563" s="71"/>
      <c r="Q563" s="71"/>
      <c r="R563" s="71"/>
      <c r="S563" s="71"/>
      <c r="T563" s="72"/>
      <c r="U563" s="34"/>
      <c r="V563" s="34"/>
      <c r="W563" s="34"/>
      <c r="X563" s="34"/>
      <c r="Y563" s="34"/>
      <c r="Z563" s="34"/>
      <c r="AA563" s="34"/>
      <c r="AB563" s="34"/>
      <c r="AC563" s="34"/>
      <c r="AD563" s="34"/>
      <c r="AE563" s="34"/>
      <c r="AT563" s="17" t="s">
        <v>133</v>
      </c>
      <c r="AU563" s="17" t="s">
        <v>83</v>
      </c>
    </row>
    <row r="564" spans="2:51" s="13" customFormat="1" ht="11.25">
      <c r="B564" s="201"/>
      <c r="C564" s="202"/>
      <c r="D564" s="195" t="s">
        <v>135</v>
      </c>
      <c r="E564" s="202"/>
      <c r="F564" s="204" t="s">
        <v>811</v>
      </c>
      <c r="G564" s="202"/>
      <c r="H564" s="205">
        <v>6594.216</v>
      </c>
      <c r="I564" s="206"/>
      <c r="J564" s="202"/>
      <c r="K564" s="202"/>
      <c r="L564" s="207"/>
      <c r="M564" s="208"/>
      <c r="N564" s="209"/>
      <c r="O564" s="209"/>
      <c r="P564" s="209"/>
      <c r="Q564" s="209"/>
      <c r="R564" s="209"/>
      <c r="S564" s="209"/>
      <c r="T564" s="210"/>
      <c r="AT564" s="211" t="s">
        <v>135</v>
      </c>
      <c r="AU564" s="211" t="s">
        <v>83</v>
      </c>
      <c r="AV564" s="13" t="s">
        <v>83</v>
      </c>
      <c r="AW564" s="13" t="s">
        <v>4</v>
      </c>
      <c r="AX564" s="13" t="s">
        <v>81</v>
      </c>
      <c r="AY564" s="211" t="s">
        <v>122</v>
      </c>
    </row>
    <row r="565" spans="1:65" s="2" customFormat="1" ht="21.75" customHeight="1">
      <c r="A565" s="34"/>
      <c r="B565" s="35"/>
      <c r="C565" s="182" t="s">
        <v>812</v>
      </c>
      <c r="D565" s="182" t="s">
        <v>124</v>
      </c>
      <c r="E565" s="183" t="s">
        <v>813</v>
      </c>
      <c r="F565" s="184" t="s">
        <v>814</v>
      </c>
      <c r="G565" s="185" t="s">
        <v>216</v>
      </c>
      <c r="H565" s="186">
        <v>16.776</v>
      </c>
      <c r="I565" s="187"/>
      <c r="J565" s="188">
        <f>ROUND(I565*H565,2)</f>
        <v>0</v>
      </c>
      <c r="K565" s="184" t="s">
        <v>128</v>
      </c>
      <c r="L565" s="39"/>
      <c r="M565" s="189" t="s">
        <v>1</v>
      </c>
      <c r="N565" s="190" t="s">
        <v>38</v>
      </c>
      <c r="O565" s="71"/>
      <c r="P565" s="191">
        <f>O565*H565</f>
        <v>0</v>
      </c>
      <c r="Q565" s="191">
        <v>0</v>
      </c>
      <c r="R565" s="191">
        <f>Q565*H565</f>
        <v>0</v>
      </c>
      <c r="S565" s="191">
        <v>0</v>
      </c>
      <c r="T565" s="192">
        <f>S565*H565</f>
        <v>0</v>
      </c>
      <c r="U565" s="34"/>
      <c r="V565" s="34"/>
      <c r="W565" s="34"/>
      <c r="X565" s="34"/>
      <c r="Y565" s="34"/>
      <c r="Z565" s="34"/>
      <c r="AA565" s="34"/>
      <c r="AB565" s="34"/>
      <c r="AC565" s="34"/>
      <c r="AD565" s="34"/>
      <c r="AE565" s="34"/>
      <c r="AR565" s="193" t="s">
        <v>129</v>
      </c>
      <c r="AT565" s="193" t="s">
        <v>124</v>
      </c>
      <c r="AU565" s="193" t="s">
        <v>83</v>
      </c>
      <c r="AY565" s="17" t="s">
        <v>122</v>
      </c>
      <c r="BE565" s="194">
        <f>IF(N565="základní",J565,0)</f>
        <v>0</v>
      </c>
      <c r="BF565" s="194">
        <f>IF(N565="snížená",J565,0)</f>
        <v>0</v>
      </c>
      <c r="BG565" s="194">
        <f>IF(N565="zákl. přenesená",J565,0)</f>
        <v>0</v>
      </c>
      <c r="BH565" s="194">
        <f>IF(N565="sníž. přenesená",J565,0)</f>
        <v>0</v>
      </c>
      <c r="BI565" s="194">
        <f>IF(N565="nulová",J565,0)</f>
        <v>0</v>
      </c>
      <c r="BJ565" s="17" t="s">
        <v>81</v>
      </c>
      <c r="BK565" s="194">
        <f>ROUND(I565*H565,2)</f>
        <v>0</v>
      </c>
      <c r="BL565" s="17" t="s">
        <v>129</v>
      </c>
      <c r="BM565" s="193" t="s">
        <v>815</v>
      </c>
    </row>
    <row r="566" spans="1:47" s="2" customFormat="1" ht="11.25">
      <c r="A566" s="34"/>
      <c r="B566" s="35"/>
      <c r="C566" s="36"/>
      <c r="D566" s="195" t="s">
        <v>131</v>
      </c>
      <c r="E566" s="36"/>
      <c r="F566" s="196" t="s">
        <v>816</v>
      </c>
      <c r="G566" s="36"/>
      <c r="H566" s="36"/>
      <c r="I566" s="197"/>
      <c r="J566" s="36"/>
      <c r="K566" s="36"/>
      <c r="L566" s="39"/>
      <c r="M566" s="198"/>
      <c r="N566" s="199"/>
      <c r="O566" s="71"/>
      <c r="P566" s="71"/>
      <c r="Q566" s="71"/>
      <c r="R566" s="71"/>
      <c r="S566" s="71"/>
      <c r="T566" s="72"/>
      <c r="U566" s="34"/>
      <c r="V566" s="34"/>
      <c r="W566" s="34"/>
      <c r="X566" s="34"/>
      <c r="Y566" s="34"/>
      <c r="Z566" s="34"/>
      <c r="AA566" s="34"/>
      <c r="AB566" s="34"/>
      <c r="AC566" s="34"/>
      <c r="AD566" s="34"/>
      <c r="AE566" s="34"/>
      <c r="AT566" s="17" t="s">
        <v>131</v>
      </c>
      <c r="AU566" s="17" t="s">
        <v>83</v>
      </c>
    </row>
    <row r="567" spans="1:47" s="2" customFormat="1" ht="48.75">
      <c r="A567" s="34"/>
      <c r="B567" s="35"/>
      <c r="C567" s="36"/>
      <c r="D567" s="195" t="s">
        <v>133</v>
      </c>
      <c r="E567" s="36"/>
      <c r="F567" s="200" t="s">
        <v>817</v>
      </c>
      <c r="G567" s="36"/>
      <c r="H567" s="36"/>
      <c r="I567" s="197"/>
      <c r="J567" s="36"/>
      <c r="K567" s="36"/>
      <c r="L567" s="39"/>
      <c r="M567" s="198"/>
      <c r="N567" s="199"/>
      <c r="O567" s="71"/>
      <c r="P567" s="71"/>
      <c r="Q567" s="71"/>
      <c r="R567" s="71"/>
      <c r="S567" s="71"/>
      <c r="T567" s="72"/>
      <c r="U567" s="34"/>
      <c r="V567" s="34"/>
      <c r="W567" s="34"/>
      <c r="X567" s="34"/>
      <c r="Y567" s="34"/>
      <c r="Z567" s="34"/>
      <c r="AA567" s="34"/>
      <c r="AB567" s="34"/>
      <c r="AC567" s="34"/>
      <c r="AD567" s="34"/>
      <c r="AE567" s="34"/>
      <c r="AT567" s="17" t="s">
        <v>133</v>
      </c>
      <c r="AU567" s="17" t="s">
        <v>83</v>
      </c>
    </row>
    <row r="568" spans="2:51" s="13" customFormat="1" ht="11.25">
      <c r="B568" s="201"/>
      <c r="C568" s="202"/>
      <c r="D568" s="195" t="s">
        <v>135</v>
      </c>
      <c r="E568" s="203" t="s">
        <v>1</v>
      </c>
      <c r="F568" s="204" t="s">
        <v>818</v>
      </c>
      <c r="G568" s="202"/>
      <c r="H568" s="205">
        <v>16.776</v>
      </c>
      <c r="I568" s="206"/>
      <c r="J568" s="202"/>
      <c r="K568" s="202"/>
      <c r="L568" s="207"/>
      <c r="M568" s="208"/>
      <c r="N568" s="209"/>
      <c r="O568" s="209"/>
      <c r="P568" s="209"/>
      <c r="Q568" s="209"/>
      <c r="R568" s="209"/>
      <c r="S568" s="209"/>
      <c r="T568" s="210"/>
      <c r="AT568" s="211" t="s">
        <v>135</v>
      </c>
      <c r="AU568" s="211" t="s">
        <v>83</v>
      </c>
      <c r="AV568" s="13" t="s">
        <v>83</v>
      </c>
      <c r="AW568" s="13" t="s">
        <v>30</v>
      </c>
      <c r="AX568" s="13" t="s">
        <v>81</v>
      </c>
      <c r="AY568" s="211" t="s">
        <v>122</v>
      </c>
    </row>
    <row r="569" spans="1:65" s="2" customFormat="1" ht="21.75" customHeight="1">
      <c r="A569" s="34"/>
      <c r="B569" s="35"/>
      <c r="C569" s="182" t="s">
        <v>819</v>
      </c>
      <c r="D569" s="182" t="s">
        <v>124</v>
      </c>
      <c r="E569" s="183" t="s">
        <v>820</v>
      </c>
      <c r="F569" s="184" t="s">
        <v>821</v>
      </c>
      <c r="G569" s="185" t="s">
        <v>216</v>
      </c>
      <c r="H569" s="186">
        <v>33.024</v>
      </c>
      <c r="I569" s="187"/>
      <c r="J569" s="188">
        <f>ROUND(I569*H569,2)</f>
        <v>0</v>
      </c>
      <c r="K569" s="184" t="s">
        <v>128</v>
      </c>
      <c r="L569" s="39"/>
      <c r="M569" s="189" t="s">
        <v>1</v>
      </c>
      <c r="N569" s="190" t="s">
        <v>38</v>
      </c>
      <c r="O569" s="71"/>
      <c r="P569" s="191">
        <f>O569*H569</f>
        <v>0</v>
      </c>
      <c r="Q569" s="191">
        <v>0</v>
      </c>
      <c r="R569" s="191">
        <f>Q569*H569</f>
        <v>0</v>
      </c>
      <c r="S569" s="191">
        <v>0</v>
      </c>
      <c r="T569" s="192">
        <f>S569*H569</f>
        <v>0</v>
      </c>
      <c r="U569" s="34"/>
      <c r="V569" s="34"/>
      <c r="W569" s="34"/>
      <c r="X569" s="34"/>
      <c r="Y569" s="34"/>
      <c r="Z569" s="34"/>
      <c r="AA569" s="34"/>
      <c r="AB569" s="34"/>
      <c r="AC569" s="34"/>
      <c r="AD569" s="34"/>
      <c r="AE569" s="34"/>
      <c r="AR569" s="193" t="s">
        <v>129</v>
      </c>
      <c r="AT569" s="193" t="s">
        <v>124</v>
      </c>
      <c r="AU569" s="193" t="s">
        <v>83</v>
      </c>
      <c r="AY569" s="17" t="s">
        <v>122</v>
      </c>
      <c r="BE569" s="194">
        <f>IF(N569="základní",J569,0)</f>
        <v>0</v>
      </c>
      <c r="BF569" s="194">
        <f>IF(N569="snížená",J569,0)</f>
        <v>0</v>
      </c>
      <c r="BG569" s="194">
        <f>IF(N569="zákl. přenesená",J569,0)</f>
        <v>0</v>
      </c>
      <c r="BH569" s="194">
        <f>IF(N569="sníž. přenesená",J569,0)</f>
        <v>0</v>
      </c>
      <c r="BI569" s="194">
        <f>IF(N569="nulová",J569,0)</f>
        <v>0</v>
      </c>
      <c r="BJ569" s="17" t="s">
        <v>81</v>
      </c>
      <c r="BK569" s="194">
        <f>ROUND(I569*H569,2)</f>
        <v>0</v>
      </c>
      <c r="BL569" s="17" t="s">
        <v>129</v>
      </c>
      <c r="BM569" s="193" t="s">
        <v>822</v>
      </c>
    </row>
    <row r="570" spans="1:47" s="2" customFormat="1" ht="19.5">
      <c r="A570" s="34"/>
      <c r="B570" s="35"/>
      <c r="C570" s="36"/>
      <c r="D570" s="195" t="s">
        <v>131</v>
      </c>
      <c r="E570" s="36"/>
      <c r="F570" s="196" t="s">
        <v>823</v>
      </c>
      <c r="G570" s="36"/>
      <c r="H570" s="36"/>
      <c r="I570" s="197"/>
      <c r="J570" s="36"/>
      <c r="K570" s="36"/>
      <c r="L570" s="39"/>
      <c r="M570" s="198"/>
      <c r="N570" s="199"/>
      <c r="O570" s="71"/>
      <c r="P570" s="71"/>
      <c r="Q570" s="71"/>
      <c r="R570" s="71"/>
      <c r="S570" s="71"/>
      <c r="T570" s="72"/>
      <c r="U570" s="34"/>
      <c r="V570" s="34"/>
      <c r="W570" s="34"/>
      <c r="X570" s="34"/>
      <c r="Y570" s="34"/>
      <c r="Z570" s="34"/>
      <c r="AA570" s="34"/>
      <c r="AB570" s="34"/>
      <c r="AC570" s="34"/>
      <c r="AD570" s="34"/>
      <c r="AE570" s="34"/>
      <c r="AT570" s="17" t="s">
        <v>131</v>
      </c>
      <c r="AU570" s="17" t="s">
        <v>83</v>
      </c>
    </row>
    <row r="571" spans="1:47" s="2" customFormat="1" ht="48.75">
      <c r="A571" s="34"/>
      <c r="B571" s="35"/>
      <c r="C571" s="36"/>
      <c r="D571" s="195" t="s">
        <v>133</v>
      </c>
      <c r="E571" s="36"/>
      <c r="F571" s="200" t="s">
        <v>817</v>
      </c>
      <c r="G571" s="36"/>
      <c r="H571" s="36"/>
      <c r="I571" s="197"/>
      <c r="J571" s="36"/>
      <c r="K571" s="36"/>
      <c r="L571" s="39"/>
      <c r="M571" s="198"/>
      <c r="N571" s="199"/>
      <c r="O571" s="71"/>
      <c r="P571" s="71"/>
      <c r="Q571" s="71"/>
      <c r="R571" s="71"/>
      <c r="S571" s="71"/>
      <c r="T571" s="72"/>
      <c r="U571" s="34"/>
      <c r="V571" s="34"/>
      <c r="W571" s="34"/>
      <c r="X571" s="34"/>
      <c r="Y571" s="34"/>
      <c r="Z571" s="34"/>
      <c r="AA571" s="34"/>
      <c r="AB571" s="34"/>
      <c r="AC571" s="34"/>
      <c r="AD571" s="34"/>
      <c r="AE571" s="34"/>
      <c r="AT571" s="17" t="s">
        <v>133</v>
      </c>
      <c r="AU571" s="17" t="s">
        <v>83</v>
      </c>
    </row>
    <row r="572" spans="1:65" s="2" customFormat="1" ht="21.75" customHeight="1">
      <c r="A572" s="34"/>
      <c r="B572" s="35"/>
      <c r="C572" s="182" t="s">
        <v>824</v>
      </c>
      <c r="D572" s="182" t="s">
        <v>124</v>
      </c>
      <c r="E572" s="183" t="s">
        <v>825</v>
      </c>
      <c r="F572" s="184" t="s">
        <v>826</v>
      </c>
      <c r="G572" s="185" t="s">
        <v>216</v>
      </c>
      <c r="H572" s="186">
        <v>100.995</v>
      </c>
      <c r="I572" s="187"/>
      <c r="J572" s="188">
        <f>ROUND(I572*H572,2)</f>
        <v>0</v>
      </c>
      <c r="K572" s="184" t="s">
        <v>128</v>
      </c>
      <c r="L572" s="39"/>
      <c r="M572" s="189" t="s">
        <v>1</v>
      </c>
      <c r="N572" s="190" t="s">
        <v>38</v>
      </c>
      <c r="O572" s="71"/>
      <c r="P572" s="191">
        <f>O572*H572</f>
        <v>0</v>
      </c>
      <c r="Q572" s="191">
        <v>0</v>
      </c>
      <c r="R572" s="191">
        <f>Q572*H572</f>
        <v>0</v>
      </c>
      <c r="S572" s="191">
        <v>0</v>
      </c>
      <c r="T572" s="192">
        <f>S572*H572</f>
        <v>0</v>
      </c>
      <c r="U572" s="34"/>
      <c r="V572" s="34"/>
      <c r="W572" s="34"/>
      <c r="X572" s="34"/>
      <c r="Y572" s="34"/>
      <c r="Z572" s="34"/>
      <c r="AA572" s="34"/>
      <c r="AB572" s="34"/>
      <c r="AC572" s="34"/>
      <c r="AD572" s="34"/>
      <c r="AE572" s="34"/>
      <c r="AR572" s="193" t="s">
        <v>129</v>
      </c>
      <c r="AT572" s="193" t="s">
        <v>124</v>
      </c>
      <c r="AU572" s="193" t="s">
        <v>83</v>
      </c>
      <c r="AY572" s="17" t="s">
        <v>122</v>
      </c>
      <c r="BE572" s="194">
        <f>IF(N572="základní",J572,0)</f>
        <v>0</v>
      </c>
      <c r="BF572" s="194">
        <f>IF(N572="snížená",J572,0)</f>
        <v>0</v>
      </c>
      <c r="BG572" s="194">
        <f>IF(N572="zákl. přenesená",J572,0)</f>
        <v>0</v>
      </c>
      <c r="BH572" s="194">
        <f>IF(N572="sníž. přenesená",J572,0)</f>
        <v>0</v>
      </c>
      <c r="BI572" s="194">
        <f>IF(N572="nulová",J572,0)</f>
        <v>0</v>
      </c>
      <c r="BJ572" s="17" t="s">
        <v>81</v>
      </c>
      <c r="BK572" s="194">
        <f>ROUND(I572*H572,2)</f>
        <v>0</v>
      </c>
      <c r="BL572" s="17" t="s">
        <v>129</v>
      </c>
      <c r="BM572" s="193" t="s">
        <v>827</v>
      </c>
    </row>
    <row r="573" spans="1:47" s="2" customFormat="1" ht="19.5">
      <c r="A573" s="34"/>
      <c r="B573" s="35"/>
      <c r="C573" s="36"/>
      <c r="D573" s="195" t="s">
        <v>131</v>
      </c>
      <c r="E573" s="36"/>
      <c r="F573" s="196" t="s">
        <v>828</v>
      </c>
      <c r="G573" s="36"/>
      <c r="H573" s="36"/>
      <c r="I573" s="197"/>
      <c r="J573" s="36"/>
      <c r="K573" s="36"/>
      <c r="L573" s="39"/>
      <c r="M573" s="198"/>
      <c r="N573" s="199"/>
      <c r="O573" s="71"/>
      <c r="P573" s="71"/>
      <c r="Q573" s="71"/>
      <c r="R573" s="71"/>
      <c r="S573" s="71"/>
      <c r="T573" s="72"/>
      <c r="U573" s="34"/>
      <c r="V573" s="34"/>
      <c r="W573" s="34"/>
      <c r="X573" s="34"/>
      <c r="Y573" s="34"/>
      <c r="Z573" s="34"/>
      <c r="AA573" s="34"/>
      <c r="AB573" s="34"/>
      <c r="AC573" s="34"/>
      <c r="AD573" s="34"/>
      <c r="AE573" s="34"/>
      <c r="AT573" s="17" t="s">
        <v>131</v>
      </c>
      <c r="AU573" s="17" t="s">
        <v>83</v>
      </c>
    </row>
    <row r="574" spans="1:47" s="2" customFormat="1" ht="48.75">
      <c r="A574" s="34"/>
      <c r="B574" s="35"/>
      <c r="C574" s="36"/>
      <c r="D574" s="195" t="s">
        <v>133</v>
      </c>
      <c r="E574" s="36"/>
      <c r="F574" s="200" t="s">
        <v>817</v>
      </c>
      <c r="G574" s="36"/>
      <c r="H574" s="36"/>
      <c r="I574" s="197"/>
      <c r="J574" s="36"/>
      <c r="K574" s="36"/>
      <c r="L574" s="39"/>
      <c r="M574" s="198"/>
      <c r="N574" s="199"/>
      <c r="O574" s="71"/>
      <c r="P574" s="71"/>
      <c r="Q574" s="71"/>
      <c r="R574" s="71"/>
      <c r="S574" s="71"/>
      <c r="T574" s="72"/>
      <c r="U574" s="34"/>
      <c r="V574" s="34"/>
      <c r="W574" s="34"/>
      <c r="X574" s="34"/>
      <c r="Y574" s="34"/>
      <c r="Z574" s="34"/>
      <c r="AA574" s="34"/>
      <c r="AB574" s="34"/>
      <c r="AC574" s="34"/>
      <c r="AD574" s="34"/>
      <c r="AE574" s="34"/>
      <c r="AT574" s="17" t="s">
        <v>133</v>
      </c>
      <c r="AU574" s="17" t="s">
        <v>83</v>
      </c>
    </row>
    <row r="575" spans="2:51" s="13" customFormat="1" ht="11.25">
      <c r="B575" s="201"/>
      <c r="C575" s="202"/>
      <c r="D575" s="195" t="s">
        <v>135</v>
      </c>
      <c r="E575" s="203" t="s">
        <v>1</v>
      </c>
      <c r="F575" s="204" t="s">
        <v>829</v>
      </c>
      <c r="G575" s="202"/>
      <c r="H575" s="205">
        <v>100.995</v>
      </c>
      <c r="I575" s="206"/>
      <c r="J575" s="202"/>
      <c r="K575" s="202"/>
      <c r="L575" s="207"/>
      <c r="M575" s="208"/>
      <c r="N575" s="209"/>
      <c r="O575" s="209"/>
      <c r="P575" s="209"/>
      <c r="Q575" s="209"/>
      <c r="R575" s="209"/>
      <c r="S575" s="209"/>
      <c r="T575" s="210"/>
      <c r="AT575" s="211" t="s">
        <v>135</v>
      </c>
      <c r="AU575" s="211" t="s">
        <v>83</v>
      </c>
      <c r="AV575" s="13" t="s">
        <v>83</v>
      </c>
      <c r="AW575" s="13" t="s">
        <v>30</v>
      </c>
      <c r="AX575" s="13" t="s">
        <v>81</v>
      </c>
      <c r="AY575" s="211" t="s">
        <v>122</v>
      </c>
    </row>
    <row r="576" spans="1:65" s="2" customFormat="1" ht="16.5" customHeight="1">
      <c r="A576" s="34"/>
      <c r="B576" s="35"/>
      <c r="C576" s="182" t="s">
        <v>830</v>
      </c>
      <c r="D576" s="182" t="s">
        <v>124</v>
      </c>
      <c r="E576" s="183" t="s">
        <v>831</v>
      </c>
      <c r="F576" s="184" t="s">
        <v>215</v>
      </c>
      <c r="G576" s="185" t="s">
        <v>216</v>
      </c>
      <c r="H576" s="186">
        <v>159.101</v>
      </c>
      <c r="I576" s="187"/>
      <c r="J576" s="188">
        <f>ROUND(I576*H576,2)</f>
        <v>0</v>
      </c>
      <c r="K576" s="184" t="s">
        <v>128</v>
      </c>
      <c r="L576" s="39"/>
      <c r="M576" s="189" t="s">
        <v>1</v>
      </c>
      <c r="N576" s="190" t="s">
        <v>38</v>
      </c>
      <c r="O576" s="71"/>
      <c r="P576" s="191">
        <f>O576*H576</f>
        <v>0</v>
      </c>
      <c r="Q576" s="191">
        <v>0</v>
      </c>
      <c r="R576" s="191">
        <f>Q576*H576</f>
        <v>0</v>
      </c>
      <c r="S576" s="191">
        <v>0</v>
      </c>
      <c r="T576" s="192">
        <f>S576*H576</f>
        <v>0</v>
      </c>
      <c r="U576" s="34"/>
      <c r="V576" s="34"/>
      <c r="W576" s="34"/>
      <c r="X576" s="34"/>
      <c r="Y576" s="34"/>
      <c r="Z576" s="34"/>
      <c r="AA576" s="34"/>
      <c r="AB576" s="34"/>
      <c r="AC576" s="34"/>
      <c r="AD576" s="34"/>
      <c r="AE576" s="34"/>
      <c r="AR576" s="193" t="s">
        <v>129</v>
      </c>
      <c r="AT576" s="193" t="s">
        <v>124</v>
      </c>
      <c r="AU576" s="193" t="s">
        <v>83</v>
      </c>
      <c r="AY576" s="17" t="s">
        <v>122</v>
      </c>
      <c r="BE576" s="194">
        <f>IF(N576="základní",J576,0)</f>
        <v>0</v>
      </c>
      <c r="BF576" s="194">
        <f>IF(N576="snížená",J576,0)</f>
        <v>0</v>
      </c>
      <c r="BG576" s="194">
        <f>IF(N576="zákl. přenesená",J576,0)</f>
        <v>0</v>
      </c>
      <c r="BH576" s="194">
        <f>IF(N576="sníž. přenesená",J576,0)</f>
        <v>0</v>
      </c>
      <c r="BI576" s="194">
        <f>IF(N576="nulová",J576,0)</f>
        <v>0</v>
      </c>
      <c r="BJ576" s="17" t="s">
        <v>81</v>
      </c>
      <c r="BK576" s="194">
        <f>ROUND(I576*H576,2)</f>
        <v>0</v>
      </c>
      <c r="BL576" s="17" t="s">
        <v>129</v>
      </c>
      <c r="BM576" s="193" t="s">
        <v>832</v>
      </c>
    </row>
    <row r="577" spans="1:47" s="2" customFormat="1" ht="11.25">
      <c r="A577" s="34"/>
      <c r="B577" s="35"/>
      <c r="C577" s="36"/>
      <c r="D577" s="195" t="s">
        <v>131</v>
      </c>
      <c r="E577" s="36"/>
      <c r="F577" s="196" t="s">
        <v>218</v>
      </c>
      <c r="G577" s="36"/>
      <c r="H577" s="36"/>
      <c r="I577" s="197"/>
      <c r="J577" s="36"/>
      <c r="K577" s="36"/>
      <c r="L577" s="39"/>
      <c r="M577" s="198"/>
      <c r="N577" s="199"/>
      <c r="O577" s="71"/>
      <c r="P577" s="71"/>
      <c r="Q577" s="71"/>
      <c r="R577" s="71"/>
      <c r="S577" s="71"/>
      <c r="T577" s="72"/>
      <c r="U577" s="34"/>
      <c r="V577" s="34"/>
      <c r="W577" s="34"/>
      <c r="X577" s="34"/>
      <c r="Y577" s="34"/>
      <c r="Z577" s="34"/>
      <c r="AA577" s="34"/>
      <c r="AB577" s="34"/>
      <c r="AC577" s="34"/>
      <c r="AD577" s="34"/>
      <c r="AE577" s="34"/>
      <c r="AT577" s="17" t="s">
        <v>131</v>
      </c>
      <c r="AU577" s="17" t="s">
        <v>83</v>
      </c>
    </row>
    <row r="578" spans="1:47" s="2" customFormat="1" ht="48.75">
      <c r="A578" s="34"/>
      <c r="B578" s="35"/>
      <c r="C578" s="36"/>
      <c r="D578" s="195" t="s">
        <v>133</v>
      </c>
      <c r="E578" s="36"/>
      <c r="F578" s="200" t="s">
        <v>817</v>
      </c>
      <c r="G578" s="36"/>
      <c r="H578" s="36"/>
      <c r="I578" s="197"/>
      <c r="J578" s="36"/>
      <c r="K578" s="36"/>
      <c r="L578" s="39"/>
      <c r="M578" s="198"/>
      <c r="N578" s="199"/>
      <c r="O578" s="71"/>
      <c r="P578" s="71"/>
      <c r="Q578" s="71"/>
      <c r="R578" s="71"/>
      <c r="S578" s="71"/>
      <c r="T578" s="72"/>
      <c r="U578" s="34"/>
      <c r="V578" s="34"/>
      <c r="W578" s="34"/>
      <c r="X578" s="34"/>
      <c r="Y578" s="34"/>
      <c r="Z578" s="34"/>
      <c r="AA578" s="34"/>
      <c r="AB578" s="34"/>
      <c r="AC578" s="34"/>
      <c r="AD578" s="34"/>
      <c r="AE578" s="34"/>
      <c r="AT578" s="17" t="s">
        <v>133</v>
      </c>
      <c r="AU578" s="17" t="s">
        <v>83</v>
      </c>
    </row>
    <row r="579" spans="2:51" s="13" customFormat="1" ht="11.25">
      <c r="B579" s="201"/>
      <c r="C579" s="202"/>
      <c r="D579" s="195" t="s">
        <v>135</v>
      </c>
      <c r="E579" s="203" t="s">
        <v>1</v>
      </c>
      <c r="F579" s="204" t="s">
        <v>833</v>
      </c>
      <c r="G579" s="202"/>
      <c r="H579" s="205">
        <v>159.101</v>
      </c>
      <c r="I579" s="206"/>
      <c r="J579" s="202"/>
      <c r="K579" s="202"/>
      <c r="L579" s="207"/>
      <c r="M579" s="208"/>
      <c r="N579" s="209"/>
      <c r="O579" s="209"/>
      <c r="P579" s="209"/>
      <c r="Q579" s="209"/>
      <c r="R579" s="209"/>
      <c r="S579" s="209"/>
      <c r="T579" s="210"/>
      <c r="AT579" s="211" t="s">
        <v>135</v>
      </c>
      <c r="AU579" s="211" t="s">
        <v>83</v>
      </c>
      <c r="AV579" s="13" t="s">
        <v>83</v>
      </c>
      <c r="AW579" s="13" t="s">
        <v>30</v>
      </c>
      <c r="AX579" s="13" t="s">
        <v>81</v>
      </c>
      <c r="AY579" s="211" t="s">
        <v>122</v>
      </c>
    </row>
    <row r="580" spans="2:63" s="12" customFormat="1" ht="22.9" customHeight="1">
      <c r="B580" s="166"/>
      <c r="C580" s="167"/>
      <c r="D580" s="168" t="s">
        <v>72</v>
      </c>
      <c r="E580" s="180" t="s">
        <v>834</v>
      </c>
      <c r="F580" s="180" t="s">
        <v>835</v>
      </c>
      <c r="G580" s="167"/>
      <c r="H580" s="167"/>
      <c r="I580" s="170"/>
      <c r="J580" s="181">
        <f>BK580</f>
        <v>0</v>
      </c>
      <c r="K580" s="167"/>
      <c r="L580" s="172"/>
      <c r="M580" s="173"/>
      <c r="N580" s="174"/>
      <c r="O580" s="174"/>
      <c r="P580" s="175">
        <f>SUM(P581:P583)</f>
        <v>0</v>
      </c>
      <c r="Q580" s="174"/>
      <c r="R580" s="175">
        <f>SUM(R581:R583)</f>
        <v>0</v>
      </c>
      <c r="S580" s="174"/>
      <c r="T580" s="176">
        <f>SUM(T581:T583)</f>
        <v>0</v>
      </c>
      <c r="AR580" s="177" t="s">
        <v>81</v>
      </c>
      <c r="AT580" s="178" t="s">
        <v>72</v>
      </c>
      <c r="AU580" s="178" t="s">
        <v>81</v>
      </c>
      <c r="AY580" s="177" t="s">
        <v>122</v>
      </c>
      <c r="BK580" s="179">
        <f>SUM(BK581:BK583)</f>
        <v>0</v>
      </c>
    </row>
    <row r="581" spans="1:65" s="2" customFormat="1" ht="16.5" customHeight="1">
      <c r="A581" s="34"/>
      <c r="B581" s="35"/>
      <c r="C581" s="182" t="s">
        <v>836</v>
      </c>
      <c r="D581" s="182" t="s">
        <v>124</v>
      </c>
      <c r="E581" s="183" t="s">
        <v>837</v>
      </c>
      <c r="F581" s="184" t="s">
        <v>838</v>
      </c>
      <c r="G581" s="185" t="s">
        <v>216</v>
      </c>
      <c r="H581" s="186">
        <v>693.593</v>
      </c>
      <c r="I581" s="187"/>
      <c r="J581" s="188">
        <f>ROUND(I581*H581,2)</f>
        <v>0</v>
      </c>
      <c r="K581" s="184" t="s">
        <v>128</v>
      </c>
      <c r="L581" s="39"/>
      <c r="M581" s="189" t="s">
        <v>1</v>
      </c>
      <c r="N581" s="190" t="s">
        <v>38</v>
      </c>
      <c r="O581" s="71"/>
      <c r="P581" s="191">
        <f>O581*H581</f>
        <v>0</v>
      </c>
      <c r="Q581" s="191">
        <v>0</v>
      </c>
      <c r="R581" s="191">
        <f>Q581*H581</f>
        <v>0</v>
      </c>
      <c r="S581" s="191">
        <v>0</v>
      </c>
      <c r="T581" s="192">
        <f>S581*H581</f>
        <v>0</v>
      </c>
      <c r="U581" s="34"/>
      <c r="V581" s="34"/>
      <c r="W581" s="34"/>
      <c r="X581" s="34"/>
      <c r="Y581" s="34"/>
      <c r="Z581" s="34"/>
      <c r="AA581" s="34"/>
      <c r="AB581" s="34"/>
      <c r="AC581" s="34"/>
      <c r="AD581" s="34"/>
      <c r="AE581" s="34"/>
      <c r="AR581" s="193" t="s">
        <v>129</v>
      </c>
      <c r="AT581" s="193" t="s">
        <v>124</v>
      </c>
      <c r="AU581" s="193" t="s">
        <v>83</v>
      </c>
      <c r="AY581" s="17" t="s">
        <v>122</v>
      </c>
      <c r="BE581" s="194">
        <f>IF(N581="základní",J581,0)</f>
        <v>0</v>
      </c>
      <c r="BF581" s="194">
        <f>IF(N581="snížená",J581,0)</f>
        <v>0</v>
      </c>
      <c r="BG581" s="194">
        <f>IF(N581="zákl. přenesená",J581,0)</f>
        <v>0</v>
      </c>
      <c r="BH581" s="194">
        <f>IF(N581="sníž. přenesená",J581,0)</f>
        <v>0</v>
      </c>
      <c r="BI581" s="194">
        <f>IF(N581="nulová",J581,0)</f>
        <v>0</v>
      </c>
      <c r="BJ581" s="17" t="s">
        <v>81</v>
      </c>
      <c r="BK581" s="194">
        <f>ROUND(I581*H581,2)</f>
        <v>0</v>
      </c>
      <c r="BL581" s="17" t="s">
        <v>129</v>
      </c>
      <c r="BM581" s="193" t="s">
        <v>839</v>
      </c>
    </row>
    <row r="582" spans="1:47" s="2" customFormat="1" ht="19.5">
      <c r="A582" s="34"/>
      <c r="B582" s="35"/>
      <c r="C582" s="36"/>
      <c r="D582" s="195" t="s">
        <v>131</v>
      </c>
      <c r="E582" s="36"/>
      <c r="F582" s="196" t="s">
        <v>840</v>
      </c>
      <c r="G582" s="36"/>
      <c r="H582" s="36"/>
      <c r="I582" s="197"/>
      <c r="J582" s="36"/>
      <c r="K582" s="36"/>
      <c r="L582" s="39"/>
      <c r="M582" s="198"/>
      <c r="N582" s="199"/>
      <c r="O582" s="71"/>
      <c r="P582" s="71"/>
      <c r="Q582" s="71"/>
      <c r="R582" s="71"/>
      <c r="S582" s="71"/>
      <c r="T582" s="72"/>
      <c r="U582" s="34"/>
      <c r="V582" s="34"/>
      <c r="W582" s="34"/>
      <c r="X582" s="34"/>
      <c r="Y582" s="34"/>
      <c r="Z582" s="34"/>
      <c r="AA582" s="34"/>
      <c r="AB582" s="34"/>
      <c r="AC582" s="34"/>
      <c r="AD582" s="34"/>
      <c r="AE582" s="34"/>
      <c r="AT582" s="17" t="s">
        <v>131</v>
      </c>
      <c r="AU582" s="17" t="s">
        <v>83</v>
      </c>
    </row>
    <row r="583" spans="1:47" s="2" customFormat="1" ht="48.75">
      <c r="A583" s="34"/>
      <c r="B583" s="35"/>
      <c r="C583" s="36"/>
      <c r="D583" s="195" t="s">
        <v>133</v>
      </c>
      <c r="E583" s="36"/>
      <c r="F583" s="200" t="s">
        <v>841</v>
      </c>
      <c r="G583" s="36"/>
      <c r="H583" s="36"/>
      <c r="I583" s="197"/>
      <c r="J583" s="36"/>
      <c r="K583" s="36"/>
      <c r="L583" s="39"/>
      <c r="M583" s="198"/>
      <c r="N583" s="199"/>
      <c r="O583" s="71"/>
      <c r="P583" s="71"/>
      <c r="Q583" s="71"/>
      <c r="R583" s="71"/>
      <c r="S583" s="71"/>
      <c r="T583" s="72"/>
      <c r="U583" s="34"/>
      <c r="V583" s="34"/>
      <c r="W583" s="34"/>
      <c r="X583" s="34"/>
      <c r="Y583" s="34"/>
      <c r="Z583" s="34"/>
      <c r="AA583" s="34"/>
      <c r="AB583" s="34"/>
      <c r="AC583" s="34"/>
      <c r="AD583" s="34"/>
      <c r="AE583" s="34"/>
      <c r="AT583" s="17" t="s">
        <v>133</v>
      </c>
      <c r="AU583" s="17" t="s">
        <v>83</v>
      </c>
    </row>
    <row r="584" spans="2:63" s="12" customFormat="1" ht="25.9" customHeight="1">
      <c r="B584" s="166"/>
      <c r="C584" s="167"/>
      <c r="D584" s="168" t="s">
        <v>72</v>
      </c>
      <c r="E584" s="169" t="s">
        <v>842</v>
      </c>
      <c r="F584" s="169" t="s">
        <v>843</v>
      </c>
      <c r="G584" s="167"/>
      <c r="H584" s="167"/>
      <c r="I584" s="170"/>
      <c r="J584" s="171">
        <f>BK584</f>
        <v>0</v>
      </c>
      <c r="K584" s="167"/>
      <c r="L584" s="172"/>
      <c r="M584" s="173"/>
      <c r="N584" s="174"/>
      <c r="O584" s="174"/>
      <c r="P584" s="175">
        <f>P585</f>
        <v>0</v>
      </c>
      <c r="Q584" s="174"/>
      <c r="R584" s="175">
        <f>R585</f>
        <v>1.2074444400000002</v>
      </c>
      <c r="S584" s="174"/>
      <c r="T584" s="176">
        <f>T585</f>
        <v>0</v>
      </c>
      <c r="AR584" s="177" t="s">
        <v>83</v>
      </c>
      <c r="AT584" s="178" t="s">
        <v>72</v>
      </c>
      <c r="AU584" s="178" t="s">
        <v>73</v>
      </c>
      <c r="AY584" s="177" t="s">
        <v>122</v>
      </c>
      <c r="BK584" s="179">
        <f>BK585</f>
        <v>0</v>
      </c>
    </row>
    <row r="585" spans="2:63" s="12" customFormat="1" ht="22.9" customHeight="1">
      <c r="B585" s="166"/>
      <c r="C585" s="167"/>
      <c r="D585" s="168" t="s">
        <v>72</v>
      </c>
      <c r="E585" s="180" t="s">
        <v>844</v>
      </c>
      <c r="F585" s="180" t="s">
        <v>845</v>
      </c>
      <c r="G585" s="167"/>
      <c r="H585" s="167"/>
      <c r="I585" s="170"/>
      <c r="J585" s="181">
        <f>BK585</f>
        <v>0</v>
      </c>
      <c r="K585" s="167"/>
      <c r="L585" s="172"/>
      <c r="M585" s="173"/>
      <c r="N585" s="174"/>
      <c r="O585" s="174"/>
      <c r="P585" s="175">
        <f>SUM(P586:P607)</f>
        <v>0</v>
      </c>
      <c r="Q585" s="174"/>
      <c r="R585" s="175">
        <f>SUM(R586:R607)</f>
        <v>1.2074444400000002</v>
      </c>
      <c r="S585" s="174"/>
      <c r="T585" s="176">
        <f>SUM(T586:T607)</f>
        <v>0</v>
      </c>
      <c r="AR585" s="177" t="s">
        <v>83</v>
      </c>
      <c r="AT585" s="178" t="s">
        <v>72</v>
      </c>
      <c r="AU585" s="178" t="s">
        <v>81</v>
      </c>
      <c r="AY585" s="177" t="s">
        <v>122</v>
      </c>
      <c r="BK585" s="179">
        <f>SUM(BK586:BK607)</f>
        <v>0</v>
      </c>
    </row>
    <row r="586" spans="1:65" s="2" customFormat="1" ht="16.5" customHeight="1">
      <c r="A586" s="34"/>
      <c r="B586" s="35"/>
      <c r="C586" s="182" t="s">
        <v>846</v>
      </c>
      <c r="D586" s="182" t="s">
        <v>124</v>
      </c>
      <c r="E586" s="183" t="s">
        <v>847</v>
      </c>
      <c r="F586" s="184" t="s">
        <v>848</v>
      </c>
      <c r="G586" s="185" t="s">
        <v>127</v>
      </c>
      <c r="H586" s="186">
        <v>124.416</v>
      </c>
      <c r="I586" s="187"/>
      <c r="J586" s="188">
        <f>ROUND(I586*H586,2)</f>
        <v>0</v>
      </c>
      <c r="K586" s="184" t="s">
        <v>128</v>
      </c>
      <c r="L586" s="39"/>
      <c r="M586" s="189" t="s">
        <v>1</v>
      </c>
      <c r="N586" s="190" t="s">
        <v>38</v>
      </c>
      <c r="O586" s="71"/>
      <c r="P586" s="191">
        <f>O586*H586</f>
        <v>0</v>
      </c>
      <c r="Q586" s="191">
        <v>6E-05</v>
      </c>
      <c r="R586" s="191">
        <f>Q586*H586</f>
        <v>0.00746496</v>
      </c>
      <c r="S586" s="191">
        <v>0</v>
      </c>
      <c r="T586" s="192">
        <f>S586*H586</f>
        <v>0</v>
      </c>
      <c r="U586" s="34"/>
      <c r="V586" s="34"/>
      <c r="W586" s="34"/>
      <c r="X586" s="34"/>
      <c r="Y586" s="34"/>
      <c r="Z586" s="34"/>
      <c r="AA586" s="34"/>
      <c r="AB586" s="34"/>
      <c r="AC586" s="34"/>
      <c r="AD586" s="34"/>
      <c r="AE586" s="34"/>
      <c r="AR586" s="193" t="s">
        <v>233</v>
      </c>
      <c r="AT586" s="193" t="s">
        <v>124</v>
      </c>
      <c r="AU586" s="193" t="s">
        <v>83</v>
      </c>
      <c r="AY586" s="17" t="s">
        <v>122</v>
      </c>
      <c r="BE586" s="194">
        <f>IF(N586="základní",J586,0)</f>
        <v>0</v>
      </c>
      <c r="BF586" s="194">
        <f>IF(N586="snížená",J586,0)</f>
        <v>0</v>
      </c>
      <c r="BG586" s="194">
        <f>IF(N586="zákl. přenesená",J586,0)</f>
        <v>0</v>
      </c>
      <c r="BH586" s="194">
        <f>IF(N586="sníž. přenesená",J586,0)</f>
        <v>0</v>
      </c>
      <c r="BI586" s="194">
        <f>IF(N586="nulová",J586,0)</f>
        <v>0</v>
      </c>
      <c r="BJ586" s="17" t="s">
        <v>81</v>
      </c>
      <c r="BK586" s="194">
        <f>ROUND(I586*H586,2)</f>
        <v>0</v>
      </c>
      <c r="BL586" s="17" t="s">
        <v>233</v>
      </c>
      <c r="BM586" s="193" t="s">
        <v>849</v>
      </c>
    </row>
    <row r="587" spans="1:47" s="2" customFormat="1" ht="11.25">
      <c r="A587" s="34"/>
      <c r="B587" s="35"/>
      <c r="C587" s="36"/>
      <c r="D587" s="195" t="s">
        <v>131</v>
      </c>
      <c r="E587" s="36"/>
      <c r="F587" s="196" t="s">
        <v>850</v>
      </c>
      <c r="G587" s="36"/>
      <c r="H587" s="36"/>
      <c r="I587" s="197"/>
      <c r="J587" s="36"/>
      <c r="K587" s="36"/>
      <c r="L587" s="39"/>
      <c r="M587" s="198"/>
      <c r="N587" s="199"/>
      <c r="O587" s="71"/>
      <c r="P587" s="71"/>
      <c r="Q587" s="71"/>
      <c r="R587" s="71"/>
      <c r="S587" s="71"/>
      <c r="T587" s="72"/>
      <c r="U587" s="34"/>
      <c r="V587" s="34"/>
      <c r="W587" s="34"/>
      <c r="X587" s="34"/>
      <c r="Y587" s="34"/>
      <c r="Z587" s="34"/>
      <c r="AA587" s="34"/>
      <c r="AB587" s="34"/>
      <c r="AC587" s="34"/>
      <c r="AD587" s="34"/>
      <c r="AE587" s="34"/>
      <c r="AT587" s="17" t="s">
        <v>131</v>
      </c>
      <c r="AU587" s="17" t="s">
        <v>83</v>
      </c>
    </row>
    <row r="588" spans="2:51" s="13" customFormat="1" ht="11.25">
      <c r="B588" s="201"/>
      <c r="C588" s="202"/>
      <c r="D588" s="195" t="s">
        <v>135</v>
      </c>
      <c r="E588" s="203" t="s">
        <v>1</v>
      </c>
      <c r="F588" s="204" t="s">
        <v>851</v>
      </c>
      <c r="G588" s="202"/>
      <c r="H588" s="205">
        <v>124.416</v>
      </c>
      <c r="I588" s="206"/>
      <c r="J588" s="202"/>
      <c r="K588" s="202"/>
      <c r="L588" s="207"/>
      <c r="M588" s="208"/>
      <c r="N588" s="209"/>
      <c r="O588" s="209"/>
      <c r="P588" s="209"/>
      <c r="Q588" s="209"/>
      <c r="R588" s="209"/>
      <c r="S588" s="209"/>
      <c r="T588" s="210"/>
      <c r="AT588" s="211" t="s">
        <v>135</v>
      </c>
      <c r="AU588" s="211" t="s">
        <v>83</v>
      </c>
      <c r="AV588" s="13" t="s">
        <v>83</v>
      </c>
      <c r="AW588" s="13" t="s">
        <v>30</v>
      </c>
      <c r="AX588" s="13" t="s">
        <v>81</v>
      </c>
      <c r="AY588" s="211" t="s">
        <v>122</v>
      </c>
    </row>
    <row r="589" spans="1:65" s="2" customFormat="1" ht="16.5" customHeight="1">
      <c r="A589" s="34"/>
      <c r="B589" s="35"/>
      <c r="C589" s="233" t="s">
        <v>852</v>
      </c>
      <c r="D589" s="233" t="s">
        <v>193</v>
      </c>
      <c r="E589" s="234" t="s">
        <v>853</v>
      </c>
      <c r="F589" s="235" t="s">
        <v>854</v>
      </c>
      <c r="G589" s="236" t="s">
        <v>216</v>
      </c>
      <c r="H589" s="237">
        <v>0.327</v>
      </c>
      <c r="I589" s="238"/>
      <c r="J589" s="239">
        <f>ROUND(I589*H589,2)</f>
        <v>0</v>
      </c>
      <c r="K589" s="235" t="s">
        <v>128</v>
      </c>
      <c r="L589" s="240"/>
      <c r="M589" s="241" t="s">
        <v>1</v>
      </c>
      <c r="N589" s="242" t="s">
        <v>38</v>
      </c>
      <c r="O589" s="71"/>
      <c r="P589" s="191">
        <f>O589*H589</f>
        <v>0</v>
      </c>
      <c r="Q589" s="191">
        <v>1</v>
      </c>
      <c r="R589" s="191">
        <f>Q589*H589</f>
        <v>0.327</v>
      </c>
      <c r="S589" s="191">
        <v>0</v>
      </c>
      <c r="T589" s="192">
        <f>S589*H589</f>
        <v>0</v>
      </c>
      <c r="U589" s="34"/>
      <c r="V589" s="34"/>
      <c r="W589" s="34"/>
      <c r="X589" s="34"/>
      <c r="Y589" s="34"/>
      <c r="Z589" s="34"/>
      <c r="AA589" s="34"/>
      <c r="AB589" s="34"/>
      <c r="AC589" s="34"/>
      <c r="AD589" s="34"/>
      <c r="AE589" s="34"/>
      <c r="AR589" s="193" t="s">
        <v>338</v>
      </c>
      <c r="AT589" s="193" t="s">
        <v>193</v>
      </c>
      <c r="AU589" s="193" t="s">
        <v>83</v>
      </c>
      <c r="AY589" s="17" t="s">
        <v>122</v>
      </c>
      <c r="BE589" s="194">
        <f>IF(N589="základní",J589,0)</f>
        <v>0</v>
      </c>
      <c r="BF589" s="194">
        <f>IF(N589="snížená",J589,0)</f>
        <v>0</v>
      </c>
      <c r="BG589" s="194">
        <f>IF(N589="zákl. přenesená",J589,0)</f>
        <v>0</v>
      </c>
      <c r="BH589" s="194">
        <f>IF(N589="sníž. přenesená",J589,0)</f>
        <v>0</v>
      </c>
      <c r="BI589" s="194">
        <f>IF(N589="nulová",J589,0)</f>
        <v>0</v>
      </c>
      <c r="BJ589" s="17" t="s">
        <v>81</v>
      </c>
      <c r="BK589" s="194">
        <f>ROUND(I589*H589,2)</f>
        <v>0</v>
      </c>
      <c r="BL589" s="17" t="s">
        <v>233</v>
      </c>
      <c r="BM589" s="193" t="s">
        <v>855</v>
      </c>
    </row>
    <row r="590" spans="1:47" s="2" customFormat="1" ht="11.25">
      <c r="A590" s="34"/>
      <c r="B590" s="35"/>
      <c r="C590" s="36"/>
      <c r="D590" s="195" t="s">
        <v>131</v>
      </c>
      <c r="E590" s="36"/>
      <c r="F590" s="196" t="s">
        <v>856</v>
      </c>
      <c r="G590" s="36"/>
      <c r="H590" s="36"/>
      <c r="I590" s="197"/>
      <c r="J590" s="36"/>
      <c r="K590" s="36"/>
      <c r="L590" s="39"/>
      <c r="M590" s="198"/>
      <c r="N590" s="199"/>
      <c r="O590" s="71"/>
      <c r="P590" s="71"/>
      <c r="Q590" s="71"/>
      <c r="R590" s="71"/>
      <c r="S590" s="71"/>
      <c r="T590" s="72"/>
      <c r="U590" s="34"/>
      <c r="V590" s="34"/>
      <c r="W590" s="34"/>
      <c r="X590" s="34"/>
      <c r="Y590" s="34"/>
      <c r="Z590" s="34"/>
      <c r="AA590" s="34"/>
      <c r="AB590" s="34"/>
      <c r="AC590" s="34"/>
      <c r="AD590" s="34"/>
      <c r="AE590" s="34"/>
      <c r="AT590" s="17" t="s">
        <v>131</v>
      </c>
      <c r="AU590" s="17" t="s">
        <v>83</v>
      </c>
    </row>
    <row r="591" spans="2:51" s="13" customFormat="1" ht="11.25">
      <c r="B591" s="201"/>
      <c r="C591" s="202"/>
      <c r="D591" s="195" t="s">
        <v>135</v>
      </c>
      <c r="E591" s="202"/>
      <c r="F591" s="204" t="s">
        <v>857</v>
      </c>
      <c r="G591" s="202"/>
      <c r="H591" s="205">
        <v>0.327</v>
      </c>
      <c r="I591" s="206"/>
      <c r="J591" s="202"/>
      <c r="K591" s="202"/>
      <c r="L591" s="207"/>
      <c r="M591" s="208"/>
      <c r="N591" s="209"/>
      <c r="O591" s="209"/>
      <c r="P591" s="209"/>
      <c r="Q591" s="209"/>
      <c r="R591" s="209"/>
      <c r="S591" s="209"/>
      <c r="T591" s="210"/>
      <c r="AT591" s="211" t="s">
        <v>135</v>
      </c>
      <c r="AU591" s="211" t="s">
        <v>83</v>
      </c>
      <c r="AV591" s="13" t="s">
        <v>83</v>
      </c>
      <c r="AW591" s="13" t="s">
        <v>4</v>
      </c>
      <c r="AX591" s="13" t="s">
        <v>81</v>
      </c>
      <c r="AY591" s="211" t="s">
        <v>122</v>
      </c>
    </row>
    <row r="592" spans="1:65" s="2" customFormat="1" ht="16.5" customHeight="1">
      <c r="A592" s="34"/>
      <c r="B592" s="35"/>
      <c r="C592" s="182" t="s">
        <v>858</v>
      </c>
      <c r="D592" s="182" t="s">
        <v>124</v>
      </c>
      <c r="E592" s="183" t="s">
        <v>859</v>
      </c>
      <c r="F592" s="184" t="s">
        <v>860</v>
      </c>
      <c r="G592" s="185" t="s">
        <v>127</v>
      </c>
      <c r="H592" s="186">
        <v>131.616</v>
      </c>
      <c r="I592" s="187"/>
      <c r="J592" s="188">
        <f>ROUND(I592*H592,2)</f>
        <v>0</v>
      </c>
      <c r="K592" s="184" t="s">
        <v>128</v>
      </c>
      <c r="L592" s="39"/>
      <c r="M592" s="189" t="s">
        <v>1</v>
      </c>
      <c r="N592" s="190" t="s">
        <v>38</v>
      </c>
      <c r="O592" s="71"/>
      <c r="P592" s="191">
        <f>O592*H592</f>
        <v>0</v>
      </c>
      <c r="Q592" s="191">
        <v>0.00038</v>
      </c>
      <c r="R592" s="191">
        <f>Q592*H592</f>
        <v>0.05001408000000001</v>
      </c>
      <c r="S592" s="191">
        <v>0</v>
      </c>
      <c r="T592" s="192">
        <f>S592*H592</f>
        <v>0</v>
      </c>
      <c r="U592" s="34"/>
      <c r="V592" s="34"/>
      <c r="W592" s="34"/>
      <c r="X592" s="34"/>
      <c r="Y592" s="34"/>
      <c r="Z592" s="34"/>
      <c r="AA592" s="34"/>
      <c r="AB592" s="34"/>
      <c r="AC592" s="34"/>
      <c r="AD592" s="34"/>
      <c r="AE592" s="34"/>
      <c r="AR592" s="193" t="s">
        <v>233</v>
      </c>
      <c r="AT592" s="193" t="s">
        <v>124</v>
      </c>
      <c r="AU592" s="193" t="s">
        <v>83</v>
      </c>
      <c r="AY592" s="17" t="s">
        <v>122</v>
      </c>
      <c r="BE592" s="194">
        <f>IF(N592="základní",J592,0)</f>
        <v>0</v>
      </c>
      <c r="BF592" s="194">
        <f>IF(N592="snížená",J592,0)</f>
        <v>0</v>
      </c>
      <c r="BG592" s="194">
        <f>IF(N592="zákl. přenesená",J592,0)</f>
        <v>0</v>
      </c>
      <c r="BH592" s="194">
        <f>IF(N592="sníž. přenesená",J592,0)</f>
        <v>0</v>
      </c>
      <c r="BI592" s="194">
        <f>IF(N592="nulová",J592,0)</f>
        <v>0</v>
      </c>
      <c r="BJ592" s="17" t="s">
        <v>81</v>
      </c>
      <c r="BK592" s="194">
        <f>ROUND(I592*H592,2)</f>
        <v>0</v>
      </c>
      <c r="BL592" s="17" t="s">
        <v>233</v>
      </c>
      <c r="BM592" s="193" t="s">
        <v>861</v>
      </c>
    </row>
    <row r="593" spans="1:47" s="2" customFormat="1" ht="11.25">
      <c r="A593" s="34"/>
      <c r="B593" s="35"/>
      <c r="C593" s="36"/>
      <c r="D593" s="195" t="s">
        <v>131</v>
      </c>
      <c r="E593" s="36"/>
      <c r="F593" s="196" t="s">
        <v>862</v>
      </c>
      <c r="G593" s="36"/>
      <c r="H593" s="36"/>
      <c r="I593" s="197"/>
      <c r="J593" s="36"/>
      <c r="K593" s="36"/>
      <c r="L593" s="39"/>
      <c r="M593" s="198"/>
      <c r="N593" s="199"/>
      <c r="O593" s="71"/>
      <c r="P593" s="71"/>
      <c r="Q593" s="71"/>
      <c r="R593" s="71"/>
      <c r="S593" s="71"/>
      <c r="T593" s="72"/>
      <c r="U593" s="34"/>
      <c r="V593" s="34"/>
      <c r="W593" s="34"/>
      <c r="X593" s="34"/>
      <c r="Y593" s="34"/>
      <c r="Z593" s="34"/>
      <c r="AA593" s="34"/>
      <c r="AB593" s="34"/>
      <c r="AC593" s="34"/>
      <c r="AD593" s="34"/>
      <c r="AE593" s="34"/>
      <c r="AT593" s="17" t="s">
        <v>131</v>
      </c>
      <c r="AU593" s="17" t="s">
        <v>83</v>
      </c>
    </row>
    <row r="594" spans="2:51" s="13" customFormat="1" ht="11.25">
      <c r="B594" s="201"/>
      <c r="C594" s="202"/>
      <c r="D594" s="195" t="s">
        <v>135</v>
      </c>
      <c r="E594" s="203" t="s">
        <v>1</v>
      </c>
      <c r="F594" s="204" t="s">
        <v>851</v>
      </c>
      <c r="G594" s="202"/>
      <c r="H594" s="205">
        <v>124.416</v>
      </c>
      <c r="I594" s="206"/>
      <c r="J594" s="202"/>
      <c r="K594" s="202"/>
      <c r="L594" s="207"/>
      <c r="M594" s="208"/>
      <c r="N594" s="209"/>
      <c r="O594" s="209"/>
      <c r="P594" s="209"/>
      <c r="Q594" s="209"/>
      <c r="R594" s="209"/>
      <c r="S594" s="209"/>
      <c r="T594" s="210"/>
      <c r="AT594" s="211" t="s">
        <v>135</v>
      </c>
      <c r="AU594" s="211" t="s">
        <v>83</v>
      </c>
      <c r="AV594" s="13" t="s">
        <v>83</v>
      </c>
      <c r="AW594" s="13" t="s">
        <v>30</v>
      </c>
      <c r="AX594" s="13" t="s">
        <v>73</v>
      </c>
      <c r="AY594" s="211" t="s">
        <v>122</v>
      </c>
    </row>
    <row r="595" spans="2:51" s="13" customFormat="1" ht="11.25">
      <c r="B595" s="201"/>
      <c r="C595" s="202"/>
      <c r="D595" s="195" t="s">
        <v>135</v>
      </c>
      <c r="E595" s="203" t="s">
        <v>1</v>
      </c>
      <c r="F595" s="204" t="s">
        <v>863</v>
      </c>
      <c r="G595" s="202"/>
      <c r="H595" s="205">
        <v>7.2</v>
      </c>
      <c r="I595" s="206"/>
      <c r="J595" s="202"/>
      <c r="K595" s="202"/>
      <c r="L595" s="207"/>
      <c r="M595" s="208"/>
      <c r="N595" s="209"/>
      <c r="O595" s="209"/>
      <c r="P595" s="209"/>
      <c r="Q595" s="209"/>
      <c r="R595" s="209"/>
      <c r="S595" s="209"/>
      <c r="T595" s="210"/>
      <c r="AT595" s="211" t="s">
        <v>135</v>
      </c>
      <c r="AU595" s="211" t="s">
        <v>83</v>
      </c>
      <c r="AV595" s="13" t="s">
        <v>83</v>
      </c>
      <c r="AW595" s="13" t="s">
        <v>30</v>
      </c>
      <c r="AX595" s="13" t="s">
        <v>73</v>
      </c>
      <c r="AY595" s="211" t="s">
        <v>122</v>
      </c>
    </row>
    <row r="596" spans="2:51" s="15" customFormat="1" ht="11.25">
      <c r="B596" s="222"/>
      <c r="C596" s="223"/>
      <c r="D596" s="195" t="s">
        <v>135</v>
      </c>
      <c r="E596" s="224" t="s">
        <v>1</v>
      </c>
      <c r="F596" s="225" t="s">
        <v>184</v>
      </c>
      <c r="G596" s="223"/>
      <c r="H596" s="226">
        <v>131.616</v>
      </c>
      <c r="I596" s="227"/>
      <c r="J596" s="223"/>
      <c r="K596" s="223"/>
      <c r="L596" s="228"/>
      <c r="M596" s="229"/>
      <c r="N596" s="230"/>
      <c r="O596" s="230"/>
      <c r="P596" s="230"/>
      <c r="Q596" s="230"/>
      <c r="R596" s="230"/>
      <c r="S596" s="230"/>
      <c r="T596" s="231"/>
      <c r="AT596" s="232" t="s">
        <v>135</v>
      </c>
      <c r="AU596" s="232" t="s">
        <v>83</v>
      </c>
      <c r="AV596" s="15" t="s">
        <v>129</v>
      </c>
      <c r="AW596" s="15" t="s">
        <v>30</v>
      </c>
      <c r="AX596" s="15" t="s">
        <v>81</v>
      </c>
      <c r="AY596" s="232" t="s">
        <v>122</v>
      </c>
    </row>
    <row r="597" spans="1:65" s="2" customFormat="1" ht="24">
      <c r="A597" s="34"/>
      <c r="B597" s="35"/>
      <c r="C597" s="233" t="s">
        <v>864</v>
      </c>
      <c r="D597" s="233" t="s">
        <v>193</v>
      </c>
      <c r="E597" s="234" t="s">
        <v>865</v>
      </c>
      <c r="F597" s="235" t="s">
        <v>866</v>
      </c>
      <c r="G597" s="236" t="s">
        <v>127</v>
      </c>
      <c r="H597" s="237">
        <v>144.945</v>
      </c>
      <c r="I597" s="238"/>
      <c r="J597" s="239">
        <f>ROUND(I597*H597,2)</f>
        <v>0</v>
      </c>
      <c r="K597" s="235" t="s">
        <v>128</v>
      </c>
      <c r="L597" s="240"/>
      <c r="M597" s="241" t="s">
        <v>1</v>
      </c>
      <c r="N597" s="242" t="s">
        <v>38</v>
      </c>
      <c r="O597" s="71"/>
      <c r="P597" s="191">
        <f>O597*H597</f>
        <v>0</v>
      </c>
      <c r="Q597" s="191">
        <v>0.0054</v>
      </c>
      <c r="R597" s="191">
        <f>Q597*H597</f>
        <v>0.782703</v>
      </c>
      <c r="S597" s="191">
        <v>0</v>
      </c>
      <c r="T597" s="192">
        <f>S597*H597</f>
        <v>0</v>
      </c>
      <c r="U597" s="34"/>
      <c r="V597" s="34"/>
      <c r="W597" s="34"/>
      <c r="X597" s="34"/>
      <c r="Y597" s="34"/>
      <c r="Z597" s="34"/>
      <c r="AA597" s="34"/>
      <c r="AB597" s="34"/>
      <c r="AC597" s="34"/>
      <c r="AD597" s="34"/>
      <c r="AE597" s="34"/>
      <c r="AR597" s="193" t="s">
        <v>338</v>
      </c>
      <c r="AT597" s="193" t="s">
        <v>193</v>
      </c>
      <c r="AU597" s="193" t="s">
        <v>83</v>
      </c>
      <c r="AY597" s="17" t="s">
        <v>122</v>
      </c>
      <c r="BE597" s="194">
        <f>IF(N597="základní",J597,0)</f>
        <v>0</v>
      </c>
      <c r="BF597" s="194">
        <f>IF(N597="snížená",J597,0)</f>
        <v>0</v>
      </c>
      <c r="BG597" s="194">
        <f>IF(N597="zákl. přenesená",J597,0)</f>
        <v>0</v>
      </c>
      <c r="BH597" s="194">
        <f>IF(N597="sníž. přenesená",J597,0)</f>
        <v>0</v>
      </c>
      <c r="BI597" s="194">
        <f>IF(N597="nulová",J597,0)</f>
        <v>0</v>
      </c>
      <c r="BJ597" s="17" t="s">
        <v>81</v>
      </c>
      <c r="BK597" s="194">
        <f>ROUND(I597*H597,2)</f>
        <v>0</v>
      </c>
      <c r="BL597" s="17" t="s">
        <v>233</v>
      </c>
      <c r="BM597" s="193" t="s">
        <v>867</v>
      </c>
    </row>
    <row r="598" spans="1:47" s="2" customFormat="1" ht="19.5">
      <c r="A598" s="34"/>
      <c r="B598" s="35"/>
      <c r="C598" s="36"/>
      <c r="D598" s="195" t="s">
        <v>131</v>
      </c>
      <c r="E598" s="36"/>
      <c r="F598" s="196" t="s">
        <v>866</v>
      </c>
      <c r="G598" s="36"/>
      <c r="H598" s="36"/>
      <c r="I598" s="197"/>
      <c r="J598" s="36"/>
      <c r="K598" s="36"/>
      <c r="L598" s="39"/>
      <c r="M598" s="198"/>
      <c r="N598" s="199"/>
      <c r="O598" s="71"/>
      <c r="P598" s="71"/>
      <c r="Q598" s="71"/>
      <c r="R598" s="71"/>
      <c r="S598" s="71"/>
      <c r="T598" s="72"/>
      <c r="U598" s="34"/>
      <c r="V598" s="34"/>
      <c r="W598" s="34"/>
      <c r="X598" s="34"/>
      <c r="Y598" s="34"/>
      <c r="Z598" s="34"/>
      <c r="AA598" s="34"/>
      <c r="AB598" s="34"/>
      <c r="AC598" s="34"/>
      <c r="AD598" s="34"/>
      <c r="AE598" s="34"/>
      <c r="AT598" s="17" t="s">
        <v>131</v>
      </c>
      <c r="AU598" s="17" t="s">
        <v>83</v>
      </c>
    </row>
    <row r="599" spans="2:51" s="13" customFormat="1" ht="11.25">
      <c r="B599" s="201"/>
      <c r="C599" s="202"/>
      <c r="D599" s="195" t="s">
        <v>135</v>
      </c>
      <c r="E599" s="202"/>
      <c r="F599" s="204" t="s">
        <v>868</v>
      </c>
      <c r="G599" s="202"/>
      <c r="H599" s="205">
        <v>144.945</v>
      </c>
      <c r="I599" s="206"/>
      <c r="J599" s="202"/>
      <c r="K599" s="202"/>
      <c r="L599" s="207"/>
      <c r="M599" s="208"/>
      <c r="N599" s="209"/>
      <c r="O599" s="209"/>
      <c r="P599" s="209"/>
      <c r="Q599" s="209"/>
      <c r="R599" s="209"/>
      <c r="S599" s="209"/>
      <c r="T599" s="210"/>
      <c r="AT599" s="211" t="s">
        <v>135</v>
      </c>
      <c r="AU599" s="211" t="s">
        <v>83</v>
      </c>
      <c r="AV599" s="13" t="s">
        <v>83</v>
      </c>
      <c r="AW599" s="13" t="s">
        <v>4</v>
      </c>
      <c r="AX599" s="13" t="s">
        <v>81</v>
      </c>
      <c r="AY599" s="211" t="s">
        <v>122</v>
      </c>
    </row>
    <row r="600" spans="1:65" s="2" customFormat="1" ht="24">
      <c r="A600" s="34"/>
      <c r="B600" s="35"/>
      <c r="C600" s="233" t="s">
        <v>869</v>
      </c>
      <c r="D600" s="233" t="s">
        <v>193</v>
      </c>
      <c r="E600" s="234" t="s">
        <v>870</v>
      </c>
      <c r="F600" s="235" t="s">
        <v>871</v>
      </c>
      <c r="G600" s="236" t="s">
        <v>127</v>
      </c>
      <c r="H600" s="237">
        <v>8.388</v>
      </c>
      <c r="I600" s="238"/>
      <c r="J600" s="239">
        <f>ROUND(I600*H600,2)</f>
        <v>0</v>
      </c>
      <c r="K600" s="235" t="s">
        <v>128</v>
      </c>
      <c r="L600" s="240"/>
      <c r="M600" s="241" t="s">
        <v>1</v>
      </c>
      <c r="N600" s="242" t="s">
        <v>38</v>
      </c>
      <c r="O600" s="71"/>
      <c r="P600" s="191">
        <f>O600*H600</f>
        <v>0</v>
      </c>
      <c r="Q600" s="191">
        <v>0.0048</v>
      </c>
      <c r="R600" s="191">
        <f>Q600*H600</f>
        <v>0.0402624</v>
      </c>
      <c r="S600" s="191">
        <v>0</v>
      </c>
      <c r="T600" s="192">
        <f>S600*H600</f>
        <v>0</v>
      </c>
      <c r="U600" s="34"/>
      <c r="V600" s="34"/>
      <c r="W600" s="34"/>
      <c r="X600" s="34"/>
      <c r="Y600" s="34"/>
      <c r="Z600" s="34"/>
      <c r="AA600" s="34"/>
      <c r="AB600" s="34"/>
      <c r="AC600" s="34"/>
      <c r="AD600" s="34"/>
      <c r="AE600" s="34"/>
      <c r="AR600" s="193" t="s">
        <v>338</v>
      </c>
      <c r="AT600" s="193" t="s">
        <v>193</v>
      </c>
      <c r="AU600" s="193" t="s">
        <v>83</v>
      </c>
      <c r="AY600" s="17" t="s">
        <v>122</v>
      </c>
      <c r="BE600" s="194">
        <f>IF(N600="základní",J600,0)</f>
        <v>0</v>
      </c>
      <c r="BF600" s="194">
        <f>IF(N600="snížená",J600,0)</f>
        <v>0</v>
      </c>
      <c r="BG600" s="194">
        <f>IF(N600="zákl. přenesená",J600,0)</f>
        <v>0</v>
      </c>
      <c r="BH600" s="194">
        <f>IF(N600="sníž. přenesená",J600,0)</f>
        <v>0</v>
      </c>
      <c r="BI600" s="194">
        <f>IF(N600="nulová",J600,0)</f>
        <v>0</v>
      </c>
      <c r="BJ600" s="17" t="s">
        <v>81</v>
      </c>
      <c r="BK600" s="194">
        <f>ROUND(I600*H600,2)</f>
        <v>0</v>
      </c>
      <c r="BL600" s="17" t="s">
        <v>233</v>
      </c>
      <c r="BM600" s="193" t="s">
        <v>872</v>
      </c>
    </row>
    <row r="601" spans="1:47" s="2" customFormat="1" ht="11.25">
      <c r="A601" s="34"/>
      <c r="B601" s="35"/>
      <c r="C601" s="36"/>
      <c r="D601" s="195" t="s">
        <v>131</v>
      </c>
      <c r="E601" s="36"/>
      <c r="F601" s="196" t="s">
        <v>871</v>
      </c>
      <c r="G601" s="36"/>
      <c r="H601" s="36"/>
      <c r="I601" s="197"/>
      <c r="J601" s="36"/>
      <c r="K601" s="36"/>
      <c r="L601" s="39"/>
      <c r="M601" s="198"/>
      <c r="N601" s="199"/>
      <c r="O601" s="71"/>
      <c r="P601" s="71"/>
      <c r="Q601" s="71"/>
      <c r="R601" s="71"/>
      <c r="S601" s="71"/>
      <c r="T601" s="72"/>
      <c r="U601" s="34"/>
      <c r="V601" s="34"/>
      <c r="W601" s="34"/>
      <c r="X601" s="34"/>
      <c r="Y601" s="34"/>
      <c r="Z601" s="34"/>
      <c r="AA601" s="34"/>
      <c r="AB601" s="34"/>
      <c r="AC601" s="34"/>
      <c r="AD601" s="34"/>
      <c r="AE601" s="34"/>
      <c r="AT601" s="17" t="s">
        <v>131</v>
      </c>
      <c r="AU601" s="17" t="s">
        <v>83</v>
      </c>
    </row>
    <row r="602" spans="2:51" s="14" customFormat="1" ht="11.25">
      <c r="B602" s="212"/>
      <c r="C602" s="213"/>
      <c r="D602" s="195" t="s">
        <v>135</v>
      </c>
      <c r="E602" s="214" t="s">
        <v>1</v>
      </c>
      <c r="F602" s="215" t="s">
        <v>873</v>
      </c>
      <c r="G602" s="213"/>
      <c r="H602" s="214" t="s">
        <v>1</v>
      </c>
      <c r="I602" s="216"/>
      <c r="J602" s="213"/>
      <c r="K602" s="213"/>
      <c r="L602" s="217"/>
      <c r="M602" s="218"/>
      <c r="N602" s="219"/>
      <c r="O602" s="219"/>
      <c r="P602" s="219"/>
      <c r="Q602" s="219"/>
      <c r="R602" s="219"/>
      <c r="S602" s="219"/>
      <c r="T602" s="220"/>
      <c r="AT602" s="221" t="s">
        <v>135</v>
      </c>
      <c r="AU602" s="221" t="s">
        <v>83</v>
      </c>
      <c r="AV602" s="14" t="s">
        <v>81</v>
      </c>
      <c r="AW602" s="14" t="s">
        <v>30</v>
      </c>
      <c r="AX602" s="14" t="s">
        <v>73</v>
      </c>
      <c r="AY602" s="221" t="s">
        <v>122</v>
      </c>
    </row>
    <row r="603" spans="2:51" s="13" customFormat="1" ht="11.25">
      <c r="B603" s="201"/>
      <c r="C603" s="202"/>
      <c r="D603" s="195" t="s">
        <v>135</v>
      </c>
      <c r="E603" s="203" t="s">
        <v>1</v>
      </c>
      <c r="F603" s="204" t="s">
        <v>874</v>
      </c>
      <c r="G603" s="202"/>
      <c r="H603" s="205">
        <v>7.2</v>
      </c>
      <c r="I603" s="206"/>
      <c r="J603" s="202"/>
      <c r="K603" s="202"/>
      <c r="L603" s="207"/>
      <c r="M603" s="208"/>
      <c r="N603" s="209"/>
      <c r="O603" s="209"/>
      <c r="P603" s="209"/>
      <c r="Q603" s="209"/>
      <c r="R603" s="209"/>
      <c r="S603" s="209"/>
      <c r="T603" s="210"/>
      <c r="AT603" s="211" t="s">
        <v>135</v>
      </c>
      <c r="AU603" s="211" t="s">
        <v>83</v>
      </c>
      <c r="AV603" s="13" t="s">
        <v>83</v>
      </c>
      <c r="AW603" s="13" t="s">
        <v>30</v>
      </c>
      <c r="AX603" s="13" t="s">
        <v>81</v>
      </c>
      <c r="AY603" s="211" t="s">
        <v>122</v>
      </c>
    </row>
    <row r="604" spans="2:51" s="13" customFormat="1" ht="11.25">
      <c r="B604" s="201"/>
      <c r="C604" s="202"/>
      <c r="D604" s="195" t="s">
        <v>135</v>
      </c>
      <c r="E604" s="202"/>
      <c r="F604" s="204" t="s">
        <v>875</v>
      </c>
      <c r="G604" s="202"/>
      <c r="H604" s="205">
        <v>8.388</v>
      </c>
      <c r="I604" s="206"/>
      <c r="J604" s="202"/>
      <c r="K604" s="202"/>
      <c r="L604" s="207"/>
      <c r="M604" s="208"/>
      <c r="N604" s="209"/>
      <c r="O604" s="209"/>
      <c r="P604" s="209"/>
      <c r="Q604" s="209"/>
      <c r="R604" s="209"/>
      <c r="S604" s="209"/>
      <c r="T604" s="210"/>
      <c r="AT604" s="211" t="s">
        <v>135</v>
      </c>
      <c r="AU604" s="211" t="s">
        <v>83</v>
      </c>
      <c r="AV604" s="13" t="s">
        <v>83</v>
      </c>
      <c r="AW604" s="13" t="s">
        <v>4</v>
      </c>
      <c r="AX604" s="13" t="s">
        <v>81</v>
      </c>
      <c r="AY604" s="211" t="s">
        <v>122</v>
      </c>
    </row>
    <row r="605" spans="1:65" s="2" customFormat="1" ht="16.5" customHeight="1">
      <c r="A605" s="34"/>
      <c r="B605" s="35"/>
      <c r="C605" s="182" t="s">
        <v>876</v>
      </c>
      <c r="D605" s="182" t="s">
        <v>124</v>
      </c>
      <c r="E605" s="183" t="s">
        <v>877</v>
      </c>
      <c r="F605" s="184" t="s">
        <v>878</v>
      </c>
      <c r="G605" s="185" t="s">
        <v>216</v>
      </c>
      <c r="H605" s="186">
        <v>1.207</v>
      </c>
      <c r="I605" s="187"/>
      <c r="J605" s="188">
        <f>ROUND(I605*H605,2)</f>
        <v>0</v>
      </c>
      <c r="K605" s="184" t="s">
        <v>128</v>
      </c>
      <c r="L605" s="39"/>
      <c r="M605" s="189" t="s">
        <v>1</v>
      </c>
      <c r="N605" s="190" t="s">
        <v>38</v>
      </c>
      <c r="O605" s="71"/>
      <c r="P605" s="191">
        <f>O605*H605</f>
        <v>0</v>
      </c>
      <c r="Q605" s="191">
        <v>0</v>
      </c>
      <c r="R605" s="191">
        <f>Q605*H605</f>
        <v>0</v>
      </c>
      <c r="S605" s="191">
        <v>0</v>
      </c>
      <c r="T605" s="192">
        <f>S605*H605</f>
        <v>0</v>
      </c>
      <c r="U605" s="34"/>
      <c r="V605" s="34"/>
      <c r="W605" s="34"/>
      <c r="X605" s="34"/>
      <c r="Y605" s="34"/>
      <c r="Z605" s="34"/>
      <c r="AA605" s="34"/>
      <c r="AB605" s="34"/>
      <c r="AC605" s="34"/>
      <c r="AD605" s="34"/>
      <c r="AE605" s="34"/>
      <c r="AR605" s="193" t="s">
        <v>233</v>
      </c>
      <c r="AT605" s="193" t="s">
        <v>124</v>
      </c>
      <c r="AU605" s="193" t="s">
        <v>83</v>
      </c>
      <c r="AY605" s="17" t="s">
        <v>122</v>
      </c>
      <c r="BE605" s="194">
        <f>IF(N605="základní",J605,0)</f>
        <v>0</v>
      </c>
      <c r="BF605" s="194">
        <f>IF(N605="snížená",J605,0)</f>
        <v>0</v>
      </c>
      <c r="BG605" s="194">
        <f>IF(N605="zákl. přenesená",J605,0)</f>
        <v>0</v>
      </c>
      <c r="BH605" s="194">
        <f>IF(N605="sníž. přenesená",J605,0)</f>
        <v>0</v>
      </c>
      <c r="BI605" s="194">
        <f>IF(N605="nulová",J605,0)</f>
        <v>0</v>
      </c>
      <c r="BJ605" s="17" t="s">
        <v>81</v>
      </c>
      <c r="BK605" s="194">
        <f>ROUND(I605*H605,2)</f>
        <v>0</v>
      </c>
      <c r="BL605" s="17" t="s">
        <v>233</v>
      </c>
      <c r="BM605" s="193" t="s">
        <v>879</v>
      </c>
    </row>
    <row r="606" spans="1:47" s="2" customFormat="1" ht="19.5">
      <c r="A606" s="34"/>
      <c r="B606" s="35"/>
      <c r="C606" s="36"/>
      <c r="D606" s="195" t="s">
        <v>131</v>
      </c>
      <c r="E606" s="36"/>
      <c r="F606" s="196" t="s">
        <v>880</v>
      </c>
      <c r="G606" s="36"/>
      <c r="H606" s="36"/>
      <c r="I606" s="197"/>
      <c r="J606" s="36"/>
      <c r="K606" s="36"/>
      <c r="L606" s="39"/>
      <c r="M606" s="198"/>
      <c r="N606" s="199"/>
      <c r="O606" s="71"/>
      <c r="P606" s="71"/>
      <c r="Q606" s="71"/>
      <c r="R606" s="71"/>
      <c r="S606" s="71"/>
      <c r="T606" s="72"/>
      <c r="U606" s="34"/>
      <c r="V606" s="34"/>
      <c r="W606" s="34"/>
      <c r="X606" s="34"/>
      <c r="Y606" s="34"/>
      <c r="Z606" s="34"/>
      <c r="AA606" s="34"/>
      <c r="AB606" s="34"/>
      <c r="AC606" s="34"/>
      <c r="AD606" s="34"/>
      <c r="AE606" s="34"/>
      <c r="AT606" s="17" t="s">
        <v>131</v>
      </c>
      <c r="AU606" s="17" t="s">
        <v>83</v>
      </c>
    </row>
    <row r="607" spans="1:47" s="2" customFormat="1" ht="58.5">
      <c r="A607" s="34"/>
      <c r="B607" s="35"/>
      <c r="C607" s="36"/>
      <c r="D607" s="195" t="s">
        <v>133</v>
      </c>
      <c r="E607" s="36"/>
      <c r="F607" s="200" t="s">
        <v>881</v>
      </c>
      <c r="G607" s="36"/>
      <c r="H607" s="36"/>
      <c r="I607" s="197"/>
      <c r="J607" s="36"/>
      <c r="K607" s="36"/>
      <c r="L607" s="39"/>
      <c r="M607" s="198"/>
      <c r="N607" s="199"/>
      <c r="O607" s="71"/>
      <c r="P607" s="71"/>
      <c r="Q607" s="71"/>
      <c r="R607" s="71"/>
      <c r="S607" s="71"/>
      <c r="T607" s="72"/>
      <c r="U607" s="34"/>
      <c r="V607" s="34"/>
      <c r="W607" s="34"/>
      <c r="X607" s="34"/>
      <c r="Y607" s="34"/>
      <c r="Z607" s="34"/>
      <c r="AA607" s="34"/>
      <c r="AB607" s="34"/>
      <c r="AC607" s="34"/>
      <c r="AD607" s="34"/>
      <c r="AE607" s="34"/>
      <c r="AT607" s="17" t="s">
        <v>133</v>
      </c>
      <c r="AU607" s="17" t="s">
        <v>83</v>
      </c>
    </row>
    <row r="608" spans="2:63" s="12" customFormat="1" ht="25.9" customHeight="1">
      <c r="B608" s="166"/>
      <c r="C608" s="167"/>
      <c r="D608" s="168" t="s">
        <v>72</v>
      </c>
      <c r="E608" s="169" t="s">
        <v>882</v>
      </c>
      <c r="F608" s="169" t="s">
        <v>883</v>
      </c>
      <c r="G608" s="167"/>
      <c r="H608" s="167"/>
      <c r="I608" s="170"/>
      <c r="J608" s="171">
        <f>BK608</f>
        <v>0</v>
      </c>
      <c r="K608" s="167"/>
      <c r="L608" s="172"/>
      <c r="M608" s="173"/>
      <c r="N608" s="174"/>
      <c r="O608" s="174"/>
      <c r="P608" s="175">
        <f>P609+P641+P652</f>
        <v>0</v>
      </c>
      <c r="Q608" s="174"/>
      <c r="R608" s="175">
        <f>R609+R641+R652</f>
        <v>0</v>
      </c>
      <c r="S608" s="174"/>
      <c r="T608" s="176">
        <f>T609+T641+T652</f>
        <v>0</v>
      </c>
      <c r="AR608" s="177" t="s">
        <v>155</v>
      </c>
      <c r="AT608" s="178" t="s">
        <v>72</v>
      </c>
      <c r="AU608" s="178" t="s">
        <v>73</v>
      </c>
      <c r="AY608" s="177" t="s">
        <v>122</v>
      </c>
      <c r="BK608" s="179">
        <f>BK609+BK641+BK652</f>
        <v>0</v>
      </c>
    </row>
    <row r="609" spans="2:63" s="12" customFormat="1" ht="22.9" customHeight="1">
      <c r="B609" s="166"/>
      <c r="C609" s="167"/>
      <c r="D609" s="168" t="s">
        <v>72</v>
      </c>
      <c r="E609" s="180" t="s">
        <v>884</v>
      </c>
      <c r="F609" s="180" t="s">
        <v>885</v>
      </c>
      <c r="G609" s="167"/>
      <c r="H609" s="167"/>
      <c r="I609" s="170"/>
      <c r="J609" s="181">
        <f>BK609</f>
        <v>0</v>
      </c>
      <c r="K609" s="167"/>
      <c r="L609" s="172"/>
      <c r="M609" s="173"/>
      <c r="N609" s="174"/>
      <c r="O609" s="174"/>
      <c r="P609" s="175">
        <f>SUM(P610:P640)</f>
        <v>0</v>
      </c>
      <c r="Q609" s="174"/>
      <c r="R609" s="175">
        <f>SUM(R610:R640)</f>
        <v>0</v>
      </c>
      <c r="S609" s="174"/>
      <c r="T609" s="176">
        <f>SUM(T610:T640)</f>
        <v>0</v>
      </c>
      <c r="AR609" s="177" t="s">
        <v>155</v>
      </c>
      <c r="AT609" s="178" t="s">
        <v>72</v>
      </c>
      <c r="AU609" s="178" t="s">
        <v>81</v>
      </c>
      <c r="AY609" s="177" t="s">
        <v>122</v>
      </c>
      <c r="BK609" s="179">
        <f>SUM(BK610:BK640)</f>
        <v>0</v>
      </c>
    </row>
    <row r="610" spans="1:65" s="2" customFormat="1" ht="16.5" customHeight="1">
      <c r="A610" s="34"/>
      <c r="B610" s="35"/>
      <c r="C610" s="182" t="s">
        <v>886</v>
      </c>
      <c r="D610" s="182" t="s">
        <v>124</v>
      </c>
      <c r="E610" s="183" t="s">
        <v>887</v>
      </c>
      <c r="F610" s="184" t="s">
        <v>888</v>
      </c>
      <c r="G610" s="185" t="s">
        <v>889</v>
      </c>
      <c r="H610" s="186">
        <v>1</v>
      </c>
      <c r="I610" s="187"/>
      <c r="J610" s="188">
        <f>ROUND(I610*H610,2)</f>
        <v>0</v>
      </c>
      <c r="K610" s="184" t="s">
        <v>128</v>
      </c>
      <c r="L610" s="39"/>
      <c r="M610" s="189" t="s">
        <v>1</v>
      </c>
      <c r="N610" s="190" t="s">
        <v>38</v>
      </c>
      <c r="O610" s="71"/>
      <c r="P610" s="191">
        <f>O610*H610</f>
        <v>0</v>
      </c>
      <c r="Q610" s="191">
        <v>0</v>
      </c>
      <c r="R610" s="191">
        <f>Q610*H610</f>
        <v>0</v>
      </c>
      <c r="S610" s="191">
        <v>0</v>
      </c>
      <c r="T610" s="192">
        <f>S610*H610</f>
        <v>0</v>
      </c>
      <c r="U610" s="34"/>
      <c r="V610" s="34"/>
      <c r="W610" s="34"/>
      <c r="X610" s="34"/>
      <c r="Y610" s="34"/>
      <c r="Z610" s="34"/>
      <c r="AA610" s="34"/>
      <c r="AB610" s="34"/>
      <c r="AC610" s="34"/>
      <c r="AD610" s="34"/>
      <c r="AE610" s="34"/>
      <c r="AR610" s="193" t="s">
        <v>890</v>
      </c>
      <c r="AT610" s="193" t="s">
        <v>124</v>
      </c>
      <c r="AU610" s="193" t="s">
        <v>83</v>
      </c>
      <c r="AY610" s="17" t="s">
        <v>122</v>
      </c>
      <c r="BE610" s="194">
        <f>IF(N610="základní",J610,0)</f>
        <v>0</v>
      </c>
      <c r="BF610" s="194">
        <f>IF(N610="snížená",J610,0)</f>
        <v>0</v>
      </c>
      <c r="BG610" s="194">
        <f>IF(N610="zákl. přenesená",J610,0)</f>
        <v>0</v>
      </c>
      <c r="BH610" s="194">
        <f>IF(N610="sníž. přenesená",J610,0)</f>
        <v>0</v>
      </c>
      <c r="BI610" s="194">
        <f>IF(N610="nulová",J610,0)</f>
        <v>0</v>
      </c>
      <c r="BJ610" s="17" t="s">
        <v>81</v>
      </c>
      <c r="BK610" s="194">
        <f>ROUND(I610*H610,2)</f>
        <v>0</v>
      </c>
      <c r="BL610" s="17" t="s">
        <v>890</v>
      </c>
      <c r="BM610" s="193" t="s">
        <v>891</v>
      </c>
    </row>
    <row r="611" spans="1:47" s="2" customFormat="1" ht="11.25">
      <c r="A611" s="34"/>
      <c r="B611" s="35"/>
      <c r="C611" s="36"/>
      <c r="D611" s="195" t="s">
        <v>131</v>
      </c>
      <c r="E611" s="36"/>
      <c r="F611" s="196" t="s">
        <v>888</v>
      </c>
      <c r="G611" s="36"/>
      <c r="H611" s="36"/>
      <c r="I611" s="197"/>
      <c r="J611" s="36"/>
      <c r="K611" s="36"/>
      <c r="L611" s="39"/>
      <c r="M611" s="198"/>
      <c r="N611" s="199"/>
      <c r="O611" s="71"/>
      <c r="P611" s="71"/>
      <c r="Q611" s="71"/>
      <c r="R611" s="71"/>
      <c r="S611" s="71"/>
      <c r="T611" s="72"/>
      <c r="U611" s="34"/>
      <c r="V611" s="34"/>
      <c r="W611" s="34"/>
      <c r="X611" s="34"/>
      <c r="Y611" s="34"/>
      <c r="Z611" s="34"/>
      <c r="AA611" s="34"/>
      <c r="AB611" s="34"/>
      <c r="AC611" s="34"/>
      <c r="AD611" s="34"/>
      <c r="AE611" s="34"/>
      <c r="AT611" s="17" t="s">
        <v>131</v>
      </c>
      <c r="AU611" s="17" t="s">
        <v>83</v>
      </c>
    </row>
    <row r="612" spans="1:47" s="2" customFormat="1" ht="19.5">
      <c r="A612" s="34"/>
      <c r="B612" s="35"/>
      <c r="C612" s="36"/>
      <c r="D612" s="195" t="s">
        <v>133</v>
      </c>
      <c r="E612" s="36"/>
      <c r="F612" s="200" t="s">
        <v>892</v>
      </c>
      <c r="G612" s="36"/>
      <c r="H612" s="36"/>
      <c r="I612" s="197"/>
      <c r="J612" s="36"/>
      <c r="K612" s="36"/>
      <c r="L612" s="39"/>
      <c r="M612" s="198"/>
      <c r="N612" s="199"/>
      <c r="O612" s="71"/>
      <c r="P612" s="71"/>
      <c r="Q612" s="71"/>
      <c r="R612" s="71"/>
      <c r="S612" s="71"/>
      <c r="T612" s="72"/>
      <c r="U612" s="34"/>
      <c r="V612" s="34"/>
      <c r="W612" s="34"/>
      <c r="X612" s="34"/>
      <c r="Y612" s="34"/>
      <c r="Z612" s="34"/>
      <c r="AA612" s="34"/>
      <c r="AB612" s="34"/>
      <c r="AC612" s="34"/>
      <c r="AD612" s="34"/>
      <c r="AE612" s="34"/>
      <c r="AT612" s="17" t="s">
        <v>133</v>
      </c>
      <c r="AU612" s="17" t="s">
        <v>83</v>
      </c>
    </row>
    <row r="613" spans="2:51" s="14" customFormat="1" ht="11.25">
      <c r="B613" s="212"/>
      <c r="C613" s="213"/>
      <c r="D613" s="195" t="s">
        <v>135</v>
      </c>
      <c r="E613" s="214" t="s">
        <v>1</v>
      </c>
      <c r="F613" s="215" t="s">
        <v>893</v>
      </c>
      <c r="G613" s="213"/>
      <c r="H613" s="214" t="s">
        <v>1</v>
      </c>
      <c r="I613" s="216"/>
      <c r="J613" s="213"/>
      <c r="K613" s="213"/>
      <c r="L613" s="217"/>
      <c r="M613" s="218"/>
      <c r="N613" s="219"/>
      <c r="O613" s="219"/>
      <c r="P613" s="219"/>
      <c r="Q613" s="219"/>
      <c r="R613" s="219"/>
      <c r="S613" s="219"/>
      <c r="T613" s="220"/>
      <c r="AT613" s="221" t="s">
        <v>135</v>
      </c>
      <c r="AU613" s="221" t="s">
        <v>83</v>
      </c>
      <c r="AV613" s="14" t="s">
        <v>81</v>
      </c>
      <c r="AW613" s="14" t="s">
        <v>30</v>
      </c>
      <c r="AX613" s="14" t="s">
        <v>73</v>
      </c>
      <c r="AY613" s="221" t="s">
        <v>122</v>
      </c>
    </row>
    <row r="614" spans="2:51" s="13" customFormat="1" ht="11.25">
      <c r="B614" s="201"/>
      <c r="C614" s="202"/>
      <c r="D614" s="195" t="s">
        <v>135</v>
      </c>
      <c r="E614" s="203" t="s">
        <v>1</v>
      </c>
      <c r="F614" s="204" t="s">
        <v>81</v>
      </c>
      <c r="G614" s="202"/>
      <c r="H614" s="205">
        <v>1</v>
      </c>
      <c r="I614" s="206"/>
      <c r="J614" s="202"/>
      <c r="K614" s="202"/>
      <c r="L614" s="207"/>
      <c r="M614" s="208"/>
      <c r="N614" s="209"/>
      <c r="O614" s="209"/>
      <c r="P614" s="209"/>
      <c r="Q614" s="209"/>
      <c r="R614" s="209"/>
      <c r="S614" s="209"/>
      <c r="T614" s="210"/>
      <c r="AT614" s="211" t="s">
        <v>135</v>
      </c>
      <c r="AU614" s="211" t="s">
        <v>83</v>
      </c>
      <c r="AV614" s="13" t="s">
        <v>83</v>
      </c>
      <c r="AW614" s="13" t="s">
        <v>30</v>
      </c>
      <c r="AX614" s="13" t="s">
        <v>81</v>
      </c>
      <c r="AY614" s="211" t="s">
        <v>122</v>
      </c>
    </row>
    <row r="615" spans="1:65" s="2" customFormat="1" ht="16.5" customHeight="1">
      <c r="A615" s="34"/>
      <c r="B615" s="35"/>
      <c r="C615" s="182" t="s">
        <v>894</v>
      </c>
      <c r="D615" s="182" t="s">
        <v>124</v>
      </c>
      <c r="E615" s="183" t="s">
        <v>895</v>
      </c>
      <c r="F615" s="184" t="s">
        <v>896</v>
      </c>
      <c r="G615" s="185" t="s">
        <v>889</v>
      </c>
      <c r="H615" s="186">
        <v>1</v>
      </c>
      <c r="I615" s="187"/>
      <c r="J615" s="188">
        <f>ROUND(I615*H615,2)</f>
        <v>0</v>
      </c>
      <c r="K615" s="184" t="s">
        <v>128</v>
      </c>
      <c r="L615" s="39"/>
      <c r="M615" s="189" t="s">
        <v>1</v>
      </c>
      <c r="N615" s="190" t="s">
        <v>38</v>
      </c>
      <c r="O615" s="71"/>
      <c r="P615" s="191">
        <f>O615*H615</f>
        <v>0</v>
      </c>
      <c r="Q615" s="191">
        <v>0</v>
      </c>
      <c r="R615" s="191">
        <f>Q615*H615</f>
        <v>0</v>
      </c>
      <c r="S615" s="191">
        <v>0</v>
      </c>
      <c r="T615" s="192">
        <f>S615*H615</f>
        <v>0</v>
      </c>
      <c r="U615" s="34"/>
      <c r="V615" s="34"/>
      <c r="W615" s="34"/>
      <c r="X615" s="34"/>
      <c r="Y615" s="34"/>
      <c r="Z615" s="34"/>
      <c r="AA615" s="34"/>
      <c r="AB615" s="34"/>
      <c r="AC615" s="34"/>
      <c r="AD615" s="34"/>
      <c r="AE615" s="34"/>
      <c r="AR615" s="193" t="s">
        <v>890</v>
      </c>
      <c r="AT615" s="193" t="s">
        <v>124</v>
      </c>
      <c r="AU615" s="193" t="s">
        <v>83</v>
      </c>
      <c r="AY615" s="17" t="s">
        <v>122</v>
      </c>
      <c r="BE615" s="194">
        <f>IF(N615="základní",J615,0)</f>
        <v>0</v>
      </c>
      <c r="BF615" s="194">
        <f>IF(N615="snížená",J615,0)</f>
        <v>0</v>
      </c>
      <c r="BG615" s="194">
        <f>IF(N615="zákl. přenesená",J615,0)</f>
        <v>0</v>
      </c>
      <c r="BH615" s="194">
        <f>IF(N615="sníž. přenesená",J615,0)</f>
        <v>0</v>
      </c>
      <c r="BI615" s="194">
        <f>IF(N615="nulová",J615,0)</f>
        <v>0</v>
      </c>
      <c r="BJ615" s="17" t="s">
        <v>81</v>
      </c>
      <c r="BK615" s="194">
        <f>ROUND(I615*H615,2)</f>
        <v>0</v>
      </c>
      <c r="BL615" s="17" t="s">
        <v>890</v>
      </c>
      <c r="BM615" s="193" t="s">
        <v>897</v>
      </c>
    </row>
    <row r="616" spans="1:47" s="2" customFormat="1" ht="11.25">
      <c r="A616" s="34"/>
      <c r="B616" s="35"/>
      <c r="C616" s="36"/>
      <c r="D616" s="195" t="s">
        <v>131</v>
      </c>
      <c r="E616" s="36"/>
      <c r="F616" s="196" t="s">
        <v>896</v>
      </c>
      <c r="G616" s="36"/>
      <c r="H616" s="36"/>
      <c r="I616" s="197"/>
      <c r="J616" s="36"/>
      <c r="K616" s="36"/>
      <c r="L616" s="39"/>
      <c r="M616" s="198"/>
      <c r="N616" s="199"/>
      <c r="O616" s="71"/>
      <c r="P616" s="71"/>
      <c r="Q616" s="71"/>
      <c r="R616" s="71"/>
      <c r="S616" s="71"/>
      <c r="T616" s="72"/>
      <c r="U616" s="34"/>
      <c r="V616" s="34"/>
      <c r="W616" s="34"/>
      <c r="X616" s="34"/>
      <c r="Y616" s="34"/>
      <c r="Z616" s="34"/>
      <c r="AA616" s="34"/>
      <c r="AB616" s="34"/>
      <c r="AC616" s="34"/>
      <c r="AD616" s="34"/>
      <c r="AE616" s="34"/>
      <c r="AT616" s="17" t="s">
        <v>131</v>
      </c>
      <c r="AU616" s="17" t="s">
        <v>83</v>
      </c>
    </row>
    <row r="617" spans="1:47" s="2" customFormat="1" ht="19.5">
      <c r="A617" s="34"/>
      <c r="B617" s="35"/>
      <c r="C617" s="36"/>
      <c r="D617" s="195" t="s">
        <v>133</v>
      </c>
      <c r="E617" s="36"/>
      <c r="F617" s="200" t="s">
        <v>892</v>
      </c>
      <c r="G617" s="36"/>
      <c r="H617" s="36"/>
      <c r="I617" s="197"/>
      <c r="J617" s="36"/>
      <c r="K617" s="36"/>
      <c r="L617" s="39"/>
      <c r="M617" s="198"/>
      <c r="N617" s="199"/>
      <c r="O617" s="71"/>
      <c r="P617" s="71"/>
      <c r="Q617" s="71"/>
      <c r="R617" s="71"/>
      <c r="S617" s="71"/>
      <c r="T617" s="72"/>
      <c r="U617" s="34"/>
      <c r="V617" s="34"/>
      <c r="W617" s="34"/>
      <c r="X617" s="34"/>
      <c r="Y617" s="34"/>
      <c r="Z617" s="34"/>
      <c r="AA617" s="34"/>
      <c r="AB617" s="34"/>
      <c r="AC617" s="34"/>
      <c r="AD617" s="34"/>
      <c r="AE617" s="34"/>
      <c r="AT617" s="17" t="s">
        <v>133</v>
      </c>
      <c r="AU617" s="17" t="s">
        <v>83</v>
      </c>
    </row>
    <row r="618" spans="2:51" s="14" customFormat="1" ht="11.25">
      <c r="B618" s="212"/>
      <c r="C618" s="213"/>
      <c r="D618" s="195" t="s">
        <v>135</v>
      </c>
      <c r="E618" s="214" t="s">
        <v>1</v>
      </c>
      <c r="F618" s="215" t="s">
        <v>898</v>
      </c>
      <c r="G618" s="213"/>
      <c r="H618" s="214" t="s">
        <v>1</v>
      </c>
      <c r="I618" s="216"/>
      <c r="J618" s="213"/>
      <c r="K618" s="213"/>
      <c r="L618" s="217"/>
      <c r="M618" s="218"/>
      <c r="N618" s="219"/>
      <c r="O618" s="219"/>
      <c r="P618" s="219"/>
      <c r="Q618" s="219"/>
      <c r="R618" s="219"/>
      <c r="S618" s="219"/>
      <c r="T618" s="220"/>
      <c r="AT618" s="221" t="s">
        <v>135</v>
      </c>
      <c r="AU618" s="221" t="s">
        <v>83</v>
      </c>
      <c r="AV618" s="14" t="s">
        <v>81</v>
      </c>
      <c r="AW618" s="14" t="s">
        <v>30</v>
      </c>
      <c r="AX618" s="14" t="s">
        <v>73</v>
      </c>
      <c r="AY618" s="221" t="s">
        <v>122</v>
      </c>
    </row>
    <row r="619" spans="2:51" s="13" customFormat="1" ht="11.25">
      <c r="B619" s="201"/>
      <c r="C619" s="202"/>
      <c r="D619" s="195" t="s">
        <v>135</v>
      </c>
      <c r="E619" s="203" t="s">
        <v>1</v>
      </c>
      <c r="F619" s="204" t="s">
        <v>81</v>
      </c>
      <c r="G619" s="202"/>
      <c r="H619" s="205">
        <v>1</v>
      </c>
      <c r="I619" s="206"/>
      <c r="J619" s="202"/>
      <c r="K619" s="202"/>
      <c r="L619" s="207"/>
      <c r="M619" s="208"/>
      <c r="N619" s="209"/>
      <c r="O619" s="209"/>
      <c r="P619" s="209"/>
      <c r="Q619" s="209"/>
      <c r="R619" s="209"/>
      <c r="S619" s="209"/>
      <c r="T619" s="210"/>
      <c r="AT619" s="211" t="s">
        <v>135</v>
      </c>
      <c r="AU619" s="211" t="s">
        <v>83</v>
      </c>
      <c r="AV619" s="13" t="s">
        <v>83</v>
      </c>
      <c r="AW619" s="13" t="s">
        <v>30</v>
      </c>
      <c r="AX619" s="13" t="s">
        <v>81</v>
      </c>
      <c r="AY619" s="211" t="s">
        <v>122</v>
      </c>
    </row>
    <row r="620" spans="1:65" s="2" customFormat="1" ht="16.5" customHeight="1">
      <c r="A620" s="34"/>
      <c r="B620" s="35"/>
      <c r="C620" s="182" t="s">
        <v>899</v>
      </c>
      <c r="D620" s="182" t="s">
        <v>124</v>
      </c>
      <c r="E620" s="183" t="s">
        <v>900</v>
      </c>
      <c r="F620" s="184" t="s">
        <v>901</v>
      </c>
      <c r="G620" s="185" t="s">
        <v>889</v>
      </c>
      <c r="H620" s="186">
        <v>1</v>
      </c>
      <c r="I620" s="187"/>
      <c r="J620" s="188">
        <f>ROUND(I620*H620,2)</f>
        <v>0</v>
      </c>
      <c r="K620" s="184" t="s">
        <v>128</v>
      </c>
      <c r="L620" s="39"/>
      <c r="M620" s="189" t="s">
        <v>1</v>
      </c>
      <c r="N620" s="190" t="s">
        <v>38</v>
      </c>
      <c r="O620" s="71"/>
      <c r="P620" s="191">
        <f>O620*H620</f>
        <v>0</v>
      </c>
      <c r="Q620" s="191">
        <v>0</v>
      </c>
      <c r="R620" s="191">
        <f>Q620*H620</f>
        <v>0</v>
      </c>
      <c r="S620" s="191">
        <v>0</v>
      </c>
      <c r="T620" s="192">
        <f>S620*H620</f>
        <v>0</v>
      </c>
      <c r="U620" s="34"/>
      <c r="V620" s="34"/>
      <c r="W620" s="34"/>
      <c r="X620" s="34"/>
      <c r="Y620" s="34"/>
      <c r="Z620" s="34"/>
      <c r="AA620" s="34"/>
      <c r="AB620" s="34"/>
      <c r="AC620" s="34"/>
      <c r="AD620" s="34"/>
      <c r="AE620" s="34"/>
      <c r="AR620" s="193" t="s">
        <v>890</v>
      </c>
      <c r="AT620" s="193" t="s">
        <v>124</v>
      </c>
      <c r="AU620" s="193" t="s">
        <v>83</v>
      </c>
      <c r="AY620" s="17" t="s">
        <v>122</v>
      </c>
      <c r="BE620" s="194">
        <f>IF(N620="základní",J620,0)</f>
        <v>0</v>
      </c>
      <c r="BF620" s="194">
        <f>IF(N620="snížená",J620,0)</f>
        <v>0</v>
      </c>
      <c r="BG620" s="194">
        <f>IF(N620="zákl. přenesená",J620,0)</f>
        <v>0</v>
      </c>
      <c r="BH620" s="194">
        <f>IF(N620="sníž. přenesená",J620,0)</f>
        <v>0</v>
      </c>
      <c r="BI620" s="194">
        <f>IF(N620="nulová",J620,0)</f>
        <v>0</v>
      </c>
      <c r="BJ620" s="17" t="s">
        <v>81</v>
      </c>
      <c r="BK620" s="194">
        <f>ROUND(I620*H620,2)</f>
        <v>0</v>
      </c>
      <c r="BL620" s="17" t="s">
        <v>890</v>
      </c>
      <c r="BM620" s="193" t="s">
        <v>902</v>
      </c>
    </row>
    <row r="621" spans="1:47" s="2" customFormat="1" ht="11.25">
      <c r="A621" s="34"/>
      <c r="B621" s="35"/>
      <c r="C621" s="36"/>
      <c r="D621" s="195" t="s">
        <v>131</v>
      </c>
      <c r="E621" s="36"/>
      <c r="F621" s="196" t="s">
        <v>901</v>
      </c>
      <c r="G621" s="36"/>
      <c r="H621" s="36"/>
      <c r="I621" s="197"/>
      <c r="J621" s="36"/>
      <c r="K621" s="36"/>
      <c r="L621" s="39"/>
      <c r="M621" s="198"/>
      <c r="N621" s="199"/>
      <c r="O621" s="71"/>
      <c r="P621" s="71"/>
      <c r="Q621" s="71"/>
      <c r="R621" s="71"/>
      <c r="S621" s="71"/>
      <c r="T621" s="72"/>
      <c r="U621" s="34"/>
      <c r="V621" s="34"/>
      <c r="W621" s="34"/>
      <c r="X621" s="34"/>
      <c r="Y621" s="34"/>
      <c r="Z621" s="34"/>
      <c r="AA621" s="34"/>
      <c r="AB621" s="34"/>
      <c r="AC621" s="34"/>
      <c r="AD621" s="34"/>
      <c r="AE621" s="34"/>
      <c r="AT621" s="17" t="s">
        <v>131</v>
      </c>
      <c r="AU621" s="17" t="s">
        <v>83</v>
      </c>
    </row>
    <row r="622" spans="1:47" s="2" customFormat="1" ht="19.5">
      <c r="A622" s="34"/>
      <c r="B622" s="35"/>
      <c r="C622" s="36"/>
      <c r="D622" s="195" t="s">
        <v>133</v>
      </c>
      <c r="E622" s="36"/>
      <c r="F622" s="200" t="s">
        <v>892</v>
      </c>
      <c r="G622" s="36"/>
      <c r="H622" s="36"/>
      <c r="I622" s="197"/>
      <c r="J622" s="36"/>
      <c r="K622" s="36"/>
      <c r="L622" s="39"/>
      <c r="M622" s="198"/>
      <c r="N622" s="199"/>
      <c r="O622" s="71"/>
      <c r="P622" s="71"/>
      <c r="Q622" s="71"/>
      <c r="R622" s="71"/>
      <c r="S622" s="71"/>
      <c r="T622" s="72"/>
      <c r="U622" s="34"/>
      <c r="V622" s="34"/>
      <c r="W622" s="34"/>
      <c r="X622" s="34"/>
      <c r="Y622" s="34"/>
      <c r="Z622" s="34"/>
      <c r="AA622" s="34"/>
      <c r="AB622" s="34"/>
      <c r="AC622" s="34"/>
      <c r="AD622" s="34"/>
      <c r="AE622" s="34"/>
      <c r="AT622" s="17" t="s">
        <v>133</v>
      </c>
      <c r="AU622" s="17" t="s">
        <v>83</v>
      </c>
    </row>
    <row r="623" spans="2:51" s="14" customFormat="1" ht="11.25">
      <c r="B623" s="212"/>
      <c r="C623" s="213"/>
      <c r="D623" s="195" t="s">
        <v>135</v>
      </c>
      <c r="E623" s="214" t="s">
        <v>1</v>
      </c>
      <c r="F623" s="215" t="s">
        <v>903</v>
      </c>
      <c r="G623" s="213"/>
      <c r="H623" s="214" t="s">
        <v>1</v>
      </c>
      <c r="I623" s="216"/>
      <c r="J623" s="213"/>
      <c r="K623" s="213"/>
      <c r="L623" s="217"/>
      <c r="M623" s="218"/>
      <c r="N623" s="219"/>
      <c r="O623" s="219"/>
      <c r="P623" s="219"/>
      <c r="Q623" s="219"/>
      <c r="R623" s="219"/>
      <c r="S623" s="219"/>
      <c r="T623" s="220"/>
      <c r="AT623" s="221" t="s">
        <v>135</v>
      </c>
      <c r="AU623" s="221" t="s">
        <v>83</v>
      </c>
      <c r="AV623" s="14" t="s">
        <v>81</v>
      </c>
      <c r="AW623" s="14" t="s">
        <v>30</v>
      </c>
      <c r="AX623" s="14" t="s">
        <v>73</v>
      </c>
      <c r="AY623" s="221" t="s">
        <v>122</v>
      </c>
    </row>
    <row r="624" spans="2:51" s="13" customFormat="1" ht="11.25">
      <c r="B624" s="201"/>
      <c r="C624" s="202"/>
      <c r="D624" s="195" t="s">
        <v>135</v>
      </c>
      <c r="E624" s="203" t="s">
        <v>1</v>
      </c>
      <c r="F624" s="204" t="s">
        <v>81</v>
      </c>
      <c r="G624" s="202"/>
      <c r="H624" s="205">
        <v>1</v>
      </c>
      <c r="I624" s="206"/>
      <c r="J624" s="202"/>
      <c r="K624" s="202"/>
      <c r="L624" s="207"/>
      <c r="M624" s="208"/>
      <c r="N624" s="209"/>
      <c r="O624" s="209"/>
      <c r="P624" s="209"/>
      <c r="Q624" s="209"/>
      <c r="R624" s="209"/>
      <c r="S624" s="209"/>
      <c r="T624" s="210"/>
      <c r="AT624" s="211" t="s">
        <v>135</v>
      </c>
      <c r="AU624" s="211" t="s">
        <v>83</v>
      </c>
      <c r="AV624" s="13" t="s">
        <v>83</v>
      </c>
      <c r="AW624" s="13" t="s">
        <v>30</v>
      </c>
      <c r="AX624" s="13" t="s">
        <v>81</v>
      </c>
      <c r="AY624" s="211" t="s">
        <v>122</v>
      </c>
    </row>
    <row r="625" spans="1:65" s="2" customFormat="1" ht="16.5" customHeight="1">
      <c r="A625" s="34"/>
      <c r="B625" s="35"/>
      <c r="C625" s="182" t="s">
        <v>904</v>
      </c>
      <c r="D625" s="182" t="s">
        <v>124</v>
      </c>
      <c r="E625" s="183" t="s">
        <v>905</v>
      </c>
      <c r="F625" s="184" t="s">
        <v>906</v>
      </c>
      <c r="G625" s="185" t="s">
        <v>889</v>
      </c>
      <c r="H625" s="186">
        <v>1</v>
      </c>
      <c r="I625" s="187"/>
      <c r="J625" s="188">
        <f>ROUND(I625*H625,2)</f>
        <v>0</v>
      </c>
      <c r="K625" s="184" t="s">
        <v>128</v>
      </c>
      <c r="L625" s="39"/>
      <c r="M625" s="189" t="s">
        <v>1</v>
      </c>
      <c r="N625" s="190" t="s">
        <v>38</v>
      </c>
      <c r="O625" s="71"/>
      <c r="P625" s="191">
        <f>O625*H625</f>
        <v>0</v>
      </c>
      <c r="Q625" s="191">
        <v>0</v>
      </c>
      <c r="R625" s="191">
        <f>Q625*H625</f>
        <v>0</v>
      </c>
      <c r="S625" s="191">
        <v>0</v>
      </c>
      <c r="T625" s="192">
        <f>S625*H625</f>
        <v>0</v>
      </c>
      <c r="U625" s="34"/>
      <c r="V625" s="34"/>
      <c r="W625" s="34"/>
      <c r="X625" s="34"/>
      <c r="Y625" s="34"/>
      <c r="Z625" s="34"/>
      <c r="AA625" s="34"/>
      <c r="AB625" s="34"/>
      <c r="AC625" s="34"/>
      <c r="AD625" s="34"/>
      <c r="AE625" s="34"/>
      <c r="AR625" s="193" t="s">
        <v>890</v>
      </c>
      <c r="AT625" s="193" t="s">
        <v>124</v>
      </c>
      <c r="AU625" s="193" t="s">
        <v>83</v>
      </c>
      <c r="AY625" s="17" t="s">
        <v>122</v>
      </c>
      <c r="BE625" s="194">
        <f>IF(N625="základní",J625,0)</f>
        <v>0</v>
      </c>
      <c r="BF625" s="194">
        <f>IF(N625="snížená",J625,0)</f>
        <v>0</v>
      </c>
      <c r="BG625" s="194">
        <f>IF(N625="zákl. přenesená",J625,0)</f>
        <v>0</v>
      </c>
      <c r="BH625" s="194">
        <f>IF(N625="sníž. přenesená",J625,0)</f>
        <v>0</v>
      </c>
      <c r="BI625" s="194">
        <f>IF(N625="nulová",J625,0)</f>
        <v>0</v>
      </c>
      <c r="BJ625" s="17" t="s">
        <v>81</v>
      </c>
      <c r="BK625" s="194">
        <f>ROUND(I625*H625,2)</f>
        <v>0</v>
      </c>
      <c r="BL625" s="17" t="s">
        <v>890</v>
      </c>
      <c r="BM625" s="193" t="s">
        <v>907</v>
      </c>
    </row>
    <row r="626" spans="1:47" s="2" customFormat="1" ht="11.25">
      <c r="A626" s="34"/>
      <c r="B626" s="35"/>
      <c r="C626" s="36"/>
      <c r="D626" s="195" t="s">
        <v>131</v>
      </c>
      <c r="E626" s="36"/>
      <c r="F626" s="196" t="s">
        <v>906</v>
      </c>
      <c r="G626" s="36"/>
      <c r="H626" s="36"/>
      <c r="I626" s="197"/>
      <c r="J626" s="36"/>
      <c r="K626" s="36"/>
      <c r="L626" s="39"/>
      <c r="M626" s="198"/>
      <c r="N626" s="199"/>
      <c r="O626" s="71"/>
      <c r="P626" s="71"/>
      <c r="Q626" s="71"/>
      <c r="R626" s="71"/>
      <c r="S626" s="71"/>
      <c r="T626" s="72"/>
      <c r="U626" s="34"/>
      <c r="V626" s="34"/>
      <c r="W626" s="34"/>
      <c r="X626" s="34"/>
      <c r="Y626" s="34"/>
      <c r="Z626" s="34"/>
      <c r="AA626" s="34"/>
      <c r="AB626" s="34"/>
      <c r="AC626" s="34"/>
      <c r="AD626" s="34"/>
      <c r="AE626" s="34"/>
      <c r="AT626" s="17" t="s">
        <v>131</v>
      </c>
      <c r="AU626" s="17" t="s">
        <v>83</v>
      </c>
    </row>
    <row r="627" spans="1:47" s="2" customFormat="1" ht="19.5">
      <c r="A627" s="34"/>
      <c r="B627" s="35"/>
      <c r="C627" s="36"/>
      <c r="D627" s="195" t="s">
        <v>133</v>
      </c>
      <c r="E627" s="36"/>
      <c r="F627" s="200" t="s">
        <v>892</v>
      </c>
      <c r="G627" s="36"/>
      <c r="H627" s="36"/>
      <c r="I627" s="197"/>
      <c r="J627" s="36"/>
      <c r="K627" s="36"/>
      <c r="L627" s="39"/>
      <c r="M627" s="198"/>
      <c r="N627" s="199"/>
      <c r="O627" s="71"/>
      <c r="P627" s="71"/>
      <c r="Q627" s="71"/>
      <c r="R627" s="71"/>
      <c r="S627" s="71"/>
      <c r="T627" s="72"/>
      <c r="U627" s="34"/>
      <c r="V627" s="34"/>
      <c r="W627" s="34"/>
      <c r="X627" s="34"/>
      <c r="Y627" s="34"/>
      <c r="Z627" s="34"/>
      <c r="AA627" s="34"/>
      <c r="AB627" s="34"/>
      <c r="AC627" s="34"/>
      <c r="AD627" s="34"/>
      <c r="AE627" s="34"/>
      <c r="AT627" s="17" t="s">
        <v>133</v>
      </c>
      <c r="AU627" s="17" t="s">
        <v>83</v>
      </c>
    </row>
    <row r="628" spans="2:51" s="14" customFormat="1" ht="11.25">
      <c r="B628" s="212"/>
      <c r="C628" s="213"/>
      <c r="D628" s="195" t="s">
        <v>135</v>
      </c>
      <c r="E628" s="214" t="s">
        <v>1</v>
      </c>
      <c r="F628" s="215" t="s">
        <v>908</v>
      </c>
      <c r="G628" s="213"/>
      <c r="H628" s="214" t="s">
        <v>1</v>
      </c>
      <c r="I628" s="216"/>
      <c r="J628" s="213"/>
      <c r="K628" s="213"/>
      <c r="L628" s="217"/>
      <c r="M628" s="218"/>
      <c r="N628" s="219"/>
      <c r="O628" s="219"/>
      <c r="P628" s="219"/>
      <c r="Q628" s="219"/>
      <c r="R628" s="219"/>
      <c r="S628" s="219"/>
      <c r="T628" s="220"/>
      <c r="AT628" s="221" t="s">
        <v>135</v>
      </c>
      <c r="AU628" s="221" t="s">
        <v>83</v>
      </c>
      <c r="AV628" s="14" t="s">
        <v>81</v>
      </c>
      <c r="AW628" s="14" t="s">
        <v>30</v>
      </c>
      <c r="AX628" s="14" t="s">
        <v>73</v>
      </c>
      <c r="AY628" s="221" t="s">
        <v>122</v>
      </c>
    </row>
    <row r="629" spans="2:51" s="13" customFormat="1" ht="11.25">
      <c r="B629" s="201"/>
      <c r="C629" s="202"/>
      <c r="D629" s="195" t="s">
        <v>135</v>
      </c>
      <c r="E629" s="203" t="s">
        <v>1</v>
      </c>
      <c r="F629" s="204" t="s">
        <v>81</v>
      </c>
      <c r="G629" s="202"/>
      <c r="H629" s="205">
        <v>1</v>
      </c>
      <c r="I629" s="206"/>
      <c r="J629" s="202"/>
      <c r="K629" s="202"/>
      <c r="L629" s="207"/>
      <c r="M629" s="208"/>
      <c r="N629" s="209"/>
      <c r="O629" s="209"/>
      <c r="P629" s="209"/>
      <c r="Q629" s="209"/>
      <c r="R629" s="209"/>
      <c r="S629" s="209"/>
      <c r="T629" s="210"/>
      <c r="AT629" s="211" t="s">
        <v>135</v>
      </c>
      <c r="AU629" s="211" t="s">
        <v>83</v>
      </c>
      <c r="AV629" s="13" t="s">
        <v>83</v>
      </c>
      <c r="AW629" s="13" t="s">
        <v>30</v>
      </c>
      <c r="AX629" s="13" t="s">
        <v>81</v>
      </c>
      <c r="AY629" s="211" t="s">
        <v>122</v>
      </c>
    </row>
    <row r="630" spans="1:65" s="2" customFormat="1" ht="16.5" customHeight="1">
      <c r="A630" s="34"/>
      <c r="B630" s="35"/>
      <c r="C630" s="182" t="s">
        <v>909</v>
      </c>
      <c r="D630" s="182" t="s">
        <v>124</v>
      </c>
      <c r="E630" s="183" t="s">
        <v>910</v>
      </c>
      <c r="F630" s="184" t="s">
        <v>911</v>
      </c>
      <c r="G630" s="185" t="s">
        <v>889</v>
      </c>
      <c r="H630" s="186">
        <v>1</v>
      </c>
      <c r="I630" s="187"/>
      <c r="J630" s="188">
        <f>ROUND(I630*H630,2)</f>
        <v>0</v>
      </c>
      <c r="K630" s="184" t="s">
        <v>128</v>
      </c>
      <c r="L630" s="39"/>
      <c r="M630" s="189" t="s">
        <v>1</v>
      </c>
      <c r="N630" s="190" t="s">
        <v>38</v>
      </c>
      <c r="O630" s="71"/>
      <c r="P630" s="191">
        <f>O630*H630</f>
        <v>0</v>
      </c>
      <c r="Q630" s="191">
        <v>0</v>
      </c>
      <c r="R630" s="191">
        <f>Q630*H630</f>
        <v>0</v>
      </c>
      <c r="S630" s="191">
        <v>0</v>
      </c>
      <c r="T630" s="192">
        <f>S630*H630</f>
        <v>0</v>
      </c>
      <c r="U630" s="34"/>
      <c r="V630" s="34"/>
      <c r="W630" s="34"/>
      <c r="X630" s="34"/>
      <c r="Y630" s="34"/>
      <c r="Z630" s="34"/>
      <c r="AA630" s="34"/>
      <c r="AB630" s="34"/>
      <c r="AC630" s="34"/>
      <c r="AD630" s="34"/>
      <c r="AE630" s="34"/>
      <c r="AR630" s="193" t="s">
        <v>890</v>
      </c>
      <c r="AT630" s="193" t="s">
        <v>124</v>
      </c>
      <c r="AU630" s="193" t="s">
        <v>83</v>
      </c>
      <c r="AY630" s="17" t="s">
        <v>122</v>
      </c>
      <c r="BE630" s="194">
        <f>IF(N630="základní",J630,0)</f>
        <v>0</v>
      </c>
      <c r="BF630" s="194">
        <f>IF(N630="snížená",J630,0)</f>
        <v>0</v>
      </c>
      <c r="BG630" s="194">
        <f>IF(N630="zákl. přenesená",J630,0)</f>
        <v>0</v>
      </c>
      <c r="BH630" s="194">
        <f>IF(N630="sníž. přenesená",J630,0)</f>
        <v>0</v>
      </c>
      <c r="BI630" s="194">
        <f>IF(N630="nulová",J630,0)</f>
        <v>0</v>
      </c>
      <c r="BJ630" s="17" t="s">
        <v>81</v>
      </c>
      <c r="BK630" s="194">
        <f>ROUND(I630*H630,2)</f>
        <v>0</v>
      </c>
      <c r="BL630" s="17" t="s">
        <v>890</v>
      </c>
      <c r="BM630" s="193" t="s">
        <v>912</v>
      </c>
    </row>
    <row r="631" spans="1:47" s="2" customFormat="1" ht="11.25">
      <c r="A631" s="34"/>
      <c r="B631" s="35"/>
      <c r="C631" s="36"/>
      <c r="D631" s="195" t="s">
        <v>131</v>
      </c>
      <c r="E631" s="36"/>
      <c r="F631" s="196" t="s">
        <v>913</v>
      </c>
      <c r="G631" s="36"/>
      <c r="H631" s="36"/>
      <c r="I631" s="197"/>
      <c r="J631" s="36"/>
      <c r="K631" s="36"/>
      <c r="L631" s="39"/>
      <c r="M631" s="198"/>
      <c r="N631" s="199"/>
      <c r="O631" s="71"/>
      <c r="P631" s="71"/>
      <c r="Q631" s="71"/>
      <c r="R631" s="71"/>
      <c r="S631" s="71"/>
      <c r="T631" s="72"/>
      <c r="U631" s="34"/>
      <c r="V631" s="34"/>
      <c r="W631" s="34"/>
      <c r="X631" s="34"/>
      <c r="Y631" s="34"/>
      <c r="Z631" s="34"/>
      <c r="AA631" s="34"/>
      <c r="AB631" s="34"/>
      <c r="AC631" s="34"/>
      <c r="AD631" s="34"/>
      <c r="AE631" s="34"/>
      <c r="AT631" s="17" t="s">
        <v>131</v>
      </c>
      <c r="AU631" s="17" t="s">
        <v>83</v>
      </c>
    </row>
    <row r="632" spans="1:47" s="2" customFormat="1" ht="19.5">
      <c r="A632" s="34"/>
      <c r="B632" s="35"/>
      <c r="C632" s="36"/>
      <c r="D632" s="195" t="s">
        <v>133</v>
      </c>
      <c r="E632" s="36"/>
      <c r="F632" s="200" t="s">
        <v>892</v>
      </c>
      <c r="G632" s="36"/>
      <c r="H632" s="36"/>
      <c r="I632" s="197"/>
      <c r="J632" s="36"/>
      <c r="K632" s="36"/>
      <c r="L632" s="39"/>
      <c r="M632" s="198"/>
      <c r="N632" s="199"/>
      <c r="O632" s="71"/>
      <c r="P632" s="71"/>
      <c r="Q632" s="71"/>
      <c r="R632" s="71"/>
      <c r="S632" s="71"/>
      <c r="T632" s="72"/>
      <c r="U632" s="34"/>
      <c r="V632" s="34"/>
      <c r="W632" s="34"/>
      <c r="X632" s="34"/>
      <c r="Y632" s="34"/>
      <c r="Z632" s="34"/>
      <c r="AA632" s="34"/>
      <c r="AB632" s="34"/>
      <c r="AC632" s="34"/>
      <c r="AD632" s="34"/>
      <c r="AE632" s="34"/>
      <c r="AT632" s="17" t="s">
        <v>133</v>
      </c>
      <c r="AU632" s="17" t="s">
        <v>83</v>
      </c>
    </row>
    <row r="633" spans="1:65" s="2" customFormat="1" ht="16.5" customHeight="1">
      <c r="A633" s="34"/>
      <c r="B633" s="35"/>
      <c r="C633" s="182" t="s">
        <v>914</v>
      </c>
      <c r="D633" s="182" t="s">
        <v>124</v>
      </c>
      <c r="E633" s="183" t="s">
        <v>915</v>
      </c>
      <c r="F633" s="184" t="s">
        <v>916</v>
      </c>
      <c r="G633" s="185" t="s">
        <v>889</v>
      </c>
      <c r="H633" s="186">
        <v>1</v>
      </c>
      <c r="I633" s="187"/>
      <c r="J633" s="188">
        <f>ROUND(I633*H633,2)</f>
        <v>0</v>
      </c>
      <c r="K633" s="184" t="s">
        <v>128</v>
      </c>
      <c r="L633" s="39"/>
      <c r="M633" s="189" t="s">
        <v>1</v>
      </c>
      <c r="N633" s="190" t="s">
        <v>38</v>
      </c>
      <c r="O633" s="71"/>
      <c r="P633" s="191">
        <f>O633*H633</f>
        <v>0</v>
      </c>
      <c r="Q633" s="191">
        <v>0</v>
      </c>
      <c r="R633" s="191">
        <f>Q633*H633</f>
        <v>0</v>
      </c>
      <c r="S633" s="191">
        <v>0</v>
      </c>
      <c r="T633" s="192">
        <f>S633*H633</f>
        <v>0</v>
      </c>
      <c r="U633" s="34"/>
      <c r="V633" s="34"/>
      <c r="W633" s="34"/>
      <c r="X633" s="34"/>
      <c r="Y633" s="34"/>
      <c r="Z633" s="34"/>
      <c r="AA633" s="34"/>
      <c r="AB633" s="34"/>
      <c r="AC633" s="34"/>
      <c r="AD633" s="34"/>
      <c r="AE633" s="34"/>
      <c r="AR633" s="193" t="s">
        <v>890</v>
      </c>
      <c r="AT633" s="193" t="s">
        <v>124</v>
      </c>
      <c r="AU633" s="193" t="s">
        <v>83</v>
      </c>
      <c r="AY633" s="17" t="s">
        <v>122</v>
      </c>
      <c r="BE633" s="194">
        <f>IF(N633="základní",J633,0)</f>
        <v>0</v>
      </c>
      <c r="BF633" s="194">
        <f>IF(N633="snížená",J633,0)</f>
        <v>0</v>
      </c>
      <c r="BG633" s="194">
        <f>IF(N633="zákl. přenesená",J633,0)</f>
        <v>0</v>
      </c>
      <c r="BH633" s="194">
        <f>IF(N633="sníž. přenesená",J633,0)</f>
        <v>0</v>
      </c>
      <c r="BI633" s="194">
        <f>IF(N633="nulová",J633,0)</f>
        <v>0</v>
      </c>
      <c r="BJ633" s="17" t="s">
        <v>81</v>
      </c>
      <c r="BK633" s="194">
        <f>ROUND(I633*H633,2)</f>
        <v>0</v>
      </c>
      <c r="BL633" s="17" t="s">
        <v>890</v>
      </c>
      <c r="BM633" s="193" t="s">
        <v>917</v>
      </c>
    </row>
    <row r="634" spans="1:47" s="2" customFormat="1" ht="11.25">
      <c r="A634" s="34"/>
      <c r="B634" s="35"/>
      <c r="C634" s="36"/>
      <c r="D634" s="195" t="s">
        <v>131</v>
      </c>
      <c r="E634" s="36"/>
      <c r="F634" s="196" t="s">
        <v>916</v>
      </c>
      <c r="G634" s="36"/>
      <c r="H634" s="36"/>
      <c r="I634" s="197"/>
      <c r="J634" s="36"/>
      <c r="K634" s="36"/>
      <c r="L634" s="39"/>
      <c r="M634" s="198"/>
      <c r="N634" s="199"/>
      <c r="O634" s="71"/>
      <c r="P634" s="71"/>
      <c r="Q634" s="71"/>
      <c r="R634" s="71"/>
      <c r="S634" s="71"/>
      <c r="T634" s="72"/>
      <c r="U634" s="34"/>
      <c r="V634" s="34"/>
      <c r="W634" s="34"/>
      <c r="X634" s="34"/>
      <c r="Y634" s="34"/>
      <c r="Z634" s="34"/>
      <c r="AA634" s="34"/>
      <c r="AB634" s="34"/>
      <c r="AC634" s="34"/>
      <c r="AD634" s="34"/>
      <c r="AE634" s="34"/>
      <c r="AT634" s="17" t="s">
        <v>131</v>
      </c>
      <c r="AU634" s="17" t="s">
        <v>83</v>
      </c>
    </row>
    <row r="635" spans="1:47" s="2" customFormat="1" ht="19.5">
      <c r="A635" s="34"/>
      <c r="B635" s="35"/>
      <c r="C635" s="36"/>
      <c r="D635" s="195" t="s">
        <v>133</v>
      </c>
      <c r="E635" s="36"/>
      <c r="F635" s="200" t="s">
        <v>892</v>
      </c>
      <c r="G635" s="36"/>
      <c r="H635" s="36"/>
      <c r="I635" s="197"/>
      <c r="J635" s="36"/>
      <c r="K635" s="36"/>
      <c r="L635" s="39"/>
      <c r="M635" s="198"/>
      <c r="N635" s="199"/>
      <c r="O635" s="71"/>
      <c r="P635" s="71"/>
      <c r="Q635" s="71"/>
      <c r="R635" s="71"/>
      <c r="S635" s="71"/>
      <c r="T635" s="72"/>
      <c r="U635" s="34"/>
      <c r="V635" s="34"/>
      <c r="W635" s="34"/>
      <c r="X635" s="34"/>
      <c r="Y635" s="34"/>
      <c r="Z635" s="34"/>
      <c r="AA635" s="34"/>
      <c r="AB635" s="34"/>
      <c r="AC635" s="34"/>
      <c r="AD635" s="34"/>
      <c r="AE635" s="34"/>
      <c r="AT635" s="17" t="s">
        <v>133</v>
      </c>
      <c r="AU635" s="17" t="s">
        <v>83</v>
      </c>
    </row>
    <row r="636" spans="1:65" s="2" customFormat="1" ht="16.5" customHeight="1">
      <c r="A636" s="34"/>
      <c r="B636" s="35"/>
      <c r="C636" s="182" t="s">
        <v>918</v>
      </c>
      <c r="D636" s="182" t="s">
        <v>124</v>
      </c>
      <c r="E636" s="183" t="s">
        <v>919</v>
      </c>
      <c r="F636" s="184" t="s">
        <v>920</v>
      </c>
      <c r="G636" s="185" t="s">
        <v>889</v>
      </c>
      <c r="H636" s="186">
        <v>1</v>
      </c>
      <c r="I636" s="187"/>
      <c r="J636" s="188">
        <f>ROUND(I636*H636,2)</f>
        <v>0</v>
      </c>
      <c r="K636" s="184" t="s">
        <v>128</v>
      </c>
      <c r="L636" s="39"/>
      <c r="M636" s="189" t="s">
        <v>1</v>
      </c>
      <c r="N636" s="190" t="s">
        <v>38</v>
      </c>
      <c r="O636" s="71"/>
      <c r="P636" s="191">
        <f>O636*H636</f>
        <v>0</v>
      </c>
      <c r="Q636" s="191">
        <v>0</v>
      </c>
      <c r="R636" s="191">
        <f>Q636*H636</f>
        <v>0</v>
      </c>
      <c r="S636" s="191">
        <v>0</v>
      </c>
      <c r="T636" s="192">
        <f>S636*H636</f>
        <v>0</v>
      </c>
      <c r="U636" s="34"/>
      <c r="V636" s="34"/>
      <c r="W636" s="34"/>
      <c r="X636" s="34"/>
      <c r="Y636" s="34"/>
      <c r="Z636" s="34"/>
      <c r="AA636" s="34"/>
      <c r="AB636" s="34"/>
      <c r="AC636" s="34"/>
      <c r="AD636" s="34"/>
      <c r="AE636" s="34"/>
      <c r="AR636" s="193" t="s">
        <v>890</v>
      </c>
      <c r="AT636" s="193" t="s">
        <v>124</v>
      </c>
      <c r="AU636" s="193" t="s">
        <v>83</v>
      </c>
      <c r="AY636" s="17" t="s">
        <v>122</v>
      </c>
      <c r="BE636" s="194">
        <f>IF(N636="základní",J636,0)</f>
        <v>0</v>
      </c>
      <c r="BF636" s="194">
        <f>IF(N636="snížená",J636,0)</f>
        <v>0</v>
      </c>
      <c r="BG636" s="194">
        <f>IF(N636="zákl. přenesená",J636,0)</f>
        <v>0</v>
      </c>
      <c r="BH636" s="194">
        <f>IF(N636="sníž. přenesená",J636,0)</f>
        <v>0</v>
      </c>
      <c r="BI636" s="194">
        <f>IF(N636="nulová",J636,0)</f>
        <v>0</v>
      </c>
      <c r="BJ636" s="17" t="s">
        <v>81</v>
      </c>
      <c r="BK636" s="194">
        <f>ROUND(I636*H636,2)</f>
        <v>0</v>
      </c>
      <c r="BL636" s="17" t="s">
        <v>890</v>
      </c>
      <c r="BM636" s="193" t="s">
        <v>921</v>
      </c>
    </row>
    <row r="637" spans="1:47" s="2" customFormat="1" ht="11.25">
      <c r="A637" s="34"/>
      <c r="B637" s="35"/>
      <c r="C637" s="36"/>
      <c r="D637" s="195" t="s">
        <v>131</v>
      </c>
      <c r="E637" s="36"/>
      <c r="F637" s="196" t="s">
        <v>920</v>
      </c>
      <c r="G637" s="36"/>
      <c r="H637" s="36"/>
      <c r="I637" s="197"/>
      <c r="J637" s="36"/>
      <c r="K637" s="36"/>
      <c r="L637" s="39"/>
      <c r="M637" s="198"/>
      <c r="N637" s="199"/>
      <c r="O637" s="71"/>
      <c r="P637" s="71"/>
      <c r="Q637" s="71"/>
      <c r="R637" s="71"/>
      <c r="S637" s="71"/>
      <c r="T637" s="72"/>
      <c r="U637" s="34"/>
      <c r="V637" s="34"/>
      <c r="W637" s="34"/>
      <c r="X637" s="34"/>
      <c r="Y637" s="34"/>
      <c r="Z637" s="34"/>
      <c r="AA637" s="34"/>
      <c r="AB637" s="34"/>
      <c r="AC637" s="34"/>
      <c r="AD637" s="34"/>
      <c r="AE637" s="34"/>
      <c r="AT637" s="17" t="s">
        <v>131</v>
      </c>
      <c r="AU637" s="17" t="s">
        <v>83</v>
      </c>
    </row>
    <row r="638" spans="1:47" s="2" customFormat="1" ht="19.5">
      <c r="A638" s="34"/>
      <c r="B638" s="35"/>
      <c r="C638" s="36"/>
      <c r="D638" s="195" t="s">
        <v>133</v>
      </c>
      <c r="E638" s="36"/>
      <c r="F638" s="200" t="s">
        <v>892</v>
      </c>
      <c r="G638" s="36"/>
      <c r="H638" s="36"/>
      <c r="I638" s="197"/>
      <c r="J638" s="36"/>
      <c r="K638" s="36"/>
      <c r="L638" s="39"/>
      <c r="M638" s="198"/>
      <c r="N638" s="199"/>
      <c r="O638" s="71"/>
      <c r="P638" s="71"/>
      <c r="Q638" s="71"/>
      <c r="R638" s="71"/>
      <c r="S638" s="71"/>
      <c r="T638" s="72"/>
      <c r="U638" s="34"/>
      <c r="V638" s="34"/>
      <c r="W638" s="34"/>
      <c r="X638" s="34"/>
      <c r="Y638" s="34"/>
      <c r="Z638" s="34"/>
      <c r="AA638" s="34"/>
      <c r="AB638" s="34"/>
      <c r="AC638" s="34"/>
      <c r="AD638" s="34"/>
      <c r="AE638" s="34"/>
      <c r="AT638" s="17" t="s">
        <v>133</v>
      </c>
      <c r="AU638" s="17" t="s">
        <v>83</v>
      </c>
    </row>
    <row r="639" spans="2:51" s="14" customFormat="1" ht="11.25">
      <c r="B639" s="212"/>
      <c r="C639" s="213"/>
      <c r="D639" s="195" t="s">
        <v>135</v>
      </c>
      <c r="E639" s="214" t="s">
        <v>1</v>
      </c>
      <c r="F639" s="215" t="s">
        <v>922</v>
      </c>
      <c r="G639" s="213"/>
      <c r="H639" s="214" t="s">
        <v>1</v>
      </c>
      <c r="I639" s="216"/>
      <c r="J639" s="213"/>
      <c r="K639" s="213"/>
      <c r="L639" s="217"/>
      <c r="M639" s="218"/>
      <c r="N639" s="219"/>
      <c r="O639" s="219"/>
      <c r="P639" s="219"/>
      <c r="Q639" s="219"/>
      <c r="R639" s="219"/>
      <c r="S639" s="219"/>
      <c r="T639" s="220"/>
      <c r="AT639" s="221" t="s">
        <v>135</v>
      </c>
      <c r="AU639" s="221" t="s">
        <v>83</v>
      </c>
      <c r="AV639" s="14" t="s">
        <v>81</v>
      </c>
      <c r="AW639" s="14" t="s">
        <v>30</v>
      </c>
      <c r="AX639" s="14" t="s">
        <v>73</v>
      </c>
      <c r="AY639" s="221" t="s">
        <v>122</v>
      </c>
    </row>
    <row r="640" spans="2:51" s="13" customFormat="1" ht="11.25">
      <c r="B640" s="201"/>
      <c r="C640" s="202"/>
      <c r="D640" s="195" t="s">
        <v>135</v>
      </c>
      <c r="E640" s="203" t="s">
        <v>1</v>
      </c>
      <c r="F640" s="204" t="s">
        <v>81</v>
      </c>
      <c r="G640" s="202"/>
      <c r="H640" s="205">
        <v>1</v>
      </c>
      <c r="I640" s="206"/>
      <c r="J640" s="202"/>
      <c r="K640" s="202"/>
      <c r="L640" s="207"/>
      <c r="M640" s="208"/>
      <c r="N640" s="209"/>
      <c r="O640" s="209"/>
      <c r="P640" s="209"/>
      <c r="Q640" s="209"/>
      <c r="R640" s="209"/>
      <c r="S640" s="209"/>
      <c r="T640" s="210"/>
      <c r="AT640" s="211" t="s">
        <v>135</v>
      </c>
      <c r="AU640" s="211" t="s">
        <v>83</v>
      </c>
      <c r="AV640" s="13" t="s">
        <v>83</v>
      </c>
      <c r="AW640" s="13" t="s">
        <v>30</v>
      </c>
      <c r="AX640" s="13" t="s">
        <v>81</v>
      </c>
      <c r="AY640" s="211" t="s">
        <v>122</v>
      </c>
    </row>
    <row r="641" spans="2:63" s="12" customFormat="1" ht="22.9" customHeight="1">
      <c r="B641" s="166"/>
      <c r="C641" s="167"/>
      <c r="D641" s="168" t="s">
        <v>72</v>
      </c>
      <c r="E641" s="180" t="s">
        <v>923</v>
      </c>
      <c r="F641" s="180" t="s">
        <v>924</v>
      </c>
      <c r="G641" s="167"/>
      <c r="H641" s="167"/>
      <c r="I641" s="170"/>
      <c r="J641" s="181">
        <f>BK641</f>
        <v>0</v>
      </c>
      <c r="K641" s="167"/>
      <c r="L641" s="172"/>
      <c r="M641" s="173"/>
      <c r="N641" s="174"/>
      <c r="O641" s="174"/>
      <c r="P641" s="175">
        <f>SUM(P642:P651)</f>
        <v>0</v>
      </c>
      <c r="Q641" s="174"/>
      <c r="R641" s="175">
        <f>SUM(R642:R651)</f>
        <v>0</v>
      </c>
      <c r="S641" s="174"/>
      <c r="T641" s="176">
        <f>SUM(T642:T651)</f>
        <v>0</v>
      </c>
      <c r="AR641" s="177" t="s">
        <v>155</v>
      </c>
      <c r="AT641" s="178" t="s">
        <v>72</v>
      </c>
      <c r="AU641" s="178" t="s">
        <v>81</v>
      </c>
      <c r="AY641" s="177" t="s">
        <v>122</v>
      </c>
      <c r="BK641" s="179">
        <f>SUM(BK642:BK651)</f>
        <v>0</v>
      </c>
    </row>
    <row r="642" spans="1:65" s="2" customFormat="1" ht="16.5" customHeight="1">
      <c r="A642" s="34"/>
      <c r="B642" s="35"/>
      <c r="C642" s="182" t="s">
        <v>925</v>
      </c>
      <c r="D642" s="182" t="s">
        <v>124</v>
      </c>
      <c r="E642" s="183" t="s">
        <v>926</v>
      </c>
      <c r="F642" s="184" t="s">
        <v>924</v>
      </c>
      <c r="G642" s="185" t="s">
        <v>889</v>
      </c>
      <c r="H642" s="186">
        <v>1</v>
      </c>
      <c r="I642" s="187"/>
      <c r="J642" s="188">
        <f>ROUND(I642*H642,2)</f>
        <v>0</v>
      </c>
      <c r="K642" s="184" t="s">
        <v>128</v>
      </c>
      <c r="L642" s="39"/>
      <c r="M642" s="189" t="s">
        <v>1</v>
      </c>
      <c r="N642" s="190" t="s">
        <v>38</v>
      </c>
      <c r="O642" s="71"/>
      <c r="P642" s="191">
        <f>O642*H642</f>
        <v>0</v>
      </c>
      <c r="Q642" s="191">
        <v>0</v>
      </c>
      <c r="R642" s="191">
        <f>Q642*H642</f>
        <v>0</v>
      </c>
      <c r="S642" s="191">
        <v>0</v>
      </c>
      <c r="T642" s="192">
        <f>S642*H642</f>
        <v>0</v>
      </c>
      <c r="U642" s="34"/>
      <c r="V642" s="34"/>
      <c r="W642" s="34"/>
      <c r="X642" s="34"/>
      <c r="Y642" s="34"/>
      <c r="Z642" s="34"/>
      <c r="AA642" s="34"/>
      <c r="AB642" s="34"/>
      <c r="AC642" s="34"/>
      <c r="AD642" s="34"/>
      <c r="AE642" s="34"/>
      <c r="AR642" s="193" t="s">
        <v>890</v>
      </c>
      <c r="AT642" s="193" t="s">
        <v>124</v>
      </c>
      <c r="AU642" s="193" t="s">
        <v>83</v>
      </c>
      <c r="AY642" s="17" t="s">
        <v>122</v>
      </c>
      <c r="BE642" s="194">
        <f>IF(N642="základní",J642,0)</f>
        <v>0</v>
      </c>
      <c r="BF642" s="194">
        <f>IF(N642="snížená",J642,0)</f>
        <v>0</v>
      </c>
      <c r="BG642" s="194">
        <f>IF(N642="zákl. přenesená",J642,0)</f>
        <v>0</v>
      </c>
      <c r="BH642" s="194">
        <f>IF(N642="sníž. přenesená",J642,0)</f>
        <v>0</v>
      </c>
      <c r="BI642" s="194">
        <f>IF(N642="nulová",J642,0)</f>
        <v>0</v>
      </c>
      <c r="BJ642" s="17" t="s">
        <v>81</v>
      </c>
      <c r="BK642" s="194">
        <f>ROUND(I642*H642,2)</f>
        <v>0</v>
      </c>
      <c r="BL642" s="17" t="s">
        <v>890</v>
      </c>
      <c r="BM642" s="193" t="s">
        <v>927</v>
      </c>
    </row>
    <row r="643" spans="1:47" s="2" customFormat="1" ht="11.25">
      <c r="A643" s="34"/>
      <c r="B643" s="35"/>
      <c r="C643" s="36"/>
      <c r="D643" s="195" t="s">
        <v>131</v>
      </c>
      <c r="E643" s="36"/>
      <c r="F643" s="196" t="s">
        <v>924</v>
      </c>
      <c r="G643" s="36"/>
      <c r="H643" s="36"/>
      <c r="I643" s="197"/>
      <c r="J643" s="36"/>
      <c r="K643" s="36"/>
      <c r="L643" s="39"/>
      <c r="M643" s="198"/>
      <c r="N643" s="199"/>
      <c r="O643" s="71"/>
      <c r="P643" s="71"/>
      <c r="Q643" s="71"/>
      <c r="R643" s="71"/>
      <c r="S643" s="71"/>
      <c r="T643" s="72"/>
      <c r="U643" s="34"/>
      <c r="V643" s="34"/>
      <c r="W643" s="34"/>
      <c r="X643" s="34"/>
      <c r="Y643" s="34"/>
      <c r="Z643" s="34"/>
      <c r="AA643" s="34"/>
      <c r="AB643" s="34"/>
      <c r="AC643" s="34"/>
      <c r="AD643" s="34"/>
      <c r="AE643" s="34"/>
      <c r="AT643" s="17" t="s">
        <v>131</v>
      </c>
      <c r="AU643" s="17" t="s">
        <v>83</v>
      </c>
    </row>
    <row r="644" spans="1:47" s="2" customFormat="1" ht="19.5">
      <c r="A644" s="34"/>
      <c r="B644" s="35"/>
      <c r="C644" s="36"/>
      <c r="D644" s="195" t="s">
        <v>133</v>
      </c>
      <c r="E644" s="36"/>
      <c r="F644" s="200" t="s">
        <v>928</v>
      </c>
      <c r="G644" s="36"/>
      <c r="H644" s="36"/>
      <c r="I644" s="197"/>
      <c r="J644" s="36"/>
      <c r="K644" s="36"/>
      <c r="L644" s="39"/>
      <c r="M644" s="198"/>
      <c r="N644" s="199"/>
      <c r="O644" s="71"/>
      <c r="P644" s="71"/>
      <c r="Q644" s="71"/>
      <c r="R644" s="71"/>
      <c r="S644" s="71"/>
      <c r="T644" s="72"/>
      <c r="U644" s="34"/>
      <c r="V644" s="34"/>
      <c r="W644" s="34"/>
      <c r="X644" s="34"/>
      <c r="Y644" s="34"/>
      <c r="Z644" s="34"/>
      <c r="AA644" s="34"/>
      <c r="AB644" s="34"/>
      <c r="AC644" s="34"/>
      <c r="AD644" s="34"/>
      <c r="AE644" s="34"/>
      <c r="AT644" s="17" t="s">
        <v>133</v>
      </c>
      <c r="AU644" s="17" t="s">
        <v>83</v>
      </c>
    </row>
    <row r="645" spans="2:51" s="14" customFormat="1" ht="11.25">
      <c r="B645" s="212"/>
      <c r="C645" s="213"/>
      <c r="D645" s="195" t="s">
        <v>135</v>
      </c>
      <c r="E645" s="214" t="s">
        <v>1</v>
      </c>
      <c r="F645" s="215" t="s">
        <v>929</v>
      </c>
      <c r="G645" s="213"/>
      <c r="H645" s="214" t="s">
        <v>1</v>
      </c>
      <c r="I645" s="216"/>
      <c r="J645" s="213"/>
      <c r="K645" s="213"/>
      <c r="L645" s="217"/>
      <c r="M645" s="218"/>
      <c r="N645" s="219"/>
      <c r="O645" s="219"/>
      <c r="P645" s="219"/>
      <c r="Q645" s="219"/>
      <c r="R645" s="219"/>
      <c r="S645" s="219"/>
      <c r="T645" s="220"/>
      <c r="AT645" s="221" t="s">
        <v>135</v>
      </c>
      <c r="AU645" s="221" t="s">
        <v>83</v>
      </c>
      <c r="AV645" s="14" t="s">
        <v>81</v>
      </c>
      <c r="AW645" s="14" t="s">
        <v>30</v>
      </c>
      <c r="AX645" s="14" t="s">
        <v>73</v>
      </c>
      <c r="AY645" s="221" t="s">
        <v>122</v>
      </c>
    </row>
    <row r="646" spans="2:51" s="13" customFormat="1" ht="11.25">
      <c r="B646" s="201"/>
      <c r="C646" s="202"/>
      <c r="D646" s="195" t="s">
        <v>135</v>
      </c>
      <c r="E646" s="203" t="s">
        <v>1</v>
      </c>
      <c r="F646" s="204" t="s">
        <v>81</v>
      </c>
      <c r="G646" s="202"/>
      <c r="H646" s="205">
        <v>1</v>
      </c>
      <c r="I646" s="206"/>
      <c r="J646" s="202"/>
      <c r="K646" s="202"/>
      <c r="L646" s="207"/>
      <c r="M646" s="208"/>
      <c r="N646" s="209"/>
      <c r="O646" s="209"/>
      <c r="P646" s="209"/>
      <c r="Q646" s="209"/>
      <c r="R646" s="209"/>
      <c r="S646" s="209"/>
      <c r="T646" s="210"/>
      <c r="AT646" s="211" t="s">
        <v>135</v>
      </c>
      <c r="AU646" s="211" t="s">
        <v>83</v>
      </c>
      <c r="AV646" s="13" t="s">
        <v>83</v>
      </c>
      <c r="AW646" s="13" t="s">
        <v>30</v>
      </c>
      <c r="AX646" s="13" t="s">
        <v>81</v>
      </c>
      <c r="AY646" s="211" t="s">
        <v>122</v>
      </c>
    </row>
    <row r="647" spans="1:65" s="2" customFormat="1" ht="16.5" customHeight="1">
      <c r="A647" s="34"/>
      <c r="B647" s="35"/>
      <c r="C647" s="182" t="s">
        <v>930</v>
      </c>
      <c r="D647" s="182" t="s">
        <v>124</v>
      </c>
      <c r="E647" s="183" t="s">
        <v>931</v>
      </c>
      <c r="F647" s="184" t="s">
        <v>932</v>
      </c>
      <c r="G647" s="185" t="s">
        <v>889</v>
      </c>
      <c r="H647" s="186">
        <v>1</v>
      </c>
      <c r="I647" s="187"/>
      <c r="J647" s="188">
        <f>ROUND(I647*H647,2)</f>
        <v>0</v>
      </c>
      <c r="K647" s="184" t="s">
        <v>128</v>
      </c>
      <c r="L647" s="39"/>
      <c r="M647" s="189" t="s">
        <v>1</v>
      </c>
      <c r="N647" s="190" t="s">
        <v>38</v>
      </c>
      <c r="O647" s="71"/>
      <c r="P647" s="191">
        <f>O647*H647</f>
        <v>0</v>
      </c>
      <c r="Q647" s="191">
        <v>0</v>
      </c>
      <c r="R647" s="191">
        <f>Q647*H647</f>
        <v>0</v>
      </c>
      <c r="S647" s="191">
        <v>0</v>
      </c>
      <c r="T647" s="192">
        <f>S647*H647</f>
        <v>0</v>
      </c>
      <c r="U647" s="34"/>
      <c r="V647" s="34"/>
      <c r="W647" s="34"/>
      <c r="X647" s="34"/>
      <c r="Y647" s="34"/>
      <c r="Z647" s="34"/>
      <c r="AA647" s="34"/>
      <c r="AB647" s="34"/>
      <c r="AC647" s="34"/>
      <c r="AD647" s="34"/>
      <c r="AE647" s="34"/>
      <c r="AR647" s="193" t="s">
        <v>890</v>
      </c>
      <c r="AT647" s="193" t="s">
        <v>124</v>
      </c>
      <c r="AU647" s="193" t="s">
        <v>83</v>
      </c>
      <c r="AY647" s="17" t="s">
        <v>122</v>
      </c>
      <c r="BE647" s="194">
        <f>IF(N647="základní",J647,0)</f>
        <v>0</v>
      </c>
      <c r="BF647" s="194">
        <f>IF(N647="snížená",J647,0)</f>
        <v>0</v>
      </c>
      <c r="BG647" s="194">
        <f>IF(N647="zákl. přenesená",J647,0)</f>
        <v>0</v>
      </c>
      <c r="BH647" s="194">
        <f>IF(N647="sníž. přenesená",J647,0)</f>
        <v>0</v>
      </c>
      <c r="BI647" s="194">
        <f>IF(N647="nulová",J647,0)</f>
        <v>0</v>
      </c>
      <c r="BJ647" s="17" t="s">
        <v>81</v>
      </c>
      <c r="BK647" s="194">
        <f>ROUND(I647*H647,2)</f>
        <v>0</v>
      </c>
      <c r="BL647" s="17" t="s">
        <v>890</v>
      </c>
      <c r="BM647" s="193" t="s">
        <v>933</v>
      </c>
    </row>
    <row r="648" spans="1:47" s="2" customFormat="1" ht="11.25">
      <c r="A648" s="34"/>
      <c r="B648" s="35"/>
      <c r="C648" s="36"/>
      <c r="D648" s="195" t="s">
        <v>131</v>
      </c>
      <c r="E648" s="36"/>
      <c r="F648" s="196" t="s">
        <v>932</v>
      </c>
      <c r="G648" s="36"/>
      <c r="H648" s="36"/>
      <c r="I648" s="197"/>
      <c r="J648" s="36"/>
      <c r="K648" s="36"/>
      <c r="L648" s="39"/>
      <c r="M648" s="198"/>
      <c r="N648" s="199"/>
      <c r="O648" s="71"/>
      <c r="P648" s="71"/>
      <c r="Q648" s="71"/>
      <c r="R648" s="71"/>
      <c r="S648" s="71"/>
      <c r="T648" s="72"/>
      <c r="U648" s="34"/>
      <c r="V648" s="34"/>
      <c r="W648" s="34"/>
      <c r="X648" s="34"/>
      <c r="Y648" s="34"/>
      <c r="Z648" s="34"/>
      <c r="AA648" s="34"/>
      <c r="AB648" s="34"/>
      <c r="AC648" s="34"/>
      <c r="AD648" s="34"/>
      <c r="AE648" s="34"/>
      <c r="AT648" s="17" t="s">
        <v>131</v>
      </c>
      <c r="AU648" s="17" t="s">
        <v>83</v>
      </c>
    </row>
    <row r="649" spans="1:47" s="2" customFormat="1" ht="19.5">
      <c r="A649" s="34"/>
      <c r="B649" s="35"/>
      <c r="C649" s="36"/>
      <c r="D649" s="195" t="s">
        <v>133</v>
      </c>
      <c r="E649" s="36"/>
      <c r="F649" s="200" t="s">
        <v>934</v>
      </c>
      <c r="G649" s="36"/>
      <c r="H649" s="36"/>
      <c r="I649" s="197"/>
      <c r="J649" s="36"/>
      <c r="K649" s="36"/>
      <c r="L649" s="39"/>
      <c r="M649" s="198"/>
      <c r="N649" s="199"/>
      <c r="O649" s="71"/>
      <c r="P649" s="71"/>
      <c r="Q649" s="71"/>
      <c r="R649" s="71"/>
      <c r="S649" s="71"/>
      <c r="T649" s="72"/>
      <c r="U649" s="34"/>
      <c r="V649" s="34"/>
      <c r="W649" s="34"/>
      <c r="X649" s="34"/>
      <c r="Y649" s="34"/>
      <c r="Z649" s="34"/>
      <c r="AA649" s="34"/>
      <c r="AB649" s="34"/>
      <c r="AC649" s="34"/>
      <c r="AD649" s="34"/>
      <c r="AE649" s="34"/>
      <c r="AT649" s="17" t="s">
        <v>133</v>
      </c>
      <c r="AU649" s="17" t="s">
        <v>83</v>
      </c>
    </row>
    <row r="650" spans="2:51" s="14" customFormat="1" ht="11.25">
      <c r="B650" s="212"/>
      <c r="C650" s="213"/>
      <c r="D650" s="195" t="s">
        <v>135</v>
      </c>
      <c r="E650" s="214" t="s">
        <v>1</v>
      </c>
      <c r="F650" s="215" t="s">
        <v>935</v>
      </c>
      <c r="G650" s="213"/>
      <c r="H650" s="214" t="s">
        <v>1</v>
      </c>
      <c r="I650" s="216"/>
      <c r="J650" s="213"/>
      <c r="K650" s="213"/>
      <c r="L650" s="217"/>
      <c r="M650" s="218"/>
      <c r="N650" s="219"/>
      <c r="O650" s="219"/>
      <c r="P650" s="219"/>
      <c r="Q650" s="219"/>
      <c r="R650" s="219"/>
      <c r="S650" s="219"/>
      <c r="T650" s="220"/>
      <c r="AT650" s="221" t="s">
        <v>135</v>
      </c>
      <c r="AU650" s="221" t="s">
        <v>83</v>
      </c>
      <c r="AV650" s="14" t="s">
        <v>81</v>
      </c>
      <c r="AW650" s="14" t="s">
        <v>30</v>
      </c>
      <c r="AX650" s="14" t="s">
        <v>73</v>
      </c>
      <c r="AY650" s="221" t="s">
        <v>122</v>
      </c>
    </row>
    <row r="651" spans="2:51" s="13" customFormat="1" ht="11.25">
      <c r="B651" s="201"/>
      <c r="C651" s="202"/>
      <c r="D651" s="195" t="s">
        <v>135</v>
      </c>
      <c r="E651" s="203" t="s">
        <v>1</v>
      </c>
      <c r="F651" s="204" t="s">
        <v>81</v>
      </c>
      <c r="G651" s="202"/>
      <c r="H651" s="205">
        <v>1</v>
      </c>
      <c r="I651" s="206"/>
      <c r="J651" s="202"/>
      <c r="K651" s="202"/>
      <c r="L651" s="207"/>
      <c r="M651" s="208"/>
      <c r="N651" s="209"/>
      <c r="O651" s="209"/>
      <c r="P651" s="209"/>
      <c r="Q651" s="209"/>
      <c r="R651" s="209"/>
      <c r="S651" s="209"/>
      <c r="T651" s="210"/>
      <c r="AT651" s="211" t="s">
        <v>135</v>
      </c>
      <c r="AU651" s="211" t="s">
        <v>83</v>
      </c>
      <c r="AV651" s="13" t="s">
        <v>83</v>
      </c>
      <c r="AW651" s="13" t="s">
        <v>30</v>
      </c>
      <c r="AX651" s="13" t="s">
        <v>81</v>
      </c>
      <c r="AY651" s="211" t="s">
        <v>122</v>
      </c>
    </row>
    <row r="652" spans="2:63" s="12" customFormat="1" ht="22.9" customHeight="1">
      <c r="B652" s="166"/>
      <c r="C652" s="167"/>
      <c r="D652" s="168" t="s">
        <v>72</v>
      </c>
      <c r="E652" s="180" t="s">
        <v>936</v>
      </c>
      <c r="F652" s="180" t="s">
        <v>937</v>
      </c>
      <c r="G652" s="167"/>
      <c r="H652" s="167"/>
      <c r="I652" s="170"/>
      <c r="J652" s="181">
        <f>BK652</f>
        <v>0</v>
      </c>
      <c r="K652" s="167"/>
      <c r="L652" s="172"/>
      <c r="M652" s="173"/>
      <c r="N652" s="174"/>
      <c r="O652" s="174"/>
      <c r="P652" s="175">
        <f>SUM(P653:P657)</f>
        <v>0</v>
      </c>
      <c r="Q652" s="174"/>
      <c r="R652" s="175">
        <f>SUM(R653:R657)</f>
        <v>0</v>
      </c>
      <c r="S652" s="174"/>
      <c r="T652" s="176">
        <f>SUM(T653:T657)</f>
        <v>0</v>
      </c>
      <c r="AR652" s="177" t="s">
        <v>155</v>
      </c>
      <c r="AT652" s="178" t="s">
        <v>72</v>
      </c>
      <c r="AU652" s="178" t="s">
        <v>81</v>
      </c>
      <c r="AY652" s="177" t="s">
        <v>122</v>
      </c>
      <c r="BK652" s="179">
        <f>SUM(BK653:BK657)</f>
        <v>0</v>
      </c>
    </row>
    <row r="653" spans="1:65" s="2" customFormat="1" ht="16.5" customHeight="1">
      <c r="A653" s="34"/>
      <c r="B653" s="35"/>
      <c r="C653" s="182" t="s">
        <v>938</v>
      </c>
      <c r="D653" s="182" t="s">
        <v>124</v>
      </c>
      <c r="E653" s="183" t="s">
        <v>939</v>
      </c>
      <c r="F653" s="184" t="s">
        <v>940</v>
      </c>
      <c r="G653" s="185" t="s">
        <v>889</v>
      </c>
      <c r="H653" s="186">
        <v>1</v>
      </c>
      <c r="I653" s="187"/>
      <c r="J653" s="188">
        <f>ROUND(I653*H653,2)</f>
        <v>0</v>
      </c>
      <c r="K653" s="184" t="s">
        <v>128</v>
      </c>
      <c r="L653" s="39"/>
      <c r="M653" s="189" t="s">
        <v>1</v>
      </c>
      <c r="N653" s="190" t="s">
        <v>38</v>
      </c>
      <c r="O653" s="71"/>
      <c r="P653" s="191">
        <f>O653*H653</f>
        <v>0</v>
      </c>
      <c r="Q653" s="191">
        <v>0</v>
      </c>
      <c r="R653" s="191">
        <f>Q653*H653</f>
        <v>0</v>
      </c>
      <c r="S653" s="191">
        <v>0</v>
      </c>
      <c r="T653" s="192">
        <f>S653*H653</f>
        <v>0</v>
      </c>
      <c r="U653" s="34"/>
      <c r="V653" s="34"/>
      <c r="W653" s="34"/>
      <c r="X653" s="34"/>
      <c r="Y653" s="34"/>
      <c r="Z653" s="34"/>
      <c r="AA653" s="34"/>
      <c r="AB653" s="34"/>
      <c r="AC653" s="34"/>
      <c r="AD653" s="34"/>
      <c r="AE653" s="34"/>
      <c r="AR653" s="193" t="s">
        <v>890</v>
      </c>
      <c r="AT653" s="193" t="s">
        <v>124</v>
      </c>
      <c r="AU653" s="193" t="s">
        <v>83</v>
      </c>
      <c r="AY653" s="17" t="s">
        <v>122</v>
      </c>
      <c r="BE653" s="194">
        <f>IF(N653="základní",J653,0)</f>
        <v>0</v>
      </c>
      <c r="BF653" s="194">
        <f>IF(N653="snížená",J653,0)</f>
        <v>0</v>
      </c>
      <c r="BG653" s="194">
        <f>IF(N653="zákl. přenesená",J653,0)</f>
        <v>0</v>
      </c>
      <c r="BH653" s="194">
        <f>IF(N653="sníž. přenesená",J653,0)</f>
        <v>0</v>
      </c>
      <c r="BI653" s="194">
        <f>IF(N653="nulová",J653,0)</f>
        <v>0</v>
      </c>
      <c r="BJ653" s="17" t="s">
        <v>81</v>
      </c>
      <c r="BK653" s="194">
        <f>ROUND(I653*H653,2)</f>
        <v>0</v>
      </c>
      <c r="BL653" s="17" t="s">
        <v>890</v>
      </c>
      <c r="BM653" s="193" t="s">
        <v>941</v>
      </c>
    </row>
    <row r="654" spans="1:47" s="2" customFormat="1" ht="11.25">
      <c r="A654" s="34"/>
      <c r="B654" s="35"/>
      <c r="C654" s="36"/>
      <c r="D654" s="195" t="s">
        <v>131</v>
      </c>
      <c r="E654" s="36"/>
      <c r="F654" s="196" t="s">
        <v>940</v>
      </c>
      <c r="G654" s="36"/>
      <c r="H654" s="36"/>
      <c r="I654" s="197"/>
      <c r="J654" s="36"/>
      <c r="K654" s="36"/>
      <c r="L654" s="39"/>
      <c r="M654" s="198"/>
      <c r="N654" s="199"/>
      <c r="O654" s="71"/>
      <c r="P654" s="71"/>
      <c r="Q654" s="71"/>
      <c r="R654" s="71"/>
      <c r="S654" s="71"/>
      <c r="T654" s="72"/>
      <c r="U654" s="34"/>
      <c r="V654" s="34"/>
      <c r="W654" s="34"/>
      <c r="X654" s="34"/>
      <c r="Y654" s="34"/>
      <c r="Z654" s="34"/>
      <c r="AA654" s="34"/>
      <c r="AB654" s="34"/>
      <c r="AC654" s="34"/>
      <c r="AD654" s="34"/>
      <c r="AE654" s="34"/>
      <c r="AT654" s="17" t="s">
        <v>131</v>
      </c>
      <c r="AU654" s="17" t="s">
        <v>83</v>
      </c>
    </row>
    <row r="655" spans="1:47" s="2" customFormat="1" ht="19.5">
      <c r="A655" s="34"/>
      <c r="B655" s="35"/>
      <c r="C655" s="36"/>
      <c r="D655" s="195" t="s">
        <v>133</v>
      </c>
      <c r="E655" s="36"/>
      <c r="F655" s="200" t="s">
        <v>942</v>
      </c>
      <c r="G655" s="36"/>
      <c r="H655" s="36"/>
      <c r="I655" s="197"/>
      <c r="J655" s="36"/>
      <c r="K655" s="36"/>
      <c r="L655" s="39"/>
      <c r="M655" s="198"/>
      <c r="N655" s="199"/>
      <c r="O655" s="71"/>
      <c r="P655" s="71"/>
      <c r="Q655" s="71"/>
      <c r="R655" s="71"/>
      <c r="S655" s="71"/>
      <c r="T655" s="72"/>
      <c r="U655" s="34"/>
      <c r="V655" s="34"/>
      <c r="W655" s="34"/>
      <c r="X655" s="34"/>
      <c r="Y655" s="34"/>
      <c r="Z655" s="34"/>
      <c r="AA655" s="34"/>
      <c r="AB655" s="34"/>
      <c r="AC655" s="34"/>
      <c r="AD655" s="34"/>
      <c r="AE655" s="34"/>
      <c r="AT655" s="17" t="s">
        <v>133</v>
      </c>
      <c r="AU655" s="17" t="s">
        <v>83</v>
      </c>
    </row>
    <row r="656" spans="2:51" s="14" customFormat="1" ht="11.25">
      <c r="B656" s="212"/>
      <c r="C656" s="213"/>
      <c r="D656" s="195" t="s">
        <v>135</v>
      </c>
      <c r="E656" s="214" t="s">
        <v>1</v>
      </c>
      <c r="F656" s="215" t="s">
        <v>943</v>
      </c>
      <c r="G656" s="213"/>
      <c r="H656" s="214" t="s">
        <v>1</v>
      </c>
      <c r="I656" s="216"/>
      <c r="J656" s="213"/>
      <c r="K656" s="213"/>
      <c r="L656" s="217"/>
      <c r="M656" s="218"/>
      <c r="N656" s="219"/>
      <c r="O656" s="219"/>
      <c r="P656" s="219"/>
      <c r="Q656" s="219"/>
      <c r="R656" s="219"/>
      <c r="S656" s="219"/>
      <c r="T656" s="220"/>
      <c r="AT656" s="221" t="s">
        <v>135</v>
      </c>
      <c r="AU656" s="221" t="s">
        <v>83</v>
      </c>
      <c r="AV656" s="14" t="s">
        <v>81</v>
      </c>
      <c r="AW656" s="14" t="s">
        <v>30</v>
      </c>
      <c r="AX656" s="14" t="s">
        <v>73</v>
      </c>
      <c r="AY656" s="221" t="s">
        <v>122</v>
      </c>
    </row>
    <row r="657" spans="2:51" s="13" customFormat="1" ht="11.25">
      <c r="B657" s="201"/>
      <c r="C657" s="202"/>
      <c r="D657" s="195" t="s">
        <v>135</v>
      </c>
      <c r="E657" s="203" t="s">
        <v>1</v>
      </c>
      <c r="F657" s="204" t="s">
        <v>81</v>
      </c>
      <c r="G657" s="202"/>
      <c r="H657" s="205">
        <v>1</v>
      </c>
      <c r="I657" s="206"/>
      <c r="J657" s="202"/>
      <c r="K657" s="202"/>
      <c r="L657" s="207"/>
      <c r="M657" s="243"/>
      <c r="N657" s="244"/>
      <c r="O657" s="244"/>
      <c r="P657" s="244"/>
      <c r="Q657" s="244"/>
      <c r="R657" s="244"/>
      <c r="S657" s="244"/>
      <c r="T657" s="245"/>
      <c r="AT657" s="211" t="s">
        <v>135</v>
      </c>
      <c r="AU657" s="211" t="s">
        <v>83</v>
      </c>
      <c r="AV657" s="13" t="s">
        <v>83</v>
      </c>
      <c r="AW657" s="13" t="s">
        <v>30</v>
      </c>
      <c r="AX657" s="13" t="s">
        <v>81</v>
      </c>
      <c r="AY657" s="211" t="s">
        <v>122</v>
      </c>
    </row>
    <row r="658" spans="1:31" s="2" customFormat="1" ht="6.95" customHeight="1">
      <c r="A658" s="34"/>
      <c r="B658" s="54"/>
      <c r="C658" s="55"/>
      <c r="D658" s="55"/>
      <c r="E658" s="55"/>
      <c r="F658" s="55"/>
      <c r="G658" s="55"/>
      <c r="H658" s="55"/>
      <c r="I658" s="55"/>
      <c r="J658" s="55"/>
      <c r="K658" s="55"/>
      <c r="L658" s="39"/>
      <c r="M658" s="34"/>
      <c r="O658" s="34"/>
      <c r="P658" s="34"/>
      <c r="Q658" s="34"/>
      <c r="R658" s="34"/>
      <c r="S658" s="34"/>
      <c r="T658" s="34"/>
      <c r="U658" s="34"/>
      <c r="V658" s="34"/>
      <c r="W658" s="34"/>
      <c r="X658" s="34"/>
      <c r="Y658" s="34"/>
      <c r="Z658" s="34"/>
      <c r="AA658" s="34"/>
      <c r="AB658" s="34"/>
      <c r="AC658" s="34"/>
      <c r="AD658" s="34"/>
      <c r="AE658" s="34"/>
    </row>
  </sheetData>
  <sheetProtection algorithmName="SHA-512" hashValue="1/cj8wMtSJ5kVuYzkctO85nR4llcnSGTJLgq3HHMZcxzJBPTCASmM8xIVUcS/adBazRdNTJ5STNEO6Gw2WjkmQ==" saltValue="PKvDS3Grpr+FkYrMg2F1uRZ/3yUPLMEkI/yHPkSfut4DtEety84+5Mm/LblhMNDngczKI6FncgftqO1Asm2+1Q==" spinCount="100000" sheet="1" objects="1" scenarios="1" formatColumns="0" formatRows="0" autoFilter="0"/>
  <autoFilter ref="C130:K657"/>
  <mergeCells count="9">
    <mergeCell ref="E87:H87"/>
    <mergeCell ref="E121:H121"/>
    <mergeCell ref="E123:H123"/>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KARLOVA\karlova</dc:creator>
  <cp:keywords/>
  <dc:description/>
  <cp:lastModifiedBy>Bc. Jiří Tillner</cp:lastModifiedBy>
  <dcterms:created xsi:type="dcterms:W3CDTF">2021-05-26T11:49:36Z</dcterms:created>
  <dcterms:modified xsi:type="dcterms:W3CDTF">2022-03-07T09:31:52Z</dcterms:modified>
  <cp:category/>
  <cp:version/>
  <cp:contentType/>
  <cp:contentStatus/>
</cp:coreProperties>
</file>